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FluID\"/>
    </mc:Choice>
  </mc:AlternateContent>
  <xr:revisionPtr revIDLastSave="0" documentId="13_ncr:1_{19A50BA2-96FB-4396-A23F-6BAC5397E61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Qualitative variables" sheetId="17" r:id="rId1"/>
    <sheet name="NATIONAL VIRUSES" sheetId="18" r:id="rId2"/>
    <sheet name="Graph Viru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Leyendas" sheetId="22" state="hidden" r:id="rId10"/>
    <sheet name="SARI_Report" sheetId="32" r:id="rId11"/>
    <sheet name="ILI REPORT" sheetId="31" r:id="rId12"/>
    <sheet name="All Calculations" sheetId="27" state="hidden" r:id="rId13"/>
    <sheet name="CÁLCULOS" sheetId="20" state="hidden" r:id="rId14"/>
    <sheet name="Neumonia" sheetId="15" state="hidden" r:id="rId15"/>
    <sheet name="IRA" sheetId="16" state="hidden" r:id="rId16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  <definedName name="_xlnm.Print_Area" localSheetId="10">SARI_Report!$A$1:$P$107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426" i="27" l="1"/>
  <c r="AE426" i="27" s="1"/>
  <c r="AC426" i="27"/>
  <c r="AB426" i="27"/>
  <c r="AA426" i="27"/>
  <c r="Y426" i="27"/>
  <c r="X426" i="27"/>
  <c r="AE425" i="27"/>
  <c r="AD425" i="27"/>
  <c r="AC425" i="27"/>
  <c r="AB425" i="27"/>
  <c r="AA425" i="27"/>
  <c r="Y425" i="27"/>
  <c r="X425" i="27"/>
  <c r="AD424" i="27"/>
  <c r="AE424" i="27" s="1"/>
  <c r="AC424" i="27"/>
  <c r="AB424" i="27"/>
  <c r="AA424" i="27"/>
  <c r="Y424" i="27"/>
  <c r="X424" i="27"/>
  <c r="AE423" i="27"/>
  <c r="AD423" i="27"/>
  <c r="AC423" i="27"/>
  <c r="AB423" i="27"/>
  <c r="AA423" i="27"/>
  <c r="Y423" i="27"/>
  <c r="X423" i="27"/>
  <c r="AD422" i="27"/>
  <c r="AE422" i="27" s="1"/>
  <c r="AC422" i="27"/>
  <c r="AB422" i="27"/>
  <c r="AA422" i="27"/>
  <c r="Y422" i="27"/>
  <c r="X422" i="27"/>
  <c r="AE421" i="27"/>
  <c r="AD421" i="27"/>
  <c r="AC421" i="27"/>
  <c r="AB421" i="27"/>
  <c r="AA421" i="27"/>
  <c r="Y421" i="27"/>
  <c r="X421" i="27"/>
  <c r="AD420" i="27"/>
  <c r="AE420" i="27" s="1"/>
  <c r="AC420" i="27"/>
  <c r="AB420" i="27"/>
  <c r="AA420" i="27"/>
  <c r="Y420" i="27"/>
  <c r="X420" i="27"/>
  <c r="AE419" i="27"/>
  <c r="AD419" i="27"/>
  <c r="AC419" i="27"/>
  <c r="AB419" i="27"/>
  <c r="AA419" i="27"/>
  <c r="Y419" i="27"/>
  <c r="X419" i="27"/>
  <c r="AD418" i="27"/>
  <c r="AE418" i="27" s="1"/>
  <c r="AC418" i="27"/>
  <c r="AB418" i="27"/>
  <c r="AA418" i="27"/>
  <c r="Y418" i="27"/>
  <c r="X418" i="27"/>
  <c r="AE417" i="27"/>
  <c r="AD417" i="27"/>
  <c r="AC417" i="27"/>
  <c r="AB417" i="27"/>
  <c r="AA417" i="27"/>
  <c r="Y417" i="27"/>
  <c r="X417" i="27"/>
  <c r="AD416" i="27"/>
  <c r="AE416" i="27" s="1"/>
  <c r="AC416" i="27"/>
  <c r="AB416" i="27"/>
  <c r="AA416" i="27"/>
  <c r="Y416" i="27"/>
  <c r="X416" i="27"/>
  <c r="AE415" i="27"/>
  <c r="AD415" i="27"/>
  <c r="AC415" i="27"/>
  <c r="AB415" i="27"/>
  <c r="AA415" i="27"/>
  <c r="Y415" i="27"/>
  <c r="X415" i="27"/>
  <c r="AD414" i="27"/>
  <c r="AE414" i="27" s="1"/>
  <c r="AC414" i="27"/>
  <c r="AB414" i="27"/>
  <c r="AA414" i="27"/>
  <c r="Y414" i="27"/>
  <c r="X414" i="27"/>
  <c r="AE413" i="27"/>
  <c r="AD413" i="27"/>
  <c r="AC413" i="27"/>
  <c r="AB413" i="27"/>
  <c r="AA413" i="27"/>
  <c r="Y413" i="27"/>
  <c r="X413" i="27"/>
  <c r="AD412" i="27"/>
  <c r="AE412" i="27" s="1"/>
  <c r="AC412" i="27"/>
  <c r="AB412" i="27"/>
  <c r="AA412" i="27"/>
  <c r="Y412" i="27"/>
  <c r="X412" i="27"/>
  <c r="AE411" i="27"/>
  <c r="AD411" i="27"/>
  <c r="AC411" i="27"/>
  <c r="AB411" i="27"/>
  <c r="AA411" i="27"/>
  <c r="Y411" i="27"/>
  <c r="X411" i="27"/>
  <c r="AD410" i="27"/>
  <c r="AE410" i="27" s="1"/>
  <c r="AC410" i="27"/>
  <c r="AB410" i="27"/>
  <c r="AA410" i="27"/>
  <c r="Y410" i="27"/>
  <c r="X410" i="27"/>
  <c r="AE409" i="27"/>
  <c r="AD409" i="27"/>
  <c r="AC409" i="27"/>
  <c r="AB409" i="27"/>
  <c r="AA409" i="27"/>
  <c r="Y409" i="27"/>
  <c r="X409" i="27"/>
  <c r="AD408" i="27"/>
  <c r="AE408" i="27" s="1"/>
  <c r="AC408" i="27"/>
  <c r="AB408" i="27"/>
  <c r="AA408" i="27"/>
  <c r="Y408" i="27"/>
  <c r="X408" i="27"/>
  <c r="AE407" i="27"/>
  <c r="AD407" i="27"/>
  <c r="AC407" i="27"/>
  <c r="AB407" i="27"/>
  <c r="AA407" i="27"/>
  <c r="Y407" i="27"/>
  <c r="X407" i="27"/>
  <c r="AD406" i="27"/>
  <c r="AE406" i="27" s="1"/>
  <c r="AC406" i="27"/>
  <c r="AB406" i="27"/>
  <c r="AA406" i="27"/>
  <c r="Y406" i="27"/>
  <c r="X406" i="27"/>
  <c r="AE405" i="27"/>
  <c r="AD405" i="27"/>
  <c r="AC405" i="27"/>
  <c r="AB405" i="27"/>
  <c r="AA405" i="27"/>
  <c r="Y405" i="27"/>
  <c r="X405" i="27"/>
  <c r="AD404" i="27"/>
  <c r="AE404" i="27" s="1"/>
  <c r="AC404" i="27"/>
  <c r="AB404" i="27"/>
  <c r="AA404" i="27"/>
  <c r="Y404" i="27"/>
  <c r="X404" i="27"/>
  <c r="AE403" i="27"/>
  <c r="AD403" i="27"/>
  <c r="AC403" i="27"/>
  <c r="AB403" i="27"/>
  <c r="AA403" i="27"/>
  <c r="Y403" i="27"/>
  <c r="X403" i="27"/>
  <c r="AD402" i="27"/>
  <c r="AE402" i="27" s="1"/>
  <c r="AC402" i="27"/>
  <c r="AB402" i="27"/>
  <c r="AA402" i="27"/>
  <c r="Y402" i="27"/>
  <c r="X402" i="27"/>
  <c r="AE401" i="27"/>
  <c r="AD401" i="27"/>
  <c r="AC401" i="27"/>
  <c r="AB401" i="27"/>
  <c r="AA401" i="27"/>
  <c r="Y401" i="27"/>
  <c r="X401" i="27"/>
  <c r="AD400" i="27"/>
  <c r="AE400" i="27" s="1"/>
  <c r="AC400" i="27"/>
  <c r="AB400" i="27"/>
  <c r="AA400" i="27"/>
  <c r="Y400" i="27"/>
  <c r="X400" i="27"/>
  <c r="AE399" i="27"/>
  <c r="AD399" i="27"/>
  <c r="AC399" i="27"/>
  <c r="AB399" i="27"/>
  <c r="AA399" i="27"/>
  <c r="Y399" i="27"/>
  <c r="X399" i="27"/>
  <c r="AD398" i="27"/>
  <c r="AE398" i="27" s="1"/>
  <c r="AC398" i="27"/>
  <c r="AB398" i="27"/>
  <c r="AA398" i="27"/>
  <c r="Y398" i="27"/>
  <c r="X398" i="27"/>
  <c r="AE397" i="27"/>
  <c r="AD397" i="27"/>
  <c r="AC397" i="27"/>
  <c r="AB397" i="27"/>
  <c r="AA397" i="27"/>
  <c r="Y397" i="27"/>
  <c r="X397" i="27"/>
  <c r="AD396" i="27"/>
  <c r="AE396" i="27" s="1"/>
  <c r="AC396" i="27"/>
  <c r="AB396" i="27"/>
  <c r="AA396" i="27"/>
  <c r="Y396" i="27"/>
  <c r="X396" i="27"/>
  <c r="AE395" i="27"/>
  <c r="AD395" i="27"/>
  <c r="AC395" i="27"/>
  <c r="AB395" i="27"/>
  <c r="AA395" i="27"/>
  <c r="Y395" i="27"/>
  <c r="X395" i="27"/>
  <c r="AD394" i="27"/>
  <c r="AE394" i="27" s="1"/>
  <c r="AC394" i="27"/>
  <c r="AB394" i="27"/>
  <c r="AA394" i="27"/>
  <c r="Y394" i="27"/>
  <c r="X394" i="27"/>
  <c r="AE393" i="27"/>
  <c r="AD393" i="27"/>
  <c r="AC393" i="27"/>
  <c r="AB393" i="27"/>
  <c r="AA393" i="27"/>
  <c r="Y393" i="27"/>
  <c r="X393" i="27"/>
  <c r="AD392" i="27"/>
  <c r="AE392" i="27" s="1"/>
  <c r="AC392" i="27"/>
  <c r="AB392" i="27"/>
  <c r="AA392" i="27"/>
  <c r="Y392" i="27"/>
  <c r="X392" i="27"/>
  <c r="AE391" i="27"/>
  <c r="AD391" i="27"/>
  <c r="AC391" i="27"/>
  <c r="AB391" i="27"/>
  <c r="AA391" i="27"/>
  <c r="Y391" i="27"/>
  <c r="X391" i="27"/>
  <c r="AD390" i="27"/>
  <c r="AE390" i="27" s="1"/>
  <c r="AC390" i="27"/>
  <c r="AB390" i="27"/>
  <c r="AA390" i="27"/>
  <c r="Y390" i="27"/>
  <c r="X390" i="27"/>
  <c r="AE389" i="27"/>
  <c r="AD389" i="27"/>
  <c r="AC389" i="27"/>
  <c r="AB389" i="27"/>
  <c r="AA389" i="27"/>
  <c r="Y389" i="27"/>
  <c r="X389" i="27"/>
  <c r="AD388" i="27"/>
  <c r="AE388" i="27" s="1"/>
  <c r="AC388" i="27"/>
  <c r="AB388" i="27"/>
  <c r="AA388" i="27"/>
  <c r="Y388" i="27"/>
  <c r="X388" i="27"/>
  <c r="AE387" i="27"/>
  <c r="AD387" i="27"/>
  <c r="AC387" i="27"/>
  <c r="AB387" i="27"/>
  <c r="AA387" i="27"/>
  <c r="Y387" i="27"/>
  <c r="X387" i="27"/>
  <c r="AD386" i="27"/>
  <c r="AE386" i="27" s="1"/>
  <c r="AC386" i="27"/>
  <c r="AB386" i="27"/>
  <c r="AA386" i="27"/>
  <c r="Y386" i="27"/>
  <c r="X386" i="27"/>
  <c r="AE385" i="27"/>
  <c r="AD385" i="27"/>
  <c r="AC385" i="27"/>
  <c r="AB385" i="27"/>
  <c r="AA385" i="27"/>
  <c r="Y385" i="27"/>
  <c r="X385" i="27"/>
  <c r="AD384" i="27"/>
  <c r="AE384" i="27" s="1"/>
  <c r="AC384" i="27"/>
  <c r="AB384" i="27"/>
  <c r="AA384" i="27"/>
  <c r="Y384" i="27"/>
  <c r="X384" i="27"/>
  <c r="AE383" i="27"/>
  <c r="AD383" i="27"/>
  <c r="AC383" i="27"/>
  <c r="AB383" i="27"/>
  <c r="AA383" i="27"/>
  <c r="Y383" i="27"/>
  <c r="X383" i="27"/>
  <c r="AD382" i="27"/>
  <c r="AE382" i="27" s="1"/>
  <c r="AC382" i="27"/>
  <c r="AB382" i="27"/>
  <c r="AA382" i="27"/>
  <c r="Y382" i="27"/>
  <c r="X382" i="27"/>
  <c r="AE381" i="27"/>
  <c r="AD381" i="27"/>
  <c r="AC381" i="27"/>
  <c r="AB381" i="27"/>
  <c r="AA381" i="27"/>
  <c r="Y381" i="27"/>
  <c r="X381" i="27"/>
  <c r="AD380" i="27"/>
  <c r="AE380" i="27" s="1"/>
  <c r="AC380" i="27"/>
  <c r="AB380" i="27"/>
  <c r="AA380" i="27"/>
  <c r="Y380" i="27"/>
  <c r="X380" i="27"/>
  <c r="AE379" i="27"/>
  <c r="AD379" i="27"/>
  <c r="AC379" i="27"/>
  <c r="AB379" i="27"/>
  <c r="AA379" i="27"/>
  <c r="Y379" i="27"/>
  <c r="X379" i="27"/>
  <c r="AD378" i="27"/>
  <c r="AE378" i="27" s="1"/>
  <c r="AC378" i="27"/>
  <c r="AB378" i="27"/>
  <c r="AA378" i="27"/>
  <c r="Y378" i="27"/>
  <c r="X378" i="27"/>
  <c r="AE377" i="27"/>
  <c r="AD377" i="27"/>
  <c r="AC377" i="27"/>
  <c r="AB377" i="27"/>
  <c r="AA377" i="27"/>
  <c r="Y377" i="27"/>
  <c r="X377" i="27"/>
  <c r="AD376" i="27"/>
  <c r="AE376" i="27" s="1"/>
  <c r="AC376" i="27"/>
  <c r="AB376" i="27"/>
  <c r="AA376" i="27"/>
  <c r="Y376" i="27"/>
  <c r="X376" i="27"/>
  <c r="AE375" i="27"/>
  <c r="AD375" i="27"/>
  <c r="AC375" i="27"/>
  <c r="AB375" i="27"/>
  <c r="AA375" i="27"/>
  <c r="Y375" i="27"/>
  <c r="X375" i="27"/>
  <c r="AD374" i="27"/>
  <c r="AE374" i="27" s="1"/>
  <c r="AC374" i="27"/>
  <c r="AB374" i="27"/>
  <c r="AA374" i="27"/>
  <c r="Y374" i="27"/>
  <c r="X374" i="27"/>
  <c r="AE373" i="27"/>
  <c r="AD373" i="27"/>
  <c r="AC373" i="27"/>
  <c r="AB373" i="27"/>
  <c r="AA373" i="27"/>
  <c r="Y373" i="27"/>
  <c r="X373" i="27"/>
  <c r="AD372" i="27"/>
  <c r="AE372" i="27" s="1"/>
  <c r="AC372" i="27"/>
  <c r="AB372" i="27"/>
  <c r="AA372" i="27"/>
  <c r="Y372" i="27"/>
  <c r="X372" i="27"/>
  <c r="AE371" i="27"/>
  <c r="AD371" i="27"/>
  <c r="AC371" i="27"/>
  <c r="AB371" i="27"/>
  <c r="AA371" i="27"/>
  <c r="Y371" i="27"/>
  <c r="X371" i="27"/>
  <c r="AD370" i="27"/>
  <c r="AE370" i="27" s="1"/>
  <c r="AC370" i="27"/>
  <c r="AB370" i="27"/>
  <c r="AA370" i="27"/>
  <c r="Y370" i="27"/>
  <c r="X370" i="27"/>
  <c r="AE369" i="27"/>
  <c r="AD369" i="27"/>
  <c r="AC369" i="27"/>
  <c r="AB369" i="27"/>
  <c r="AA369" i="27"/>
  <c r="Y369" i="27"/>
  <c r="X369" i="27"/>
  <c r="AD368" i="27"/>
  <c r="AE368" i="27" s="1"/>
  <c r="AC368" i="27"/>
  <c r="AB368" i="27"/>
  <c r="AA368" i="27"/>
  <c r="Y368" i="27"/>
  <c r="X368" i="27"/>
  <c r="AE367" i="27"/>
  <c r="AD367" i="27"/>
  <c r="AC367" i="27"/>
  <c r="AB367" i="27"/>
  <c r="AA367" i="27"/>
  <c r="Y367" i="27"/>
  <c r="X367" i="27"/>
  <c r="AD366" i="27"/>
  <c r="AE366" i="27" s="1"/>
  <c r="AC366" i="27"/>
  <c r="AB366" i="27"/>
  <c r="AA366" i="27"/>
  <c r="Y366" i="27"/>
  <c r="X366" i="27"/>
  <c r="AE365" i="27"/>
  <c r="AD365" i="27"/>
  <c r="AC365" i="27"/>
  <c r="AB365" i="27"/>
  <c r="AA365" i="27"/>
  <c r="Y365" i="27"/>
  <c r="X365" i="27"/>
  <c r="AD364" i="27"/>
  <c r="AE364" i="27" s="1"/>
  <c r="AC364" i="27"/>
  <c r="AB364" i="27"/>
  <c r="AA364" i="27"/>
  <c r="Y364" i="27"/>
  <c r="X364" i="27"/>
  <c r="AE363" i="27"/>
  <c r="AD363" i="27"/>
  <c r="AC363" i="27"/>
  <c r="AB363" i="27"/>
  <c r="AA363" i="27"/>
  <c r="Y363" i="27"/>
  <c r="X363" i="27"/>
  <c r="AD362" i="27"/>
  <c r="AE362" i="27" s="1"/>
  <c r="AC362" i="27"/>
  <c r="AB362" i="27"/>
  <c r="AA362" i="27"/>
  <c r="Y362" i="27"/>
  <c r="X362" i="27"/>
  <c r="AE361" i="27"/>
  <c r="AD361" i="27"/>
  <c r="AC361" i="27"/>
  <c r="AB361" i="27"/>
  <c r="AA361" i="27"/>
  <c r="Y361" i="27"/>
  <c r="X361" i="27"/>
  <c r="AD360" i="27"/>
  <c r="AE360" i="27" s="1"/>
  <c r="AC360" i="27"/>
  <c r="AB360" i="27"/>
  <c r="AA360" i="27"/>
  <c r="Y360" i="27"/>
  <c r="X360" i="27"/>
  <c r="AE359" i="27"/>
  <c r="AD359" i="27"/>
  <c r="AC359" i="27"/>
  <c r="AB359" i="27"/>
  <c r="AA359" i="27"/>
  <c r="Y359" i="27"/>
  <c r="X359" i="27"/>
  <c r="AD358" i="27"/>
  <c r="AE358" i="27" s="1"/>
  <c r="AC358" i="27"/>
  <c r="AB358" i="27"/>
  <c r="AA358" i="27"/>
  <c r="Y358" i="27"/>
  <c r="X358" i="27"/>
  <c r="AE357" i="27"/>
  <c r="AD357" i="27"/>
  <c r="AC357" i="27"/>
  <c r="AB357" i="27"/>
  <c r="AA357" i="27"/>
  <c r="Y357" i="27"/>
  <c r="X357" i="27"/>
  <c r="AD356" i="27"/>
  <c r="AE356" i="27" s="1"/>
  <c r="AC356" i="27"/>
  <c r="AB356" i="27"/>
  <c r="AA356" i="27"/>
  <c r="Y356" i="27"/>
  <c r="X356" i="27"/>
  <c r="AE355" i="27"/>
  <c r="AD355" i="27"/>
  <c r="AC355" i="27"/>
  <c r="AB355" i="27"/>
  <c r="AA355" i="27"/>
  <c r="Y355" i="27"/>
  <c r="X355" i="27"/>
  <c r="AD354" i="27"/>
  <c r="AE354" i="27" s="1"/>
  <c r="AC354" i="27"/>
  <c r="AB354" i="27"/>
  <c r="AA354" i="27"/>
  <c r="Y354" i="27"/>
  <c r="X354" i="27"/>
  <c r="AE353" i="27"/>
  <c r="AD353" i="27"/>
  <c r="AC353" i="27"/>
  <c r="AB353" i="27"/>
  <c r="AA353" i="27"/>
  <c r="Y353" i="27"/>
  <c r="X353" i="27"/>
  <c r="AD352" i="27"/>
  <c r="AE352" i="27" s="1"/>
  <c r="AC352" i="27"/>
  <c r="AB352" i="27"/>
  <c r="AA352" i="27"/>
  <c r="Y352" i="27"/>
  <c r="X352" i="27"/>
  <c r="AE351" i="27"/>
  <c r="AD351" i="27"/>
  <c r="AC351" i="27"/>
  <c r="AB351" i="27"/>
  <c r="AA351" i="27"/>
  <c r="Y351" i="27"/>
  <c r="X351" i="27"/>
  <c r="AD350" i="27"/>
  <c r="AE350" i="27" s="1"/>
  <c r="AC350" i="27"/>
  <c r="AB350" i="27"/>
  <c r="AA350" i="27"/>
  <c r="Y350" i="27"/>
  <c r="X350" i="27"/>
  <c r="AE349" i="27"/>
  <c r="AD349" i="27"/>
  <c r="AC349" i="27"/>
  <c r="AB349" i="27"/>
  <c r="AA349" i="27"/>
  <c r="Y349" i="27"/>
  <c r="X349" i="27"/>
  <c r="AD348" i="27"/>
  <c r="AE348" i="27" s="1"/>
  <c r="AC348" i="27"/>
  <c r="AB348" i="27"/>
  <c r="AA348" i="27"/>
  <c r="Y348" i="27"/>
  <c r="X348" i="27"/>
  <c r="AE347" i="27"/>
  <c r="AD347" i="27"/>
  <c r="AC347" i="27"/>
  <c r="AB347" i="27"/>
  <c r="AA347" i="27"/>
  <c r="Y347" i="27"/>
  <c r="X347" i="27"/>
  <c r="AD346" i="27"/>
  <c r="AE346" i="27" s="1"/>
  <c r="AC346" i="27"/>
  <c r="AB346" i="27"/>
  <c r="AA346" i="27"/>
  <c r="Y346" i="27"/>
  <c r="X346" i="27"/>
  <c r="AE345" i="27"/>
  <c r="AD345" i="27"/>
  <c r="AC345" i="27"/>
  <c r="AB345" i="27"/>
  <c r="AA345" i="27"/>
  <c r="Y345" i="27"/>
  <c r="X345" i="27"/>
  <c r="AD344" i="27"/>
  <c r="AE344" i="27" s="1"/>
  <c r="AC344" i="27"/>
  <c r="AB344" i="27"/>
  <c r="AA344" i="27"/>
  <c r="Y344" i="27"/>
  <c r="X344" i="27"/>
  <c r="AE343" i="27"/>
  <c r="AD343" i="27"/>
  <c r="AC343" i="27"/>
  <c r="AB343" i="27"/>
  <c r="AA343" i="27"/>
  <c r="Y343" i="27"/>
  <c r="X343" i="27"/>
  <c r="AD342" i="27"/>
  <c r="AE342" i="27" s="1"/>
  <c r="AC342" i="27"/>
  <c r="AB342" i="27"/>
  <c r="AA342" i="27"/>
  <c r="Y342" i="27"/>
  <c r="X342" i="27"/>
  <c r="AE341" i="27"/>
  <c r="AD341" i="27"/>
  <c r="AC341" i="27"/>
  <c r="AB341" i="27"/>
  <c r="AA341" i="27"/>
  <c r="Y341" i="27"/>
  <c r="X341" i="27"/>
  <c r="AD340" i="27"/>
  <c r="AE340" i="27" s="1"/>
  <c r="AC340" i="27"/>
  <c r="AB340" i="27"/>
  <c r="AA340" i="27"/>
  <c r="Y340" i="27"/>
  <c r="X340" i="27"/>
  <c r="AE339" i="27"/>
  <c r="AD339" i="27"/>
  <c r="AC339" i="27"/>
  <c r="AB339" i="27"/>
  <c r="AA339" i="27"/>
  <c r="Y339" i="27"/>
  <c r="X339" i="27"/>
  <c r="AD338" i="27"/>
  <c r="AE338" i="27" s="1"/>
  <c r="AC338" i="27"/>
  <c r="AB338" i="27"/>
  <c r="AA338" i="27"/>
  <c r="Y338" i="27"/>
  <c r="X338" i="27"/>
  <c r="AE337" i="27"/>
  <c r="AD337" i="27"/>
  <c r="AC337" i="27"/>
  <c r="AB337" i="27"/>
  <c r="AA337" i="27"/>
  <c r="Y337" i="27"/>
  <c r="X337" i="27"/>
  <c r="AD336" i="27"/>
  <c r="AE336" i="27" s="1"/>
  <c r="AC336" i="27"/>
  <c r="AB336" i="27"/>
  <c r="AA336" i="27"/>
  <c r="Y336" i="27"/>
  <c r="X336" i="27"/>
  <c r="AE335" i="27"/>
  <c r="AD335" i="27"/>
  <c r="AC335" i="27"/>
  <c r="AB335" i="27"/>
  <c r="AA335" i="27"/>
  <c r="Y335" i="27"/>
  <c r="X335" i="27"/>
  <c r="AD334" i="27"/>
  <c r="AE334" i="27" s="1"/>
  <c r="AC334" i="27"/>
  <c r="AB334" i="27"/>
  <c r="AA334" i="27"/>
  <c r="Y334" i="27"/>
  <c r="X334" i="27"/>
  <c r="AE333" i="27"/>
  <c r="AD333" i="27"/>
  <c r="AC333" i="27"/>
  <c r="AB333" i="27"/>
  <c r="AA333" i="27"/>
  <c r="Y333" i="27"/>
  <c r="X333" i="27"/>
  <c r="AD332" i="27"/>
  <c r="AE332" i="27" s="1"/>
  <c r="AC332" i="27"/>
  <c r="AB332" i="27"/>
  <c r="AA332" i="27"/>
  <c r="Y332" i="27"/>
  <c r="X332" i="27"/>
  <c r="AE331" i="27"/>
  <c r="AD331" i="27"/>
  <c r="AC331" i="27"/>
  <c r="AB331" i="27"/>
  <c r="AA331" i="27"/>
  <c r="Y331" i="27"/>
  <c r="X331" i="27"/>
  <c r="AD330" i="27"/>
  <c r="AE330" i="27" s="1"/>
  <c r="AC330" i="27"/>
  <c r="AB330" i="27"/>
  <c r="AA330" i="27"/>
  <c r="Y330" i="27"/>
  <c r="X330" i="27"/>
  <c r="AE329" i="27"/>
  <c r="AD329" i="27"/>
  <c r="AC329" i="27"/>
  <c r="AB329" i="27"/>
  <c r="AA329" i="27"/>
  <c r="Y329" i="27"/>
  <c r="X329" i="27"/>
  <c r="AD328" i="27"/>
  <c r="AE328" i="27" s="1"/>
  <c r="AC328" i="27"/>
  <c r="AB328" i="27"/>
  <c r="AA328" i="27"/>
  <c r="Y328" i="27"/>
  <c r="X328" i="27"/>
  <c r="AE327" i="27"/>
  <c r="AD327" i="27"/>
  <c r="AC327" i="27"/>
  <c r="AB327" i="27"/>
  <c r="AA327" i="27"/>
  <c r="Y327" i="27"/>
  <c r="X327" i="27"/>
  <c r="AD326" i="27"/>
  <c r="AE326" i="27" s="1"/>
  <c r="AC326" i="27"/>
  <c r="AB326" i="27"/>
  <c r="AA326" i="27"/>
  <c r="Y326" i="27"/>
  <c r="X326" i="27"/>
  <c r="AE325" i="27"/>
  <c r="AD325" i="27"/>
  <c r="AC325" i="27"/>
  <c r="AB325" i="27"/>
  <c r="AA325" i="27"/>
  <c r="Y325" i="27"/>
  <c r="X325" i="27"/>
  <c r="AD324" i="27"/>
  <c r="AE324" i="27" s="1"/>
  <c r="AC324" i="27"/>
  <c r="AB324" i="27"/>
  <c r="AA324" i="27"/>
  <c r="Y324" i="27"/>
  <c r="X324" i="27"/>
  <c r="AE323" i="27"/>
  <c r="AD323" i="27"/>
  <c r="AC323" i="27"/>
  <c r="AB323" i="27"/>
  <c r="AA323" i="27"/>
  <c r="Y323" i="27"/>
  <c r="X323" i="27"/>
  <c r="AD322" i="27"/>
  <c r="AE322" i="27" s="1"/>
  <c r="AC322" i="27"/>
  <c r="AB322" i="27"/>
  <c r="AA322" i="27"/>
  <c r="Y322" i="27"/>
  <c r="X322" i="27"/>
  <c r="AE321" i="27"/>
  <c r="AD321" i="27"/>
  <c r="AC321" i="27"/>
  <c r="AB321" i="27"/>
  <c r="AA321" i="27"/>
  <c r="Y321" i="27"/>
  <c r="X321" i="27"/>
  <c r="AD320" i="27"/>
  <c r="AE320" i="27" s="1"/>
  <c r="AC320" i="27"/>
  <c r="AB320" i="27"/>
  <c r="AA320" i="27"/>
  <c r="Y320" i="27"/>
  <c r="X320" i="27"/>
  <c r="AE319" i="27"/>
  <c r="AD319" i="27"/>
  <c r="AC319" i="27"/>
  <c r="AB319" i="27"/>
  <c r="AA319" i="27"/>
  <c r="Y319" i="27"/>
  <c r="X319" i="27"/>
  <c r="AD318" i="27"/>
  <c r="AE318" i="27" s="1"/>
  <c r="AC318" i="27"/>
  <c r="AB318" i="27"/>
  <c r="AA318" i="27"/>
  <c r="Y318" i="27"/>
  <c r="X318" i="27"/>
  <c r="AE317" i="27"/>
  <c r="AD317" i="27"/>
  <c r="AC317" i="27"/>
  <c r="AB317" i="27"/>
  <c r="AA317" i="27"/>
  <c r="Y317" i="27"/>
  <c r="X317" i="27"/>
  <c r="AD316" i="27"/>
  <c r="AE316" i="27" s="1"/>
  <c r="AC316" i="27"/>
  <c r="AB316" i="27"/>
  <c r="AA316" i="27"/>
  <c r="Y316" i="27"/>
  <c r="X316" i="27"/>
  <c r="AE315" i="27"/>
  <c r="AD315" i="27"/>
  <c r="AC315" i="27"/>
  <c r="AB315" i="27"/>
  <c r="AA315" i="27"/>
  <c r="Y315" i="27"/>
  <c r="X315" i="27"/>
  <c r="AD314" i="27"/>
  <c r="AE314" i="27" s="1"/>
  <c r="AC314" i="27"/>
  <c r="AB314" i="27"/>
  <c r="AA314" i="27"/>
  <c r="Y314" i="27"/>
  <c r="X314" i="27"/>
  <c r="AE313" i="27"/>
  <c r="AD313" i="27"/>
  <c r="AC313" i="27"/>
  <c r="AB313" i="27"/>
  <c r="AA313" i="27"/>
  <c r="Y313" i="27"/>
  <c r="X313" i="27"/>
  <c r="AD312" i="27"/>
  <c r="AE312" i="27" s="1"/>
  <c r="AC312" i="27"/>
  <c r="AB312" i="27"/>
  <c r="AA312" i="27"/>
  <c r="Y312" i="27"/>
  <c r="X312" i="27"/>
  <c r="AE311" i="27"/>
  <c r="AD311" i="27"/>
  <c r="AC311" i="27"/>
  <c r="AB311" i="27"/>
  <c r="AA311" i="27"/>
  <c r="Y311" i="27"/>
  <c r="X311" i="27"/>
  <c r="AD310" i="27"/>
  <c r="AE310" i="27" s="1"/>
  <c r="AC310" i="27"/>
  <c r="AB310" i="27"/>
  <c r="AA310" i="27"/>
  <c r="Y310" i="27"/>
  <c r="X310" i="27"/>
  <c r="AE309" i="27"/>
  <c r="AD309" i="27"/>
  <c r="AC309" i="27"/>
  <c r="AB309" i="27"/>
  <c r="AA309" i="27"/>
  <c r="Y309" i="27"/>
  <c r="X309" i="27"/>
  <c r="AD308" i="27"/>
  <c r="AE308" i="27" s="1"/>
  <c r="AC308" i="27"/>
  <c r="AB308" i="27"/>
  <c r="AA308" i="27"/>
  <c r="Y308" i="27"/>
  <c r="X308" i="27"/>
  <c r="AE307" i="27"/>
  <c r="AD307" i="27"/>
  <c r="AC307" i="27"/>
  <c r="AB307" i="27"/>
  <c r="AA307" i="27"/>
  <c r="Y307" i="27"/>
  <c r="X307" i="27"/>
  <c r="AD306" i="27"/>
  <c r="AE306" i="27" s="1"/>
  <c r="AC306" i="27"/>
  <c r="AB306" i="27"/>
  <c r="AA306" i="27"/>
  <c r="Y306" i="27"/>
  <c r="X306" i="27"/>
  <c r="AE305" i="27"/>
  <c r="AD305" i="27"/>
  <c r="AC305" i="27"/>
  <c r="AB305" i="27"/>
  <c r="AA305" i="27"/>
  <c r="Y305" i="27"/>
  <c r="X305" i="27"/>
  <c r="AD304" i="27"/>
  <c r="AE304" i="27" s="1"/>
  <c r="AC304" i="27"/>
  <c r="AB304" i="27"/>
  <c r="AA304" i="27"/>
  <c r="Y304" i="27"/>
  <c r="X304" i="27"/>
  <c r="AE303" i="27"/>
  <c r="AD303" i="27"/>
  <c r="AC303" i="27"/>
  <c r="AB303" i="27"/>
  <c r="AA303" i="27"/>
  <c r="Y303" i="27"/>
  <c r="X303" i="27"/>
  <c r="AD302" i="27"/>
  <c r="AE302" i="27" s="1"/>
  <c r="AC302" i="27"/>
  <c r="AB302" i="27"/>
  <c r="AA302" i="27"/>
  <c r="Y302" i="27"/>
  <c r="X302" i="27"/>
  <c r="AE301" i="27"/>
  <c r="AD301" i="27"/>
  <c r="AC301" i="27"/>
  <c r="AB301" i="27"/>
  <c r="AA301" i="27"/>
  <c r="Y301" i="27"/>
  <c r="X301" i="27"/>
  <c r="AD300" i="27"/>
  <c r="AE300" i="27" s="1"/>
  <c r="AC300" i="27"/>
  <c r="AB300" i="27"/>
  <c r="AA300" i="27"/>
  <c r="Y300" i="27"/>
  <c r="X300" i="27"/>
  <c r="AE299" i="27"/>
  <c r="AD299" i="27"/>
  <c r="AC299" i="27"/>
  <c r="AB299" i="27"/>
  <c r="AA299" i="27"/>
  <c r="Y299" i="27"/>
  <c r="X299" i="27"/>
  <c r="AD298" i="27"/>
  <c r="AE298" i="27" s="1"/>
  <c r="AC298" i="27"/>
  <c r="AB298" i="27"/>
  <c r="AA298" i="27"/>
  <c r="Y298" i="27"/>
  <c r="X298" i="27"/>
  <c r="AE297" i="27"/>
  <c r="AD297" i="27"/>
  <c r="AC297" i="27"/>
  <c r="AB297" i="27"/>
  <c r="AA297" i="27"/>
  <c r="Y297" i="27"/>
  <c r="X297" i="27"/>
  <c r="AD296" i="27"/>
  <c r="AE296" i="27" s="1"/>
  <c r="AC296" i="27"/>
  <c r="AB296" i="27"/>
  <c r="AA296" i="27"/>
  <c r="Y296" i="27"/>
  <c r="X296" i="27"/>
  <c r="AE295" i="27"/>
  <c r="AD295" i="27"/>
  <c r="AC295" i="27"/>
  <c r="AB295" i="27"/>
  <c r="AA295" i="27"/>
  <c r="Y295" i="27"/>
  <c r="X295" i="27"/>
  <c r="AD294" i="27"/>
  <c r="AE294" i="27" s="1"/>
  <c r="AC294" i="27"/>
  <c r="AB294" i="27"/>
  <c r="AA294" i="27"/>
  <c r="Y294" i="27"/>
  <c r="X294" i="27"/>
  <c r="AE293" i="27"/>
  <c r="AD293" i="27"/>
  <c r="AC293" i="27"/>
  <c r="AB293" i="27"/>
  <c r="AA293" i="27"/>
  <c r="Y293" i="27"/>
  <c r="X293" i="27"/>
  <c r="AD292" i="27"/>
  <c r="AE292" i="27" s="1"/>
  <c r="AC292" i="27"/>
  <c r="AB292" i="27"/>
  <c r="AA292" i="27"/>
  <c r="Y292" i="27"/>
  <c r="X292" i="27"/>
  <c r="AE291" i="27"/>
  <c r="AD291" i="27"/>
  <c r="AC291" i="27"/>
  <c r="AB291" i="27"/>
  <c r="AA291" i="27"/>
  <c r="Y291" i="27"/>
  <c r="X291" i="27"/>
  <c r="AD290" i="27"/>
  <c r="AE290" i="27" s="1"/>
  <c r="AC290" i="27"/>
  <c r="AB290" i="27"/>
  <c r="AA290" i="27"/>
  <c r="Y290" i="27"/>
  <c r="X290" i="27"/>
  <c r="AE289" i="27"/>
  <c r="AD289" i="27"/>
  <c r="AC289" i="27"/>
  <c r="AB289" i="27"/>
  <c r="AA289" i="27"/>
  <c r="Y289" i="27"/>
  <c r="X289" i="27"/>
  <c r="AD288" i="27"/>
  <c r="AE288" i="27" s="1"/>
  <c r="AC288" i="27"/>
  <c r="AB288" i="27"/>
  <c r="AA288" i="27"/>
  <c r="Y288" i="27"/>
  <c r="X288" i="27"/>
  <c r="AE287" i="27"/>
  <c r="AD287" i="27"/>
  <c r="AC287" i="27"/>
  <c r="AB287" i="27"/>
  <c r="AA287" i="27"/>
  <c r="Y287" i="27"/>
  <c r="X287" i="27"/>
  <c r="AD286" i="27"/>
  <c r="AE286" i="27" s="1"/>
  <c r="AC286" i="27"/>
  <c r="AB286" i="27"/>
  <c r="AA286" i="27"/>
  <c r="Y286" i="27"/>
  <c r="X286" i="27"/>
  <c r="AE285" i="27"/>
  <c r="AD285" i="27"/>
  <c r="AC285" i="27"/>
  <c r="AB285" i="27"/>
  <c r="AA285" i="27"/>
  <c r="Y285" i="27"/>
  <c r="X285" i="27"/>
  <c r="AD284" i="27"/>
  <c r="AE284" i="27" s="1"/>
  <c r="AC284" i="27"/>
  <c r="AB284" i="27"/>
  <c r="AA284" i="27"/>
  <c r="Y284" i="27"/>
  <c r="X284" i="27"/>
  <c r="AE283" i="27"/>
  <c r="AD283" i="27"/>
  <c r="AC283" i="27"/>
  <c r="AB283" i="27"/>
  <c r="AA283" i="27"/>
  <c r="Y283" i="27"/>
  <c r="X283" i="27"/>
  <c r="AD282" i="27"/>
  <c r="AE282" i="27" s="1"/>
  <c r="AC282" i="27"/>
  <c r="AB282" i="27"/>
  <c r="AA282" i="27"/>
  <c r="Y282" i="27"/>
  <c r="X282" i="27"/>
  <c r="AE281" i="27"/>
  <c r="AD281" i="27"/>
  <c r="AC281" i="27"/>
  <c r="AB281" i="27"/>
  <c r="AA281" i="27"/>
  <c r="Y281" i="27"/>
  <c r="X281" i="27"/>
  <c r="AD280" i="27"/>
  <c r="AE280" i="27" s="1"/>
  <c r="AC280" i="27"/>
  <c r="AB280" i="27"/>
  <c r="AA280" i="27"/>
  <c r="Y280" i="27"/>
  <c r="X280" i="27"/>
  <c r="AE279" i="27"/>
  <c r="AD279" i="27"/>
  <c r="AC279" i="27"/>
  <c r="AB279" i="27"/>
  <c r="AA279" i="27"/>
  <c r="Y279" i="27"/>
  <c r="X279" i="27"/>
  <c r="AD278" i="27"/>
  <c r="AE278" i="27" s="1"/>
  <c r="AC278" i="27"/>
  <c r="AB278" i="27"/>
  <c r="AA278" i="27"/>
  <c r="Y278" i="27"/>
  <c r="X278" i="27"/>
  <c r="AE277" i="27"/>
  <c r="AD277" i="27"/>
  <c r="AC277" i="27"/>
  <c r="AB277" i="27"/>
  <c r="AA277" i="27"/>
  <c r="Y277" i="27"/>
  <c r="X277" i="27"/>
  <c r="AD276" i="27"/>
  <c r="AE276" i="27" s="1"/>
  <c r="AC276" i="27"/>
  <c r="AB276" i="27"/>
  <c r="AA276" i="27"/>
  <c r="Y276" i="27"/>
  <c r="X276" i="27"/>
  <c r="AE275" i="27"/>
  <c r="AD275" i="27"/>
  <c r="AC275" i="27"/>
  <c r="AB275" i="27"/>
  <c r="AA275" i="27"/>
  <c r="Y275" i="27"/>
  <c r="X275" i="27"/>
  <c r="AD274" i="27"/>
  <c r="AE274" i="27" s="1"/>
  <c r="AC274" i="27"/>
  <c r="AB274" i="27"/>
  <c r="AA274" i="27"/>
  <c r="Y274" i="27"/>
  <c r="X274" i="27"/>
  <c r="AE273" i="27"/>
  <c r="AD273" i="27"/>
  <c r="AC273" i="27"/>
  <c r="AB273" i="27"/>
  <c r="AA273" i="27"/>
  <c r="Y273" i="27"/>
  <c r="X273" i="27"/>
  <c r="AD272" i="27"/>
  <c r="AE272" i="27" s="1"/>
  <c r="AC272" i="27"/>
  <c r="AB272" i="27"/>
  <c r="AA272" i="27"/>
  <c r="Y272" i="27"/>
  <c r="X272" i="27"/>
  <c r="AE271" i="27"/>
  <c r="AD271" i="27"/>
  <c r="AC271" i="27"/>
  <c r="AB271" i="27"/>
  <c r="AA271" i="27"/>
  <c r="Y271" i="27"/>
  <c r="X271" i="27"/>
  <c r="AD270" i="27"/>
  <c r="AE270" i="27" s="1"/>
  <c r="AC270" i="27"/>
  <c r="AB270" i="27"/>
  <c r="AA270" i="27"/>
  <c r="Y270" i="27"/>
  <c r="X270" i="27"/>
  <c r="AE269" i="27"/>
  <c r="AD269" i="27"/>
  <c r="AC269" i="27"/>
  <c r="AB269" i="27"/>
  <c r="AA269" i="27"/>
  <c r="Y269" i="27"/>
  <c r="X269" i="27"/>
  <c r="AD268" i="27"/>
  <c r="AE268" i="27" s="1"/>
  <c r="AC268" i="27"/>
  <c r="AB268" i="27"/>
  <c r="AA268" i="27"/>
  <c r="Y268" i="27"/>
  <c r="X268" i="27"/>
  <c r="AE267" i="27"/>
  <c r="AD267" i="27"/>
  <c r="AC267" i="27"/>
  <c r="AB267" i="27"/>
  <c r="AA267" i="27"/>
  <c r="Y267" i="27"/>
  <c r="X267" i="27"/>
  <c r="AD266" i="27"/>
  <c r="AE266" i="27" s="1"/>
  <c r="AC266" i="27"/>
  <c r="AB266" i="27"/>
  <c r="AA266" i="27"/>
  <c r="Y266" i="27"/>
  <c r="X266" i="27"/>
  <c r="AE265" i="27"/>
  <c r="AD265" i="27"/>
  <c r="AC265" i="27"/>
  <c r="AB265" i="27"/>
  <c r="AA265" i="27"/>
  <c r="Y265" i="27"/>
  <c r="X265" i="27"/>
  <c r="AD264" i="27"/>
  <c r="AE264" i="27" s="1"/>
  <c r="AC264" i="27"/>
  <c r="AB264" i="27"/>
  <c r="AA264" i="27"/>
  <c r="Y264" i="27"/>
  <c r="X264" i="27"/>
  <c r="AE263" i="27"/>
  <c r="AD263" i="27"/>
  <c r="AC263" i="27"/>
  <c r="AB263" i="27"/>
  <c r="AA263" i="27"/>
  <c r="Y263" i="27"/>
  <c r="X263" i="27"/>
  <c r="AD262" i="27"/>
  <c r="AE262" i="27" s="1"/>
  <c r="AC262" i="27"/>
  <c r="AB262" i="27"/>
  <c r="AA262" i="27"/>
  <c r="Y262" i="27"/>
  <c r="X262" i="27"/>
  <c r="AE261" i="27"/>
  <c r="AD261" i="27"/>
  <c r="AC261" i="27"/>
  <c r="AB261" i="27"/>
  <c r="AA261" i="27"/>
  <c r="Y261" i="27"/>
  <c r="X261" i="27"/>
  <c r="AD260" i="27"/>
  <c r="AE260" i="27" s="1"/>
  <c r="AC260" i="27"/>
  <c r="AB260" i="27"/>
  <c r="AA260" i="27"/>
  <c r="Y260" i="27"/>
  <c r="X260" i="27"/>
  <c r="AE259" i="27"/>
  <c r="AD259" i="27"/>
  <c r="AC259" i="27"/>
  <c r="AB259" i="27"/>
  <c r="AA259" i="27"/>
  <c r="Y259" i="27"/>
  <c r="X259" i="27"/>
  <c r="AD258" i="27"/>
  <c r="AE258" i="27" s="1"/>
  <c r="AC258" i="27"/>
  <c r="AB258" i="27"/>
  <c r="AA258" i="27"/>
  <c r="Y258" i="27"/>
  <c r="X258" i="27"/>
  <c r="AE257" i="27"/>
  <c r="AD257" i="27"/>
  <c r="AC257" i="27"/>
  <c r="AB257" i="27"/>
  <c r="AA257" i="27"/>
  <c r="Y257" i="27"/>
  <c r="X257" i="27"/>
  <c r="AD256" i="27"/>
  <c r="AE256" i="27" s="1"/>
  <c r="AC256" i="27"/>
  <c r="AB256" i="27"/>
  <c r="AA256" i="27"/>
  <c r="Y256" i="27"/>
  <c r="X256" i="27"/>
  <c r="AE255" i="27"/>
  <c r="AD255" i="27"/>
  <c r="AC255" i="27"/>
  <c r="AB255" i="27"/>
  <c r="AA255" i="27"/>
  <c r="Y255" i="27"/>
  <c r="X255" i="27"/>
  <c r="AD254" i="27"/>
  <c r="AE254" i="27" s="1"/>
  <c r="AC254" i="27"/>
  <c r="AB254" i="27"/>
  <c r="AA254" i="27"/>
  <c r="Y254" i="27"/>
  <c r="X254" i="27"/>
  <c r="AE253" i="27"/>
  <c r="AD253" i="27"/>
  <c r="AC253" i="27"/>
  <c r="AB253" i="27"/>
  <c r="AA253" i="27"/>
  <c r="Y253" i="27"/>
  <c r="X253" i="27"/>
  <c r="AD252" i="27"/>
  <c r="AE252" i="27" s="1"/>
  <c r="AC252" i="27"/>
  <c r="AB252" i="27"/>
  <c r="AA252" i="27"/>
  <c r="Y252" i="27"/>
  <c r="X252" i="27"/>
  <c r="AE251" i="27"/>
  <c r="AD251" i="27"/>
  <c r="AC251" i="27"/>
  <c r="AB251" i="27"/>
  <c r="AA251" i="27"/>
  <c r="Y251" i="27"/>
  <c r="X251" i="27"/>
  <c r="AD250" i="27"/>
  <c r="AE250" i="27" s="1"/>
  <c r="AC250" i="27"/>
  <c r="AB250" i="27"/>
  <c r="AA250" i="27"/>
  <c r="Y250" i="27"/>
  <c r="X250" i="27"/>
  <c r="AE249" i="27"/>
  <c r="AD249" i="27"/>
  <c r="AC249" i="27"/>
  <c r="AB249" i="27"/>
  <c r="AA249" i="27"/>
  <c r="Y249" i="27"/>
  <c r="X249" i="27"/>
  <c r="AD248" i="27"/>
  <c r="AE248" i="27" s="1"/>
  <c r="AC248" i="27"/>
  <c r="AB248" i="27"/>
  <c r="AA248" i="27"/>
  <c r="Y248" i="27"/>
  <c r="X248" i="27"/>
  <c r="AE247" i="27"/>
  <c r="AD247" i="27"/>
  <c r="AC247" i="27"/>
  <c r="AB247" i="27"/>
  <c r="AA247" i="27"/>
  <c r="Y247" i="27"/>
  <c r="X247" i="27"/>
  <c r="AD246" i="27"/>
  <c r="AE246" i="27" s="1"/>
  <c r="AC246" i="27"/>
  <c r="AB246" i="27"/>
  <c r="AA246" i="27"/>
  <c r="Y246" i="27"/>
  <c r="X246" i="27"/>
  <c r="AE245" i="27"/>
  <c r="AD245" i="27"/>
  <c r="AC245" i="27"/>
  <c r="AB245" i="27"/>
  <c r="AA245" i="27"/>
  <c r="Y245" i="27"/>
  <c r="X245" i="27"/>
  <c r="AD244" i="27"/>
  <c r="AE244" i="27" s="1"/>
  <c r="AC244" i="27"/>
  <c r="AB244" i="27"/>
  <c r="AA244" i="27"/>
  <c r="Y244" i="27"/>
  <c r="X244" i="27"/>
  <c r="AE243" i="27"/>
  <c r="AD243" i="27"/>
  <c r="AC243" i="27"/>
  <c r="AB243" i="27"/>
  <c r="AA243" i="27"/>
  <c r="Y243" i="27"/>
  <c r="X243" i="27"/>
  <c r="AD242" i="27"/>
  <c r="AE242" i="27" s="1"/>
  <c r="AC242" i="27"/>
  <c r="AB242" i="27"/>
  <c r="AA242" i="27"/>
  <c r="Y242" i="27"/>
  <c r="X242" i="27"/>
  <c r="AE241" i="27"/>
  <c r="AD241" i="27"/>
  <c r="AC241" i="27"/>
  <c r="AB241" i="27"/>
  <c r="AA241" i="27"/>
  <c r="Y241" i="27"/>
  <c r="X241" i="27"/>
  <c r="AD240" i="27"/>
  <c r="AE240" i="27" s="1"/>
  <c r="AC240" i="27"/>
  <c r="AB240" i="27"/>
  <c r="AA240" i="27"/>
  <c r="Y240" i="27"/>
  <c r="X240" i="27"/>
  <c r="AE239" i="27"/>
  <c r="AD239" i="27"/>
  <c r="AC239" i="27"/>
  <c r="AB239" i="27"/>
  <c r="AA239" i="27"/>
  <c r="Y239" i="27"/>
  <c r="X239" i="27"/>
  <c r="AD238" i="27"/>
  <c r="AE238" i="27" s="1"/>
  <c r="AC238" i="27"/>
  <c r="AB238" i="27"/>
  <c r="AA238" i="27"/>
  <c r="Y238" i="27"/>
  <c r="X238" i="27"/>
  <c r="AE237" i="27"/>
  <c r="AD237" i="27"/>
  <c r="AC237" i="27"/>
  <c r="AB237" i="27"/>
  <c r="AA237" i="27"/>
  <c r="Y237" i="27"/>
  <c r="X237" i="27"/>
  <c r="AD236" i="27"/>
  <c r="AE236" i="27" s="1"/>
  <c r="AC236" i="27"/>
  <c r="AB236" i="27"/>
  <c r="AA236" i="27"/>
  <c r="Y236" i="27"/>
  <c r="X236" i="27"/>
  <c r="AE235" i="27"/>
  <c r="AD235" i="27"/>
  <c r="AC235" i="27"/>
  <c r="AB235" i="27"/>
  <c r="AA235" i="27"/>
  <c r="Y235" i="27"/>
  <c r="X235" i="27"/>
  <c r="AD234" i="27"/>
  <c r="AE234" i="27" s="1"/>
  <c r="AC234" i="27"/>
  <c r="AB234" i="27"/>
  <c r="AA234" i="27"/>
  <c r="Y234" i="27"/>
  <c r="X234" i="27"/>
  <c r="AE233" i="27"/>
  <c r="AD233" i="27"/>
  <c r="AC233" i="27"/>
  <c r="AB233" i="27"/>
  <c r="AA233" i="27"/>
  <c r="Y233" i="27"/>
  <c r="X233" i="27"/>
  <c r="AD232" i="27"/>
  <c r="AE232" i="27" s="1"/>
  <c r="AC232" i="27"/>
  <c r="AB232" i="27"/>
  <c r="AA232" i="27"/>
  <c r="Y232" i="27"/>
  <c r="X232" i="27"/>
  <c r="AE231" i="27"/>
  <c r="AD231" i="27"/>
  <c r="AC231" i="27"/>
  <c r="AB231" i="27"/>
  <c r="AA231" i="27"/>
  <c r="Y231" i="27"/>
  <c r="X231" i="27"/>
  <c r="AD230" i="27"/>
  <c r="AE230" i="27" s="1"/>
  <c r="AC230" i="27"/>
  <c r="AB230" i="27"/>
  <c r="AA230" i="27"/>
  <c r="Y230" i="27"/>
  <c r="X230" i="27"/>
  <c r="AE229" i="27"/>
  <c r="AD229" i="27"/>
  <c r="AC229" i="27"/>
  <c r="AB229" i="27"/>
  <c r="AA229" i="27"/>
  <c r="Y229" i="27"/>
  <c r="X229" i="27"/>
  <c r="AD228" i="27"/>
  <c r="AE228" i="27" s="1"/>
  <c r="AC228" i="27"/>
  <c r="AB228" i="27"/>
  <c r="AA228" i="27"/>
  <c r="Y228" i="27"/>
  <c r="X228" i="27"/>
  <c r="AE227" i="27"/>
  <c r="AD227" i="27"/>
  <c r="AC227" i="27"/>
  <c r="AB227" i="27"/>
  <c r="AA227" i="27"/>
  <c r="Y227" i="27"/>
  <c r="X227" i="27"/>
  <c r="AD226" i="27"/>
  <c r="AE226" i="27" s="1"/>
  <c r="AC226" i="27"/>
  <c r="AB226" i="27"/>
  <c r="AA226" i="27"/>
  <c r="Y226" i="27"/>
  <c r="X226" i="27"/>
  <c r="AE225" i="27"/>
  <c r="AD225" i="27"/>
  <c r="AC225" i="27"/>
  <c r="AB225" i="27"/>
  <c r="AA225" i="27"/>
  <c r="Y225" i="27"/>
  <c r="X225" i="27"/>
  <c r="AD224" i="27"/>
  <c r="AE224" i="27" s="1"/>
  <c r="AC224" i="27"/>
  <c r="AB224" i="27"/>
  <c r="AA224" i="27"/>
  <c r="Y224" i="27"/>
  <c r="X224" i="27"/>
  <c r="AE223" i="27"/>
  <c r="AD223" i="27"/>
  <c r="AC223" i="27"/>
  <c r="AB223" i="27"/>
  <c r="AA223" i="27"/>
  <c r="Y223" i="27"/>
  <c r="X223" i="27"/>
  <c r="AD222" i="27"/>
  <c r="AE222" i="27" s="1"/>
  <c r="AC222" i="27"/>
  <c r="AB222" i="27"/>
  <c r="AA222" i="27"/>
  <c r="Y222" i="27"/>
  <c r="X222" i="27"/>
  <c r="AE221" i="27"/>
  <c r="AD221" i="27"/>
  <c r="AC221" i="27"/>
  <c r="AB221" i="27"/>
  <c r="AA221" i="27"/>
  <c r="Y221" i="27"/>
  <c r="X221" i="27"/>
  <c r="AD220" i="27"/>
  <c r="AE220" i="27" s="1"/>
  <c r="AC220" i="27"/>
  <c r="AB220" i="27"/>
  <c r="AA220" i="27"/>
  <c r="Y220" i="27"/>
  <c r="X220" i="27"/>
  <c r="AE219" i="27"/>
  <c r="AD219" i="27"/>
  <c r="AC219" i="27"/>
  <c r="AB219" i="27"/>
  <c r="AA219" i="27"/>
  <c r="Y219" i="27"/>
  <c r="X219" i="27"/>
  <c r="AD218" i="27"/>
  <c r="AE218" i="27" s="1"/>
  <c r="AC218" i="27"/>
  <c r="AB218" i="27"/>
  <c r="AA218" i="27"/>
  <c r="Y218" i="27"/>
  <c r="X218" i="27"/>
  <c r="AE217" i="27"/>
  <c r="AD217" i="27"/>
  <c r="AC217" i="27"/>
  <c r="AB217" i="27"/>
  <c r="AA217" i="27"/>
  <c r="Y217" i="27"/>
  <c r="X217" i="27"/>
  <c r="AD216" i="27"/>
  <c r="AE216" i="27" s="1"/>
  <c r="AC216" i="27"/>
  <c r="AB216" i="27"/>
  <c r="AA216" i="27"/>
  <c r="Y216" i="27"/>
  <c r="X216" i="27"/>
  <c r="AE215" i="27"/>
  <c r="AD215" i="27"/>
  <c r="AC215" i="27"/>
  <c r="AB215" i="27"/>
  <c r="AA215" i="27"/>
  <c r="Y215" i="27"/>
  <c r="X215" i="27"/>
  <c r="AD214" i="27"/>
  <c r="AE214" i="27" s="1"/>
  <c r="AC214" i="27"/>
  <c r="AB214" i="27"/>
  <c r="AA214" i="27"/>
  <c r="Y214" i="27"/>
  <c r="X214" i="27"/>
  <c r="AE213" i="27"/>
  <c r="AD213" i="27"/>
  <c r="AC213" i="27"/>
  <c r="AB213" i="27"/>
  <c r="AA213" i="27"/>
  <c r="Y213" i="27"/>
  <c r="X213" i="27"/>
  <c r="AD212" i="27"/>
  <c r="AE212" i="27" s="1"/>
  <c r="AC212" i="27"/>
  <c r="AB212" i="27"/>
  <c r="AA212" i="27"/>
  <c r="Y212" i="27"/>
  <c r="X212" i="27"/>
  <c r="AE211" i="27"/>
  <c r="AD211" i="27"/>
  <c r="AC211" i="27"/>
  <c r="AB211" i="27"/>
  <c r="AA211" i="27"/>
  <c r="Y211" i="27"/>
  <c r="X211" i="27"/>
  <c r="AD210" i="27"/>
  <c r="AE210" i="27" s="1"/>
  <c r="AC210" i="27"/>
  <c r="AB210" i="27"/>
  <c r="AA210" i="27"/>
  <c r="Y210" i="27"/>
  <c r="X210" i="27"/>
  <c r="AE209" i="27"/>
  <c r="AD209" i="27"/>
  <c r="AC209" i="27"/>
  <c r="AB209" i="27"/>
  <c r="AA209" i="27"/>
  <c r="Y209" i="27"/>
  <c r="X209" i="27"/>
  <c r="AD208" i="27"/>
  <c r="AE208" i="27" s="1"/>
  <c r="AC208" i="27"/>
  <c r="AB208" i="27"/>
  <c r="AA208" i="27"/>
  <c r="Y208" i="27"/>
  <c r="X208" i="27"/>
  <c r="AE207" i="27"/>
  <c r="AD207" i="27"/>
  <c r="AC207" i="27"/>
  <c r="AB207" i="27"/>
  <c r="AA207" i="27"/>
  <c r="Y207" i="27"/>
  <c r="X207" i="27"/>
  <c r="AD206" i="27"/>
  <c r="AE206" i="27" s="1"/>
  <c r="AC206" i="27"/>
  <c r="AB206" i="27"/>
  <c r="AA206" i="27"/>
  <c r="Y206" i="27"/>
  <c r="X206" i="27"/>
  <c r="AE205" i="27"/>
  <c r="AD205" i="27"/>
  <c r="AC205" i="27"/>
  <c r="AB205" i="27"/>
  <c r="AA205" i="27"/>
  <c r="Y205" i="27"/>
  <c r="X205" i="27"/>
  <c r="AD204" i="27"/>
  <c r="AE204" i="27" s="1"/>
  <c r="AC204" i="27"/>
  <c r="AB204" i="27"/>
  <c r="AA204" i="27"/>
  <c r="Y204" i="27"/>
  <c r="X204" i="27"/>
  <c r="AE203" i="27"/>
  <c r="AD203" i="27"/>
  <c r="AC203" i="27"/>
  <c r="AB203" i="27"/>
  <c r="AA203" i="27"/>
  <c r="Y203" i="27"/>
  <c r="X203" i="27"/>
  <c r="AD202" i="27"/>
  <c r="AE202" i="27" s="1"/>
  <c r="AC202" i="27"/>
  <c r="AB202" i="27"/>
  <c r="AA202" i="27"/>
  <c r="Y202" i="27"/>
  <c r="X202" i="27"/>
  <c r="AE201" i="27"/>
  <c r="AD201" i="27"/>
  <c r="AC201" i="27"/>
  <c r="AB201" i="27"/>
  <c r="AA201" i="27"/>
  <c r="Y201" i="27"/>
  <c r="X201" i="27"/>
  <c r="AD200" i="27"/>
  <c r="AE200" i="27" s="1"/>
  <c r="AC200" i="27"/>
  <c r="AB200" i="27"/>
  <c r="AA200" i="27"/>
  <c r="Y200" i="27"/>
  <c r="X200" i="27"/>
  <c r="AE199" i="27"/>
  <c r="AD199" i="27"/>
  <c r="AC199" i="27"/>
  <c r="AB199" i="27"/>
  <c r="AA199" i="27"/>
  <c r="Y199" i="27"/>
  <c r="X199" i="27"/>
  <c r="AD198" i="27"/>
  <c r="AE198" i="27" s="1"/>
  <c r="AC198" i="27"/>
  <c r="AB198" i="27"/>
  <c r="AA198" i="27"/>
  <c r="Y198" i="27"/>
  <c r="X198" i="27"/>
  <c r="AE197" i="27"/>
  <c r="AD197" i="27"/>
  <c r="AC197" i="27"/>
  <c r="AB197" i="27"/>
  <c r="AA197" i="27"/>
  <c r="Y197" i="27"/>
  <c r="X197" i="27"/>
  <c r="AD196" i="27"/>
  <c r="AE196" i="27" s="1"/>
  <c r="AC196" i="27"/>
  <c r="AB196" i="27"/>
  <c r="AA196" i="27"/>
  <c r="Y196" i="27"/>
  <c r="X196" i="27"/>
  <c r="AE195" i="27"/>
  <c r="AD195" i="27"/>
  <c r="AC195" i="27"/>
  <c r="AB195" i="27"/>
  <c r="AA195" i="27"/>
  <c r="Y195" i="27"/>
  <c r="X195" i="27"/>
  <c r="AD194" i="27"/>
  <c r="AE194" i="27" s="1"/>
  <c r="AC194" i="27"/>
  <c r="AB194" i="27"/>
  <c r="AA194" i="27"/>
  <c r="Y194" i="27"/>
  <c r="X194" i="27"/>
  <c r="AE193" i="27"/>
  <c r="AD193" i="27"/>
  <c r="AC193" i="27"/>
  <c r="AB193" i="27"/>
  <c r="AA193" i="27"/>
  <c r="Y193" i="27"/>
  <c r="X193" i="27"/>
  <c r="AD192" i="27"/>
  <c r="AE192" i="27" s="1"/>
  <c r="AC192" i="27"/>
  <c r="AB192" i="27"/>
  <c r="AA192" i="27"/>
  <c r="Y192" i="27"/>
  <c r="X192" i="27"/>
  <c r="AE191" i="27"/>
  <c r="AD191" i="27"/>
  <c r="AC191" i="27"/>
  <c r="AB191" i="27"/>
  <c r="AA191" i="27"/>
  <c r="Y191" i="27"/>
  <c r="X191" i="27"/>
  <c r="AD190" i="27"/>
  <c r="AE190" i="27" s="1"/>
  <c r="AC190" i="27"/>
  <c r="AB190" i="27"/>
  <c r="AA190" i="27"/>
  <c r="Y190" i="27"/>
  <c r="X190" i="27"/>
  <c r="AE189" i="27"/>
  <c r="AD189" i="27"/>
  <c r="AC189" i="27"/>
  <c r="AB189" i="27"/>
  <c r="AA189" i="27"/>
  <c r="Y189" i="27"/>
  <c r="X189" i="27"/>
  <c r="AD188" i="27"/>
  <c r="AE188" i="27" s="1"/>
  <c r="AC188" i="27"/>
  <c r="AB188" i="27"/>
  <c r="AA188" i="27"/>
  <c r="Y188" i="27"/>
  <c r="X188" i="27"/>
  <c r="AE187" i="27"/>
  <c r="AD187" i="27"/>
  <c r="AC187" i="27"/>
  <c r="AB187" i="27"/>
  <c r="AA187" i="27"/>
  <c r="Y187" i="27"/>
  <c r="X187" i="27"/>
  <c r="AD186" i="27"/>
  <c r="AE186" i="27" s="1"/>
  <c r="AC186" i="27"/>
  <c r="AB186" i="27"/>
  <c r="AA186" i="27"/>
  <c r="Y186" i="27"/>
  <c r="X186" i="27"/>
  <c r="AE185" i="27"/>
  <c r="AD185" i="27"/>
  <c r="AC185" i="27"/>
  <c r="AB185" i="27"/>
  <c r="AA185" i="27"/>
  <c r="Y185" i="27"/>
  <c r="X185" i="27"/>
  <c r="AD184" i="27"/>
  <c r="AE184" i="27" s="1"/>
  <c r="AC184" i="27"/>
  <c r="AB184" i="27"/>
  <c r="AA184" i="27"/>
  <c r="Y184" i="27"/>
  <c r="X184" i="27"/>
  <c r="AE183" i="27"/>
  <c r="AD183" i="27"/>
  <c r="AC183" i="27"/>
  <c r="AB183" i="27"/>
  <c r="AA183" i="27"/>
  <c r="Y183" i="27"/>
  <c r="X183" i="27"/>
  <c r="AD182" i="27"/>
  <c r="AE182" i="27" s="1"/>
  <c r="AC182" i="27"/>
  <c r="AB182" i="27"/>
  <c r="AA182" i="27"/>
  <c r="Y182" i="27"/>
  <c r="X182" i="27"/>
  <c r="AE181" i="27"/>
  <c r="AD181" i="27"/>
  <c r="AC181" i="27"/>
  <c r="AB181" i="27"/>
  <c r="AA181" i="27"/>
  <c r="Y181" i="27"/>
  <c r="X181" i="27"/>
  <c r="AD180" i="27"/>
  <c r="AE180" i="27" s="1"/>
  <c r="AC180" i="27"/>
  <c r="AB180" i="27"/>
  <c r="AA180" i="27"/>
  <c r="Y180" i="27"/>
  <c r="X180" i="27"/>
  <c r="AE179" i="27"/>
  <c r="AD179" i="27"/>
  <c r="AC179" i="27"/>
  <c r="AB179" i="27"/>
  <c r="AA179" i="27"/>
  <c r="Y179" i="27"/>
  <c r="X179" i="27"/>
  <c r="AD178" i="27"/>
  <c r="AE178" i="27" s="1"/>
  <c r="AC178" i="27"/>
  <c r="AB178" i="27"/>
  <c r="AA178" i="27"/>
  <c r="Y178" i="27"/>
  <c r="X178" i="27"/>
  <c r="AE177" i="27"/>
  <c r="AD177" i="27"/>
  <c r="AC177" i="27"/>
  <c r="AB177" i="27"/>
  <c r="AA177" i="27"/>
  <c r="Y177" i="27"/>
  <c r="X177" i="27"/>
  <c r="AD176" i="27"/>
  <c r="AE176" i="27" s="1"/>
  <c r="AC176" i="27"/>
  <c r="AB176" i="27"/>
  <c r="AA176" i="27"/>
  <c r="Y176" i="27"/>
  <c r="X176" i="27"/>
  <c r="AE175" i="27"/>
  <c r="AD175" i="27"/>
  <c r="AC175" i="27"/>
  <c r="AB175" i="27"/>
  <c r="AA175" i="27"/>
  <c r="Y175" i="27"/>
  <c r="X175" i="27"/>
  <c r="AD174" i="27"/>
  <c r="AE174" i="27" s="1"/>
  <c r="AC174" i="27"/>
  <c r="AB174" i="27"/>
  <c r="AA174" i="27"/>
  <c r="Y174" i="27"/>
  <c r="X174" i="27"/>
  <c r="AE173" i="27"/>
  <c r="AD173" i="27"/>
  <c r="AC173" i="27"/>
  <c r="AB173" i="27"/>
  <c r="AA173" i="27"/>
  <c r="Y173" i="27"/>
  <c r="X173" i="27"/>
  <c r="AD172" i="27"/>
  <c r="AE172" i="27" s="1"/>
  <c r="AC172" i="27"/>
  <c r="AB172" i="27"/>
  <c r="AA172" i="27"/>
  <c r="Y172" i="27"/>
  <c r="X172" i="27"/>
  <c r="AE171" i="27"/>
  <c r="AD171" i="27"/>
  <c r="AC171" i="27"/>
  <c r="AB171" i="27"/>
  <c r="AA171" i="27"/>
  <c r="Y171" i="27"/>
  <c r="X171" i="27"/>
  <c r="AD170" i="27"/>
  <c r="AE170" i="27" s="1"/>
  <c r="AC170" i="27"/>
  <c r="AB170" i="27"/>
  <c r="AA170" i="27"/>
  <c r="Y170" i="27"/>
  <c r="X170" i="27"/>
  <c r="AE169" i="27"/>
  <c r="AD169" i="27"/>
  <c r="AC169" i="27"/>
  <c r="AB169" i="27"/>
  <c r="AA169" i="27"/>
  <c r="Y169" i="27"/>
  <c r="X169" i="27"/>
  <c r="AD168" i="27"/>
  <c r="AE168" i="27" s="1"/>
  <c r="AC168" i="27"/>
  <c r="AB168" i="27"/>
  <c r="AA168" i="27"/>
  <c r="Y168" i="27"/>
  <c r="X168" i="27"/>
  <c r="AE167" i="27"/>
  <c r="AD167" i="27"/>
  <c r="AC167" i="27"/>
  <c r="AB167" i="27"/>
  <c r="AA167" i="27"/>
  <c r="Y167" i="27"/>
  <c r="X167" i="27"/>
  <c r="AD166" i="27"/>
  <c r="AE166" i="27" s="1"/>
  <c r="AC166" i="27"/>
  <c r="AB166" i="27"/>
  <c r="AA166" i="27"/>
  <c r="Y166" i="27"/>
  <c r="X166" i="27"/>
  <c r="AE165" i="27"/>
  <c r="AD165" i="27"/>
  <c r="AC165" i="27"/>
  <c r="AB165" i="27"/>
  <c r="AA165" i="27"/>
  <c r="Y165" i="27"/>
  <c r="X165" i="27"/>
  <c r="AD164" i="27"/>
  <c r="AE164" i="27" s="1"/>
  <c r="AC164" i="27"/>
  <c r="AB164" i="27"/>
  <c r="AA164" i="27"/>
  <c r="Y164" i="27"/>
  <c r="X164" i="27"/>
  <c r="AE163" i="27"/>
  <c r="AD163" i="27"/>
  <c r="AC163" i="27"/>
  <c r="AB163" i="27"/>
  <c r="AA163" i="27"/>
  <c r="Y163" i="27"/>
  <c r="X163" i="27"/>
  <c r="AD162" i="27"/>
  <c r="AE162" i="27" s="1"/>
  <c r="AC162" i="27"/>
  <c r="AB162" i="27"/>
  <c r="AA162" i="27"/>
  <c r="Y162" i="27"/>
  <c r="X162" i="27"/>
  <c r="AE161" i="27"/>
  <c r="AD161" i="27"/>
  <c r="AC161" i="27"/>
  <c r="AB161" i="27"/>
  <c r="AA161" i="27"/>
  <c r="Y161" i="27"/>
  <c r="X161" i="27"/>
  <c r="AD160" i="27"/>
  <c r="AE160" i="27" s="1"/>
  <c r="AC160" i="27"/>
  <c r="AB160" i="27"/>
  <c r="AA160" i="27"/>
  <c r="Y160" i="27"/>
  <c r="X160" i="27"/>
  <c r="AE159" i="27"/>
  <c r="AD159" i="27"/>
  <c r="AC159" i="27"/>
  <c r="AB159" i="27"/>
  <c r="AA159" i="27"/>
  <c r="Y159" i="27"/>
  <c r="X159" i="27"/>
  <c r="AD158" i="27"/>
  <c r="AE158" i="27" s="1"/>
  <c r="AC158" i="27"/>
  <c r="AB158" i="27"/>
  <c r="AA158" i="27"/>
  <c r="Y158" i="27"/>
  <c r="X158" i="27"/>
  <c r="AE157" i="27"/>
  <c r="AD157" i="27"/>
  <c r="AC157" i="27"/>
  <c r="AB157" i="27"/>
  <c r="AA157" i="27"/>
  <c r="Y157" i="27"/>
  <c r="X157" i="27"/>
  <c r="AD156" i="27"/>
  <c r="AE156" i="27" s="1"/>
  <c r="AC156" i="27"/>
  <c r="AB156" i="27"/>
  <c r="AA156" i="27"/>
  <c r="Y156" i="27"/>
  <c r="X156" i="27"/>
  <c r="AE155" i="27"/>
  <c r="AD155" i="27"/>
  <c r="AC155" i="27"/>
  <c r="AB155" i="27"/>
  <c r="AA155" i="27"/>
  <c r="Y155" i="27"/>
  <c r="X155" i="27"/>
  <c r="AD154" i="27"/>
  <c r="AE154" i="27" s="1"/>
  <c r="AC154" i="27"/>
  <c r="AB154" i="27"/>
  <c r="AA154" i="27"/>
  <c r="Y154" i="27"/>
  <c r="X154" i="27"/>
  <c r="AE153" i="27"/>
  <c r="AD153" i="27"/>
  <c r="AC153" i="27"/>
  <c r="AB153" i="27"/>
  <c r="AA153" i="27"/>
  <c r="Y153" i="27"/>
  <c r="X153" i="27"/>
  <c r="AD152" i="27"/>
  <c r="AE152" i="27" s="1"/>
  <c r="AC152" i="27"/>
  <c r="AB152" i="27"/>
  <c r="AA152" i="27"/>
  <c r="Y152" i="27"/>
  <c r="X152" i="27"/>
  <c r="AE151" i="27"/>
  <c r="AD151" i="27"/>
  <c r="AC151" i="27"/>
  <c r="AB151" i="27"/>
  <c r="AA151" i="27"/>
  <c r="Y151" i="27"/>
  <c r="X151" i="27"/>
  <c r="AD150" i="27"/>
  <c r="AE150" i="27" s="1"/>
  <c r="AC150" i="27"/>
  <c r="AB150" i="27"/>
  <c r="AA150" i="27"/>
  <c r="Y150" i="27"/>
  <c r="X150" i="27"/>
  <c r="AE149" i="27"/>
  <c r="AD149" i="27"/>
  <c r="AC149" i="27"/>
  <c r="AB149" i="27"/>
  <c r="AA149" i="27"/>
  <c r="Y149" i="27"/>
  <c r="X149" i="27"/>
  <c r="AD148" i="27"/>
  <c r="AE148" i="27" s="1"/>
  <c r="AC148" i="27"/>
  <c r="AB148" i="27"/>
  <c r="AA148" i="27"/>
  <c r="Y148" i="27"/>
  <c r="X148" i="27"/>
  <c r="AE147" i="27"/>
  <c r="AD147" i="27"/>
  <c r="AC147" i="27"/>
  <c r="AB147" i="27"/>
  <c r="AA147" i="27"/>
  <c r="Y147" i="27"/>
  <c r="X147" i="27"/>
  <c r="AD146" i="27"/>
  <c r="AE146" i="27" s="1"/>
  <c r="AC146" i="27"/>
  <c r="AB146" i="27"/>
  <c r="AA146" i="27"/>
  <c r="Y146" i="27"/>
  <c r="X146" i="27"/>
  <c r="AE145" i="27"/>
  <c r="AD145" i="27"/>
  <c r="AC145" i="27"/>
  <c r="AB145" i="27"/>
  <c r="AA145" i="27"/>
  <c r="Y145" i="27"/>
  <c r="X145" i="27"/>
  <c r="AD144" i="27"/>
  <c r="AE144" i="27" s="1"/>
  <c r="AC144" i="27"/>
  <c r="AB144" i="27"/>
  <c r="AA144" i="27"/>
  <c r="Y144" i="27"/>
  <c r="X144" i="27"/>
  <c r="AE143" i="27"/>
  <c r="AD143" i="27"/>
  <c r="AC143" i="27"/>
  <c r="AB143" i="27"/>
  <c r="AA143" i="27"/>
  <c r="Y143" i="27"/>
  <c r="X143" i="27"/>
  <c r="AD142" i="27"/>
  <c r="AE142" i="27" s="1"/>
  <c r="AC142" i="27"/>
  <c r="AB142" i="27"/>
  <c r="AA142" i="27"/>
  <c r="Y142" i="27"/>
  <c r="X142" i="27"/>
  <c r="AE141" i="27"/>
  <c r="AD141" i="27"/>
  <c r="AC141" i="27"/>
  <c r="AB141" i="27"/>
  <c r="AA141" i="27"/>
  <c r="Y141" i="27"/>
  <c r="X141" i="27"/>
  <c r="AD140" i="27"/>
  <c r="AE140" i="27" s="1"/>
  <c r="AC140" i="27"/>
  <c r="AB140" i="27"/>
  <c r="AA140" i="27"/>
  <c r="Y140" i="27"/>
  <c r="X140" i="27"/>
  <c r="AE139" i="27"/>
  <c r="AD139" i="27"/>
  <c r="AC139" i="27"/>
  <c r="AB139" i="27"/>
  <c r="AA139" i="27"/>
  <c r="Y139" i="27"/>
  <c r="X139" i="27"/>
  <c r="AD138" i="27"/>
  <c r="AE138" i="27" s="1"/>
  <c r="AC138" i="27"/>
  <c r="AB138" i="27"/>
  <c r="AA138" i="27"/>
  <c r="Y138" i="27"/>
  <c r="X138" i="27"/>
  <c r="AE137" i="27"/>
  <c r="AD137" i="27"/>
  <c r="AC137" i="27"/>
  <c r="AB137" i="27"/>
  <c r="AA137" i="27"/>
  <c r="Y137" i="27"/>
  <c r="X137" i="27"/>
  <c r="AD136" i="27"/>
  <c r="AE136" i="27" s="1"/>
  <c r="AC136" i="27"/>
  <c r="AB136" i="27"/>
  <c r="AA136" i="27"/>
  <c r="Y136" i="27"/>
  <c r="X136" i="27"/>
  <c r="AE135" i="27"/>
  <c r="AD135" i="27"/>
  <c r="AC135" i="27"/>
  <c r="AB135" i="27"/>
  <c r="AA135" i="27"/>
  <c r="Y135" i="27"/>
  <c r="X135" i="27"/>
  <c r="AD134" i="27"/>
  <c r="AE134" i="27" s="1"/>
  <c r="AC134" i="27"/>
  <c r="AB134" i="27"/>
  <c r="AA134" i="27"/>
  <c r="Y134" i="27"/>
  <c r="X134" i="27"/>
  <c r="AE133" i="27"/>
  <c r="AD133" i="27"/>
  <c r="AC133" i="27"/>
  <c r="AB133" i="27"/>
  <c r="AA133" i="27"/>
  <c r="Y133" i="27"/>
  <c r="X133" i="27"/>
  <c r="AD132" i="27"/>
  <c r="AE132" i="27" s="1"/>
  <c r="AC132" i="27"/>
  <c r="AB132" i="27"/>
  <c r="AA132" i="27"/>
  <c r="Y132" i="27"/>
  <c r="X132" i="27"/>
  <c r="AE131" i="27"/>
  <c r="AD131" i="27"/>
  <c r="AC131" i="27"/>
  <c r="AB131" i="27"/>
  <c r="AA131" i="27"/>
  <c r="Y131" i="27"/>
  <c r="X131" i="27"/>
  <c r="AD130" i="27"/>
  <c r="AE130" i="27" s="1"/>
  <c r="AC130" i="27"/>
  <c r="AB130" i="27"/>
  <c r="AA130" i="27"/>
  <c r="Y130" i="27"/>
  <c r="X130" i="27"/>
  <c r="AE129" i="27"/>
  <c r="AD129" i="27"/>
  <c r="AC129" i="27"/>
  <c r="AB129" i="27"/>
  <c r="AA129" i="27"/>
  <c r="Y129" i="27"/>
  <c r="X129" i="27"/>
  <c r="AD128" i="27"/>
  <c r="AE128" i="27" s="1"/>
  <c r="AC128" i="27"/>
  <c r="AB128" i="27"/>
  <c r="AA128" i="27"/>
  <c r="Y128" i="27"/>
  <c r="X128" i="27"/>
  <c r="AE127" i="27"/>
  <c r="AD127" i="27"/>
  <c r="AC127" i="27"/>
  <c r="AB127" i="27"/>
  <c r="AA127" i="27"/>
  <c r="Y127" i="27"/>
  <c r="X127" i="27"/>
  <c r="AD126" i="27"/>
  <c r="AE126" i="27" s="1"/>
  <c r="AC126" i="27"/>
  <c r="AB126" i="27"/>
  <c r="AA126" i="27"/>
  <c r="Y126" i="27"/>
  <c r="X126" i="27"/>
  <c r="AE125" i="27"/>
  <c r="AD125" i="27"/>
  <c r="AC125" i="27"/>
  <c r="AB125" i="27"/>
  <c r="AA125" i="27"/>
  <c r="Y125" i="27"/>
  <c r="X125" i="27"/>
  <c r="AD124" i="27"/>
  <c r="AE124" i="27" s="1"/>
  <c r="AC124" i="27"/>
  <c r="AB124" i="27"/>
  <c r="AA124" i="27"/>
  <c r="Y124" i="27"/>
  <c r="X124" i="27"/>
  <c r="AE123" i="27"/>
  <c r="AD123" i="27"/>
  <c r="AC123" i="27"/>
  <c r="AB123" i="27"/>
  <c r="AA123" i="27"/>
  <c r="Y123" i="27"/>
  <c r="X123" i="27"/>
  <c r="AD122" i="27"/>
  <c r="AE122" i="27" s="1"/>
  <c r="AC122" i="27"/>
  <c r="AB122" i="27"/>
  <c r="AA122" i="27"/>
  <c r="Y122" i="27"/>
  <c r="X122" i="27"/>
  <c r="AE121" i="27"/>
  <c r="AD121" i="27"/>
  <c r="AC121" i="27"/>
  <c r="AB121" i="27"/>
  <c r="AA121" i="27"/>
  <c r="Y121" i="27"/>
  <c r="X121" i="27"/>
  <c r="AD120" i="27"/>
  <c r="AE120" i="27" s="1"/>
  <c r="AC120" i="27"/>
  <c r="AB120" i="27"/>
  <c r="AA120" i="27"/>
  <c r="Y120" i="27"/>
  <c r="X120" i="27"/>
  <c r="AE119" i="27"/>
  <c r="AD119" i="27"/>
  <c r="AC119" i="27"/>
  <c r="AB119" i="27"/>
  <c r="AA119" i="27"/>
  <c r="Y119" i="27"/>
  <c r="X119" i="27"/>
  <c r="AD118" i="27"/>
  <c r="AE118" i="27" s="1"/>
  <c r="AC118" i="27"/>
  <c r="AB118" i="27"/>
  <c r="AA118" i="27"/>
  <c r="Y118" i="27"/>
  <c r="X118" i="27"/>
  <c r="AE117" i="27"/>
  <c r="AD117" i="27"/>
  <c r="AC117" i="27"/>
  <c r="AB117" i="27"/>
  <c r="AA117" i="27"/>
  <c r="Y117" i="27"/>
  <c r="X117" i="27"/>
  <c r="AD116" i="27"/>
  <c r="AE116" i="27" s="1"/>
  <c r="AC116" i="27"/>
  <c r="AB116" i="27"/>
  <c r="AA116" i="27"/>
  <c r="Y116" i="27"/>
  <c r="X116" i="27"/>
  <c r="AE115" i="27"/>
  <c r="AD115" i="27"/>
  <c r="AC115" i="27"/>
  <c r="AB115" i="27"/>
  <c r="AA115" i="27"/>
  <c r="Y115" i="27"/>
  <c r="X115" i="27"/>
  <c r="AD114" i="27"/>
  <c r="AE114" i="27" s="1"/>
  <c r="AC114" i="27"/>
  <c r="AB114" i="27"/>
  <c r="AA114" i="27"/>
  <c r="Y114" i="27"/>
  <c r="X114" i="27"/>
  <c r="AE113" i="27"/>
  <c r="AD113" i="27"/>
  <c r="AC113" i="27"/>
  <c r="AB113" i="27"/>
  <c r="AA113" i="27"/>
  <c r="Y113" i="27"/>
  <c r="X113" i="27"/>
  <c r="AD112" i="27"/>
  <c r="AE112" i="27" s="1"/>
  <c r="AC112" i="27"/>
  <c r="AB112" i="27"/>
  <c r="AA112" i="27"/>
  <c r="Y112" i="27"/>
  <c r="X112" i="27"/>
  <c r="AE111" i="27"/>
  <c r="AD111" i="27"/>
  <c r="AC111" i="27"/>
  <c r="AB111" i="27"/>
  <c r="AA111" i="27"/>
  <c r="Y111" i="27"/>
  <c r="X111" i="27"/>
  <c r="AD110" i="27"/>
  <c r="AE110" i="27" s="1"/>
  <c r="AC110" i="27"/>
  <c r="AB110" i="27"/>
  <c r="AA110" i="27"/>
  <c r="Y110" i="27"/>
  <c r="X110" i="27"/>
  <c r="AE109" i="27"/>
  <c r="AD109" i="27"/>
  <c r="AC109" i="27"/>
  <c r="AB109" i="27"/>
  <c r="AA109" i="27"/>
  <c r="Y109" i="27"/>
  <c r="X109" i="27"/>
  <c r="AD108" i="27"/>
  <c r="AE108" i="27" s="1"/>
  <c r="AC108" i="27"/>
  <c r="AB108" i="27"/>
  <c r="AA108" i="27"/>
  <c r="Y108" i="27"/>
  <c r="X108" i="27"/>
  <c r="AE107" i="27"/>
  <c r="AD107" i="27"/>
  <c r="AC107" i="27"/>
  <c r="AB107" i="27"/>
  <c r="AA107" i="27"/>
  <c r="Y107" i="27"/>
  <c r="X107" i="27"/>
  <c r="AD106" i="27"/>
  <c r="AE106" i="27" s="1"/>
  <c r="AC106" i="27"/>
  <c r="AB106" i="27"/>
  <c r="AA106" i="27"/>
  <c r="Y106" i="27"/>
  <c r="X106" i="27"/>
  <c r="AE105" i="27"/>
  <c r="AD105" i="27"/>
  <c r="AC105" i="27"/>
  <c r="AB105" i="27"/>
  <c r="AA105" i="27"/>
  <c r="Y105" i="27"/>
  <c r="X105" i="27"/>
  <c r="AD104" i="27"/>
  <c r="AE104" i="27" s="1"/>
  <c r="AC104" i="27"/>
  <c r="AB104" i="27"/>
  <c r="AA104" i="27"/>
  <c r="Y104" i="27"/>
  <c r="X104" i="27"/>
  <c r="AE103" i="27"/>
  <c r="AD103" i="27"/>
  <c r="AC103" i="27"/>
  <c r="AB103" i="27"/>
  <c r="AA103" i="27"/>
  <c r="Y103" i="27"/>
  <c r="X103" i="27"/>
  <c r="AD102" i="27"/>
  <c r="AE102" i="27" s="1"/>
  <c r="AC102" i="27"/>
  <c r="AB102" i="27"/>
  <c r="AA102" i="27"/>
  <c r="Y102" i="27"/>
  <c r="X102" i="27"/>
  <c r="AE101" i="27"/>
  <c r="AD101" i="27"/>
  <c r="AC101" i="27"/>
  <c r="AB101" i="27"/>
  <c r="AA101" i="27"/>
  <c r="Y101" i="27"/>
  <c r="X101" i="27"/>
  <c r="AD100" i="27"/>
  <c r="AE100" i="27" s="1"/>
  <c r="AC100" i="27"/>
  <c r="AB100" i="27"/>
  <c r="AA100" i="27"/>
  <c r="Y100" i="27"/>
  <c r="X100" i="27"/>
  <c r="AE99" i="27"/>
  <c r="AD99" i="27"/>
  <c r="AC99" i="27"/>
  <c r="AB99" i="27"/>
  <c r="AA99" i="27"/>
  <c r="Y99" i="27"/>
  <c r="X99" i="27"/>
  <c r="AD98" i="27"/>
  <c r="AE98" i="27" s="1"/>
  <c r="AC98" i="27"/>
  <c r="AB98" i="27"/>
  <c r="AA98" i="27"/>
  <c r="Y98" i="27"/>
  <c r="X98" i="27"/>
  <c r="AE97" i="27"/>
  <c r="AD97" i="27"/>
  <c r="AC97" i="27"/>
  <c r="AB97" i="27"/>
  <c r="AA97" i="27"/>
  <c r="Y97" i="27"/>
  <c r="X97" i="27"/>
  <c r="AD96" i="27"/>
  <c r="AE96" i="27" s="1"/>
  <c r="AC96" i="27"/>
  <c r="AB96" i="27"/>
  <c r="AA96" i="27"/>
  <c r="Y96" i="27"/>
  <c r="X96" i="27"/>
  <c r="AE95" i="27"/>
  <c r="AD95" i="27"/>
  <c r="AC95" i="27"/>
  <c r="AB95" i="27"/>
  <c r="AA95" i="27"/>
  <c r="Y95" i="27"/>
  <c r="X95" i="27"/>
  <c r="AD94" i="27"/>
  <c r="AE94" i="27" s="1"/>
  <c r="AC94" i="27"/>
  <c r="AB94" i="27"/>
  <c r="AA94" i="27"/>
  <c r="Y94" i="27"/>
  <c r="X94" i="27"/>
  <c r="AE93" i="27"/>
  <c r="AD93" i="27"/>
  <c r="AC93" i="27"/>
  <c r="AB93" i="27"/>
  <c r="AA93" i="27"/>
  <c r="Y93" i="27"/>
  <c r="X93" i="27"/>
  <c r="AD92" i="27"/>
  <c r="AE92" i="27" s="1"/>
  <c r="AC92" i="27"/>
  <c r="AB92" i="27"/>
  <c r="AA92" i="27"/>
  <c r="Y92" i="27"/>
  <c r="X92" i="27"/>
  <c r="AE91" i="27"/>
  <c r="AD91" i="27"/>
  <c r="AC91" i="27"/>
  <c r="AB91" i="27"/>
  <c r="AA91" i="27"/>
  <c r="Y91" i="27"/>
  <c r="X91" i="27"/>
  <c r="AD90" i="27"/>
  <c r="AE90" i="27" s="1"/>
  <c r="AC90" i="27"/>
  <c r="AB90" i="27"/>
  <c r="AA90" i="27"/>
  <c r="Y90" i="27"/>
  <c r="X90" i="27"/>
  <c r="AD89" i="27"/>
  <c r="AE89" i="27" s="1"/>
  <c r="AC89" i="27"/>
  <c r="AB89" i="27"/>
  <c r="AA89" i="27"/>
  <c r="Y89" i="27"/>
  <c r="X89" i="27"/>
  <c r="AE88" i="27"/>
  <c r="AD88" i="27"/>
  <c r="AC88" i="27"/>
  <c r="AB88" i="27"/>
  <c r="AA88" i="27"/>
  <c r="Y88" i="27"/>
  <c r="X88" i="27"/>
  <c r="AD87" i="27"/>
  <c r="AE87" i="27" s="1"/>
  <c r="AC87" i="27"/>
  <c r="AB87" i="27"/>
  <c r="AA87" i="27"/>
  <c r="Y87" i="27"/>
  <c r="X87" i="27"/>
  <c r="AE86" i="27"/>
  <c r="AD86" i="27"/>
  <c r="AC86" i="27"/>
  <c r="AB86" i="27"/>
  <c r="AA86" i="27"/>
  <c r="Y86" i="27"/>
  <c r="X86" i="27"/>
  <c r="AD85" i="27"/>
  <c r="AE85" i="27" s="1"/>
  <c r="AC85" i="27"/>
  <c r="AB85" i="27"/>
  <c r="AA85" i="27"/>
  <c r="Y85" i="27"/>
  <c r="X85" i="27"/>
  <c r="AE84" i="27"/>
  <c r="AD84" i="27"/>
  <c r="AC84" i="27"/>
  <c r="AB84" i="27"/>
  <c r="AA84" i="27"/>
  <c r="Y84" i="27"/>
  <c r="X84" i="27"/>
  <c r="AD83" i="27"/>
  <c r="AE83" i="27" s="1"/>
  <c r="AC83" i="27"/>
  <c r="AB83" i="27"/>
  <c r="AA83" i="27"/>
  <c r="Y83" i="27"/>
  <c r="X83" i="27"/>
  <c r="AE82" i="27"/>
  <c r="AD82" i="27"/>
  <c r="AC82" i="27"/>
  <c r="AB82" i="27"/>
  <c r="AA82" i="27"/>
  <c r="Y82" i="27"/>
  <c r="X82" i="27"/>
  <c r="AD81" i="27"/>
  <c r="AE81" i="27" s="1"/>
  <c r="AC81" i="27"/>
  <c r="AB81" i="27"/>
  <c r="AA81" i="27"/>
  <c r="Y81" i="27"/>
  <c r="X81" i="27"/>
  <c r="AE80" i="27"/>
  <c r="AD80" i="27"/>
  <c r="AC80" i="27"/>
  <c r="AB80" i="27"/>
  <c r="AA80" i="27"/>
  <c r="Y80" i="27"/>
  <c r="X80" i="27"/>
  <c r="AD79" i="27"/>
  <c r="AE79" i="27" s="1"/>
  <c r="AC79" i="27"/>
  <c r="AB79" i="27"/>
  <c r="AA79" i="27"/>
  <c r="Y79" i="27"/>
  <c r="X79" i="27"/>
  <c r="AE78" i="27"/>
  <c r="AD78" i="27"/>
  <c r="AC78" i="27"/>
  <c r="AB78" i="27"/>
  <c r="AA78" i="27"/>
  <c r="Y78" i="27"/>
  <c r="X78" i="27"/>
  <c r="AD77" i="27"/>
  <c r="AE77" i="27" s="1"/>
  <c r="AC77" i="27"/>
  <c r="AB77" i="27"/>
  <c r="AA77" i="27"/>
  <c r="Y77" i="27"/>
  <c r="X77" i="27"/>
  <c r="AE76" i="27"/>
  <c r="AD76" i="27"/>
  <c r="AC76" i="27"/>
  <c r="AB76" i="27"/>
  <c r="AA76" i="27"/>
  <c r="Y76" i="27"/>
  <c r="X76" i="27"/>
  <c r="AD75" i="27"/>
  <c r="AE75" i="27" s="1"/>
  <c r="AC75" i="27"/>
  <c r="AB75" i="27"/>
  <c r="AA75" i="27"/>
  <c r="Y75" i="27"/>
  <c r="X75" i="27"/>
  <c r="AE74" i="27"/>
  <c r="AD74" i="27"/>
  <c r="AC74" i="27"/>
  <c r="AB74" i="27"/>
  <c r="AA74" i="27"/>
  <c r="Y74" i="27"/>
  <c r="X74" i="27"/>
  <c r="AD73" i="27"/>
  <c r="AE73" i="27" s="1"/>
  <c r="AC73" i="27"/>
  <c r="AB73" i="27"/>
  <c r="AA73" i="27"/>
  <c r="Y73" i="27"/>
  <c r="X73" i="27"/>
  <c r="AE72" i="27"/>
  <c r="AD72" i="27"/>
  <c r="AC72" i="27"/>
  <c r="AB72" i="27"/>
  <c r="AA72" i="27"/>
  <c r="Y72" i="27"/>
  <c r="X72" i="27"/>
  <c r="AD71" i="27"/>
  <c r="AE71" i="27" s="1"/>
  <c r="AC71" i="27"/>
  <c r="AB71" i="27"/>
  <c r="AA71" i="27"/>
  <c r="Y71" i="27"/>
  <c r="X71" i="27"/>
  <c r="AE70" i="27"/>
  <c r="AD70" i="27"/>
  <c r="AC70" i="27"/>
  <c r="AB70" i="27"/>
  <c r="AA70" i="27"/>
  <c r="Y70" i="27"/>
  <c r="X70" i="27"/>
  <c r="AD69" i="27"/>
  <c r="AE69" i="27" s="1"/>
  <c r="AC69" i="27"/>
  <c r="AB69" i="27"/>
  <c r="AA69" i="27"/>
  <c r="Y69" i="27"/>
  <c r="X69" i="27"/>
  <c r="AE68" i="27"/>
  <c r="AD68" i="27"/>
  <c r="AC68" i="27"/>
  <c r="AB68" i="27"/>
  <c r="AA68" i="27"/>
  <c r="Y68" i="27"/>
  <c r="X68" i="27"/>
  <c r="AD67" i="27"/>
  <c r="AE67" i="27" s="1"/>
  <c r="AC67" i="27"/>
  <c r="AB67" i="27"/>
  <c r="AA67" i="27"/>
  <c r="Y67" i="27"/>
  <c r="X67" i="27"/>
  <c r="AE66" i="27"/>
  <c r="AD66" i="27"/>
  <c r="AC66" i="27"/>
  <c r="AB66" i="27"/>
  <c r="AA66" i="27"/>
  <c r="Y66" i="27"/>
  <c r="X66" i="27"/>
  <c r="AD65" i="27"/>
  <c r="AE65" i="27" s="1"/>
  <c r="AC65" i="27"/>
  <c r="AB65" i="27"/>
  <c r="AA65" i="27"/>
  <c r="Y65" i="27"/>
  <c r="X65" i="27"/>
  <c r="AE64" i="27"/>
  <c r="AD64" i="27"/>
  <c r="AC64" i="27"/>
  <c r="AB64" i="27"/>
  <c r="AA64" i="27"/>
  <c r="Y64" i="27"/>
  <c r="X64" i="27"/>
  <c r="AD63" i="27"/>
  <c r="AE63" i="27" s="1"/>
  <c r="AC63" i="27"/>
  <c r="AB63" i="27"/>
  <c r="AA63" i="27"/>
  <c r="Y63" i="27"/>
  <c r="X63" i="27"/>
  <c r="AE62" i="27"/>
  <c r="AD62" i="27"/>
  <c r="AC62" i="27"/>
  <c r="AB62" i="27"/>
  <c r="AA62" i="27"/>
  <c r="Y62" i="27"/>
  <c r="X62" i="27"/>
  <c r="AD61" i="27"/>
  <c r="AE61" i="27" s="1"/>
  <c r="AC61" i="27"/>
  <c r="AB61" i="27"/>
  <c r="AA61" i="27"/>
  <c r="Y61" i="27"/>
  <c r="X61" i="27"/>
  <c r="AE60" i="27"/>
  <c r="AD60" i="27"/>
  <c r="AC60" i="27"/>
  <c r="AB60" i="27"/>
  <c r="AA60" i="27"/>
  <c r="Y60" i="27"/>
  <c r="X60" i="27"/>
  <c r="AD59" i="27"/>
  <c r="AE59" i="27" s="1"/>
  <c r="AC59" i="27"/>
  <c r="AB59" i="27"/>
  <c r="AA59" i="27"/>
  <c r="Y59" i="27"/>
  <c r="X59" i="27"/>
  <c r="AE58" i="27"/>
  <c r="AD58" i="27"/>
  <c r="AC58" i="27"/>
  <c r="AB58" i="27"/>
  <c r="AA58" i="27"/>
  <c r="Y58" i="27"/>
  <c r="X58" i="27"/>
  <c r="AD57" i="27"/>
  <c r="AE57" i="27" s="1"/>
  <c r="AC57" i="27"/>
  <c r="AB57" i="27"/>
  <c r="AA57" i="27"/>
  <c r="Y57" i="27"/>
  <c r="X57" i="27"/>
  <c r="AE56" i="27"/>
  <c r="AD56" i="27"/>
  <c r="AC56" i="27"/>
  <c r="AB56" i="27"/>
  <c r="AA56" i="27"/>
  <c r="Y56" i="27"/>
  <c r="X56" i="27"/>
  <c r="AD55" i="27"/>
  <c r="AE55" i="27" s="1"/>
  <c r="AC55" i="27"/>
  <c r="AB55" i="27"/>
  <c r="AA55" i="27"/>
  <c r="Y55" i="27"/>
  <c r="X55" i="27"/>
  <c r="AE54" i="27"/>
  <c r="AD54" i="27"/>
  <c r="AC54" i="27"/>
  <c r="AB54" i="27"/>
  <c r="AA54" i="27"/>
  <c r="Y54" i="27"/>
  <c r="X54" i="27"/>
  <c r="AD53" i="27"/>
  <c r="AE53" i="27" s="1"/>
  <c r="AC53" i="27"/>
  <c r="AB53" i="27"/>
  <c r="AA53" i="27"/>
  <c r="Y53" i="27"/>
  <c r="X53" i="27"/>
  <c r="AE52" i="27"/>
  <c r="AD52" i="27"/>
  <c r="AC52" i="27"/>
  <c r="AB52" i="27"/>
  <c r="AA52" i="27"/>
  <c r="Y52" i="27"/>
  <c r="X52" i="27"/>
  <c r="AD51" i="27"/>
  <c r="AE51" i="27" s="1"/>
  <c r="AC51" i="27"/>
  <c r="AB51" i="27"/>
  <c r="AA51" i="27"/>
  <c r="Y51" i="27"/>
  <c r="X51" i="27"/>
  <c r="AE50" i="27"/>
  <c r="AD50" i="27"/>
  <c r="AC50" i="27"/>
  <c r="AB50" i="27"/>
  <c r="AA50" i="27"/>
  <c r="Y50" i="27"/>
  <c r="X50" i="27"/>
  <c r="AD49" i="27"/>
  <c r="AE49" i="27" s="1"/>
  <c r="AC49" i="27"/>
  <c r="AB49" i="27"/>
  <c r="AA49" i="27"/>
  <c r="Y49" i="27"/>
  <c r="X49" i="27"/>
  <c r="AE48" i="27"/>
  <c r="AD48" i="27"/>
  <c r="AC48" i="27"/>
  <c r="AB48" i="27"/>
  <c r="AA48" i="27"/>
  <c r="Y48" i="27"/>
  <c r="X48" i="27"/>
  <c r="AD47" i="27"/>
  <c r="AE47" i="27" s="1"/>
  <c r="AC47" i="27"/>
  <c r="AB47" i="27"/>
  <c r="AA47" i="27"/>
  <c r="Y47" i="27"/>
  <c r="X47" i="27"/>
  <c r="AE46" i="27"/>
  <c r="AD46" i="27"/>
  <c r="AC46" i="27"/>
  <c r="AB46" i="27"/>
  <c r="AA46" i="27"/>
  <c r="Y46" i="27"/>
  <c r="X46" i="27"/>
  <c r="AD45" i="27"/>
  <c r="AE45" i="27" s="1"/>
  <c r="AC45" i="27"/>
  <c r="AB45" i="27"/>
  <c r="AA45" i="27"/>
  <c r="Y45" i="27"/>
  <c r="X45" i="27"/>
  <c r="AE44" i="27"/>
  <c r="AD44" i="27"/>
  <c r="AC44" i="27"/>
  <c r="AB44" i="27"/>
  <c r="AA44" i="27"/>
  <c r="Y44" i="27"/>
  <c r="X44" i="27"/>
  <c r="AD43" i="27"/>
  <c r="AE43" i="27" s="1"/>
  <c r="AC43" i="27"/>
  <c r="AB43" i="27"/>
  <c r="AA43" i="27"/>
  <c r="Y43" i="27"/>
  <c r="X43" i="27"/>
  <c r="AE42" i="27"/>
  <c r="AD42" i="27"/>
  <c r="AC42" i="27"/>
  <c r="AB42" i="27"/>
  <c r="AA42" i="27"/>
  <c r="Y42" i="27"/>
  <c r="X42" i="27"/>
  <c r="AD41" i="27"/>
  <c r="AE41" i="27" s="1"/>
  <c r="AC41" i="27"/>
  <c r="AB41" i="27"/>
  <c r="AA41" i="27"/>
  <c r="Y41" i="27"/>
  <c r="X41" i="27"/>
  <c r="AE40" i="27"/>
  <c r="AD40" i="27"/>
  <c r="AC40" i="27"/>
  <c r="AB40" i="27"/>
  <c r="AA40" i="27"/>
  <c r="Y40" i="27"/>
  <c r="X40" i="27"/>
  <c r="AD39" i="27"/>
  <c r="AE39" i="27" s="1"/>
  <c r="AC39" i="27"/>
  <c r="AB39" i="27"/>
  <c r="AA39" i="27"/>
  <c r="Y39" i="27"/>
  <c r="X39" i="27"/>
  <c r="AE38" i="27"/>
  <c r="AD38" i="27"/>
  <c r="AC38" i="27"/>
  <c r="AB38" i="27"/>
  <c r="AA38" i="27"/>
  <c r="Y38" i="27"/>
  <c r="X38" i="27"/>
  <c r="AD37" i="27"/>
  <c r="AE37" i="27" s="1"/>
  <c r="AC37" i="27"/>
  <c r="AB37" i="27"/>
  <c r="AA37" i="27"/>
  <c r="Y37" i="27"/>
  <c r="X37" i="27"/>
  <c r="AE36" i="27"/>
  <c r="AD36" i="27"/>
  <c r="AC36" i="27"/>
  <c r="AB36" i="27"/>
  <c r="AA36" i="27"/>
  <c r="Y36" i="27"/>
  <c r="X36" i="27"/>
  <c r="AD35" i="27"/>
  <c r="AE35" i="27" s="1"/>
  <c r="AC35" i="27"/>
  <c r="AB35" i="27"/>
  <c r="AA35" i="27"/>
  <c r="Y35" i="27"/>
  <c r="X35" i="27"/>
  <c r="AE34" i="27"/>
  <c r="AD34" i="27"/>
  <c r="AC34" i="27"/>
  <c r="AB34" i="27"/>
  <c r="AA34" i="27"/>
  <c r="Y34" i="27"/>
  <c r="X34" i="27"/>
  <c r="AD33" i="27"/>
  <c r="AE33" i="27" s="1"/>
  <c r="AC33" i="27"/>
  <c r="AB33" i="27"/>
  <c r="AA33" i="27"/>
  <c r="Y33" i="27"/>
  <c r="X33" i="27"/>
  <c r="AE32" i="27"/>
  <c r="AD32" i="27"/>
  <c r="AC32" i="27"/>
  <c r="AB32" i="27"/>
  <c r="AA32" i="27"/>
  <c r="Y32" i="27"/>
  <c r="X32" i="27"/>
  <c r="AD31" i="27"/>
  <c r="AE31" i="27" s="1"/>
  <c r="AC31" i="27"/>
  <c r="AB31" i="27"/>
  <c r="AA31" i="27"/>
  <c r="Y31" i="27"/>
  <c r="X31" i="27"/>
  <c r="AE30" i="27"/>
  <c r="AD30" i="27"/>
  <c r="AC30" i="27"/>
  <c r="AB30" i="27"/>
  <c r="AA30" i="27"/>
  <c r="Y30" i="27"/>
  <c r="X30" i="27"/>
  <c r="AD29" i="27"/>
  <c r="AE29" i="27" s="1"/>
  <c r="AC29" i="27"/>
  <c r="AB29" i="27"/>
  <c r="AA29" i="27"/>
  <c r="Y29" i="27"/>
  <c r="X29" i="27"/>
  <c r="AE28" i="27"/>
  <c r="AD28" i="27"/>
  <c r="AC28" i="27"/>
  <c r="AB28" i="27"/>
  <c r="AA28" i="27"/>
  <c r="Y28" i="27"/>
  <c r="X28" i="27"/>
  <c r="AD27" i="27"/>
  <c r="AE27" i="27" s="1"/>
  <c r="AC27" i="27"/>
  <c r="AB27" i="27"/>
  <c r="AA27" i="27"/>
  <c r="Y27" i="27"/>
  <c r="X27" i="27"/>
  <c r="AE26" i="27"/>
  <c r="AD26" i="27"/>
  <c r="AC26" i="27"/>
  <c r="AB26" i="27"/>
  <c r="AA26" i="27"/>
  <c r="Y26" i="27"/>
  <c r="X26" i="27"/>
  <c r="AD25" i="27"/>
  <c r="AE25" i="27" s="1"/>
  <c r="AC25" i="27"/>
  <c r="AB25" i="27"/>
  <c r="AA25" i="27"/>
  <c r="Y25" i="27"/>
  <c r="X25" i="27"/>
  <c r="AE24" i="27"/>
  <c r="AD24" i="27"/>
  <c r="AC24" i="27"/>
  <c r="AB24" i="27"/>
  <c r="AA24" i="27"/>
  <c r="Y24" i="27"/>
  <c r="X24" i="27"/>
  <c r="AD23" i="27"/>
  <c r="AE23" i="27" s="1"/>
  <c r="AC23" i="27"/>
  <c r="AB23" i="27"/>
  <c r="AA23" i="27"/>
  <c r="Y23" i="27"/>
  <c r="X23" i="27"/>
  <c r="AE22" i="27"/>
  <c r="AD22" i="27"/>
  <c r="AC22" i="27"/>
  <c r="AB22" i="27"/>
  <c r="AA22" i="27"/>
  <c r="Y22" i="27"/>
  <c r="X22" i="27"/>
  <c r="AD21" i="27"/>
  <c r="AE21" i="27" s="1"/>
  <c r="AC21" i="27"/>
  <c r="AB21" i="27"/>
  <c r="AA21" i="27"/>
  <c r="Y21" i="27"/>
  <c r="X21" i="27"/>
  <c r="AE20" i="27"/>
  <c r="AD20" i="27"/>
  <c r="AC20" i="27"/>
  <c r="AB20" i="27"/>
  <c r="AA20" i="27"/>
  <c r="Y20" i="27"/>
  <c r="X20" i="27"/>
  <c r="AD19" i="27"/>
  <c r="AE19" i="27" s="1"/>
  <c r="AC19" i="27"/>
  <c r="AB19" i="27"/>
  <c r="AA19" i="27"/>
  <c r="Y19" i="27"/>
  <c r="X19" i="27"/>
  <c r="AE18" i="27"/>
  <c r="AD18" i="27"/>
  <c r="AC18" i="27"/>
  <c r="AB18" i="27"/>
  <c r="AA18" i="27"/>
  <c r="Y18" i="27"/>
  <c r="X18" i="27"/>
  <c r="AD17" i="27"/>
  <c r="AE17" i="27" s="1"/>
  <c r="AC17" i="27"/>
  <c r="AB17" i="27"/>
  <c r="AA17" i="27"/>
  <c r="Y17" i="27"/>
  <c r="X17" i="27"/>
  <c r="AE16" i="27"/>
  <c r="AD16" i="27"/>
  <c r="AC16" i="27"/>
  <c r="AB16" i="27"/>
  <c r="AA16" i="27"/>
  <c r="Y16" i="27"/>
  <c r="X16" i="27"/>
  <c r="AD15" i="27"/>
  <c r="AE15" i="27" s="1"/>
  <c r="AC15" i="27"/>
  <c r="AB15" i="27"/>
  <c r="AA15" i="27"/>
  <c r="Y15" i="27"/>
  <c r="X15" i="27"/>
  <c r="AE14" i="27"/>
  <c r="AD14" i="27"/>
  <c r="AC14" i="27"/>
  <c r="AB14" i="27"/>
  <c r="AA14" i="27"/>
  <c r="Y14" i="27"/>
  <c r="X14" i="27"/>
  <c r="AH13" i="27"/>
  <c r="AE13" i="27"/>
  <c r="AD13" i="27"/>
  <c r="AC13" i="27"/>
  <c r="AB13" i="27"/>
  <c r="AA13" i="27"/>
  <c r="Y13" i="27"/>
  <c r="X13" i="27"/>
  <c r="AH12" i="27"/>
  <c r="AE12" i="27"/>
  <c r="AD12" i="27"/>
  <c r="AC12" i="27"/>
  <c r="AB12" i="27"/>
  <c r="AA12" i="27"/>
  <c r="Y12" i="27"/>
  <c r="X12" i="27"/>
  <c r="AD11" i="27"/>
  <c r="AE11" i="27" s="1"/>
  <c r="AC11" i="27"/>
  <c r="AB11" i="27"/>
  <c r="AA11" i="27"/>
  <c r="Y11" i="27"/>
  <c r="X11" i="27"/>
  <c r="A14" i="17" l="1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13" i="17"/>
  <c r="A1" i="14"/>
  <c r="A1" i="10"/>
  <c r="A1" i="13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B24" i="18"/>
  <c r="AB25" i="18"/>
  <c r="AB26" i="18"/>
  <c r="AB27" i="18"/>
  <c r="AB28" i="18"/>
  <c r="AB29" i="18"/>
  <c r="AB30" i="18"/>
  <c r="AB31" i="18"/>
  <c r="AB32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8" i="18"/>
  <c r="AC49" i="18"/>
  <c r="AC50" i="18"/>
  <c r="AC51" i="18"/>
  <c r="AC52" i="18"/>
  <c r="AC53" i="18"/>
  <c r="AC54" i="18"/>
  <c r="AC55" i="18"/>
  <c r="AC56" i="18"/>
  <c r="AC57" i="18"/>
  <c r="AD7" i="18"/>
  <c r="AD8" i="18"/>
  <c r="AD9" i="18"/>
  <c r="AD10" i="18"/>
  <c r="AD11" i="18"/>
  <c r="AD12" i="18"/>
  <c r="AD13" i="18"/>
  <c r="AD14" i="18"/>
  <c r="AD15" i="18"/>
  <c r="AD16" i="18"/>
  <c r="AD17" i="18"/>
  <c r="AD18" i="18"/>
  <c r="AD19" i="18"/>
  <c r="AD20" i="18"/>
  <c r="AD21" i="18"/>
  <c r="AD22" i="18"/>
  <c r="AD23" i="18"/>
  <c r="AD24" i="18"/>
  <c r="AD25" i="18"/>
  <c r="AD26" i="18"/>
  <c r="AD27" i="18"/>
  <c r="AD28" i="18"/>
  <c r="AD29" i="18"/>
  <c r="AD30" i="18"/>
  <c r="AD31" i="18"/>
  <c r="AD32" i="18"/>
  <c r="AD33" i="18"/>
  <c r="AD34" i="18"/>
  <c r="AD35" i="18"/>
  <c r="AD36" i="18"/>
  <c r="AD37" i="18"/>
  <c r="AD38" i="18"/>
  <c r="AD39" i="18"/>
  <c r="AD40" i="18"/>
  <c r="AD41" i="18"/>
  <c r="AD42" i="18"/>
  <c r="AD43" i="18"/>
  <c r="AD44" i="18"/>
  <c r="AD45" i="18"/>
  <c r="AD46" i="18"/>
  <c r="AD47" i="18"/>
  <c r="AD48" i="18"/>
  <c r="AD49" i="18"/>
  <c r="AD50" i="18"/>
  <c r="AD51" i="18"/>
  <c r="AD52" i="18"/>
  <c r="AD53" i="18"/>
  <c r="AD54" i="18"/>
  <c r="AD55" i="18"/>
  <c r="AD56" i="18"/>
  <c r="AD57" i="18"/>
  <c r="AE7" i="18"/>
  <c r="AE8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E21" i="18"/>
  <c r="AE22" i="18"/>
  <c r="AE23" i="18"/>
  <c r="AE24" i="18"/>
  <c r="AE25" i="18"/>
  <c r="AE26" i="18"/>
  <c r="AE27" i="18"/>
  <c r="AE28" i="18"/>
  <c r="AE29" i="18"/>
  <c r="AE30" i="18"/>
  <c r="AE31" i="18"/>
  <c r="AE32" i="18"/>
  <c r="AE33" i="18"/>
  <c r="AE34" i="18"/>
  <c r="AE35" i="18"/>
  <c r="AE36" i="18"/>
  <c r="AE37" i="18"/>
  <c r="AE38" i="18"/>
  <c r="AE39" i="18"/>
  <c r="AE40" i="18"/>
  <c r="AE41" i="18"/>
  <c r="AE42" i="18"/>
  <c r="AE43" i="18"/>
  <c r="AE44" i="18"/>
  <c r="AE45" i="18"/>
  <c r="AE46" i="18"/>
  <c r="AE47" i="18"/>
  <c r="AE48" i="18"/>
  <c r="AE49" i="18"/>
  <c r="AE50" i="18"/>
  <c r="AE51" i="18"/>
  <c r="AE52" i="18"/>
  <c r="AE53" i="18"/>
  <c r="AE54" i="18"/>
  <c r="AE55" i="18"/>
  <c r="AE56" i="18"/>
  <c r="AE57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29" i="18"/>
  <c r="AG30" i="18"/>
  <c r="AG31" i="18"/>
  <c r="AG32" i="18"/>
  <c r="AG33" i="18"/>
  <c r="AG34" i="18"/>
  <c r="AG35" i="18"/>
  <c r="AG36" i="18"/>
  <c r="AG37" i="18"/>
  <c r="AG38" i="18"/>
  <c r="AG39" i="18"/>
  <c r="AG40" i="18"/>
  <c r="AG41" i="18"/>
  <c r="AG42" i="18"/>
  <c r="AG43" i="18"/>
  <c r="AG44" i="18"/>
  <c r="AG45" i="18"/>
  <c r="AG46" i="18"/>
  <c r="AG47" i="18"/>
  <c r="AG48" i="18"/>
  <c r="AG49" i="18"/>
  <c r="AG50" i="18"/>
  <c r="AG51" i="18"/>
  <c r="AG52" i="18"/>
  <c r="AG53" i="18"/>
  <c r="AG54" i="18"/>
  <c r="AG55" i="18"/>
  <c r="AG56" i="18"/>
  <c r="AG57" i="18"/>
  <c r="AH7" i="18"/>
  <c r="AH8" i="18"/>
  <c r="AH9" i="18"/>
  <c r="AH10" i="18"/>
  <c r="AH11" i="18"/>
  <c r="AH12" i="18"/>
  <c r="AH13" i="18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H28" i="18"/>
  <c r="AH29" i="18"/>
  <c r="AH30" i="18"/>
  <c r="AH31" i="18"/>
  <c r="AH32" i="18"/>
  <c r="AH33" i="18"/>
  <c r="AH34" i="18"/>
  <c r="AH35" i="18"/>
  <c r="AH36" i="18"/>
  <c r="AH37" i="18"/>
  <c r="AH38" i="18"/>
  <c r="AH39" i="18"/>
  <c r="AH40" i="18"/>
  <c r="AH41" i="18"/>
  <c r="AH42" i="18"/>
  <c r="AH43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I7" i="18"/>
  <c r="AI8" i="18"/>
  <c r="AI9" i="18"/>
  <c r="AI10" i="18"/>
  <c r="AI11" i="18"/>
  <c r="AI12" i="18"/>
  <c r="AI13" i="18"/>
  <c r="AI14" i="18"/>
  <c r="AI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42" i="18"/>
  <c r="AI43" i="18"/>
  <c r="AI44" i="18"/>
  <c r="AI45" i="18"/>
  <c r="AI46" i="18"/>
  <c r="AI47" i="18"/>
  <c r="AI48" i="18"/>
  <c r="AI49" i="18"/>
  <c r="AI50" i="18"/>
  <c r="AI51" i="18"/>
  <c r="AI52" i="18"/>
  <c r="AI53" i="18"/>
  <c r="AI54" i="18"/>
  <c r="AI55" i="18"/>
  <c r="AI56" i="18"/>
  <c r="AI57" i="18"/>
  <c r="AJ7" i="18"/>
  <c r="AJ8" i="18"/>
  <c r="AJ9" i="18"/>
  <c r="AJ10" i="18"/>
  <c r="AJ11" i="18"/>
  <c r="AJ12" i="18"/>
  <c r="AJ13" i="18"/>
  <c r="AJ14" i="18"/>
  <c r="AJ15" i="18"/>
  <c r="AJ16" i="18"/>
  <c r="AJ17" i="18"/>
  <c r="AJ18" i="18"/>
  <c r="AJ19" i="18"/>
  <c r="AJ20" i="18"/>
  <c r="AJ21" i="18"/>
  <c r="AJ22" i="18"/>
  <c r="AJ23" i="18"/>
  <c r="AJ24" i="18"/>
  <c r="AJ25" i="18"/>
  <c r="AJ26" i="18"/>
  <c r="AJ27" i="18"/>
  <c r="AJ28" i="18"/>
  <c r="AJ29" i="18"/>
  <c r="AJ30" i="18"/>
  <c r="AJ31" i="18"/>
  <c r="AJ32" i="18"/>
  <c r="AJ33" i="18"/>
  <c r="AJ34" i="18"/>
  <c r="AJ35" i="18"/>
  <c r="AJ36" i="18"/>
  <c r="AJ37" i="18"/>
  <c r="AJ38" i="18"/>
  <c r="AJ39" i="18"/>
  <c r="AJ40" i="18"/>
  <c r="AJ41" i="18"/>
  <c r="AJ42" i="18"/>
  <c r="AJ43" i="18"/>
  <c r="AJ44" i="18"/>
  <c r="AJ45" i="18"/>
  <c r="AJ46" i="18"/>
  <c r="AJ47" i="18"/>
  <c r="AJ48" i="18"/>
  <c r="AJ49" i="18"/>
  <c r="AJ50" i="18"/>
  <c r="AJ51" i="18"/>
  <c r="AJ52" i="18"/>
  <c r="AJ53" i="18"/>
  <c r="AJ54" i="18"/>
  <c r="AJ55" i="18"/>
  <c r="AJ56" i="18"/>
  <c r="AJ57" i="18"/>
  <c r="AK7" i="18"/>
  <c r="AK8" i="18"/>
  <c r="AK9" i="18"/>
  <c r="AK10" i="18"/>
  <c r="AK11" i="18"/>
  <c r="AK12" i="18"/>
  <c r="AK13" i="18"/>
  <c r="AK14" i="18"/>
  <c r="AK15" i="18"/>
  <c r="AK16" i="18"/>
  <c r="AK17" i="18"/>
  <c r="AK18" i="18"/>
  <c r="AK19" i="18"/>
  <c r="AK20" i="18"/>
  <c r="AK21" i="18"/>
  <c r="AK22" i="18"/>
  <c r="AK23" i="18"/>
  <c r="AK24" i="18"/>
  <c r="AK25" i="18"/>
  <c r="AK26" i="18"/>
  <c r="AK27" i="18"/>
  <c r="AK28" i="18"/>
  <c r="AK29" i="18"/>
  <c r="AK30" i="18"/>
  <c r="AK31" i="18"/>
  <c r="AK32" i="18"/>
  <c r="AK33" i="18"/>
  <c r="AK34" i="18"/>
  <c r="AK35" i="18"/>
  <c r="AK36" i="18"/>
  <c r="AK37" i="18"/>
  <c r="AK38" i="18"/>
  <c r="AK39" i="18"/>
  <c r="AK40" i="18"/>
  <c r="AK41" i="18"/>
  <c r="AK42" i="18"/>
  <c r="AK43" i="18"/>
  <c r="AK44" i="18"/>
  <c r="AK45" i="18"/>
  <c r="AK46" i="18"/>
  <c r="AK47" i="18"/>
  <c r="AK48" i="18"/>
  <c r="AK49" i="18"/>
  <c r="AK50" i="18"/>
  <c r="AK51" i="18"/>
  <c r="AK52" i="18"/>
  <c r="AK53" i="18"/>
  <c r="AK54" i="18"/>
  <c r="AK55" i="18"/>
  <c r="AK56" i="18"/>
  <c r="AK57" i="18"/>
  <c r="AL7" i="18"/>
  <c r="AL8" i="18"/>
  <c r="AL9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28" i="18"/>
  <c r="AL29" i="18"/>
  <c r="AL30" i="18"/>
  <c r="AL31" i="18"/>
  <c r="AL32" i="18"/>
  <c r="AL33" i="18"/>
  <c r="AL34" i="18"/>
  <c r="AL35" i="18"/>
  <c r="AL36" i="18"/>
  <c r="AL37" i="18"/>
  <c r="AL38" i="18"/>
  <c r="AL39" i="18"/>
  <c r="AL40" i="18"/>
  <c r="AL41" i="18"/>
  <c r="AL42" i="18"/>
  <c r="AL43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M7" i="18"/>
  <c r="AM8" i="18"/>
  <c r="AM9" i="18"/>
  <c r="AM10" i="18"/>
  <c r="AM11" i="18"/>
  <c r="AM12" i="18"/>
  <c r="AM13" i="18"/>
  <c r="AM14" i="18"/>
  <c r="AM15" i="18"/>
  <c r="AM16" i="18"/>
  <c r="AM17" i="18"/>
  <c r="AM18" i="18"/>
  <c r="AM19" i="18"/>
  <c r="AM20" i="18"/>
  <c r="AM21" i="18"/>
  <c r="AM22" i="18"/>
  <c r="AM23" i="18"/>
  <c r="AM24" i="18"/>
  <c r="AM25" i="18"/>
  <c r="AM26" i="18"/>
  <c r="AM27" i="18"/>
  <c r="AM28" i="18"/>
  <c r="AM29" i="18"/>
  <c r="AM30" i="18"/>
  <c r="AM31" i="18"/>
  <c r="AM32" i="18"/>
  <c r="AM33" i="18"/>
  <c r="AM34" i="18"/>
  <c r="AM35" i="18"/>
  <c r="AM36" i="18"/>
  <c r="AM37" i="18"/>
  <c r="AM38" i="18"/>
  <c r="AM39" i="18"/>
  <c r="AM40" i="18"/>
  <c r="AM41" i="18"/>
  <c r="AM42" i="18"/>
  <c r="AM43" i="18"/>
  <c r="AM44" i="18"/>
  <c r="AM45" i="18"/>
  <c r="AM46" i="18"/>
  <c r="AM47" i="18"/>
  <c r="AM48" i="18"/>
  <c r="AM49" i="18"/>
  <c r="AM50" i="18"/>
  <c r="AM51" i="18"/>
  <c r="AM52" i="18"/>
  <c r="AM53" i="18"/>
  <c r="AM54" i="18"/>
  <c r="AM55" i="18"/>
  <c r="AM56" i="18"/>
  <c r="AM57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O7" i="18"/>
  <c r="AO8" i="18"/>
  <c r="AO9" i="18"/>
  <c r="AO10" i="18"/>
  <c r="AO11" i="18"/>
  <c r="AO12" i="18"/>
  <c r="AO13" i="18"/>
  <c r="AO14" i="18"/>
  <c r="AO15" i="18"/>
  <c r="AO16" i="18"/>
  <c r="AO17" i="18"/>
  <c r="AO18" i="18"/>
  <c r="AO19" i="18"/>
  <c r="AO20" i="18"/>
  <c r="AO21" i="18"/>
  <c r="AO22" i="18"/>
  <c r="AO23" i="18"/>
  <c r="AO24" i="18"/>
  <c r="AO25" i="18"/>
  <c r="AO26" i="18"/>
  <c r="AO27" i="18"/>
  <c r="AO28" i="18"/>
  <c r="AO29" i="18"/>
  <c r="AO30" i="18"/>
  <c r="AO31" i="18"/>
  <c r="AO32" i="18"/>
  <c r="AO33" i="18"/>
  <c r="AO34" i="18"/>
  <c r="AO35" i="18"/>
  <c r="AO36" i="18"/>
  <c r="AO37" i="18"/>
  <c r="AO38" i="18"/>
  <c r="AO39" i="18"/>
  <c r="AO40" i="18"/>
  <c r="AO41" i="18"/>
  <c r="AO42" i="18"/>
  <c r="AO43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P7" i="18"/>
  <c r="AP8" i="18"/>
  <c r="AP9" i="18"/>
  <c r="AP10" i="18"/>
  <c r="AP11" i="18"/>
  <c r="AP12" i="18"/>
  <c r="AP13" i="18"/>
  <c r="AP14" i="18"/>
  <c r="AP15" i="18"/>
  <c r="AP16" i="18"/>
  <c r="AP17" i="18"/>
  <c r="AP18" i="18"/>
  <c r="AP19" i="18"/>
  <c r="AP20" i="18"/>
  <c r="AP21" i="18"/>
  <c r="AP22" i="18"/>
  <c r="AP23" i="18"/>
  <c r="AP24" i="18"/>
  <c r="AP25" i="18"/>
  <c r="AP26" i="18"/>
  <c r="AP27" i="18"/>
  <c r="AP28" i="18"/>
  <c r="AP29" i="18"/>
  <c r="AP30" i="18"/>
  <c r="AP31" i="18"/>
  <c r="AP32" i="18"/>
  <c r="AP33" i="18"/>
  <c r="AP34" i="18"/>
  <c r="AP35" i="18"/>
  <c r="AP36" i="18"/>
  <c r="AP37" i="18"/>
  <c r="AP38" i="18"/>
  <c r="AP39" i="18"/>
  <c r="AP40" i="18"/>
  <c r="AP41" i="18"/>
  <c r="AP42" i="18"/>
  <c r="AP43" i="18"/>
  <c r="AP44" i="18"/>
  <c r="AP45" i="18"/>
  <c r="AP46" i="18"/>
  <c r="AP47" i="18"/>
  <c r="AP48" i="18"/>
  <c r="AP49" i="18"/>
  <c r="AP50" i="18"/>
  <c r="AP51" i="18"/>
  <c r="AP52" i="18"/>
  <c r="AP53" i="18"/>
  <c r="AP54" i="18"/>
  <c r="AP55" i="18"/>
  <c r="AP56" i="18"/>
  <c r="AP57" i="18"/>
  <c r="AQ7" i="18"/>
  <c r="AQ8" i="18"/>
  <c r="AQ9" i="18"/>
  <c r="AQ10" i="18"/>
  <c r="AQ11" i="18"/>
  <c r="AQ12" i="18"/>
  <c r="AQ13" i="18"/>
  <c r="AQ14" i="18"/>
  <c r="AQ15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42" i="18"/>
  <c r="AQ43" i="18"/>
  <c r="AQ44" i="18"/>
  <c r="AQ45" i="18"/>
  <c r="AQ46" i="18"/>
  <c r="AQ47" i="18"/>
  <c r="AQ48" i="18"/>
  <c r="AQ49" i="18"/>
  <c r="AQ50" i="18"/>
  <c r="AQ51" i="18"/>
  <c r="AQ52" i="18"/>
  <c r="AQ53" i="18"/>
  <c r="AQ54" i="18"/>
  <c r="AQ55" i="18"/>
  <c r="AQ56" i="18"/>
  <c r="AQ5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A1" i="24"/>
  <c r="A2" i="24"/>
  <c r="A6" i="10" l="1"/>
  <c r="A6" i="14"/>
  <c r="C11" i="22" l="1"/>
  <c r="A6" i="13"/>
  <c r="A3" i="13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4" i="18"/>
  <c r="A2" i="18"/>
  <c r="A1" i="18"/>
  <c r="C29" i="22"/>
  <c r="A4" i="24" l="1"/>
  <c r="Z58" i="24"/>
  <c r="Y58" i="24"/>
  <c r="X58" i="24"/>
  <c r="W58" i="24"/>
  <c r="V58" i="24"/>
  <c r="U58" i="24"/>
  <c r="T58" i="24"/>
  <c r="S58" i="24"/>
  <c r="R58" i="24"/>
  <c r="Q58" i="24"/>
  <c r="P58" i="24"/>
  <c r="O58" i="24"/>
  <c r="N58" i="24"/>
  <c r="M58" i="24"/>
  <c r="L58" i="24"/>
  <c r="K58" i="24"/>
  <c r="J58" i="24"/>
  <c r="I58" i="24"/>
  <c r="H58" i="24"/>
  <c r="G58" i="24"/>
  <c r="F58" i="24"/>
  <c r="E58" i="24"/>
  <c r="D58" i="24"/>
  <c r="G11" i="27" l="1"/>
  <c r="U426" i="27"/>
  <c r="T426" i="27"/>
  <c r="S426" i="27"/>
  <c r="R426" i="27"/>
  <c r="Q426" i="27"/>
  <c r="K426" i="27"/>
  <c r="J426" i="27"/>
  <c r="I426" i="27"/>
  <c r="H426" i="27"/>
  <c r="G426" i="27"/>
  <c r="E426" i="27"/>
  <c r="D426" i="27"/>
  <c r="B426" i="27"/>
  <c r="U425" i="27"/>
  <c r="T425" i="27"/>
  <c r="S425" i="27"/>
  <c r="R425" i="27"/>
  <c r="Q425" i="27"/>
  <c r="K425" i="27"/>
  <c r="J425" i="27"/>
  <c r="I425" i="27"/>
  <c r="H425" i="27"/>
  <c r="G425" i="27"/>
  <c r="E425" i="27"/>
  <c r="D425" i="27"/>
  <c r="B425" i="27"/>
  <c r="U424" i="27"/>
  <c r="T424" i="27"/>
  <c r="S424" i="27"/>
  <c r="R424" i="27"/>
  <c r="Q424" i="27"/>
  <c r="K424" i="27"/>
  <c r="J424" i="27"/>
  <c r="I424" i="27"/>
  <c r="H424" i="27"/>
  <c r="G424" i="27"/>
  <c r="E424" i="27"/>
  <c r="D424" i="27"/>
  <c r="B424" i="27"/>
  <c r="U423" i="27"/>
  <c r="T423" i="27"/>
  <c r="S423" i="27"/>
  <c r="R423" i="27"/>
  <c r="Q423" i="27"/>
  <c r="K423" i="27"/>
  <c r="J423" i="27"/>
  <c r="I423" i="27"/>
  <c r="H423" i="27"/>
  <c r="G423" i="27"/>
  <c r="E423" i="27"/>
  <c r="D423" i="27"/>
  <c r="B423" i="27"/>
  <c r="U422" i="27"/>
  <c r="T422" i="27"/>
  <c r="S422" i="27"/>
  <c r="R422" i="27"/>
  <c r="Q422" i="27"/>
  <c r="K422" i="27"/>
  <c r="J422" i="27"/>
  <c r="I422" i="27"/>
  <c r="H422" i="27"/>
  <c r="G422" i="27"/>
  <c r="E422" i="27"/>
  <c r="D422" i="27"/>
  <c r="B422" i="27"/>
  <c r="U421" i="27"/>
  <c r="T421" i="27"/>
  <c r="S421" i="27"/>
  <c r="R421" i="27"/>
  <c r="Q421" i="27"/>
  <c r="K421" i="27"/>
  <c r="J421" i="27"/>
  <c r="I421" i="27"/>
  <c r="H421" i="27"/>
  <c r="G421" i="27"/>
  <c r="E421" i="27"/>
  <c r="D421" i="27"/>
  <c r="B421" i="27"/>
  <c r="U420" i="27"/>
  <c r="T420" i="27"/>
  <c r="S420" i="27"/>
  <c r="R420" i="27"/>
  <c r="Q420" i="27"/>
  <c r="K420" i="27"/>
  <c r="J420" i="27"/>
  <c r="I420" i="27"/>
  <c r="H420" i="27"/>
  <c r="G420" i="27"/>
  <c r="E420" i="27"/>
  <c r="D420" i="27"/>
  <c r="B420" i="27"/>
  <c r="U419" i="27"/>
  <c r="T419" i="27"/>
  <c r="S419" i="27"/>
  <c r="R419" i="27"/>
  <c r="Q419" i="27"/>
  <c r="K419" i="27"/>
  <c r="J419" i="27"/>
  <c r="I419" i="27"/>
  <c r="H419" i="27"/>
  <c r="G419" i="27"/>
  <c r="E419" i="27"/>
  <c r="D419" i="27"/>
  <c r="B419" i="27"/>
  <c r="U418" i="27"/>
  <c r="T418" i="27"/>
  <c r="S418" i="27"/>
  <c r="R418" i="27"/>
  <c r="Q418" i="27"/>
  <c r="K418" i="27"/>
  <c r="J418" i="27"/>
  <c r="I418" i="27"/>
  <c r="H418" i="27"/>
  <c r="G418" i="27"/>
  <c r="E418" i="27"/>
  <c r="D418" i="27"/>
  <c r="B418" i="27"/>
  <c r="U417" i="27"/>
  <c r="T417" i="27"/>
  <c r="S417" i="27"/>
  <c r="R417" i="27"/>
  <c r="Q417" i="27"/>
  <c r="K417" i="27"/>
  <c r="J417" i="27"/>
  <c r="I417" i="27"/>
  <c r="H417" i="27"/>
  <c r="G417" i="27"/>
  <c r="E417" i="27"/>
  <c r="D417" i="27"/>
  <c r="B417" i="27"/>
  <c r="U416" i="27"/>
  <c r="T416" i="27"/>
  <c r="S416" i="27"/>
  <c r="R416" i="27"/>
  <c r="Q416" i="27"/>
  <c r="K416" i="27"/>
  <c r="J416" i="27"/>
  <c r="I416" i="27"/>
  <c r="H416" i="27"/>
  <c r="G416" i="27"/>
  <c r="E416" i="27"/>
  <c r="D416" i="27"/>
  <c r="B416" i="27"/>
  <c r="U415" i="27"/>
  <c r="T415" i="27"/>
  <c r="S415" i="27"/>
  <c r="R415" i="27"/>
  <c r="Q415" i="27"/>
  <c r="K415" i="27"/>
  <c r="J415" i="27"/>
  <c r="I415" i="27"/>
  <c r="H415" i="27"/>
  <c r="G415" i="27"/>
  <c r="E415" i="27"/>
  <c r="D415" i="27"/>
  <c r="B415" i="27"/>
  <c r="U414" i="27"/>
  <c r="T414" i="27"/>
  <c r="S414" i="27"/>
  <c r="R414" i="27"/>
  <c r="Q414" i="27"/>
  <c r="K414" i="27"/>
  <c r="J414" i="27"/>
  <c r="I414" i="27"/>
  <c r="H414" i="27"/>
  <c r="G414" i="27"/>
  <c r="E414" i="27"/>
  <c r="D414" i="27"/>
  <c r="B414" i="27"/>
  <c r="U413" i="27"/>
  <c r="T413" i="27"/>
  <c r="S413" i="27"/>
  <c r="R413" i="27"/>
  <c r="Q413" i="27"/>
  <c r="K413" i="27"/>
  <c r="J413" i="27"/>
  <c r="I413" i="27"/>
  <c r="H413" i="27"/>
  <c r="G413" i="27"/>
  <c r="E413" i="27"/>
  <c r="D413" i="27"/>
  <c r="B413" i="27"/>
  <c r="U412" i="27"/>
  <c r="T412" i="27"/>
  <c r="S412" i="27"/>
  <c r="R412" i="27"/>
  <c r="Q412" i="27"/>
  <c r="K412" i="27"/>
  <c r="J412" i="27"/>
  <c r="I412" i="27"/>
  <c r="H412" i="27"/>
  <c r="G412" i="27"/>
  <c r="E412" i="27"/>
  <c r="D412" i="27"/>
  <c r="B412" i="27"/>
  <c r="U411" i="27"/>
  <c r="T411" i="27"/>
  <c r="S411" i="27"/>
  <c r="R411" i="27"/>
  <c r="Q411" i="27"/>
  <c r="K411" i="27"/>
  <c r="J411" i="27"/>
  <c r="I411" i="27"/>
  <c r="H411" i="27"/>
  <c r="G411" i="27"/>
  <c r="E411" i="27"/>
  <c r="D411" i="27"/>
  <c r="B411" i="27"/>
  <c r="U410" i="27"/>
  <c r="T410" i="27"/>
  <c r="S410" i="27"/>
  <c r="R410" i="27"/>
  <c r="Q410" i="27"/>
  <c r="K410" i="27"/>
  <c r="J410" i="27"/>
  <c r="I410" i="27"/>
  <c r="H410" i="27"/>
  <c r="G410" i="27"/>
  <c r="E410" i="27"/>
  <c r="D410" i="27"/>
  <c r="B410" i="27"/>
  <c r="U409" i="27"/>
  <c r="T409" i="27"/>
  <c r="S409" i="27"/>
  <c r="R409" i="27"/>
  <c r="Q409" i="27"/>
  <c r="K409" i="27"/>
  <c r="J409" i="27"/>
  <c r="I409" i="27"/>
  <c r="H409" i="27"/>
  <c r="G409" i="27"/>
  <c r="E409" i="27"/>
  <c r="D409" i="27"/>
  <c r="B409" i="27"/>
  <c r="U408" i="27"/>
  <c r="T408" i="27"/>
  <c r="S408" i="27"/>
  <c r="R408" i="27"/>
  <c r="Q408" i="27"/>
  <c r="K408" i="27"/>
  <c r="J408" i="27"/>
  <c r="I408" i="27"/>
  <c r="H408" i="27"/>
  <c r="G408" i="27"/>
  <c r="E408" i="27"/>
  <c r="D408" i="27"/>
  <c r="B408" i="27"/>
  <c r="U407" i="27"/>
  <c r="T407" i="27"/>
  <c r="S407" i="27"/>
  <c r="R407" i="27"/>
  <c r="Q407" i="27"/>
  <c r="K407" i="27"/>
  <c r="J407" i="27"/>
  <c r="I407" i="27"/>
  <c r="H407" i="27"/>
  <c r="G407" i="27"/>
  <c r="E407" i="27"/>
  <c r="D407" i="27"/>
  <c r="B407" i="27"/>
  <c r="U406" i="27"/>
  <c r="T406" i="27"/>
  <c r="S406" i="27"/>
  <c r="R406" i="27"/>
  <c r="Q406" i="27"/>
  <c r="K406" i="27"/>
  <c r="J406" i="27"/>
  <c r="I406" i="27"/>
  <c r="H406" i="27"/>
  <c r="G406" i="27"/>
  <c r="E406" i="27"/>
  <c r="D406" i="27"/>
  <c r="B406" i="27"/>
  <c r="U405" i="27"/>
  <c r="T405" i="27"/>
  <c r="S405" i="27"/>
  <c r="R405" i="27"/>
  <c r="Q405" i="27"/>
  <c r="K405" i="27"/>
  <c r="J405" i="27"/>
  <c r="I405" i="27"/>
  <c r="H405" i="27"/>
  <c r="G405" i="27"/>
  <c r="E405" i="27"/>
  <c r="D405" i="27"/>
  <c r="B405" i="27"/>
  <c r="U404" i="27"/>
  <c r="T404" i="27"/>
  <c r="S404" i="27"/>
  <c r="R404" i="27"/>
  <c r="Q404" i="27"/>
  <c r="K404" i="27"/>
  <c r="J404" i="27"/>
  <c r="I404" i="27"/>
  <c r="H404" i="27"/>
  <c r="G404" i="27"/>
  <c r="E404" i="27"/>
  <c r="D404" i="27"/>
  <c r="B404" i="27"/>
  <c r="U403" i="27"/>
  <c r="T403" i="27"/>
  <c r="S403" i="27"/>
  <c r="R403" i="27"/>
  <c r="Q403" i="27"/>
  <c r="K403" i="27"/>
  <c r="J403" i="27"/>
  <c r="I403" i="27"/>
  <c r="H403" i="27"/>
  <c r="G403" i="27"/>
  <c r="E403" i="27"/>
  <c r="D403" i="27"/>
  <c r="B403" i="27"/>
  <c r="U402" i="27"/>
  <c r="T402" i="27"/>
  <c r="S402" i="27"/>
  <c r="R402" i="27"/>
  <c r="Q402" i="27"/>
  <c r="K402" i="27"/>
  <c r="J402" i="27"/>
  <c r="I402" i="27"/>
  <c r="H402" i="27"/>
  <c r="G402" i="27"/>
  <c r="E402" i="27"/>
  <c r="D402" i="27"/>
  <c r="B402" i="27"/>
  <c r="U401" i="27"/>
  <c r="T401" i="27"/>
  <c r="S401" i="27"/>
  <c r="R401" i="27"/>
  <c r="Q401" i="27"/>
  <c r="K401" i="27"/>
  <c r="J401" i="27"/>
  <c r="I401" i="27"/>
  <c r="H401" i="27"/>
  <c r="G401" i="27"/>
  <c r="E401" i="27"/>
  <c r="D401" i="27"/>
  <c r="B401" i="27"/>
  <c r="U400" i="27"/>
  <c r="T400" i="27"/>
  <c r="S400" i="27"/>
  <c r="R400" i="27"/>
  <c r="Q400" i="27"/>
  <c r="K400" i="27"/>
  <c r="J400" i="27"/>
  <c r="I400" i="27"/>
  <c r="H400" i="27"/>
  <c r="G400" i="27"/>
  <c r="E400" i="27"/>
  <c r="D400" i="27"/>
  <c r="B400" i="27"/>
  <c r="U399" i="27"/>
  <c r="T399" i="27"/>
  <c r="S399" i="27"/>
  <c r="R399" i="27"/>
  <c r="Q399" i="27"/>
  <c r="K399" i="27"/>
  <c r="J399" i="27"/>
  <c r="I399" i="27"/>
  <c r="H399" i="27"/>
  <c r="G399" i="27"/>
  <c r="E399" i="27"/>
  <c r="D399" i="27"/>
  <c r="B399" i="27"/>
  <c r="U398" i="27"/>
  <c r="T398" i="27"/>
  <c r="S398" i="27"/>
  <c r="R398" i="27"/>
  <c r="Q398" i="27"/>
  <c r="K398" i="27"/>
  <c r="J398" i="27"/>
  <c r="I398" i="27"/>
  <c r="H398" i="27"/>
  <c r="G398" i="27"/>
  <c r="E398" i="27"/>
  <c r="D398" i="27"/>
  <c r="B398" i="27"/>
  <c r="U397" i="27"/>
  <c r="T397" i="27"/>
  <c r="S397" i="27"/>
  <c r="R397" i="27"/>
  <c r="Q397" i="27"/>
  <c r="K397" i="27"/>
  <c r="J397" i="27"/>
  <c r="I397" i="27"/>
  <c r="H397" i="27"/>
  <c r="G397" i="27"/>
  <c r="E397" i="27"/>
  <c r="D397" i="27"/>
  <c r="B397" i="27"/>
  <c r="U396" i="27"/>
  <c r="T396" i="27"/>
  <c r="S396" i="27"/>
  <c r="R396" i="27"/>
  <c r="Q396" i="27"/>
  <c r="K396" i="27"/>
  <c r="J396" i="27"/>
  <c r="I396" i="27"/>
  <c r="H396" i="27"/>
  <c r="G396" i="27"/>
  <c r="E396" i="27"/>
  <c r="D396" i="27"/>
  <c r="B396" i="27"/>
  <c r="U395" i="27"/>
  <c r="T395" i="27"/>
  <c r="S395" i="27"/>
  <c r="R395" i="27"/>
  <c r="Q395" i="27"/>
  <c r="K395" i="27"/>
  <c r="J395" i="27"/>
  <c r="I395" i="27"/>
  <c r="H395" i="27"/>
  <c r="G395" i="27"/>
  <c r="E395" i="27"/>
  <c r="D395" i="27"/>
  <c r="B395" i="27"/>
  <c r="U394" i="27"/>
  <c r="T394" i="27"/>
  <c r="S394" i="27"/>
  <c r="R394" i="27"/>
  <c r="Q394" i="27"/>
  <c r="K394" i="27"/>
  <c r="J394" i="27"/>
  <c r="I394" i="27"/>
  <c r="H394" i="27"/>
  <c r="G394" i="27"/>
  <c r="E394" i="27"/>
  <c r="D394" i="27"/>
  <c r="B394" i="27"/>
  <c r="U393" i="27"/>
  <c r="T393" i="27"/>
  <c r="S393" i="27"/>
  <c r="R393" i="27"/>
  <c r="Q393" i="27"/>
  <c r="K393" i="27"/>
  <c r="J393" i="27"/>
  <c r="I393" i="27"/>
  <c r="H393" i="27"/>
  <c r="G393" i="27"/>
  <c r="E393" i="27"/>
  <c r="D393" i="27"/>
  <c r="B393" i="27"/>
  <c r="U392" i="27"/>
  <c r="T392" i="27"/>
  <c r="S392" i="27"/>
  <c r="R392" i="27"/>
  <c r="Q392" i="27"/>
  <c r="K392" i="27"/>
  <c r="J392" i="27"/>
  <c r="I392" i="27"/>
  <c r="H392" i="27"/>
  <c r="G392" i="27"/>
  <c r="E392" i="27"/>
  <c r="D392" i="27"/>
  <c r="B392" i="27"/>
  <c r="U391" i="27"/>
  <c r="T391" i="27"/>
  <c r="S391" i="27"/>
  <c r="R391" i="27"/>
  <c r="Q391" i="27"/>
  <c r="K391" i="27"/>
  <c r="J391" i="27"/>
  <c r="I391" i="27"/>
  <c r="H391" i="27"/>
  <c r="G391" i="27"/>
  <c r="E391" i="27"/>
  <c r="D391" i="27"/>
  <c r="B391" i="27"/>
  <c r="U390" i="27"/>
  <c r="T390" i="27"/>
  <c r="S390" i="27"/>
  <c r="R390" i="27"/>
  <c r="Q390" i="27"/>
  <c r="K390" i="27"/>
  <c r="J390" i="27"/>
  <c r="I390" i="27"/>
  <c r="H390" i="27"/>
  <c r="G390" i="27"/>
  <c r="E390" i="27"/>
  <c r="D390" i="27"/>
  <c r="B390" i="27"/>
  <c r="U389" i="27"/>
  <c r="T389" i="27"/>
  <c r="S389" i="27"/>
  <c r="R389" i="27"/>
  <c r="Q389" i="27"/>
  <c r="K389" i="27"/>
  <c r="J389" i="27"/>
  <c r="I389" i="27"/>
  <c r="H389" i="27"/>
  <c r="G389" i="27"/>
  <c r="E389" i="27"/>
  <c r="D389" i="27"/>
  <c r="B389" i="27"/>
  <c r="U388" i="27"/>
  <c r="T388" i="27"/>
  <c r="S388" i="27"/>
  <c r="R388" i="27"/>
  <c r="Q388" i="27"/>
  <c r="K388" i="27"/>
  <c r="J388" i="27"/>
  <c r="I388" i="27"/>
  <c r="H388" i="27"/>
  <c r="G388" i="27"/>
  <c r="E388" i="27"/>
  <c r="D388" i="27"/>
  <c r="B388" i="27"/>
  <c r="U387" i="27"/>
  <c r="T387" i="27"/>
  <c r="S387" i="27"/>
  <c r="R387" i="27"/>
  <c r="Q387" i="27"/>
  <c r="K387" i="27"/>
  <c r="J387" i="27"/>
  <c r="I387" i="27"/>
  <c r="H387" i="27"/>
  <c r="G387" i="27"/>
  <c r="E387" i="27"/>
  <c r="D387" i="27"/>
  <c r="B387" i="27"/>
  <c r="U386" i="27"/>
  <c r="T386" i="27"/>
  <c r="S386" i="27"/>
  <c r="R386" i="27"/>
  <c r="Q386" i="27"/>
  <c r="K386" i="27"/>
  <c r="J386" i="27"/>
  <c r="I386" i="27"/>
  <c r="H386" i="27"/>
  <c r="G386" i="27"/>
  <c r="E386" i="27"/>
  <c r="D386" i="27"/>
  <c r="B386" i="27"/>
  <c r="U385" i="27"/>
  <c r="T385" i="27"/>
  <c r="S385" i="27"/>
  <c r="R385" i="27"/>
  <c r="Q385" i="27"/>
  <c r="K385" i="27"/>
  <c r="J385" i="27"/>
  <c r="I385" i="27"/>
  <c r="H385" i="27"/>
  <c r="G385" i="27"/>
  <c r="E385" i="27"/>
  <c r="D385" i="27"/>
  <c r="B385" i="27"/>
  <c r="U384" i="27"/>
  <c r="T384" i="27"/>
  <c r="S384" i="27"/>
  <c r="R384" i="27"/>
  <c r="Q384" i="27"/>
  <c r="K384" i="27"/>
  <c r="J384" i="27"/>
  <c r="I384" i="27"/>
  <c r="H384" i="27"/>
  <c r="G384" i="27"/>
  <c r="E384" i="27"/>
  <c r="D384" i="27"/>
  <c r="B384" i="27"/>
  <c r="U383" i="27"/>
  <c r="T383" i="27"/>
  <c r="S383" i="27"/>
  <c r="R383" i="27"/>
  <c r="Q383" i="27"/>
  <c r="K383" i="27"/>
  <c r="J383" i="27"/>
  <c r="I383" i="27"/>
  <c r="H383" i="27"/>
  <c r="G383" i="27"/>
  <c r="E383" i="27"/>
  <c r="D383" i="27"/>
  <c r="B383" i="27"/>
  <c r="U382" i="27"/>
  <c r="T382" i="27"/>
  <c r="S382" i="27"/>
  <c r="R382" i="27"/>
  <c r="Q382" i="27"/>
  <c r="K382" i="27"/>
  <c r="J382" i="27"/>
  <c r="I382" i="27"/>
  <c r="H382" i="27"/>
  <c r="G382" i="27"/>
  <c r="E382" i="27"/>
  <c r="D382" i="27"/>
  <c r="B382" i="27"/>
  <c r="U381" i="27"/>
  <c r="T381" i="27"/>
  <c r="S381" i="27"/>
  <c r="R381" i="27"/>
  <c r="Q381" i="27"/>
  <c r="K381" i="27"/>
  <c r="J381" i="27"/>
  <c r="I381" i="27"/>
  <c r="H381" i="27"/>
  <c r="G381" i="27"/>
  <c r="E381" i="27"/>
  <c r="D381" i="27"/>
  <c r="B381" i="27"/>
  <c r="U380" i="27"/>
  <c r="T380" i="27"/>
  <c r="S380" i="27"/>
  <c r="R380" i="27"/>
  <c r="Q380" i="27"/>
  <c r="K380" i="27"/>
  <c r="J380" i="27"/>
  <c r="I380" i="27"/>
  <c r="H380" i="27"/>
  <c r="G380" i="27"/>
  <c r="E380" i="27"/>
  <c r="D380" i="27"/>
  <c r="B380" i="27"/>
  <c r="U379" i="27"/>
  <c r="T379" i="27"/>
  <c r="S379" i="27"/>
  <c r="R379" i="27"/>
  <c r="Q379" i="27"/>
  <c r="K379" i="27"/>
  <c r="J379" i="27"/>
  <c r="I379" i="27"/>
  <c r="H379" i="27"/>
  <c r="G379" i="27"/>
  <c r="E379" i="27"/>
  <c r="D379" i="27"/>
  <c r="B379" i="27"/>
  <c r="U378" i="27"/>
  <c r="T378" i="27"/>
  <c r="S378" i="27"/>
  <c r="R378" i="27"/>
  <c r="Q378" i="27"/>
  <c r="K378" i="27"/>
  <c r="J378" i="27"/>
  <c r="I378" i="27"/>
  <c r="H378" i="27"/>
  <c r="G378" i="27"/>
  <c r="E378" i="27"/>
  <c r="D378" i="27"/>
  <c r="B378" i="27"/>
  <c r="U377" i="27"/>
  <c r="T377" i="27"/>
  <c r="S377" i="27"/>
  <c r="R377" i="27"/>
  <c r="Q377" i="27"/>
  <c r="K377" i="27"/>
  <c r="J377" i="27"/>
  <c r="I377" i="27"/>
  <c r="H377" i="27"/>
  <c r="G377" i="27"/>
  <c r="E377" i="27"/>
  <c r="D377" i="27"/>
  <c r="B377" i="27"/>
  <c r="U376" i="27"/>
  <c r="T376" i="27"/>
  <c r="S376" i="27"/>
  <c r="R376" i="27"/>
  <c r="Q376" i="27"/>
  <c r="K376" i="27"/>
  <c r="J376" i="27"/>
  <c r="I376" i="27"/>
  <c r="H376" i="27"/>
  <c r="G376" i="27"/>
  <c r="E376" i="27"/>
  <c r="D376" i="27"/>
  <c r="B376" i="27"/>
  <c r="U375" i="27"/>
  <c r="T375" i="27"/>
  <c r="S375" i="27"/>
  <c r="R375" i="27"/>
  <c r="Q375" i="27"/>
  <c r="P375" i="27"/>
  <c r="K375" i="27"/>
  <c r="J375" i="27"/>
  <c r="I375" i="27"/>
  <c r="H375" i="27"/>
  <c r="G375" i="27"/>
  <c r="E375" i="27"/>
  <c r="D375" i="27"/>
  <c r="B375" i="27"/>
  <c r="A375" i="27"/>
  <c r="U374" i="27"/>
  <c r="T374" i="27"/>
  <c r="S374" i="27"/>
  <c r="R374" i="27"/>
  <c r="Q374" i="27"/>
  <c r="K374" i="27"/>
  <c r="J374" i="27"/>
  <c r="I374" i="27"/>
  <c r="H374" i="27"/>
  <c r="G374" i="27"/>
  <c r="E374" i="27"/>
  <c r="D374" i="27"/>
  <c r="B374" i="27"/>
  <c r="U373" i="27"/>
  <c r="T373" i="27"/>
  <c r="S373" i="27"/>
  <c r="R373" i="27"/>
  <c r="Q373" i="27"/>
  <c r="K373" i="27"/>
  <c r="J373" i="27"/>
  <c r="I373" i="27"/>
  <c r="H373" i="27"/>
  <c r="G373" i="27"/>
  <c r="E373" i="27"/>
  <c r="D373" i="27"/>
  <c r="B373" i="27"/>
  <c r="U372" i="27"/>
  <c r="T372" i="27"/>
  <c r="S372" i="27"/>
  <c r="R372" i="27"/>
  <c r="Q372" i="27"/>
  <c r="K372" i="27"/>
  <c r="J372" i="27"/>
  <c r="I372" i="27"/>
  <c r="H372" i="27"/>
  <c r="G372" i="27"/>
  <c r="E372" i="27"/>
  <c r="D372" i="27"/>
  <c r="B372" i="27"/>
  <c r="U371" i="27"/>
  <c r="T371" i="27"/>
  <c r="S371" i="27"/>
  <c r="R371" i="27"/>
  <c r="Q371" i="27"/>
  <c r="K371" i="27"/>
  <c r="J371" i="27"/>
  <c r="I371" i="27"/>
  <c r="H371" i="27"/>
  <c r="G371" i="27"/>
  <c r="E371" i="27"/>
  <c r="D371" i="27"/>
  <c r="B371" i="27"/>
  <c r="U370" i="27"/>
  <c r="T370" i="27"/>
  <c r="S370" i="27"/>
  <c r="R370" i="27"/>
  <c r="Q370" i="27"/>
  <c r="K370" i="27"/>
  <c r="J370" i="27"/>
  <c r="I370" i="27"/>
  <c r="H370" i="27"/>
  <c r="G370" i="27"/>
  <c r="E370" i="27"/>
  <c r="D370" i="27"/>
  <c r="B370" i="27"/>
  <c r="U369" i="27"/>
  <c r="T369" i="27"/>
  <c r="S369" i="27"/>
  <c r="R369" i="27"/>
  <c r="Q369" i="27"/>
  <c r="K369" i="27"/>
  <c r="J369" i="27"/>
  <c r="I369" i="27"/>
  <c r="H369" i="27"/>
  <c r="G369" i="27"/>
  <c r="E369" i="27"/>
  <c r="D369" i="27"/>
  <c r="B369" i="27"/>
  <c r="U368" i="27"/>
  <c r="T368" i="27"/>
  <c r="S368" i="27"/>
  <c r="R368" i="27"/>
  <c r="Q368" i="27"/>
  <c r="K368" i="27"/>
  <c r="J368" i="27"/>
  <c r="I368" i="27"/>
  <c r="H368" i="27"/>
  <c r="G368" i="27"/>
  <c r="E368" i="27"/>
  <c r="D368" i="27"/>
  <c r="B368" i="27"/>
  <c r="U367" i="27"/>
  <c r="T367" i="27"/>
  <c r="S367" i="27"/>
  <c r="R367" i="27"/>
  <c r="Q367" i="27"/>
  <c r="K367" i="27"/>
  <c r="J367" i="27"/>
  <c r="I367" i="27"/>
  <c r="H367" i="27"/>
  <c r="G367" i="27"/>
  <c r="E367" i="27"/>
  <c r="D367" i="27"/>
  <c r="B367" i="27"/>
  <c r="U366" i="27"/>
  <c r="T366" i="27"/>
  <c r="S366" i="27"/>
  <c r="R366" i="27"/>
  <c r="Q366" i="27"/>
  <c r="K366" i="27"/>
  <c r="J366" i="27"/>
  <c r="I366" i="27"/>
  <c r="H366" i="27"/>
  <c r="G366" i="27"/>
  <c r="E366" i="27"/>
  <c r="D366" i="27"/>
  <c r="B366" i="27"/>
  <c r="U365" i="27"/>
  <c r="T365" i="27"/>
  <c r="S365" i="27"/>
  <c r="R365" i="27"/>
  <c r="Q365" i="27"/>
  <c r="K365" i="27"/>
  <c r="J365" i="27"/>
  <c r="I365" i="27"/>
  <c r="H365" i="27"/>
  <c r="G365" i="27"/>
  <c r="E365" i="27"/>
  <c r="D365" i="27"/>
  <c r="B365" i="27"/>
  <c r="U364" i="27"/>
  <c r="T364" i="27"/>
  <c r="S364" i="27"/>
  <c r="R364" i="27"/>
  <c r="Q364" i="27"/>
  <c r="K364" i="27"/>
  <c r="J364" i="27"/>
  <c r="I364" i="27"/>
  <c r="H364" i="27"/>
  <c r="G364" i="27"/>
  <c r="E364" i="27"/>
  <c r="D364" i="27"/>
  <c r="B364" i="27"/>
  <c r="U363" i="27"/>
  <c r="T363" i="27"/>
  <c r="S363" i="27"/>
  <c r="R363" i="27"/>
  <c r="Q363" i="27"/>
  <c r="K363" i="27"/>
  <c r="J363" i="27"/>
  <c r="I363" i="27"/>
  <c r="H363" i="27"/>
  <c r="G363" i="27"/>
  <c r="E363" i="27"/>
  <c r="D363" i="27"/>
  <c r="B363" i="27"/>
  <c r="U362" i="27"/>
  <c r="T362" i="27"/>
  <c r="S362" i="27"/>
  <c r="R362" i="27"/>
  <c r="Q362" i="27"/>
  <c r="K362" i="27"/>
  <c r="J362" i="27"/>
  <c r="I362" i="27"/>
  <c r="H362" i="27"/>
  <c r="G362" i="27"/>
  <c r="E362" i="27"/>
  <c r="D362" i="27"/>
  <c r="B362" i="27"/>
  <c r="U361" i="27"/>
  <c r="T361" i="27"/>
  <c r="S361" i="27"/>
  <c r="R361" i="27"/>
  <c r="Q361" i="27"/>
  <c r="K361" i="27"/>
  <c r="J361" i="27"/>
  <c r="I361" i="27"/>
  <c r="H361" i="27"/>
  <c r="G361" i="27"/>
  <c r="E361" i="27"/>
  <c r="D361" i="27"/>
  <c r="B361" i="27"/>
  <c r="U360" i="27"/>
  <c r="T360" i="27"/>
  <c r="S360" i="27"/>
  <c r="R360" i="27"/>
  <c r="Q360" i="27"/>
  <c r="K360" i="27"/>
  <c r="J360" i="27"/>
  <c r="I360" i="27"/>
  <c r="H360" i="27"/>
  <c r="G360" i="27"/>
  <c r="E360" i="27"/>
  <c r="D360" i="27"/>
  <c r="B360" i="27"/>
  <c r="U359" i="27"/>
  <c r="T359" i="27"/>
  <c r="S359" i="27"/>
  <c r="R359" i="27"/>
  <c r="Q359" i="27"/>
  <c r="K359" i="27"/>
  <c r="J359" i="27"/>
  <c r="I359" i="27"/>
  <c r="H359" i="27"/>
  <c r="G359" i="27"/>
  <c r="E359" i="27"/>
  <c r="D359" i="27"/>
  <c r="B359" i="27"/>
  <c r="U358" i="27"/>
  <c r="T358" i="27"/>
  <c r="S358" i="27"/>
  <c r="R358" i="27"/>
  <c r="Q358" i="27"/>
  <c r="K358" i="27"/>
  <c r="J358" i="27"/>
  <c r="I358" i="27"/>
  <c r="H358" i="27"/>
  <c r="G358" i="27"/>
  <c r="E358" i="27"/>
  <c r="D358" i="27"/>
  <c r="B358" i="27"/>
  <c r="U357" i="27"/>
  <c r="T357" i="27"/>
  <c r="S357" i="27"/>
  <c r="R357" i="27"/>
  <c r="Q357" i="27"/>
  <c r="K357" i="27"/>
  <c r="J357" i="27"/>
  <c r="I357" i="27"/>
  <c r="H357" i="27"/>
  <c r="G357" i="27"/>
  <c r="E357" i="27"/>
  <c r="D357" i="27"/>
  <c r="B357" i="27"/>
  <c r="U356" i="27"/>
  <c r="T356" i="27"/>
  <c r="S356" i="27"/>
  <c r="R356" i="27"/>
  <c r="Q356" i="27"/>
  <c r="K356" i="27"/>
  <c r="J356" i="27"/>
  <c r="I356" i="27"/>
  <c r="H356" i="27"/>
  <c r="G356" i="27"/>
  <c r="E356" i="27"/>
  <c r="D356" i="27"/>
  <c r="B356" i="27"/>
  <c r="U355" i="27"/>
  <c r="T355" i="27"/>
  <c r="S355" i="27"/>
  <c r="R355" i="27"/>
  <c r="Q355" i="27"/>
  <c r="K355" i="27"/>
  <c r="J355" i="27"/>
  <c r="I355" i="27"/>
  <c r="H355" i="27"/>
  <c r="G355" i="27"/>
  <c r="E355" i="27"/>
  <c r="D355" i="27"/>
  <c r="B355" i="27"/>
  <c r="U354" i="27"/>
  <c r="T354" i="27"/>
  <c r="S354" i="27"/>
  <c r="R354" i="27"/>
  <c r="Q354" i="27"/>
  <c r="K354" i="27"/>
  <c r="J354" i="27"/>
  <c r="I354" i="27"/>
  <c r="H354" i="27"/>
  <c r="G354" i="27"/>
  <c r="E354" i="27"/>
  <c r="D354" i="27"/>
  <c r="B354" i="27"/>
  <c r="U353" i="27"/>
  <c r="T353" i="27"/>
  <c r="S353" i="27"/>
  <c r="R353" i="27"/>
  <c r="Q353" i="27"/>
  <c r="K353" i="27"/>
  <c r="J353" i="27"/>
  <c r="I353" i="27"/>
  <c r="H353" i="27"/>
  <c r="G353" i="27"/>
  <c r="E353" i="27"/>
  <c r="D353" i="27"/>
  <c r="B353" i="27"/>
  <c r="U352" i="27"/>
  <c r="T352" i="27"/>
  <c r="S352" i="27"/>
  <c r="R352" i="27"/>
  <c r="Q352" i="27"/>
  <c r="K352" i="27"/>
  <c r="J352" i="27"/>
  <c r="I352" i="27"/>
  <c r="H352" i="27"/>
  <c r="G352" i="27"/>
  <c r="E352" i="27"/>
  <c r="D352" i="27"/>
  <c r="B352" i="27"/>
  <c r="U351" i="27"/>
  <c r="T351" i="27"/>
  <c r="S351" i="27"/>
  <c r="R351" i="27"/>
  <c r="Q351" i="27"/>
  <c r="K351" i="27"/>
  <c r="J351" i="27"/>
  <c r="I351" i="27"/>
  <c r="H351" i="27"/>
  <c r="G351" i="27"/>
  <c r="E351" i="27"/>
  <c r="D351" i="27"/>
  <c r="B351" i="27"/>
  <c r="U350" i="27"/>
  <c r="T350" i="27"/>
  <c r="S350" i="27"/>
  <c r="R350" i="27"/>
  <c r="Q350" i="27"/>
  <c r="K350" i="27"/>
  <c r="J350" i="27"/>
  <c r="I350" i="27"/>
  <c r="H350" i="27"/>
  <c r="G350" i="27"/>
  <c r="E350" i="27"/>
  <c r="D350" i="27"/>
  <c r="B350" i="27"/>
  <c r="U349" i="27"/>
  <c r="T349" i="27"/>
  <c r="S349" i="27"/>
  <c r="R349" i="27"/>
  <c r="Q349" i="27"/>
  <c r="K349" i="27"/>
  <c r="J349" i="27"/>
  <c r="I349" i="27"/>
  <c r="H349" i="27"/>
  <c r="G349" i="27"/>
  <c r="E349" i="27"/>
  <c r="D349" i="27"/>
  <c r="B349" i="27"/>
  <c r="U348" i="27"/>
  <c r="T348" i="27"/>
  <c r="S348" i="27"/>
  <c r="R348" i="27"/>
  <c r="Q348" i="27"/>
  <c r="K348" i="27"/>
  <c r="J348" i="27"/>
  <c r="I348" i="27"/>
  <c r="H348" i="27"/>
  <c r="G348" i="27"/>
  <c r="E348" i="27"/>
  <c r="D348" i="27"/>
  <c r="B348" i="27"/>
  <c r="U347" i="27"/>
  <c r="T347" i="27"/>
  <c r="S347" i="27"/>
  <c r="R347" i="27"/>
  <c r="Q347" i="27"/>
  <c r="K347" i="27"/>
  <c r="J347" i="27"/>
  <c r="I347" i="27"/>
  <c r="H347" i="27"/>
  <c r="G347" i="27"/>
  <c r="E347" i="27"/>
  <c r="D347" i="27"/>
  <c r="B347" i="27"/>
  <c r="U346" i="27"/>
  <c r="T346" i="27"/>
  <c r="S346" i="27"/>
  <c r="R346" i="27"/>
  <c r="Q346" i="27"/>
  <c r="K346" i="27"/>
  <c r="J346" i="27"/>
  <c r="I346" i="27"/>
  <c r="H346" i="27"/>
  <c r="G346" i="27"/>
  <c r="E346" i="27"/>
  <c r="D346" i="27"/>
  <c r="B346" i="27"/>
  <c r="U345" i="27"/>
  <c r="T345" i="27"/>
  <c r="S345" i="27"/>
  <c r="R345" i="27"/>
  <c r="Q345" i="27"/>
  <c r="K345" i="27"/>
  <c r="J345" i="27"/>
  <c r="I345" i="27"/>
  <c r="H345" i="27"/>
  <c r="G345" i="27"/>
  <c r="E345" i="27"/>
  <c r="D345" i="27"/>
  <c r="B345" i="27"/>
  <c r="U344" i="27"/>
  <c r="T344" i="27"/>
  <c r="S344" i="27"/>
  <c r="R344" i="27"/>
  <c r="Q344" i="27"/>
  <c r="K344" i="27"/>
  <c r="J344" i="27"/>
  <c r="I344" i="27"/>
  <c r="H344" i="27"/>
  <c r="G344" i="27"/>
  <c r="E344" i="27"/>
  <c r="D344" i="27"/>
  <c r="B344" i="27"/>
  <c r="U343" i="27"/>
  <c r="T343" i="27"/>
  <c r="S343" i="27"/>
  <c r="R343" i="27"/>
  <c r="Q343" i="27"/>
  <c r="K343" i="27"/>
  <c r="J343" i="27"/>
  <c r="I343" i="27"/>
  <c r="H343" i="27"/>
  <c r="G343" i="27"/>
  <c r="E343" i="27"/>
  <c r="D343" i="27"/>
  <c r="B343" i="27"/>
  <c r="U342" i="27"/>
  <c r="T342" i="27"/>
  <c r="S342" i="27"/>
  <c r="R342" i="27"/>
  <c r="Q342" i="27"/>
  <c r="K342" i="27"/>
  <c r="J342" i="27"/>
  <c r="I342" i="27"/>
  <c r="H342" i="27"/>
  <c r="G342" i="27"/>
  <c r="E342" i="27"/>
  <c r="D342" i="27"/>
  <c r="B342" i="27"/>
  <c r="U341" i="27"/>
  <c r="T341" i="27"/>
  <c r="S341" i="27"/>
  <c r="R341" i="27"/>
  <c r="Q341" i="27"/>
  <c r="K341" i="27"/>
  <c r="J341" i="27"/>
  <c r="I341" i="27"/>
  <c r="H341" i="27"/>
  <c r="G341" i="27"/>
  <c r="E341" i="27"/>
  <c r="D341" i="27"/>
  <c r="B341" i="27"/>
  <c r="U340" i="27"/>
  <c r="T340" i="27"/>
  <c r="S340" i="27"/>
  <c r="R340" i="27"/>
  <c r="Q340" i="27"/>
  <c r="K340" i="27"/>
  <c r="J340" i="27"/>
  <c r="I340" i="27"/>
  <c r="H340" i="27"/>
  <c r="G340" i="27"/>
  <c r="E340" i="27"/>
  <c r="D340" i="27"/>
  <c r="B340" i="27"/>
  <c r="U339" i="27"/>
  <c r="T339" i="27"/>
  <c r="S339" i="27"/>
  <c r="R339" i="27"/>
  <c r="Q339" i="27"/>
  <c r="K339" i="27"/>
  <c r="J339" i="27"/>
  <c r="I339" i="27"/>
  <c r="H339" i="27"/>
  <c r="G339" i="27"/>
  <c r="E339" i="27"/>
  <c r="D339" i="27"/>
  <c r="B339" i="27"/>
  <c r="U338" i="27"/>
  <c r="T338" i="27"/>
  <c r="S338" i="27"/>
  <c r="R338" i="27"/>
  <c r="Q338" i="27"/>
  <c r="K338" i="27"/>
  <c r="J338" i="27"/>
  <c r="I338" i="27"/>
  <c r="H338" i="27"/>
  <c r="G338" i="27"/>
  <c r="E338" i="27"/>
  <c r="D338" i="27"/>
  <c r="B338" i="27"/>
  <c r="U337" i="27"/>
  <c r="T337" i="27"/>
  <c r="S337" i="27"/>
  <c r="R337" i="27"/>
  <c r="Q337" i="27"/>
  <c r="K337" i="27"/>
  <c r="J337" i="27"/>
  <c r="I337" i="27"/>
  <c r="H337" i="27"/>
  <c r="G337" i="27"/>
  <c r="E337" i="27"/>
  <c r="D337" i="27"/>
  <c r="B337" i="27"/>
  <c r="U336" i="27"/>
  <c r="T336" i="27"/>
  <c r="S336" i="27"/>
  <c r="R336" i="27"/>
  <c r="Q336" i="27"/>
  <c r="K336" i="27"/>
  <c r="J336" i="27"/>
  <c r="I336" i="27"/>
  <c r="H336" i="27"/>
  <c r="G336" i="27"/>
  <c r="E336" i="27"/>
  <c r="D336" i="27"/>
  <c r="B336" i="27"/>
  <c r="U335" i="27"/>
  <c r="T335" i="27"/>
  <c r="S335" i="27"/>
  <c r="R335" i="27"/>
  <c r="Q335" i="27"/>
  <c r="K335" i="27"/>
  <c r="J335" i="27"/>
  <c r="I335" i="27"/>
  <c r="H335" i="27"/>
  <c r="G335" i="27"/>
  <c r="E335" i="27"/>
  <c r="D335" i="27"/>
  <c r="B335" i="27"/>
  <c r="U334" i="27"/>
  <c r="T334" i="27"/>
  <c r="S334" i="27"/>
  <c r="R334" i="27"/>
  <c r="Q334" i="27"/>
  <c r="K334" i="27"/>
  <c r="J334" i="27"/>
  <c r="I334" i="27"/>
  <c r="H334" i="27"/>
  <c r="G334" i="27"/>
  <c r="E334" i="27"/>
  <c r="D334" i="27"/>
  <c r="B334" i="27"/>
  <c r="U333" i="27"/>
  <c r="T333" i="27"/>
  <c r="S333" i="27"/>
  <c r="R333" i="27"/>
  <c r="Q333" i="27"/>
  <c r="K333" i="27"/>
  <c r="J333" i="27"/>
  <c r="I333" i="27"/>
  <c r="H333" i="27"/>
  <c r="G333" i="27"/>
  <c r="E333" i="27"/>
  <c r="D333" i="27"/>
  <c r="B333" i="27"/>
  <c r="U332" i="27"/>
  <c r="T332" i="27"/>
  <c r="S332" i="27"/>
  <c r="R332" i="27"/>
  <c r="Q332" i="27"/>
  <c r="K332" i="27"/>
  <c r="J332" i="27"/>
  <c r="I332" i="27"/>
  <c r="H332" i="27"/>
  <c r="G332" i="27"/>
  <c r="E332" i="27"/>
  <c r="D332" i="27"/>
  <c r="B332" i="27"/>
  <c r="U331" i="27"/>
  <c r="T331" i="27"/>
  <c r="S331" i="27"/>
  <c r="R331" i="27"/>
  <c r="Q331" i="27"/>
  <c r="K331" i="27"/>
  <c r="J331" i="27"/>
  <c r="I331" i="27"/>
  <c r="H331" i="27"/>
  <c r="G331" i="27"/>
  <c r="E331" i="27"/>
  <c r="D331" i="27"/>
  <c r="B331" i="27"/>
  <c r="U330" i="27"/>
  <c r="T330" i="27"/>
  <c r="S330" i="27"/>
  <c r="R330" i="27"/>
  <c r="Q330" i="27"/>
  <c r="K330" i="27"/>
  <c r="J330" i="27"/>
  <c r="I330" i="27"/>
  <c r="H330" i="27"/>
  <c r="G330" i="27"/>
  <c r="E330" i="27"/>
  <c r="D330" i="27"/>
  <c r="B330" i="27"/>
  <c r="U329" i="27"/>
  <c r="T329" i="27"/>
  <c r="S329" i="27"/>
  <c r="R329" i="27"/>
  <c r="Q329" i="27"/>
  <c r="K329" i="27"/>
  <c r="J329" i="27"/>
  <c r="I329" i="27"/>
  <c r="H329" i="27"/>
  <c r="G329" i="27"/>
  <c r="E329" i="27"/>
  <c r="D329" i="27"/>
  <c r="B329" i="27"/>
  <c r="U328" i="27"/>
  <c r="T328" i="27"/>
  <c r="S328" i="27"/>
  <c r="R328" i="27"/>
  <c r="Q328" i="27"/>
  <c r="K328" i="27"/>
  <c r="J328" i="27"/>
  <c r="I328" i="27"/>
  <c r="H328" i="27"/>
  <c r="G328" i="27"/>
  <c r="E328" i="27"/>
  <c r="D328" i="27"/>
  <c r="B328" i="27"/>
  <c r="U327" i="27"/>
  <c r="T327" i="27"/>
  <c r="S327" i="27"/>
  <c r="R327" i="27"/>
  <c r="Q327" i="27"/>
  <c r="K327" i="27"/>
  <c r="J327" i="27"/>
  <c r="I327" i="27"/>
  <c r="H327" i="27"/>
  <c r="G327" i="27"/>
  <c r="E327" i="27"/>
  <c r="D327" i="27"/>
  <c r="B327" i="27"/>
  <c r="U326" i="27"/>
  <c r="T326" i="27"/>
  <c r="S326" i="27"/>
  <c r="R326" i="27"/>
  <c r="Q326" i="27"/>
  <c r="K326" i="27"/>
  <c r="J326" i="27"/>
  <c r="I326" i="27"/>
  <c r="H326" i="27"/>
  <c r="G326" i="27"/>
  <c r="E326" i="27"/>
  <c r="D326" i="27"/>
  <c r="B326" i="27"/>
  <c r="U325" i="27"/>
  <c r="T325" i="27"/>
  <c r="S325" i="27"/>
  <c r="R325" i="27"/>
  <c r="Q325" i="27"/>
  <c r="K325" i="27"/>
  <c r="J325" i="27"/>
  <c r="I325" i="27"/>
  <c r="H325" i="27"/>
  <c r="G325" i="27"/>
  <c r="E325" i="27"/>
  <c r="D325" i="27"/>
  <c r="B325" i="27"/>
  <c r="U324" i="27"/>
  <c r="T324" i="27"/>
  <c r="S324" i="27"/>
  <c r="R324" i="27"/>
  <c r="Q324" i="27"/>
  <c r="K324" i="27"/>
  <c r="J324" i="27"/>
  <c r="I324" i="27"/>
  <c r="H324" i="27"/>
  <c r="G324" i="27"/>
  <c r="E324" i="27"/>
  <c r="D324" i="27"/>
  <c r="B324" i="27"/>
  <c r="U323" i="27"/>
  <c r="T323" i="27"/>
  <c r="S323" i="27"/>
  <c r="R323" i="27"/>
  <c r="Q323" i="27"/>
  <c r="P323" i="27"/>
  <c r="K323" i="27"/>
  <c r="J323" i="27"/>
  <c r="I323" i="27"/>
  <c r="H323" i="27"/>
  <c r="G323" i="27"/>
  <c r="E323" i="27"/>
  <c r="D323" i="27"/>
  <c r="B323" i="27"/>
  <c r="A323" i="27"/>
  <c r="U322" i="27"/>
  <c r="T322" i="27"/>
  <c r="S322" i="27"/>
  <c r="R322" i="27"/>
  <c r="Q322" i="27"/>
  <c r="K322" i="27"/>
  <c r="J322" i="27"/>
  <c r="I322" i="27"/>
  <c r="H322" i="27"/>
  <c r="G322" i="27"/>
  <c r="E322" i="27"/>
  <c r="D322" i="27"/>
  <c r="B322" i="27"/>
  <c r="U321" i="27"/>
  <c r="T321" i="27"/>
  <c r="S321" i="27"/>
  <c r="R321" i="27"/>
  <c r="Q321" i="27"/>
  <c r="K321" i="27"/>
  <c r="J321" i="27"/>
  <c r="I321" i="27"/>
  <c r="H321" i="27"/>
  <c r="G321" i="27"/>
  <c r="E321" i="27"/>
  <c r="D321" i="27"/>
  <c r="B321" i="27"/>
  <c r="U320" i="27"/>
  <c r="T320" i="27"/>
  <c r="S320" i="27"/>
  <c r="R320" i="27"/>
  <c r="Q320" i="27"/>
  <c r="K320" i="27"/>
  <c r="J320" i="27"/>
  <c r="I320" i="27"/>
  <c r="H320" i="27"/>
  <c r="G320" i="27"/>
  <c r="E320" i="27"/>
  <c r="D320" i="27"/>
  <c r="B320" i="27"/>
  <c r="U319" i="27"/>
  <c r="T319" i="27"/>
  <c r="S319" i="27"/>
  <c r="R319" i="27"/>
  <c r="Q319" i="27"/>
  <c r="K319" i="27"/>
  <c r="J319" i="27"/>
  <c r="I319" i="27"/>
  <c r="H319" i="27"/>
  <c r="G319" i="27"/>
  <c r="E319" i="27"/>
  <c r="D319" i="27"/>
  <c r="B319" i="27"/>
  <c r="U318" i="27"/>
  <c r="T318" i="27"/>
  <c r="S318" i="27"/>
  <c r="R318" i="27"/>
  <c r="Q318" i="27"/>
  <c r="K318" i="27"/>
  <c r="J318" i="27"/>
  <c r="I318" i="27"/>
  <c r="H318" i="27"/>
  <c r="G318" i="27"/>
  <c r="E318" i="27"/>
  <c r="D318" i="27"/>
  <c r="B318" i="27"/>
  <c r="U317" i="27"/>
  <c r="T317" i="27"/>
  <c r="S317" i="27"/>
  <c r="R317" i="27"/>
  <c r="Q317" i="27"/>
  <c r="K317" i="27"/>
  <c r="J317" i="27"/>
  <c r="I317" i="27"/>
  <c r="H317" i="27"/>
  <c r="G317" i="27"/>
  <c r="E317" i="27"/>
  <c r="D317" i="27"/>
  <c r="B317" i="27"/>
  <c r="U316" i="27"/>
  <c r="T316" i="27"/>
  <c r="S316" i="27"/>
  <c r="R316" i="27"/>
  <c r="Q316" i="27"/>
  <c r="K316" i="27"/>
  <c r="J316" i="27"/>
  <c r="I316" i="27"/>
  <c r="H316" i="27"/>
  <c r="G316" i="27"/>
  <c r="E316" i="27"/>
  <c r="D316" i="27"/>
  <c r="B316" i="27"/>
  <c r="U315" i="27"/>
  <c r="T315" i="27"/>
  <c r="S315" i="27"/>
  <c r="R315" i="27"/>
  <c r="Q315" i="27"/>
  <c r="K315" i="27"/>
  <c r="J315" i="27"/>
  <c r="I315" i="27"/>
  <c r="H315" i="27"/>
  <c r="G315" i="27"/>
  <c r="E315" i="27"/>
  <c r="D315" i="27"/>
  <c r="B315" i="27"/>
  <c r="U314" i="27"/>
  <c r="T314" i="27"/>
  <c r="S314" i="27"/>
  <c r="R314" i="27"/>
  <c r="Q314" i="27"/>
  <c r="K314" i="27"/>
  <c r="J314" i="27"/>
  <c r="I314" i="27"/>
  <c r="H314" i="27"/>
  <c r="G314" i="27"/>
  <c r="E314" i="27"/>
  <c r="D314" i="27"/>
  <c r="B314" i="27"/>
  <c r="U313" i="27"/>
  <c r="T313" i="27"/>
  <c r="S313" i="27"/>
  <c r="R313" i="27"/>
  <c r="Q313" i="27"/>
  <c r="K313" i="27"/>
  <c r="J313" i="27"/>
  <c r="I313" i="27"/>
  <c r="H313" i="27"/>
  <c r="G313" i="27"/>
  <c r="E313" i="27"/>
  <c r="D313" i="27"/>
  <c r="B313" i="27"/>
  <c r="U312" i="27"/>
  <c r="T312" i="27"/>
  <c r="S312" i="27"/>
  <c r="R312" i="27"/>
  <c r="Q312" i="27"/>
  <c r="K312" i="27"/>
  <c r="J312" i="27"/>
  <c r="I312" i="27"/>
  <c r="H312" i="27"/>
  <c r="G312" i="27"/>
  <c r="E312" i="27"/>
  <c r="D312" i="27"/>
  <c r="B312" i="27"/>
  <c r="U311" i="27"/>
  <c r="T311" i="27"/>
  <c r="S311" i="27"/>
  <c r="R311" i="27"/>
  <c r="Q311" i="27"/>
  <c r="K311" i="27"/>
  <c r="J311" i="27"/>
  <c r="I311" i="27"/>
  <c r="H311" i="27"/>
  <c r="G311" i="27"/>
  <c r="E311" i="27"/>
  <c r="D311" i="27"/>
  <c r="B311" i="27"/>
  <c r="U310" i="27"/>
  <c r="T310" i="27"/>
  <c r="S310" i="27"/>
  <c r="R310" i="27"/>
  <c r="Q310" i="27"/>
  <c r="K310" i="27"/>
  <c r="J310" i="27"/>
  <c r="I310" i="27"/>
  <c r="H310" i="27"/>
  <c r="G310" i="27"/>
  <c r="E310" i="27"/>
  <c r="D310" i="27"/>
  <c r="B310" i="27"/>
  <c r="U309" i="27"/>
  <c r="T309" i="27"/>
  <c r="S309" i="27"/>
  <c r="R309" i="27"/>
  <c r="Q309" i="27"/>
  <c r="K309" i="27"/>
  <c r="J309" i="27"/>
  <c r="I309" i="27"/>
  <c r="H309" i="27"/>
  <c r="G309" i="27"/>
  <c r="E309" i="27"/>
  <c r="D309" i="27"/>
  <c r="B309" i="27"/>
  <c r="U308" i="27"/>
  <c r="T308" i="27"/>
  <c r="S308" i="27"/>
  <c r="R308" i="27"/>
  <c r="Q308" i="27"/>
  <c r="K308" i="27"/>
  <c r="J308" i="27"/>
  <c r="I308" i="27"/>
  <c r="H308" i="27"/>
  <c r="G308" i="27"/>
  <c r="E308" i="27"/>
  <c r="D308" i="27"/>
  <c r="B308" i="27"/>
  <c r="U307" i="27"/>
  <c r="T307" i="27"/>
  <c r="S307" i="27"/>
  <c r="R307" i="27"/>
  <c r="Q307" i="27"/>
  <c r="K307" i="27"/>
  <c r="J307" i="27"/>
  <c r="I307" i="27"/>
  <c r="H307" i="27"/>
  <c r="G307" i="27"/>
  <c r="E307" i="27"/>
  <c r="D307" i="27"/>
  <c r="B307" i="27"/>
  <c r="U306" i="27"/>
  <c r="T306" i="27"/>
  <c r="S306" i="27"/>
  <c r="R306" i="27"/>
  <c r="Q306" i="27"/>
  <c r="K306" i="27"/>
  <c r="J306" i="27"/>
  <c r="I306" i="27"/>
  <c r="H306" i="27"/>
  <c r="G306" i="27"/>
  <c r="E306" i="27"/>
  <c r="D306" i="27"/>
  <c r="B306" i="27"/>
  <c r="U305" i="27"/>
  <c r="T305" i="27"/>
  <c r="S305" i="27"/>
  <c r="R305" i="27"/>
  <c r="Q305" i="27"/>
  <c r="K305" i="27"/>
  <c r="J305" i="27"/>
  <c r="I305" i="27"/>
  <c r="H305" i="27"/>
  <c r="G305" i="27"/>
  <c r="E305" i="27"/>
  <c r="D305" i="27"/>
  <c r="B305" i="27"/>
  <c r="U304" i="27"/>
  <c r="T304" i="27"/>
  <c r="S304" i="27"/>
  <c r="R304" i="27"/>
  <c r="Q304" i="27"/>
  <c r="K304" i="27"/>
  <c r="J304" i="27"/>
  <c r="I304" i="27"/>
  <c r="H304" i="27"/>
  <c r="G304" i="27"/>
  <c r="E304" i="27"/>
  <c r="D304" i="27"/>
  <c r="B304" i="27"/>
  <c r="U303" i="27"/>
  <c r="T303" i="27"/>
  <c r="S303" i="27"/>
  <c r="R303" i="27"/>
  <c r="Q303" i="27"/>
  <c r="K303" i="27"/>
  <c r="J303" i="27"/>
  <c r="I303" i="27"/>
  <c r="H303" i="27"/>
  <c r="G303" i="27"/>
  <c r="E303" i="27"/>
  <c r="D303" i="27"/>
  <c r="B303" i="27"/>
  <c r="U302" i="27"/>
  <c r="T302" i="27"/>
  <c r="S302" i="27"/>
  <c r="R302" i="27"/>
  <c r="Q302" i="27"/>
  <c r="K302" i="27"/>
  <c r="J302" i="27"/>
  <c r="I302" i="27"/>
  <c r="H302" i="27"/>
  <c r="G302" i="27"/>
  <c r="E302" i="27"/>
  <c r="D302" i="27"/>
  <c r="B302" i="27"/>
  <c r="U301" i="27"/>
  <c r="T301" i="27"/>
  <c r="S301" i="27"/>
  <c r="R301" i="27"/>
  <c r="Q301" i="27"/>
  <c r="K301" i="27"/>
  <c r="J301" i="27"/>
  <c r="I301" i="27"/>
  <c r="H301" i="27"/>
  <c r="G301" i="27"/>
  <c r="E301" i="27"/>
  <c r="D301" i="27"/>
  <c r="B301" i="27"/>
  <c r="U300" i="27"/>
  <c r="T300" i="27"/>
  <c r="S300" i="27"/>
  <c r="R300" i="27"/>
  <c r="Q300" i="27"/>
  <c r="K300" i="27"/>
  <c r="J300" i="27"/>
  <c r="I300" i="27"/>
  <c r="H300" i="27"/>
  <c r="G300" i="27"/>
  <c r="E300" i="27"/>
  <c r="D300" i="27"/>
  <c r="B300" i="27"/>
  <c r="U299" i="27"/>
  <c r="T299" i="27"/>
  <c r="S299" i="27"/>
  <c r="R299" i="27"/>
  <c r="Q299" i="27"/>
  <c r="K299" i="27"/>
  <c r="J299" i="27"/>
  <c r="I299" i="27"/>
  <c r="H299" i="27"/>
  <c r="G299" i="27"/>
  <c r="E299" i="27"/>
  <c r="D299" i="27"/>
  <c r="B299" i="27"/>
  <c r="U298" i="27"/>
  <c r="T298" i="27"/>
  <c r="S298" i="27"/>
  <c r="R298" i="27"/>
  <c r="Q298" i="27"/>
  <c r="K298" i="27"/>
  <c r="J298" i="27"/>
  <c r="I298" i="27"/>
  <c r="H298" i="27"/>
  <c r="G298" i="27"/>
  <c r="E298" i="27"/>
  <c r="D298" i="27"/>
  <c r="B298" i="27"/>
  <c r="U297" i="27"/>
  <c r="T297" i="27"/>
  <c r="S297" i="27"/>
  <c r="R297" i="27"/>
  <c r="Q297" i="27"/>
  <c r="K297" i="27"/>
  <c r="J297" i="27"/>
  <c r="I297" i="27"/>
  <c r="H297" i="27"/>
  <c r="G297" i="27"/>
  <c r="E297" i="27"/>
  <c r="D297" i="27"/>
  <c r="B297" i="27"/>
  <c r="U296" i="27"/>
  <c r="T296" i="27"/>
  <c r="S296" i="27"/>
  <c r="R296" i="27"/>
  <c r="Q296" i="27"/>
  <c r="K296" i="27"/>
  <c r="J296" i="27"/>
  <c r="I296" i="27"/>
  <c r="H296" i="27"/>
  <c r="G296" i="27"/>
  <c r="E296" i="27"/>
  <c r="D296" i="27"/>
  <c r="B296" i="27"/>
  <c r="U295" i="27"/>
  <c r="T295" i="27"/>
  <c r="S295" i="27"/>
  <c r="R295" i="27"/>
  <c r="Q295" i="27"/>
  <c r="K295" i="27"/>
  <c r="J295" i="27"/>
  <c r="I295" i="27"/>
  <c r="H295" i="27"/>
  <c r="G295" i="27"/>
  <c r="E295" i="27"/>
  <c r="D295" i="27"/>
  <c r="B295" i="27"/>
  <c r="U294" i="27"/>
  <c r="T294" i="27"/>
  <c r="S294" i="27"/>
  <c r="R294" i="27"/>
  <c r="Q294" i="27"/>
  <c r="K294" i="27"/>
  <c r="J294" i="27"/>
  <c r="I294" i="27"/>
  <c r="H294" i="27"/>
  <c r="G294" i="27"/>
  <c r="E294" i="27"/>
  <c r="D294" i="27"/>
  <c r="B294" i="27"/>
  <c r="U293" i="27"/>
  <c r="T293" i="27"/>
  <c r="S293" i="27"/>
  <c r="R293" i="27"/>
  <c r="Q293" i="27"/>
  <c r="K293" i="27"/>
  <c r="J293" i="27"/>
  <c r="I293" i="27"/>
  <c r="H293" i="27"/>
  <c r="G293" i="27"/>
  <c r="E293" i="27"/>
  <c r="D293" i="27"/>
  <c r="B293" i="27"/>
  <c r="U292" i="27"/>
  <c r="T292" i="27"/>
  <c r="S292" i="27"/>
  <c r="R292" i="27"/>
  <c r="Q292" i="27"/>
  <c r="K292" i="27"/>
  <c r="J292" i="27"/>
  <c r="I292" i="27"/>
  <c r="H292" i="27"/>
  <c r="G292" i="27"/>
  <c r="E292" i="27"/>
  <c r="D292" i="27"/>
  <c r="B292" i="27"/>
  <c r="U291" i="27"/>
  <c r="T291" i="27"/>
  <c r="S291" i="27"/>
  <c r="R291" i="27"/>
  <c r="Q291" i="27"/>
  <c r="K291" i="27"/>
  <c r="J291" i="27"/>
  <c r="I291" i="27"/>
  <c r="H291" i="27"/>
  <c r="G291" i="27"/>
  <c r="E291" i="27"/>
  <c r="D291" i="27"/>
  <c r="B291" i="27"/>
  <c r="U290" i="27"/>
  <c r="T290" i="27"/>
  <c r="S290" i="27"/>
  <c r="R290" i="27"/>
  <c r="Q290" i="27"/>
  <c r="K290" i="27"/>
  <c r="J290" i="27"/>
  <c r="I290" i="27"/>
  <c r="H290" i="27"/>
  <c r="G290" i="27"/>
  <c r="E290" i="27"/>
  <c r="D290" i="27"/>
  <c r="B290" i="27"/>
  <c r="U289" i="27"/>
  <c r="T289" i="27"/>
  <c r="S289" i="27"/>
  <c r="R289" i="27"/>
  <c r="Q289" i="27"/>
  <c r="K289" i="27"/>
  <c r="J289" i="27"/>
  <c r="I289" i="27"/>
  <c r="H289" i="27"/>
  <c r="G289" i="27"/>
  <c r="E289" i="27"/>
  <c r="D289" i="27"/>
  <c r="B289" i="27"/>
  <c r="U288" i="27"/>
  <c r="T288" i="27"/>
  <c r="S288" i="27"/>
  <c r="R288" i="27"/>
  <c r="Q288" i="27"/>
  <c r="K288" i="27"/>
  <c r="J288" i="27"/>
  <c r="I288" i="27"/>
  <c r="H288" i="27"/>
  <c r="G288" i="27"/>
  <c r="E288" i="27"/>
  <c r="D288" i="27"/>
  <c r="B288" i="27"/>
  <c r="U287" i="27"/>
  <c r="T287" i="27"/>
  <c r="S287" i="27"/>
  <c r="R287" i="27"/>
  <c r="Q287" i="27"/>
  <c r="K287" i="27"/>
  <c r="J287" i="27"/>
  <c r="I287" i="27"/>
  <c r="H287" i="27"/>
  <c r="G287" i="27"/>
  <c r="E287" i="27"/>
  <c r="D287" i="27"/>
  <c r="B287" i="27"/>
  <c r="U286" i="27"/>
  <c r="T286" i="27"/>
  <c r="S286" i="27"/>
  <c r="R286" i="27"/>
  <c r="Q286" i="27"/>
  <c r="K286" i="27"/>
  <c r="J286" i="27"/>
  <c r="I286" i="27"/>
  <c r="H286" i="27"/>
  <c r="G286" i="27"/>
  <c r="E286" i="27"/>
  <c r="D286" i="27"/>
  <c r="B286" i="27"/>
  <c r="U285" i="27"/>
  <c r="T285" i="27"/>
  <c r="S285" i="27"/>
  <c r="R285" i="27"/>
  <c r="Q285" i="27"/>
  <c r="K285" i="27"/>
  <c r="J285" i="27"/>
  <c r="I285" i="27"/>
  <c r="H285" i="27"/>
  <c r="G285" i="27"/>
  <c r="E285" i="27"/>
  <c r="D285" i="27"/>
  <c r="B285" i="27"/>
  <c r="U284" i="27"/>
  <c r="T284" i="27"/>
  <c r="S284" i="27"/>
  <c r="R284" i="27"/>
  <c r="Q284" i="27"/>
  <c r="K284" i="27"/>
  <c r="J284" i="27"/>
  <c r="I284" i="27"/>
  <c r="H284" i="27"/>
  <c r="G284" i="27"/>
  <c r="E284" i="27"/>
  <c r="D284" i="27"/>
  <c r="B284" i="27"/>
  <c r="U283" i="27"/>
  <c r="T283" i="27"/>
  <c r="S283" i="27"/>
  <c r="R283" i="27"/>
  <c r="Q283" i="27"/>
  <c r="K283" i="27"/>
  <c r="J283" i="27"/>
  <c r="I283" i="27"/>
  <c r="H283" i="27"/>
  <c r="G283" i="27"/>
  <c r="E283" i="27"/>
  <c r="D283" i="27"/>
  <c r="B283" i="27"/>
  <c r="U282" i="27"/>
  <c r="T282" i="27"/>
  <c r="S282" i="27"/>
  <c r="R282" i="27"/>
  <c r="Q282" i="27"/>
  <c r="K282" i="27"/>
  <c r="J282" i="27"/>
  <c r="I282" i="27"/>
  <c r="H282" i="27"/>
  <c r="G282" i="27"/>
  <c r="E282" i="27"/>
  <c r="D282" i="27"/>
  <c r="B282" i="27"/>
  <c r="U281" i="27"/>
  <c r="T281" i="27"/>
  <c r="S281" i="27"/>
  <c r="R281" i="27"/>
  <c r="Q281" i="27"/>
  <c r="K281" i="27"/>
  <c r="J281" i="27"/>
  <c r="I281" i="27"/>
  <c r="H281" i="27"/>
  <c r="G281" i="27"/>
  <c r="E281" i="27"/>
  <c r="D281" i="27"/>
  <c r="B281" i="27"/>
  <c r="U280" i="27"/>
  <c r="T280" i="27"/>
  <c r="S280" i="27"/>
  <c r="R280" i="27"/>
  <c r="Q280" i="27"/>
  <c r="K280" i="27"/>
  <c r="J280" i="27"/>
  <c r="I280" i="27"/>
  <c r="H280" i="27"/>
  <c r="G280" i="27"/>
  <c r="E280" i="27"/>
  <c r="D280" i="27"/>
  <c r="B280" i="27"/>
  <c r="U279" i="27"/>
  <c r="T279" i="27"/>
  <c r="S279" i="27"/>
  <c r="R279" i="27"/>
  <c r="Q279" i="27"/>
  <c r="K279" i="27"/>
  <c r="J279" i="27"/>
  <c r="I279" i="27"/>
  <c r="H279" i="27"/>
  <c r="G279" i="27"/>
  <c r="E279" i="27"/>
  <c r="D279" i="27"/>
  <c r="B279" i="27"/>
  <c r="U278" i="27"/>
  <c r="T278" i="27"/>
  <c r="S278" i="27"/>
  <c r="R278" i="27"/>
  <c r="Q278" i="27"/>
  <c r="K278" i="27"/>
  <c r="J278" i="27"/>
  <c r="I278" i="27"/>
  <c r="H278" i="27"/>
  <c r="G278" i="27"/>
  <c r="E278" i="27"/>
  <c r="D278" i="27"/>
  <c r="B278" i="27"/>
  <c r="U277" i="27"/>
  <c r="T277" i="27"/>
  <c r="S277" i="27"/>
  <c r="R277" i="27"/>
  <c r="Q277" i="27"/>
  <c r="K277" i="27"/>
  <c r="J277" i="27"/>
  <c r="I277" i="27"/>
  <c r="H277" i="27"/>
  <c r="G277" i="27"/>
  <c r="E277" i="27"/>
  <c r="D277" i="27"/>
  <c r="B277" i="27"/>
  <c r="U276" i="27"/>
  <c r="T276" i="27"/>
  <c r="S276" i="27"/>
  <c r="R276" i="27"/>
  <c r="Q276" i="27"/>
  <c r="K276" i="27"/>
  <c r="J276" i="27"/>
  <c r="I276" i="27"/>
  <c r="H276" i="27"/>
  <c r="G276" i="27"/>
  <c r="E276" i="27"/>
  <c r="D276" i="27"/>
  <c r="B276" i="27"/>
  <c r="U275" i="27"/>
  <c r="T275" i="27"/>
  <c r="S275" i="27"/>
  <c r="R275" i="27"/>
  <c r="Q275" i="27"/>
  <c r="K275" i="27"/>
  <c r="J275" i="27"/>
  <c r="I275" i="27"/>
  <c r="H275" i="27"/>
  <c r="G275" i="27"/>
  <c r="E275" i="27"/>
  <c r="D275" i="27"/>
  <c r="B275" i="27"/>
  <c r="U274" i="27"/>
  <c r="T274" i="27"/>
  <c r="S274" i="27"/>
  <c r="R274" i="27"/>
  <c r="Q274" i="27"/>
  <c r="K274" i="27"/>
  <c r="J274" i="27"/>
  <c r="I274" i="27"/>
  <c r="H274" i="27"/>
  <c r="G274" i="27"/>
  <c r="E274" i="27"/>
  <c r="D274" i="27"/>
  <c r="B274" i="27"/>
  <c r="U273" i="27"/>
  <c r="T273" i="27"/>
  <c r="S273" i="27"/>
  <c r="R273" i="27"/>
  <c r="Q273" i="27"/>
  <c r="K273" i="27"/>
  <c r="J273" i="27"/>
  <c r="I273" i="27"/>
  <c r="H273" i="27"/>
  <c r="G273" i="27"/>
  <c r="E273" i="27"/>
  <c r="D273" i="27"/>
  <c r="B273" i="27"/>
  <c r="U272" i="27"/>
  <c r="T272" i="27"/>
  <c r="S272" i="27"/>
  <c r="R272" i="27"/>
  <c r="Q272" i="27"/>
  <c r="K272" i="27"/>
  <c r="J272" i="27"/>
  <c r="I272" i="27"/>
  <c r="H272" i="27"/>
  <c r="G272" i="27"/>
  <c r="E272" i="27"/>
  <c r="D272" i="27"/>
  <c r="B272" i="27"/>
  <c r="U271" i="27"/>
  <c r="T271" i="27"/>
  <c r="S271" i="27"/>
  <c r="R271" i="27"/>
  <c r="Q271" i="27"/>
  <c r="P271" i="27"/>
  <c r="K271" i="27"/>
  <c r="J271" i="27"/>
  <c r="I271" i="27"/>
  <c r="H271" i="27"/>
  <c r="G271" i="27"/>
  <c r="E271" i="27"/>
  <c r="D271" i="27"/>
  <c r="B271" i="27"/>
  <c r="A271" i="27"/>
  <c r="U270" i="27"/>
  <c r="T270" i="27"/>
  <c r="S270" i="27"/>
  <c r="R270" i="27"/>
  <c r="Q270" i="27"/>
  <c r="K270" i="27"/>
  <c r="J270" i="27"/>
  <c r="I270" i="27"/>
  <c r="H270" i="27"/>
  <c r="G270" i="27"/>
  <c r="E270" i="27"/>
  <c r="D270" i="27"/>
  <c r="B270" i="27"/>
  <c r="U269" i="27"/>
  <c r="T269" i="27"/>
  <c r="S269" i="27"/>
  <c r="R269" i="27"/>
  <c r="Q269" i="27"/>
  <c r="K269" i="27"/>
  <c r="J269" i="27"/>
  <c r="I269" i="27"/>
  <c r="H269" i="27"/>
  <c r="G269" i="27"/>
  <c r="E269" i="27"/>
  <c r="D269" i="27"/>
  <c r="B269" i="27"/>
  <c r="U268" i="27"/>
  <c r="T268" i="27"/>
  <c r="S268" i="27"/>
  <c r="R268" i="27"/>
  <c r="Q268" i="27"/>
  <c r="K268" i="27"/>
  <c r="J268" i="27"/>
  <c r="I268" i="27"/>
  <c r="H268" i="27"/>
  <c r="G268" i="27"/>
  <c r="E268" i="27"/>
  <c r="D268" i="27"/>
  <c r="B268" i="27"/>
  <c r="U267" i="27"/>
  <c r="T267" i="27"/>
  <c r="S267" i="27"/>
  <c r="R267" i="27"/>
  <c r="Q267" i="27"/>
  <c r="K267" i="27"/>
  <c r="J267" i="27"/>
  <c r="I267" i="27"/>
  <c r="H267" i="27"/>
  <c r="G267" i="27"/>
  <c r="E267" i="27"/>
  <c r="D267" i="27"/>
  <c r="B267" i="27"/>
  <c r="U266" i="27"/>
  <c r="T266" i="27"/>
  <c r="S266" i="27"/>
  <c r="R266" i="27"/>
  <c r="Q266" i="27"/>
  <c r="K266" i="27"/>
  <c r="J266" i="27"/>
  <c r="I266" i="27"/>
  <c r="H266" i="27"/>
  <c r="G266" i="27"/>
  <c r="E266" i="27"/>
  <c r="D266" i="27"/>
  <c r="B266" i="27"/>
  <c r="U265" i="27"/>
  <c r="T265" i="27"/>
  <c r="S265" i="27"/>
  <c r="R265" i="27"/>
  <c r="Q265" i="27"/>
  <c r="K265" i="27"/>
  <c r="J265" i="27"/>
  <c r="I265" i="27"/>
  <c r="H265" i="27"/>
  <c r="G265" i="27"/>
  <c r="E265" i="27"/>
  <c r="D265" i="27"/>
  <c r="B265" i="27"/>
  <c r="U264" i="27"/>
  <c r="T264" i="27"/>
  <c r="S264" i="27"/>
  <c r="R264" i="27"/>
  <c r="Q264" i="27"/>
  <c r="K264" i="27"/>
  <c r="J264" i="27"/>
  <c r="I264" i="27"/>
  <c r="H264" i="27"/>
  <c r="G264" i="27"/>
  <c r="E264" i="27"/>
  <c r="D264" i="27"/>
  <c r="B264" i="27"/>
  <c r="U263" i="27"/>
  <c r="T263" i="27"/>
  <c r="S263" i="27"/>
  <c r="R263" i="27"/>
  <c r="Q263" i="27"/>
  <c r="K263" i="27"/>
  <c r="J263" i="27"/>
  <c r="I263" i="27"/>
  <c r="H263" i="27"/>
  <c r="G263" i="27"/>
  <c r="E263" i="27"/>
  <c r="D263" i="27"/>
  <c r="B263" i="27"/>
  <c r="U262" i="27"/>
  <c r="T262" i="27"/>
  <c r="S262" i="27"/>
  <c r="R262" i="27"/>
  <c r="Q262" i="27"/>
  <c r="K262" i="27"/>
  <c r="J262" i="27"/>
  <c r="I262" i="27"/>
  <c r="H262" i="27"/>
  <c r="G262" i="27"/>
  <c r="E262" i="27"/>
  <c r="D262" i="27"/>
  <c r="B262" i="27"/>
  <c r="U261" i="27"/>
  <c r="T261" i="27"/>
  <c r="S261" i="27"/>
  <c r="R261" i="27"/>
  <c r="Q261" i="27"/>
  <c r="K261" i="27"/>
  <c r="J261" i="27"/>
  <c r="I261" i="27"/>
  <c r="H261" i="27"/>
  <c r="G261" i="27"/>
  <c r="E261" i="27"/>
  <c r="D261" i="27"/>
  <c r="B261" i="27"/>
  <c r="U260" i="27"/>
  <c r="T260" i="27"/>
  <c r="S260" i="27"/>
  <c r="R260" i="27"/>
  <c r="Q260" i="27"/>
  <c r="K260" i="27"/>
  <c r="J260" i="27"/>
  <c r="I260" i="27"/>
  <c r="H260" i="27"/>
  <c r="G260" i="27"/>
  <c r="E260" i="27"/>
  <c r="D260" i="27"/>
  <c r="B260" i="27"/>
  <c r="U259" i="27"/>
  <c r="T259" i="27"/>
  <c r="S259" i="27"/>
  <c r="R259" i="27"/>
  <c r="Q259" i="27"/>
  <c r="K259" i="27"/>
  <c r="J259" i="27"/>
  <c r="I259" i="27"/>
  <c r="H259" i="27"/>
  <c r="G259" i="27"/>
  <c r="E259" i="27"/>
  <c r="D259" i="27"/>
  <c r="B259" i="27"/>
  <c r="U258" i="27"/>
  <c r="T258" i="27"/>
  <c r="S258" i="27"/>
  <c r="R258" i="27"/>
  <c r="Q258" i="27"/>
  <c r="K258" i="27"/>
  <c r="J258" i="27"/>
  <c r="I258" i="27"/>
  <c r="H258" i="27"/>
  <c r="G258" i="27"/>
  <c r="E258" i="27"/>
  <c r="D258" i="27"/>
  <c r="B258" i="27"/>
  <c r="U257" i="27"/>
  <c r="T257" i="27"/>
  <c r="S257" i="27"/>
  <c r="R257" i="27"/>
  <c r="Q257" i="27"/>
  <c r="K257" i="27"/>
  <c r="J257" i="27"/>
  <c r="I257" i="27"/>
  <c r="H257" i="27"/>
  <c r="G257" i="27"/>
  <c r="E257" i="27"/>
  <c r="D257" i="27"/>
  <c r="B257" i="27"/>
  <c r="U256" i="27"/>
  <c r="T256" i="27"/>
  <c r="S256" i="27"/>
  <c r="R256" i="27"/>
  <c r="Q256" i="27"/>
  <c r="K256" i="27"/>
  <c r="J256" i="27"/>
  <c r="I256" i="27"/>
  <c r="H256" i="27"/>
  <c r="G256" i="27"/>
  <c r="E256" i="27"/>
  <c r="D256" i="27"/>
  <c r="B256" i="27"/>
  <c r="U255" i="27"/>
  <c r="T255" i="27"/>
  <c r="S255" i="27"/>
  <c r="R255" i="27"/>
  <c r="Q255" i="27"/>
  <c r="K255" i="27"/>
  <c r="J255" i="27"/>
  <c r="I255" i="27"/>
  <c r="H255" i="27"/>
  <c r="G255" i="27"/>
  <c r="E255" i="27"/>
  <c r="D255" i="27"/>
  <c r="B255" i="27"/>
  <c r="U254" i="27"/>
  <c r="T254" i="27"/>
  <c r="S254" i="27"/>
  <c r="R254" i="27"/>
  <c r="Q254" i="27"/>
  <c r="K254" i="27"/>
  <c r="J254" i="27"/>
  <c r="I254" i="27"/>
  <c r="H254" i="27"/>
  <c r="G254" i="27"/>
  <c r="E254" i="27"/>
  <c r="D254" i="27"/>
  <c r="B254" i="27"/>
  <c r="U253" i="27"/>
  <c r="T253" i="27"/>
  <c r="S253" i="27"/>
  <c r="R253" i="27"/>
  <c r="Q253" i="27"/>
  <c r="K253" i="27"/>
  <c r="J253" i="27"/>
  <c r="I253" i="27"/>
  <c r="H253" i="27"/>
  <c r="G253" i="27"/>
  <c r="E253" i="27"/>
  <c r="D253" i="27"/>
  <c r="B253" i="27"/>
  <c r="U252" i="27"/>
  <c r="T252" i="27"/>
  <c r="S252" i="27"/>
  <c r="R252" i="27"/>
  <c r="Q252" i="27"/>
  <c r="K252" i="27"/>
  <c r="J252" i="27"/>
  <c r="I252" i="27"/>
  <c r="H252" i="27"/>
  <c r="G252" i="27"/>
  <c r="E252" i="27"/>
  <c r="D252" i="27"/>
  <c r="B252" i="27"/>
  <c r="U251" i="27"/>
  <c r="T251" i="27"/>
  <c r="S251" i="27"/>
  <c r="R251" i="27"/>
  <c r="Q251" i="27"/>
  <c r="K251" i="27"/>
  <c r="J251" i="27"/>
  <c r="I251" i="27"/>
  <c r="H251" i="27"/>
  <c r="G251" i="27"/>
  <c r="E251" i="27"/>
  <c r="D251" i="27"/>
  <c r="B251" i="27"/>
  <c r="U250" i="27"/>
  <c r="T250" i="27"/>
  <c r="S250" i="27"/>
  <c r="R250" i="27"/>
  <c r="Q250" i="27"/>
  <c r="K250" i="27"/>
  <c r="J250" i="27"/>
  <c r="I250" i="27"/>
  <c r="H250" i="27"/>
  <c r="G250" i="27"/>
  <c r="E250" i="27"/>
  <c r="D250" i="27"/>
  <c r="B250" i="27"/>
  <c r="U249" i="27"/>
  <c r="T249" i="27"/>
  <c r="S249" i="27"/>
  <c r="R249" i="27"/>
  <c r="Q249" i="27"/>
  <c r="K249" i="27"/>
  <c r="J249" i="27"/>
  <c r="I249" i="27"/>
  <c r="H249" i="27"/>
  <c r="G249" i="27"/>
  <c r="E249" i="27"/>
  <c r="D249" i="27"/>
  <c r="B249" i="27"/>
  <c r="U248" i="27"/>
  <c r="T248" i="27"/>
  <c r="S248" i="27"/>
  <c r="R248" i="27"/>
  <c r="Q248" i="27"/>
  <c r="K248" i="27"/>
  <c r="J248" i="27"/>
  <c r="I248" i="27"/>
  <c r="H248" i="27"/>
  <c r="G248" i="27"/>
  <c r="E248" i="27"/>
  <c r="D248" i="27"/>
  <c r="B248" i="27"/>
  <c r="U247" i="27"/>
  <c r="T247" i="27"/>
  <c r="S247" i="27"/>
  <c r="R247" i="27"/>
  <c r="Q247" i="27"/>
  <c r="K247" i="27"/>
  <c r="J247" i="27"/>
  <c r="I247" i="27"/>
  <c r="H247" i="27"/>
  <c r="G247" i="27"/>
  <c r="E247" i="27"/>
  <c r="D247" i="27"/>
  <c r="B247" i="27"/>
  <c r="U246" i="27"/>
  <c r="T246" i="27"/>
  <c r="S246" i="27"/>
  <c r="R246" i="27"/>
  <c r="Q246" i="27"/>
  <c r="K246" i="27"/>
  <c r="J246" i="27"/>
  <c r="I246" i="27"/>
  <c r="H246" i="27"/>
  <c r="G246" i="27"/>
  <c r="E246" i="27"/>
  <c r="D246" i="27"/>
  <c r="B246" i="27"/>
  <c r="U245" i="27"/>
  <c r="T245" i="27"/>
  <c r="S245" i="27"/>
  <c r="R245" i="27"/>
  <c r="Q245" i="27"/>
  <c r="K245" i="27"/>
  <c r="J245" i="27"/>
  <c r="I245" i="27"/>
  <c r="H245" i="27"/>
  <c r="G245" i="27"/>
  <c r="E245" i="27"/>
  <c r="D245" i="27"/>
  <c r="B245" i="27"/>
  <c r="U244" i="27"/>
  <c r="T244" i="27"/>
  <c r="S244" i="27"/>
  <c r="R244" i="27"/>
  <c r="Q244" i="27"/>
  <c r="K244" i="27"/>
  <c r="J244" i="27"/>
  <c r="I244" i="27"/>
  <c r="H244" i="27"/>
  <c r="G244" i="27"/>
  <c r="E244" i="27"/>
  <c r="D244" i="27"/>
  <c r="B244" i="27"/>
  <c r="U243" i="27"/>
  <c r="T243" i="27"/>
  <c r="S243" i="27"/>
  <c r="R243" i="27"/>
  <c r="Q243" i="27"/>
  <c r="K243" i="27"/>
  <c r="J243" i="27"/>
  <c r="I243" i="27"/>
  <c r="H243" i="27"/>
  <c r="G243" i="27"/>
  <c r="E243" i="27"/>
  <c r="D243" i="27"/>
  <c r="B243" i="27"/>
  <c r="U242" i="27"/>
  <c r="T242" i="27"/>
  <c r="S242" i="27"/>
  <c r="R242" i="27"/>
  <c r="Q242" i="27"/>
  <c r="K242" i="27"/>
  <c r="J242" i="27"/>
  <c r="I242" i="27"/>
  <c r="H242" i="27"/>
  <c r="G242" i="27"/>
  <c r="E242" i="27"/>
  <c r="D242" i="27"/>
  <c r="B242" i="27"/>
  <c r="U241" i="27"/>
  <c r="T241" i="27"/>
  <c r="S241" i="27"/>
  <c r="R241" i="27"/>
  <c r="Q241" i="27"/>
  <c r="K241" i="27"/>
  <c r="J241" i="27"/>
  <c r="I241" i="27"/>
  <c r="H241" i="27"/>
  <c r="G241" i="27"/>
  <c r="E241" i="27"/>
  <c r="D241" i="27"/>
  <c r="B241" i="27"/>
  <c r="U240" i="27"/>
  <c r="T240" i="27"/>
  <c r="S240" i="27"/>
  <c r="R240" i="27"/>
  <c r="Q240" i="27"/>
  <c r="K240" i="27"/>
  <c r="J240" i="27"/>
  <c r="I240" i="27"/>
  <c r="H240" i="27"/>
  <c r="G240" i="27"/>
  <c r="E240" i="27"/>
  <c r="D240" i="27"/>
  <c r="B240" i="27"/>
  <c r="U239" i="27"/>
  <c r="T239" i="27"/>
  <c r="S239" i="27"/>
  <c r="R239" i="27"/>
  <c r="Q239" i="27"/>
  <c r="K239" i="27"/>
  <c r="J239" i="27"/>
  <c r="I239" i="27"/>
  <c r="H239" i="27"/>
  <c r="G239" i="27"/>
  <c r="E239" i="27"/>
  <c r="D239" i="27"/>
  <c r="B239" i="27"/>
  <c r="U238" i="27"/>
  <c r="T238" i="27"/>
  <c r="S238" i="27"/>
  <c r="R238" i="27"/>
  <c r="Q238" i="27"/>
  <c r="K238" i="27"/>
  <c r="J238" i="27"/>
  <c r="I238" i="27"/>
  <c r="H238" i="27"/>
  <c r="G238" i="27"/>
  <c r="E238" i="27"/>
  <c r="D238" i="27"/>
  <c r="B238" i="27"/>
  <c r="U237" i="27"/>
  <c r="T237" i="27"/>
  <c r="S237" i="27"/>
  <c r="R237" i="27"/>
  <c r="Q237" i="27"/>
  <c r="K237" i="27"/>
  <c r="J237" i="27"/>
  <c r="I237" i="27"/>
  <c r="H237" i="27"/>
  <c r="G237" i="27"/>
  <c r="E237" i="27"/>
  <c r="D237" i="27"/>
  <c r="B237" i="27"/>
  <c r="U236" i="27"/>
  <c r="T236" i="27"/>
  <c r="S236" i="27"/>
  <c r="R236" i="27"/>
  <c r="Q236" i="27"/>
  <c r="K236" i="27"/>
  <c r="J236" i="27"/>
  <c r="I236" i="27"/>
  <c r="H236" i="27"/>
  <c r="G236" i="27"/>
  <c r="E236" i="27"/>
  <c r="D236" i="27"/>
  <c r="B236" i="27"/>
  <c r="U235" i="27"/>
  <c r="T235" i="27"/>
  <c r="S235" i="27"/>
  <c r="R235" i="27"/>
  <c r="Q235" i="27"/>
  <c r="K235" i="27"/>
  <c r="J235" i="27"/>
  <c r="I235" i="27"/>
  <c r="H235" i="27"/>
  <c r="G235" i="27"/>
  <c r="E235" i="27"/>
  <c r="D235" i="27"/>
  <c r="B235" i="27"/>
  <c r="U234" i="27"/>
  <c r="T234" i="27"/>
  <c r="S234" i="27"/>
  <c r="R234" i="27"/>
  <c r="Q234" i="27"/>
  <c r="K234" i="27"/>
  <c r="J234" i="27"/>
  <c r="I234" i="27"/>
  <c r="H234" i="27"/>
  <c r="G234" i="27"/>
  <c r="E234" i="27"/>
  <c r="D234" i="27"/>
  <c r="B234" i="27"/>
  <c r="U233" i="27"/>
  <c r="T233" i="27"/>
  <c r="S233" i="27"/>
  <c r="R233" i="27"/>
  <c r="Q233" i="27"/>
  <c r="K233" i="27"/>
  <c r="J233" i="27"/>
  <c r="I233" i="27"/>
  <c r="H233" i="27"/>
  <c r="G233" i="27"/>
  <c r="E233" i="27"/>
  <c r="D233" i="27"/>
  <c r="B233" i="27"/>
  <c r="U232" i="27"/>
  <c r="T232" i="27"/>
  <c r="S232" i="27"/>
  <c r="R232" i="27"/>
  <c r="Q232" i="27"/>
  <c r="K232" i="27"/>
  <c r="J232" i="27"/>
  <c r="I232" i="27"/>
  <c r="H232" i="27"/>
  <c r="G232" i="27"/>
  <c r="E232" i="27"/>
  <c r="D232" i="27"/>
  <c r="B232" i="27"/>
  <c r="U231" i="27"/>
  <c r="T231" i="27"/>
  <c r="S231" i="27"/>
  <c r="R231" i="27"/>
  <c r="Q231" i="27"/>
  <c r="K231" i="27"/>
  <c r="J231" i="27"/>
  <c r="I231" i="27"/>
  <c r="H231" i="27"/>
  <c r="G231" i="27"/>
  <c r="E231" i="27"/>
  <c r="D231" i="27"/>
  <c r="B231" i="27"/>
  <c r="U230" i="27"/>
  <c r="T230" i="27"/>
  <c r="S230" i="27"/>
  <c r="R230" i="27"/>
  <c r="Q230" i="27"/>
  <c r="K230" i="27"/>
  <c r="J230" i="27"/>
  <c r="I230" i="27"/>
  <c r="H230" i="27"/>
  <c r="G230" i="27"/>
  <c r="E230" i="27"/>
  <c r="D230" i="27"/>
  <c r="B230" i="27"/>
  <c r="U229" i="27"/>
  <c r="T229" i="27"/>
  <c r="S229" i="27"/>
  <c r="R229" i="27"/>
  <c r="Q229" i="27"/>
  <c r="K229" i="27"/>
  <c r="J229" i="27"/>
  <c r="I229" i="27"/>
  <c r="H229" i="27"/>
  <c r="G229" i="27"/>
  <c r="E229" i="27"/>
  <c r="D229" i="27"/>
  <c r="B229" i="27"/>
  <c r="U228" i="27"/>
  <c r="T228" i="27"/>
  <c r="S228" i="27"/>
  <c r="R228" i="27"/>
  <c r="Q228" i="27"/>
  <c r="K228" i="27"/>
  <c r="J228" i="27"/>
  <c r="I228" i="27"/>
  <c r="H228" i="27"/>
  <c r="G228" i="27"/>
  <c r="E228" i="27"/>
  <c r="D228" i="27"/>
  <c r="B228" i="27"/>
  <c r="U227" i="27"/>
  <c r="T227" i="27"/>
  <c r="S227" i="27"/>
  <c r="R227" i="27"/>
  <c r="Q227" i="27"/>
  <c r="K227" i="27"/>
  <c r="J227" i="27"/>
  <c r="I227" i="27"/>
  <c r="H227" i="27"/>
  <c r="G227" i="27"/>
  <c r="E227" i="27"/>
  <c r="D227" i="27"/>
  <c r="B227" i="27"/>
  <c r="U226" i="27"/>
  <c r="T226" i="27"/>
  <c r="S226" i="27"/>
  <c r="R226" i="27"/>
  <c r="Q226" i="27"/>
  <c r="K226" i="27"/>
  <c r="J226" i="27"/>
  <c r="I226" i="27"/>
  <c r="H226" i="27"/>
  <c r="G226" i="27"/>
  <c r="E226" i="27"/>
  <c r="D226" i="27"/>
  <c r="B226" i="27"/>
  <c r="U225" i="27"/>
  <c r="T225" i="27"/>
  <c r="S225" i="27"/>
  <c r="R225" i="27"/>
  <c r="Q225" i="27"/>
  <c r="K225" i="27"/>
  <c r="J225" i="27"/>
  <c r="I225" i="27"/>
  <c r="H225" i="27"/>
  <c r="G225" i="27"/>
  <c r="E225" i="27"/>
  <c r="D225" i="27"/>
  <c r="B225" i="27"/>
  <c r="U224" i="27"/>
  <c r="T224" i="27"/>
  <c r="S224" i="27"/>
  <c r="R224" i="27"/>
  <c r="Q224" i="27"/>
  <c r="K224" i="27"/>
  <c r="J224" i="27"/>
  <c r="I224" i="27"/>
  <c r="H224" i="27"/>
  <c r="G224" i="27"/>
  <c r="E224" i="27"/>
  <c r="D224" i="27"/>
  <c r="B224" i="27"/>
  <c r="U223" i="27"/>
  <c r="T223" i="27"/>
  <c r="S223" i="27"/>
  <c r="R223" i="27"/>
  <c r="Q223" i="27"/>
  <c r="K223" i="27"/>
  <c r="J223" i="27"/>
  <c r="I223" i="27"/>
  <c r="H223" i="27"/>
  <c r="G223" i="27"/>
  <c r="E223" i="27"/>
  <c r="D223" i="27"/>
  <c r="B223" i="27"/>
  <c r="U222" i="27"/>
  <c r="T222" i="27"/>
  <c r="S222" i="27"/>
  <c r="R222" i="27"/>
  <c r="Q222" i="27"/>
  <c r="K222" i="27"/>
  <c r="J222" i="27"/>
  <c r="I222" i="27"/>
  <c r="H222" i="27"/>
  <c r="G222" i="27"/>
  <c r="E222" i="27"/>
  <c r="D222" i="27"/>
  <c r="B222" i="27"/>
  <c r="U221" i="27"/>
  <c r="T221" i="27"/>
  <c r="S221" i="27"/>
  <c r="R221" i="27"/>
  <c r="Q221" i="27"/>
  <c r="K221" i="27"/>
  <c r="J221" i="27"/>
  <c r="I221" i="27"/>
  <c r="H221" i="27"/>
  <c r="G221" i="27"/>
  <c r="E221" i="27"/>
  <c r="D221" i="27"/>
  <c r="B221" i="27"/>
  <c r="U220" i="27"/>
  <c r="T220" i="27"/>
  <c r="S220" i="27"/>
  <c r="R220" i="27"/>
  <c r="Q220" i="27"/>
  <c r="K220" i="27"/>
  <c r="J220" i="27"/>
  <c r="I220" i="27"/>
  <c r="H220" i="27"/>
  <c r="G220" i="27"/>
  <c r="E220" i="27"/>
  <c r="D220" i="27"/>
  <c r="B220" i="27"/>
  <c r="U219" i="27"/>
  <c r="T219" i="27"/>
  <c r="S219" i="27"/>
  <c r="R219" i="27"/>
  <c r="Q219" i="27"/>
  <c r="P219" i="27"/>
  <c r="K219" i="27"/>
  <c r="J219" i="27"/>
  <c r="I219" i="27"/>
  <c r="H219" i="27"/>
  <c r="G219" i="27"/>
  <c r="E219" i="27"/>
  <c r="D219" i="27"/>
  <c r="B219" i="27"/>
  <c r="A219" i="27"/>
  <c r="U218" i="27"/>
  <c r="T218" i="27"/>
  <c r="S218" i="27"/>
  <c r="R218" i="27"/>
  <c r="Q218" i="27"/>
  <c r="K218" i="27"/>
  <c r="J218" i="27"/>
  <c r="I218" i="27"/>
  <c r="H218" i="27"/>
  <c r="G218" i="27"/>
  <c r="E218" i="27"/>
  <c r="D218" i="27"/>
  <c r="B218" i="27"/>
  <c r="U217" i="27"/>
  <c r="T217" i="27"/>
  <c r="S217" i="27"/>
  <c r="R217" i="27"/>
  <c r="Q217" i="27"/>
  <c r="K217" i="27"/>
  <c r="J217" i="27"/>
  <c r="I217" i="27"/>
  <c r="H217" i="27"/>
  <c r="G217" i="27"/>
  <c r="E217" i="27"/>
  <c r="D217" i="27"/>
  <c r="B217" i="27"/>
  <c r="U216" i="27"/>
  <c r="T216" i="27"/>
  <c r="S216" i="27"/>
  <c r="R216" i="27"/>
  <c r="Q216" i="27"/>
  <c r="K216" i="27"/>
  <c r="J216" i="27"/>
  <c r="I216" i="27"/>
  <c r="H216" i="27"/>
  <c r="G216" i="27"/>
  <c r="E216" i="27"/>
  <c r="D216" i="27"/>
  <c r="B216" i="27"/>
  <c r="U215" i="27"/>
  <c r="T215" i="27"/>
  <c r="S215" i="27"/>
  <c r="R215" i="27"/>
  <c r="Q215" i="27"/>
  <c r="K215" i="27"/>
  <c r="J215" i="27"/>
  <c r="I215" i="27"/>
  <c r="H215" i="27"/>
  <c r="G215" i="27"/>
  <c r="E215" i="27"/>
  <c r="D215" i="27"/>
  <c r="B215" i="27"/>
  <c r="U214" i="27"/>
  <c r="T214" i="27"/>
  <c r="S214" i="27"/>
  <c r="R214" i="27"/>
  <c r="Q214" i="27"/>
  <c r="K214" i="27"/>
  <c r="J214" i="27"/>
  <c r="I214" i="27"/>
  <c r="H214" i="27"/>
  <c r="G214" i="27"/>
  <c r="E214" i="27"/>
  <c r="D214" i="27"/>
  <c r="B214" i="27"/>
  <c r="U213" i="27"/>
  <c r="T213" i="27"/>
  <c r="S213" i="27"/>
  <c r="R213" i="27"/>
  <c r="Q213" i="27"/>
  <c r="K213" i="27"/>
  <c r="J213" i="27"/>
  <c r="I213" i="27"/>
  <c r="H213" i="27"/>
  <c r="G213" i="27"/>
  <c r="E213" i="27"/>
  <c r="D213" i="27"/>
  <c r="B213" i="27"/>
  <c r="U212" i="27"/>
  <c r="T212" i="27"/>
  <c r="S212" i="27"/>
  <c r="R212" i="27"/>
  <c r="Q212" i="27"/>
  <c r="K212" i="27"/>
  <c r="J212" i="27"/>
  <c r="I212" i="27"/>
  <c r="H212" i="27"/>
  <c r="G212" i="27"/>
  <c r="E212" i="27"/>
  <c r="D212" i="27"/>
  <c r="B212" i="27"/>
  <c r="U211" i="27"/>
  <c r="T211" i="27"/>
  <c r="S211" i="27"/>
  <c r="R211" i="27"/>
  <c r="Q211" i="27"/>
  <c r="K211" i="27"/>
  <c r="J211" i="27"/>
  <c r="I211" i="27"/>
  <c r="H211" i="27"/>
  <c r="G211" i="27"/>
  <c r="E211" i="27"/>
  <c r="D211" i="27"/>
  <c r="B211" i="27"/>
  <c r="U210" i="27"/>
  <c r="T210" i="27"/>
  <c r="S210" i="27"/>
  <c r="R210" i="27"/>
  <c r="Q210" i="27"/>
  <c r="K210" i="27"/>
  <c r="J210" i="27"/>
  <c r="I210" i="27"/>
  <c r="H210" i="27"/>
  <c r="G210" i="27"/>
  <c r="E210" i="27"/>
  <c r="D210" i="27"/>
  <c r="B210" i="27"/>
  <c r="U209" i="27"/>
  <c r="T209" i="27"/>
  <c r="S209" i="27"/>
  <c r="R209" i="27"/>
  <c r="Q209" i="27"/>
  <c r="K209" i="27"/>
  <c r="J209" i="27"/>
  <c r="I209" i="27"/>
  <c r="H209" i="27"/>
  <c r="G209" i="27"/>
  <c r="E209" i="27"/>
  <c r="D209" i="27"/>
  <c r="B209" i="27"/>
  <c r="U208" i="27"/>
  <c r="T208" i="27"/>
  <c r="S208" i="27"/>
  <c r="R208" i="27"/>
  <c r="Q208" i="27"/>
  <c r="K208" i="27"/>
  <c r="J208" i="27"/>
  <c r="I208" i="27"/>
  <c r="H208" i="27"/>
  <c r="G208" i="27"/>
  <c r="E208" i="27"/>
  <c r="D208" i="27"/>
  <c r="B208" i="27"/>
  <c r="U207" i="27"/>
  <c r="T207" i="27"/>
  <c r="S207" i="27"/>
  <c r="R207" i="27"/>
  <c r="Q207" i="27"/>
  <c r="K207" i="27"/>
  <c r="J207" i="27"/>
  <c r="I207" i="27"/>
  <c r="H207" i="27"/>
  <c r="G207" i="27"/>
  <c r="E207" i="27"/>
  <c r="D207" i="27"/>
  <c r="B207" i="27"/>
  <c r="U206" i="27"/>
  <c r="T206" i="27"/>
  <c r="S206" i="27"/>
  <c r="R206" i="27"/>
  <c r="Q206" i="27"/>
  <c r="K206" i="27"/>
  <c r="J206" i="27"/>
  <c r="I206" i="27"/>
  <c r="H206" i="27"/>
  <c r="G206" i="27"/>
  <c r="E206" i="27"/>
  <c r="D206" i="27"/>
  <c r="B206" i="27"/>
  <c r="U205" i="27"/>
  <c r="T205" i="27"/>
  <c r="S205" i="27"/>
  <c r="R205" i="27"/>
  <c r="Q205" i="27"/>
  <c r="K205" i="27"/>
  <c r="J205" i="27"/>
  <c r="I205" i="27"/>
  <c r="H205" i="27"/>
  <c r="G205" i="27"/>
  <c r="E205" i="27"/>
  <c r="D205" i="27"/>
  <c r="B205" i="27"/>
  <c r="U204" i="27"/>
  <c r="T204" i="27"/>
  <c r="S204" i="27"/>
  <c r="R204" i="27"/>
  <c r="Q204" i="27"/>
  <c r="K204" i="27"/>
  <c r="J204" i="27"/>
  <c r="I204" i="27"/>
  <c r="H204" i="27"/>
  <c r="G204" i="27"/>
  <c r="E204" i="27"/>
  <c r="D204" i="27"/>
  <c r="B204" i="27"/>
  <c r="U203" i="27"/>
  <c r="T203" i="27"/>
  <c r="S203" i="27"/>
  <c r="R203" i="27"/>
  <c r="Q203" i="27"/>
  <c r="K203" i="27"/>
  <c r="J203" i="27"/>
  <c r="I203" i="27"/>
  <c r="H203" i="27"/>
  <c r="G203" i="27"/>
  <c r="E203" i="27"/>
  <c r="D203" i="27"/>
  <c r="B203" i="27"/>
  <c r="U202" i="27"/>
  <c r="T202" i="27"/>
  <c r="S202" i="27"/>
  <c r="R202" i="27"/>
  <c r="Q202" i="27"/>
  <c r="K202" i="27"/>
  <c r="J202" i="27"/>
  <c r="I202" i="27"/>
  <c r="H202" i="27"/>
  <c r="G202" i="27"/>
  <c r="E202" i="27"/>
  <c r="D202" i="27"/>
  <c r="B202" i="27"/>
  <c r="U201" i="27"/>
  <c r="T201" i="27"/>
  <c r="S201" i="27"/>
  <c r="R201" i="27"/>
  <c r="Q201" i="27"/>
  <c r="K201" i="27"/>
  <c r="J201" i="27"/>
  <c r="I201" i="27"/>
  <c r="H201" i="27"/>
  <c r="G201" i="27"/>
  <c r="E201" i="27"/>
  <c r="D201" i="27"/>
  <c r="B201" i="27"/>
  <c r="U200" i="27"/>
  <c r="T200" i="27"/>
  <c r="S200" i="27"/>
  <c r="R200" i="27"/>
  <c r="Q200" i="27"/>
  <c r="K200" i="27"/>
  <c r="J200" i="27"/>
  <c r="I200" i="27"/>
  <c r="H200" i="27"/>
  <c r="G200" i="27"/>
  <c r="E200" i="27"/>
  <c r="D200" i="27"/>
  <c r="B200" i="27"/>
  <c r="U199" i="27"/>
  <c r="T199" i="27"/>
  <c r="S199" i="27"/>
  <c r="R199" i="27"/>
  <c r="Q199" i="27"/>
  <c r="K199" i="27"/>
  <c r="J199" i="27"/>
  <c r="I199" i="27"/>
  <c r="H199" i="27"/>
  <c r="G199" i="27"/>
  <c r="E199" i="27"/>
  <c r="D199" i="27"/>
  <c r="B199" i="27"/>
  <c r="U198" i="27"/>
  <c r="T198" i="27"/>
  <c r="S198" i="27"/>
  <c r="R198" i="27"/>
  <c r="Q198" i="27"/>
  <c r="K198" i="27"/>
  <c r="J198" i="27"/>
  <c r="I198" i="27"/>
  <c r="H198" i="27"/>
  <c r="G198" i="27"/>
  <c r="E198" i="27"/>
  <c r="D198" i="27"/>
  <c r="B198" i="27"/>
  <c r="U197" i="27"/>
  <c r="T197" i="27"/>
  <c r="S197" i="27"/>
  <c r="R197" i="27"/>
  <c r="Q197" i="27"/>
  <c r="K197" i="27"/>
  <c r="J197" i="27"/>
  <c r="I197" i="27"/>
  <c r="H197" i="27"/>
  <c r="G197" i="27"/>
  <c r="E197" i="27"/>
  <c r="D197" i="27"/>
  <c r="B197" i="27"/>
  <c r="U196" i="27"/>
  <c r="T196" i="27"/>
  <c r="S196" i="27"/>
  <c r="R196" i="27"/>
  <c r="Q196" i="27"/>
  <c r="K196" i="27"/>
  <c r="J196" i="27"/>
  <c r="I196" i="27"/>
  <c r="H196" i="27"/>
  <c r="G196" i="27"/>
  <c r="E196" i="27"/>
  <c r="D196" i="27"/>
  <c r="B196" i="27"/>
  <c r="U195" i="27"/>
  <c r="T195" i="27"/>
  <c r="S195" i="27"/>
  <c r="R195" i="27"/>
  <c r="Q195" i="27"/>
  <c r="K195" i="27"/>
  <c r="J195" i="27"/>
  <c r="I195" i="27"/>
  <c r="H195" i="27"/>
  <c r="G195" i="27"/>
  <c r="E195" i="27"/>
  <c r="D195" i="27"/>
  <c r="B195" i="27"/>
  <c r="U194" i="27"/>
  <c r="T194" i="27"/>
  <c r="S194" i="27"/>
  <c r="R194" i="27"/>
  <c r="Q194" i="27"/>
  <c r="K194" i="27"/>
  <c r="J194" i="27"/>
  <c r="I194" i="27"/>
  <c r="H194" i="27"/>
  <c r="G194" i="27"/>
  <c r="E194" i="27"/>
  <c r="D194" i="27"/>
  <c r="B194" i="27"/>
  <c r="U193" i="27"/>
  <c r="T193" i="27"/>
  <c r="S193" i="27"/>
  <c r="R193" i="27"/>
  <c r="Q193" i="27"/>
  <c r="K193" i="27"/>
  <c r="J193" i="27"/>
  <c r="I193" i="27"/>
  <c r="H193" i="27"/>
  <c r="G193" i="27"/>
  <c r="E193" i="27"/>
  <c r="D193" i="27"/>
  <c r="B193" i="27"/>
  <c r="U192" i="27"/>
  <c r="T192" i="27"/>
  <c r="S192" i="27"/>
  <c r="R192" i="27"/>
  <c r="Q192" i="27"/>
  <c r="K192" i="27"/>
  <c r="J192" i="27"/>
  <c r="I192" i="27"/>
  <c r="H192" i="27"/>
  <c r="G192" i="27"/>
  <c r="E192" i="27"/>
  <c r="D192" i="27"/>
  <c r="B192" i="27"/>
  <c r="U191" i="27"/>
  <c r="T191" i="27"/>
  <c r="S191" i="27"/>
  <c r="R191" i="27"/>
  <c r="Q191" i="27"/>
  <c r="K191" i="27"/>
  <c r="J191" i="27"/>
  <c r="I191" i="27"/>
  <c r="H191" i="27"/>
  <c r="G191" i="27"/>
  <c r="E191" i="27"/>
  <c r="D191" i="27"/>
  <c r="B191" i="27"/>
  <c r="U190" i="27"/>
  <c r="T190" i="27"/>
  <c r="S190" i="27"/>
  <c r="R190" i="27"/>
  <c r="Q190" i="27"/>
  <c r="K190" i="27"/>
  <c r="J190" i="27"/>
  <c r="I190" i="27"/>
  <c r="H190" i="27"/>
  <c r="G190" i="27"/>
  <c r="E190" i="27"/>
  <c r="D190" i="27"/>
  <c r="B190" i="27"/>
  <c r="U189" i="27"/>
  <c r="T189" i="27"/>
  <c r="S189" i="27"/>
  <c r="R189" i="27"/>
  <c r="Q189" i="27"/>
  <c r="K189" i="27"/>
  <c r="J189" i="27"/>
  <c r="I189" i="27"/>
  <c r="H189" i="27"/>
  <c r="G189" i="27"/>
  <c r="E189" i="27"/>
  <c r="D189" i="27"/>
  <c r="B189" i="27"/>
  <c r="U188" i="27"/>
  <c r="T188" i="27"/>
  <c r="S188" i="27"/>
  <c r="R188" i="27"/>
  <c r="Q188" i="27"/>
  <c r="K188" i="27"/>
  <c r="J188" i="27"/>
  <c r="I188" i="27"/>
  <c r="H188" i="27"/>
  <c r="G188" i="27"/>
  <c r="E188" i="27"/>
  <c r="D188" i="27"/>
  <c r="B188" i="27"/>
  <c r="U187" i="27"/>
  <c r="T187" i="27"/>
  <c r="S187" i="27"/>
  <c r="R187" i="27"/>
  <c r="Q187" i="27"/>
  <c r="K187" i="27"/>
  <c r="J187" i="27"/>
  <c r="I187" i="27"/>
  <c r="H187" i="27"/>
  <c r="G187" i="27"/>
  <c r="E187" i="27"/>
  <c r="D187" i="27"/>
  <c r="B187" i="27"/>
  <c r="U186" i="27"/>
  <c r="T186" i="27"/>
  <c r="S186" i="27"/>
  <c r="R186" i="27"/>
  <c r="Q186" i="27"/>
  <c r="K186" i="27"/>
  <c r="J186" i="27"/>
  <c r="I186" i="27"/>
  <c r="H186" i="27"/>
  <c r="G186" i="27"/>
  <c r="E186" i="27"/>
  <c r="D186" i="27"/>
  <c r="B186" i="27"/>
  <c r="U185" i="27"/>
  <c r="T185" i="27"/>
  <c r="S185" i="27"/>
  <c r="R185" i="27"/>
  <c r="Q185" i="27"/>
  <c r="K185" i="27"/>
  <c r="J185" i="27"/>
  <c r="I185" i="27"/>
  <c r="H185" i="27"/>
  <c r="G185" i="27"/>
  <c r="E185" i="27"/>
  <c r="D185" i="27"/>
  <c r="B185" i="27"/>
  <c r="U184" i="27"/>
  <c r="T184" i="27"/>
  <c r="S184" i="27"/>
  <c r="R184" i="27"/>
  <c r="Q184" i="27"/>
  <c r="K184" i="27"/>
  <c r="J184" i="27"/>
  <c r="I184" i="27"/>
  <c r="H184" i="27"/>
  <c r="G184" i="27"/>
  <c r="E184" i="27"/>
  <c r="D184" i="27"/>
  <c r="B184" i="27"/>
  <c r="U183" i="27"/>
  <c r="T183" i="27"/>
  <c r="S183" i="27"/>
  <c r="R183" i="27"/>
  <c r="Q183" i="27"/>
  <c r="K183" i="27"/>
  <c r="J183" i="27"/>
  <c r="I183" i="27"/>
  <c r="H183" i="27"/>
  <c r="G183" i="27"/>
  <c r="E183" i="27"/>
  <c r="D183" i="27"/>
  <c r="B183" i="27"/>
  <c r="U182" i="27"/>
  <c r="T182" i="27"/>
  <c r="S182" i="27"/>
  <c r="R182" i="27"/>
  <c r="Q182" i="27"/>
  <c r="K182" i="27"/>
  <c r="J182" i="27"/>
  <c r="I182" i="27"/>
  <c r="H182" i="27"/>
  <c r="G182" i="27"/>
  <c r="E182" i="27"/>
  <c r="D182" i="27"/>
  <c r="B182" i="27"/>
  <c r="U181" i="27"/>
  <c r="T181" i="27"/>
  <c r="S181" i="27"/>
  <c r="R181" i="27"/>
  <c r="Q181" i="27"/>
  <c r="K181" i="27"/>
  <c r="J181" i="27"/>
  <c r="I181" i="27"/>
  <c r="H181" i="27"/>
  <c r="G181" i="27"/>
  <c r="E181" i="27"/>
  <c r="D181" i="27"/>
  <c r="B181" i="27"/>
  <c r="U180" i="27"/>
  <c r="T180" i="27"/>
  <c r="S180" i="27"/>
  <c r="R180" i="27"/>
  <c r="Q180" i="27"/>
  <c r="K180" i="27"/>
  <c r="J180" i="27"/>
  <c r="I180" i="27"/>
  <c r="H180" i="27"/>
  <c r="G180" i="27"/>
  <c r="E180" i="27"/>
  <c r="D180" i="27"/>
  <c r="B180" i="27"/>
  <c r="U179" i="27"/>
  <c r="T179" i="27"/>
  <c r="S179" i="27"/>
  <c r="R179" i="27"/>
  <c r="Q179" i="27"/>
  <c r="K179" i="27"/>
  <c r="J179" i="27"/>
  <c r="I179" i="27"/>
  <c r="H179" i="27"/>
  <c r="G179" i="27"/>
  <c r="E179" i="27"/>
  <c r="D179" i="27"/>
  <c r="B179" i="27"/>
  <c r="U178" i="27"/>
  <c r="T178" i="27"/>
  <c r="S178" i="27"/>
  <c r="R178" i="27"/>
  <c r="Q178" i="27"/>
  <c r="K178" i="27"/>
  <c r="J178" i="27"/>
  <c r="I178" i="27"/>
  <c r="H178" i="27"/>
  <c r="G178" i="27"/>
  <c r="E178" i="27"/>
  <c r="D178" i="27"/>
  <c r="B178" i="27"/>
  <c r="U177" i="27"/>
  <c r="T177" i="27"/>
  <c r="S177" i="27"/>
  <c r="R177" i="27"/>
  <c r="Q177" i="27"/>
  <c r="K177" i="27"/>
  <c r="J177" i="27"/>
  <c r="I177" i="27"/>
  <c r="H177" i="27"/>
  <c r="G177" i="27"/>
  <c r="E177" i="27"/>
  <c r="D177" i="27"/>
  <c r="B177" i="27"/>
  <c r="U176" i="27"/>
  <c r="T176" i="27"/>
  <c r="S176" i="27"/>
  <c r="R176" i="27"/>
  <c r="Q176" i="27"/>
  <c r="K176" i="27"/>
  <c r="J176" i="27"/>
  <c r="I176" i="27"/>
  <c r="H176" i="27"/>
  <c r="G176" i="27"/>
  <c r="E176" i="27"/>
  <c r="D176" i="27"/>
  <c r="B176" i="27"/>
  <c r="U175" i="27"/>
  <c r="T175" i="27"/>
  <c r="S175" i="27"/>
  <c r="R175" i="27"/>
  <c r="Q175" i="27"/>
  <c r="K175" i="27"/>
  <c r="J175" i="27"/>
  <c r="I175" i="27"/>
  <c r="H175" i="27"/>
  <c r="G175" i="27"/>
  <c r="E175" i="27"/>
  <c r="D175" i="27"/>
  <c r="B175" i="27"/>
  <c r="U174" i="27"/>
  <c r="T174" i="27"/>
  <c r="S174" i="27"/>
  <c r="R174" i="27"/>
  <c r="Q174" i="27"/>
  <c r="K174" i="27"/>
  <c r="J174" i="27"/>
  <c r="I174" i="27"/>
  <c r="H174" i="27"/>
  <c r="G174" i="27"/>
  <c r="E174" i="27"/>
  <c r="D174" i="27"/>
  <c r="B174" i="27"/>
  <c r="U173" i="27"/>
  <c r="T173" i="27"/>
  <c r="S173" i="27"/>
  <c r="R173" i="27"/>
  <c r="Q173" i="27"/>
  <c r="K173" i="27"/>
  <c r="J173" i="27"/>
  <c r="I173" i="27"/>
  <c r="H173" i="27"/>
  <c r="G173" i="27"/>
  <c r="E173" i="27"/>
  <c r="D173" i="27"/>
  <c r="B173" i="27"/>
  <c r="U172" i="27"/>
  <c r="T172" i="27"/>
  <c r="S172" i="27"/>
  <c r="R172" i="27"/>
  <c r="Q172" i="27"/>
  <c r="K172" i="27"/>
  <c r="J172" i="27"/>
  <c r="I172" i="27"/>
  <c r="H172" i="27"/>
  <c r="G172" i="27"/>
  <c r="E172" i="27"/>
  <c r="D172" i="27"/>
  <c r="B172" i="27"/>
  <c r="U171" i="27"/>
  <c r="T171" i="27"/>
  <c r="S171" i="27"/>
  <c r="R171" i="27"/>
  <c r="Q171" i="27"/>
  <c r="K171" i="27"/>
  <c r="J171" i="27"/>
  <c r="I171" i="27"/>
  <c r="H171" i="27"/>
  <c r="G171" i="27"/>
  <c r="E171" i="27"/>
  <c r="D171" i="27"/>
  <c r="B171" i="27"/>
  <c r="U170" i="27"/>
  <c r="T170" i="27"/>
  <c r="S170" i="27"/>
  <c r="R170" i="27"/>
  <c r="Q170" i="27"/>
  <c r="K170" i="27"/>
  <c r="J170" i="27"/>
  <c r="I170" i="27"/>
  <c r="H170" i="27"/>
  <c r="G170" i="27"/>
  <c r="E170" i="27"/>
  <c r="D170" i="27"/>
  <c r="B170" i="27"/>
  <c r="U169" i="27"/>
  <c r="T169" i="27"/>
  <c r="S169" i="27"/>
  <c r="R169" i="27"/>
  <c r="Q169" i="27"/>
  <c r="K169" i="27"/>
  <c r="J169" i="27"/>
  <c r="I169" i="27"/>
  <c r="H169" i="27"/>
  <c r="G169" i="27"/>
  <c r="E169" i="27"/>
  <c r="D169" i="27"/>
  <c r="B169" i="27"/>
  <c r="U168" i="27"/>
  <c r="T168" i="27"/>
  <c r="S168" i="27"/>
  <c r="R168" i="27"/>
  <c r="Q168" i="27"/>
  <c r="K168" i="27"/>
  <c r="J168" i="27"/>
  <c r="I168" i="27"/>
  <c r="H168" i="27"/>
  <c r="G168" i="27"/>
  <c r="E168" i="27"/>
  <c r="D168" i="27"/>
  <c r="B168" i="27"/>
  <c r="U167" i="27"/>
  <c r="T167" i="27"/>
  <c r="S167" i="27"/>
  <c r="R167" i="27"/>
  <c r="Q167" i="27"/>
  <c r="P167" i="27"/>
  <c r="K167" i="27"/>
  <c r="J167" i="27"/>
  <c r="I167" i="27"/>
  <c r="H167" i="27"/>
  <c r="G167" i="27"/>
  <c r="E167" i="27"/>
  <c r="D167" i="27"/>
  <c r="B167" i="27"/>
  <c r="A167" i="27"/>
  <c r="U166" i="27"/>
  <c r="T166" i="27"/>
  <c r="S166" i="27"/>
  <c r="R166" i="27"/>
  <c r="Q166" i="27"/>
  <c r="K166" i="27"/>
  <c r="J166" i="27"/>
  <c r="I166" i="27"/>
  <c r="H166" i="27"/>
  <c r="G166" i="27"/>
  <c r="E166" i="27"/>
  <c r="D166" i="27"/>
  <c r="B166" i="27"/>
  <c r="U165" i="27"/>
  <c r="T165" i="27"/>
  <c r="S165" i="27"/>
  <c r="R165" i="27"/>
  <c r="Q165" i="27"/>
  <c r="K165" i="27"/>
  <c r="J165" i="27"/>
  <c r="I165" i="27"/>
  <c r="H165" i="27"/>
  <c r="G165" i="27"/>
  <c r="E165" i="27"/>
  <c r="D165" i="27"/>
  <c r="B165" i="27"/>
  <c r="U164" i="27"/>
  <c r="T164" i="27"/>
  <c r="S164" i="27"/>
  <c r="R164" i="27"/>
  <c r="Q164" i="27"/>
  <c r="K164" i="27"/>
  <c r="J164" i="27"/>
  <c r="I164" i="27"/>
  <c r="H164" i="27"/>
  <c r="G164" i="27"/>
  <c r="E164" i="27"/>
  <c r="D164" i="27"/>
  <c r="B164" i="27"/>
  <c r="U163" i="27"/>
  <c r="T163" i="27"/>
  <c r="S163" i="27"/>
  <c r="R163" i="27"/>
  <c r="Q163" i="27"/>
  <c r="K163" i="27"/>
  <c r="J163" i="27"/>
  <c r="I163" i="27"/>
  <c r="H163" i="27"/>
  <c r="G163" i="27"/>
  <c r="E163" i="27"/>
  <c r="D163" i="27"/>
  <c r="B163" i="27"/>
  <c r="U162" i="27"/>
  <c r="T162" i="27"/>
  <c r="S162" i="27"/>
  <c r="R162" i="27"/>
  <c r="Q162" i="27"/>
  <c r="K162" i="27"/>
  <c r="J162" i="27"/>
  <c r="I162" i="27"/>
  <c r="H162" i="27"/>
  <c r="G162" i="27"/>
  <c r="E162" i="27"/>
  <c r="D162" i="27"/>
  <c r="B162" i="27"/>
  <c r="U161" i="27"/>
  <c r="T161" i="27"/>
  <c r="S161" i="27"/>
  <c r="R161" i="27"/>
  <c r="Q161" i="27"/>
  <c r="K161" i="27"/>
  <c r="J161" i="27"/>
  <c r="I161" i="27"/>
  <c r="H161" i="27"/>
  <c r="G161" i="27"/>
  <c r="E161" i="27"/>
  <c r="D161" i="27"/>
  <c r="B161" i="27"/>
  <c r="U160" i="27"/>
  <c r="T160" i="27"/>
  <c r="S160" i="27"/>
  <c r="R160" i="27"/>
  <c r="Q160" i="27"/>
  <c r="K160" i="27"/>
  <c r="J160" i="27"/>
  <c r="I160" i="27"/>
  <c r="H160" i="27"/>
  <c r="G160" i="27"/>
  <c r="E160" i="27"/>
  <c r="D160" i="27"/>
  <c r="B160" i="27"/>
  <c r="U159" i="27"/>
  <c r="T159" i="27"/>
  <c r="S159" i="27"/>
  <c r="R159" i="27"/>
  <c r="Q159" i="27"/>
  <c r="K159" i="27"/>
  <c r="J159" i="27"/>
  <c r="I159" i="27"/>
  <c r="H159" i="27"/>
  <c r="G159" i="27"/>
  <c r="E159" i="27"/>
  <c r="D159" i="27"/>
  <c r="B159" i="27"/>
  <c r="U158" i="27"/>
  <c r="T158" i="27"/>
  <c r="S158" i="27"/>
  <c r="R158" i="27"/>
  <c r="Q158" i="27"/>
  <c r="K158" i="27"/>
  <c r="J158" i="27"/>
  <c r="I158" i="27"/>
  <c r="H158" i="27"/>
  <c r="G158" i="27"/>
  <c r="E158" i="27"/>
  <c r="D158" i="27"/>
  <c r="B158" i="27"/>
  <c r="U157" i="27"/>
  <c r="T157" i="27"/>
  <c r="S157" i="27"/>
  <c r="R157" i="27"/>
  <c r="Q157" i="27"/>
  <c r="K157" i="27"/>
  <c r="J157" i="27"/>
  <c r="I157" i="27"/>
  <c r="H157" i="27"/>
  <c r="G157" i="27"/>
  <c r="E157" i="27"/>
  <c r="D157" i="27"/>
  <c r="B157" i="27"/>
  <c r="U156" i="27"/>
  <c r="T156" i="27"/>
  <c r="S156" i="27"/>
  <c r="R156" i="27"/>
  <c r="Q156" i="27"/>
  <c r="K156" i="27"/>
  <c r="J156" i="27"/>
  <c r="I156" i="27"/>
  <c r="H156" i="27"/>
  <c r="G156" i="27"/>
  <c r="E156" i="27"/>
  <c r="D156" i="27"/>
  <c r="B156" i="27"/>
  <c r="U155" i="27"/>
  <c r="T155" i="27"/>
  <c r="S155" i="27"/>
  <c r="R155" i="27"/>
  <c r="Q155" i="27"/>
  <c r="K155" i="27"/>
  <c r="J155" i="27"/>
  <c r="I155" i="27"/>
  <c r="H155" i="27"/>
  <c r="G155" i="27"/>
  <c r="E155" i="27"/>
  <c r="D155" i="27"/>
  <c r="B155" i="27"/>
  <c r="U154" i="27"/>
  <c r="T154" i="27"/>
  <c r="S154" i="27"/>
  <c r="R154" i="27"/>
  <c r="Q154" i="27"/>
  <c r="K154" i="27"/>
  <c r="J154" i="27"/>
  <c r="I154" i="27"/>
  <c r="H154" i="27"/>
  <c r="G154" i="27"/>
  <c r="E154" i="27"/>
  <c r="D154" i="27"/>
  <c r="B154" i="27"/>
  <c r="U153" i="27"/>
  <c r="T153" i="27"/>
  <c r="S153" i="27"/>
  <c r="R153" i="27"/>
  <c r="Q153" i="27"/>
  <c r="K153" i="27"/>
  <c r="J153" i="27"/>
  <c r="I153" i="27"/>
  <c r="H153" i="27"/>
  <c r="G153" i="27"/>
  <c r="E153" i="27"/>
  <c r="D153" i="27"/>
  <c r="B153" i="27"/>
  <c r="U152" i="27"/>
  <c r="T152" i="27"/>
  <c r="S152" i="27"/>
  <c r="R152" i="27"/>
  <c r="Q152" i="27"/>
  <c r="K152" i="27"/>
  <c r="J152" i="27"/>
  <c r="I152" i="27"/>
  <c r="H152" i="27"/>
  <c r="G152" i="27"/>
  <c r="E152" i="27"/>
  <c r="D152" i="27"/>
  <c r="B152" i="27"/>
  <c r="U151" i="27"/>
  <c r="T151" i="27"/>
  <c r="S151" i="27"/>
  <c r="R151" i="27"/>
  <c r="Q151" i="27"/>
  <c r="K151" i="27"/>
  <c r="J151" i="27"/>
  <c r="I151" i="27"/>
  <c r="H151" i="27"/>
  <c r="G151" i="27"/>
  <c r="E151" i="27"/>
  <c r="D151" i="27"/>
  <c r="B151" i="27"/>
  <c r="U150" i="27"/>
  <c r="T150" i="27"/>
  <c r="S150" i="27"/>
  <c r="R150" i="27"/>
  <c r="Q150" i="27"/>
  <c r="K150" i="27"/>
  <c r="J150" i="27"/>
  <c r="I150" i="27"/>
  <c r="H150" i="27"/>
  <c r="G150" i="27"/>
  <c r="E150" i="27"/>
  <c r="D150" i="27"/>
  <c r="B150" i="27"/>
  <c r="U149" i="27"/>
  <c r="T149" i="27"/>
  <c r="S149" i="27"/>
  <c r="R149" i="27"/>
  <c r="Q149" i="27"/>
  <c r="K149" i="27"/>
  <c r="J149" i="27"/>
  <c r="I149" i="27"/>
  <c r="H149" i="27"/>
  <c r="G149" i="27"/>
  <c r="E149" i="27"/>
  <c r="D149" i="27"/>
  <c r="B149" i="27"/>
  <c r="U148" i="27"/>
  <c r="T148" i="27"/>
  <c r="S148" i="27"/>
  <c r="R148" i="27"/>
  <c r="Q148" i="27"/>
  <c r="K148" i="27"/>
  <c r="J148" i="27"/>
  <c r="I148" i="27"/>
  <c r="H148" i="27"/>
  <c r="G148" i="27"/>
  <c r="E148" i="27"/>
  <c r="D148" i="27"/>
  <c r="B148" i="27"/>
  <c r="U147" i="27"/>
  <c r="T147" i="27"/>
  <c r="S147" i="27"/>
  <c r="R147" i="27"/>
  <c r="Q147" i="27"/>
  <c r="K147" i="27"/>
  <c r="J147" i="27"/>
  <c r="I147" i="27"/>
  <c r="H147" i="27"/>
  <c r="G147" i="27"/>
  <c r="E147" i="27"/>
  <c r="D147" i="27"/>
  <c r="B147" i="27"/>
  <c r="U146" i="27"/>
  <c r="T146" i="27"/>
  <c r="S146" i="27"/>
  <c r="R146" i="27"/>
  <c r="Q146" i="27"/>
  <c r="K146" i="27"/>
  <c r="J146" i="27"/>
  <c r="I146" i="27"/>
  <c r="H146" i="27"/>
  <c r="G146" i="27"/>
  <c r="E146" i="27"/>
  <c r="D146" i="27"/>
  <c r="B146" i="27"/>
  <c r="U145" i="27"/>
  <c r="T145" i="27"/>
  <c r="S145" i="27"/>
  <c r="R145" i="27"/>
  <c r="Q145" i="27"/>
  <c r="K145" i="27"/>
  <c r="J145" i="27"/>
  <c r="I145" i="27"/>
  <c r="H145" i="27"/>
  <c r="G145" i="27"/>
  <c r="E145" i="27"/>
  <c r="D145" i="27"/>
  <c r="B145" i="27"/>
  <c r="U144" i="27"/>
  <c r="T144" i="27"/>
  <c r="S144" i="27"/>
  <c r="R144" i="27"/>
  <c r="Q144" i="27"/>
  <c r="K144" i="27"/>
  <c r="J144" i="27"/>
  <c r="I144" i="27"/>
  <c r="H144" i="27"/>
  <c r="G144" i="27"/>
  <c r="E144" i="27"/>
  <c r="D144" i="27"/>
  <c r="B144" i="27"/>
  <c r="U143" i="27"/>
  <c r="T143" i="27"/>
  <c r="S143" i="27"/>
  <c r="R143" i="27"/>
  <c r="Q143" i="27"/>
  <c r="K143" i="27"/>
  <c r="J143" i="27"/>
  <c r="I143" i="27"/>
  <c r="H143" i="27"/>
  <c r="G143" i="27"/>
  <c r="E143" i="27"/>
  <c r="D143" i="27"/>
  <c r="B143" i="27"/>
  <c r="U142" i="27"/>
  <c r="T142" i="27"/>
  <c r="S142" i="27"/>
  <c r="R142" i="27"/>
  <c r="Q142" i="27"/>
  <c r="K142" i="27"/>
  <c r="J142" i="27"/>
  <c r="I142" i="27"/>
  <c r="H142" i="27"/>
  <c r="G142" i="27"/>
  <c r="E142" i="27"/>
  <c r="D142" i="27"/>
  <c r="B142" i="27"/>
  <c r="U141" i="27"/>
  <c r="T141" i="27"/>
  <c r="S141" i="27"/>
  <c r="R141" i="27"/>
  <c r="Q141" i="27"/>
  <c r="K141" i="27"/>
  <c r="J141" i="27"/>
  <c r="I141" i="27"/>
  <c r="H141" i="27"/>
  <c r="G141" i="27"/>
  <c r="E141" i="27"/>
  <c r="D141" i="27"/>
  <c r="B141" i="27"/>
  <c r="U140" i="27"/>
  <c r="T140" i="27"/>
  <c r="S140" i="27"/>
  <c r="R140" i="27"/>
  <c r="Q140" i="27"/>
  <c r="K140" i="27"/>
  <c r="J140" i="27"/>
  <c r="I140" i="27"/>
  <c r="H140" i="27"/>
  <c r="G140" i="27"/>
  <c r="E140" i="27"/>
  <c r="D140" i="27"/>
  <c r="B140" i="27"/>
  <c r="U139" i="27"/>
  <c r="T139" i="27"/>
  <c r="S139" i="27"/>
  <c r="R139" i="27"/>
  <c r="Q139" i="27"/>
  <c r="K139" i="27"/>
  <c r="J139" i="27"/>
  <c r="I139" i="27"/>
  <c r="H139" i="27"/>
  <c r="G139" i="27"/>
  <c r="E139" i="27"/>
  <c r="D139" i="27"/>
  <c r="B139" i="27"/>
  <c r="U138" i="27"/>
  <c r="T138" i="27"/>
  <c r="S138" i="27"/>
  <c r="R138" i="27"/>
  <c r="Q138" i="27"/>
  <c r="K138" i="27"/>
  <c r="J138" i="27"/>
  <c r="I138" i="27"/>
  <c r="H138" i="27"/>
  <c r="G138" i="27"/>
  <c r="E138" i="27"/>
  <c r="D138" i="27"/>
  <c r="B138" i="27"/>
  <c r="U137" i="27"/>
  <c r="T137" i="27"/>
  <c r="S137" i="27"/>
  <c r="R137" i="27"/>
  <c r="Q137" i="27"/>
  <c r="K137" i="27"/>
  <c r="J137" i="27"/>
  <c r="I137" i="27"/>
  <c r="H137" i="27"/>
  <c r="G137" i="27"/>
  <c r="E137" i="27"/>
  <c r="D137" i="27"/>
  <c r="B137" i="27"/>
  <c r="U136" i="27"/>
  <c r="T136" i="27"/>
  <c r="S136" i="27"/>
  <c r="R136" i="27"/>
  <c r="Q136" i="27"/>
  <c r="K136" i="27"/>
  <c r="J136" i="27"/>
  <c r="I136" i="27"/>
  <c r="H136" i="27"/>
  <c r="G136" i="27"/>
  <c r="E136" i="27"/>
  <c r="D136" i="27"/>
  <c r="B136" i="27"/>
  <c r="U135" i="27"/>
  <c r="T135" i="27"/>
  <c r="S135" i="27"/>
  <c r="R135" i="27"/>
  <c r="Q135" i="27"/>
  <c r="K135" i="27"/>
  <c r="J135" i="27"/>
  <c r="I135" i="27"/>
  <c r="H135" i="27"/>
  <c r="G135" i="27"/>
  <c r="E135" i="27"/>
  <c r="D135" i="27"/>
  <c r="B135" i="27"/>
  <c r="U134" i="27"/>
  <c r="T134" i="27"/>
  <c r="S134" i="27"/>
  <c r="R134" i="27"/>
  <c r="Q134" i="27"/>
  <c r="K134" i="27"/>
  <c r="J134" i="27"/>
  <c r="I134" i="27"/>
  <c r="H134" i="27"/>
  <c r="G134" i="27"/>
  <c r="E134" i="27"/>
  <c r="D134" i="27"/>
  <c r="B134" i="27"/>
  <c r="U133" i="27"/>
  <c r="T133" i="27"/>
  <c r="S133" i="27"/>
  <c r="R133" i="27"/>
  <c r="Q133" i="27"/>
  <c r="K133" i="27"/>
  <c r="J133" i="27"/>
  <c r="I133" i="27"/>
  <c r="H133" i="27"/>
  <c r="G133" i="27"/>
  <c r="E133" i="27"/>
  <c r="D133" i="27"/>
  <c r="B133" i="27"/>
  <c r="U132" i="27"/>
  <c r="T132" i="27"/>
  <c r="S132" i="27"/>
  <c r="R132" i="27"/>
  <c r="Q132" i="27"/>
  <c r="K132" i="27"/>
  <c r="J132" i="27"/>
  <c r="I132" i="27"/>
  <c r="H132" i="27"/>
  <c r="G132" i="27"/>
  <c r="E132" i="27"/>
  <c r="D132" i="27"/>
  <c r="B132" i="27"/>
  <c r="U131" i="27"/>
  <c r="T131" i="27"/>
  <c r="S131" i="27"/>
  <c r="R131" i="27"/>
  <c r="Q131" i="27"/>
  <c r="K131" i="27"/>
  <c r="J131" i="27"/>
  <c r="I131" i="27"/>
  <c r="H131" i="27"/>
  <c r="G131" i="27"/>
  <c r="E131" i="27"/>
  <c r="D131" i="27"/>
  <c r="B131" i="27"/>
  <c r="U130" i="27"/>
  <c r="T130" i="27"/>
  <c r="S130" i="27"/>
  <c r="R130" i="27"/>
  <c r="Q130" i="27"/>
  <c r="K130" i="27"/>
  <c r="J130" i="27"/>
  <c r="I130" i="27"/>
  <c r="H130" i="27"/>
  <c r="G130" i="27"/>
  <c r="E130" i="27"/>
  <c r="D130" i="27"/>
  <c r="B130" i="27"/>
  <c r="U129" i="27"/>
  <c r="T129" i="27"/>
  <c r="S129" i="27"/>
  <c r="R129" i="27"/>
  <c r="Q129" i="27"/>
  <c r="K129" i="27"/>
  <c r="J129" i="27"/>
  <c r="I129" i="27"/>
  <c r="H129" i="27"/>
  <c r="G129" i="27"/>
  <c r="E129" i="27"/>
  <c r="D129" i="27"/>
  <c r="B129" i="27"/>
  <c r="U128" i="27"/>
  <c r="T128" i="27"/>
  <c r="S128" i="27"/>
  <c r="R128" i="27"/>
  <c r="Q128" i="27"/>
  <c r="K128" i="27"/>
  <c r="J128" i="27"/>
  <c r="I128" i="27"/>
  <c r="H128" i="27"/>
  <c r="G128" i="27"/>
  <c r="E128" i="27"/>
  <c r="D128" i="27"/>
  <c r="B128" i="27"/>
  <c r="U127" i="27"/>
  <c r="T127" i="27"/>
  <c r="S127" i="27"/>
  <c r="R127" i="27"/>
  <c r="Q127" i="27"/>
  <c r="K127" i="27"/>
  <c r="J127" i="27"/>
  <c r="I127" i="27"/>
  <c r="H127" i="27"/>
  <c r="G127" i="27"/>
  <c r="E127" i="27"/>
  <c r="D127" i="27"/>
  <c r="B127" i="27"/>
  <c r="U126" i="27"/>
  <c r="T126" i="27"/>
  <c r="S126" i="27"/>
  <c r="R126" i="27"/>
  <c r="Q126" i="27"/>
  <c r="K126" i="27"/>
  <c r="J126" i="27"/>
  <c r="I126" i="27"/>
  <c r="H126" i="27"/>
  <c r="G126" i="27"/>
  <c r="E126" i="27"/>
  <c r="D126" i="27"/>
  <c r="B126" i="27"/>
  <c r="U125" i="27"/>
  <c r="T125" i="27"/>
  <c r="S125" i="27"/>
  <c r="R125" i="27"/>
  <c r="Q125" i="27"/>
  <c r="K125" i="27"/>
  <c r="J125" i="27"/>
  <c r="I125" i="27"/>
  <c r="H125" i="27"/>
  <c r="G125" i="27"/>
  <c r="E125" i="27"/>
  <c r="D125" i="27"/>
  <c r="B125" i="27"/>
  <c r="U124" i="27"/>
  <c r="T124" i="27"/>
  <c r="S124" i="27"/>
  <c r="R124" i="27"/>
  <c r="Q124" i="27"/>
  <c r="K124" i="27"/>
  <c r="J124" i="27"/>
  <c r="I124" i="27"/>
  <c r="H124" i="27"/>
  <c r="G124" i="27"/>
  <c r="E124" i="27"/>
  <c r="D124" i="27"/>
  <c r="B124" i="27"/>
  <c r="U123" i="27"/>
  <c r="T123" i="27"/>
  <c r="S123" i="27"/>
  <c r="R123" i="27"/>
  <c r="Q123" i="27"/>
  <c r="K123" i="27"/>
  <c r="J123" i="27"/>
  <c r="I123" i="27"/>
  <c r="H123" i="27"/>
  <c r="G123" i="27"/>
  <c r="E123" i="27"/>
  <c r="D123" i="27"/>
  <c r="B123" i="27"/>
  <c r="U122" i="27"/>
  <c r="T122" i="27"/>
  <c r="S122" i="27"/>
  <c r="R122" i="27"/>
  <c r="Q122" i="27"/>
  <c r="K122" i="27"/>
  <c r="J122" i="27"/>
  <c r="I122" i="27"/>
  <c r="H122" i="27"/>
  <c r="G122" i="27"/>
  <c r="E122" i="27"/>
  <c r="D122" i="27"/>
  <c r="B122" i="27"/>
  <c r="U121" i="27"/>
  <c r="T121" i="27"/>
  <c r="S121" i="27"/>
  <c r="R121" i="27"/>
  <c r="Q121" i="27"/>
  <c r="K121" i="27"/>
  <c r="J121" i="27"/>
  <c r="I121" i="27"/>
  <c r="H121" i="27"/>
  <c r="G121" i="27"/>
  <c r="E121" i="27"/>
  <c r="D121" i="27"/>
  <c r="B121" i="27"/>
  <c r="U120" i="27"/>
  <c r="T120" i="27"/>
  <c r="S120" i="27"/>
  <c r="R120" i="27"/>
  <c r="Q120" i="27"/>
  <c r="K120" i="27"/>
  <c r="J120" i="27"/>
  <c r="I120" i="27"/>
  <c r="H120" i="27"/>
  <c r="G120" i="27"/>
  <c r="E120" i="27"/>
  <c r="D120" i="27"/>
  <c r="B120" i="27"/>
  <c r="U119" i="27"/>
  <c r="T119" i="27"/>
  <c r="S119" i="27"/>
  <c r="R119" i="27"/>
  <c r="Q119" i="27"/>
  <c r="K119" i="27"/>
  <c r="J119" i="27"/>
  <c r="I119" i="27"/>
  <c r="H119" i="27"/>
  <c r="G119" i="27"/>
  <c r="E119" i="27"/>
  <c r="D119" i="27"/>
  <c r="B119" i="27"/>
  <c r="U118" i="27"/>
  <c r="T118" i="27"/>
  <c r="S118" i="27"/>
  <c r="R118" i="27"/>
  <c r="Q118" i="27"/>
  <c r="K118" i="27"/>
  <c r="J118" i="27"/>
  <c r="I118" i="27"/>
  <c r="H118" i="27"/>
  <c r="G118" i="27"/>
  <c r="E118" i="27"/>
  <c r="D118" i="27"/>
  <c r="B118" i="27"/>
  <c r="U117" i="27"/>
  <c r="T117" i="27"/>
  <c r="S117" i="27"/>
  <c r="R117" i="27"/>
  <c r="Q117" i="27"/>
  <c r="K117" i="27"/>
  <c r="J117" i="27"/>
  <c r="I117" i="27"/>
  <c r="H117" i="27"/>
  <c r="G117" i="27"/>
  <c r="E117" i="27"/>
  <c r="D117" i="27"/>
  <c r="B117" i="27"/>
  <c r="U116" i="27"/>
  <c r="T116" i="27"/>
  <c r="S116" i="27"/>
  <c r="R116" i="27"/>
  <c r="Q116" i="27"/>
  <c r="K116" i="27"/>
  <c r="J116" i="27"/>
  <c r="I116" i="27"/>
  <c r="H116" i="27"/>
  <c r="G116" i="27"/>
  <c r="E116" i="27"/>
  <c r="D116" i="27"/>
  <c r="B116" i="27"/>
  <c r="U115" i="27"/>
  <c r="T115" i="27"/>
  <c r="S115" i="27"/>
  <c r="R115" i="27"/>
  <c r="Q115" i="27"/>
  <c r="P115" i="27"/>
  <c r="K115" i="27"/>
  <c r="J115" i="27"/>
  <c r="I115" i="27"/>
  <c r="H115" i="27"/>
  <c r="G115" i="27"/>
  <c r="E115" i="27"/>
  <c r="D115" i="27"/>
  <c r="B115" i="27"/>
  <c r="A115" i="27"/>
  <c r="U114" i="27"/>
  <c r="T114" i="27"/>
  <c r="S114" i="27"/>
  <c r="R114" i="27"/>
  <c r="Q114" i="27"/>
  <c r="K114" i="27"/>
  <c r="J114" i="27"/>
  <c r="I114" i="27"/>
  <c r="H114" i="27"/>
  <c r="G114" i="27"/>
  <c r="E114" i="27"/>
  <c r="D114" i="27"/>
  <c r="B114" i="27"/>
  <c r="U113" i="27"/>
  <c r="T113" i="27"/>
  <c r="S113" i="27"/>
  <c r="R113" i="27"/>
  <c r="Q113" i="27"/>
  <c r="K113" i="27"/>
  <c r="J113" i="27"/>
  <c r="I113" i="27"/>
  <c r="H113" i="27"/>
  <c r="G113" i="27"/>
  <c r="E113" i="27"/>
  <c r="D113" i="27"/>
  <c r="B113" i="27"/>
  <c r="U112" i="27"/>
  <c r="T112" i="27"/>
  <c r="S112" i="27"/>
  <c r="R112" i="27"/>
  <c r="Q112" i="27"/>
  <c r="K112" i="27"/>
  <c r="J112" i="27"/>
  <c r="I112" i="27"/>
  <c r="H112" i="27"/>
  <c r="G112" i="27"/>
  <c r="E112" i="27"/>
  <c r="D112" i="27"/>
  <c r="B112" i="27"/>
  <c r="U111" i="27"/>
  <c r="T111" i="27"/>
  <c r="S111" i="27"/>
  <c r="R111" i="27"/>
  <c r="Q111" i="27"/>
  <c r="K111" i="27"/>
  <c r="J111" i="27"/>
  <c r="I111" i="27"/>
  <c r="H111" i="27"/>
  <c r="G111" i="27"/>
  <c r="E111" i="27"/>
  <c r="D111" i="27"/>
  <c r="B111" i="27"/>
  <c r="U110" i="27"/>
  <c r="T110" i="27"/>
  <c r="S110" i="27"/>
  <c r="R110" i="27"/>
  <c r="Q110" i="27"/>
  <c r="K110" i="27"/>
  <c r="J110" i="27"/>
  <c r="I110" i="27"/>
  <c r="H110" i="27"/>
  <c r="G110" i="27"/>
  <c r="E110" i="27"/>
  <c r="D110" i="27"/>
  <c r="B110" i="27"/>
  <c r="U109" i="27"/>
  <c r="T109" i="27"/>
  <c r="S109" i="27"/>
  <c r="R109" i="27"/>
  <c r="Q109" i="27"/>
  <c r="K109" i="27"/>
  <c r="J109" i="27"/>
  <c r="I109" i="27"/>
  <c r="H109" i="27"/>
  <c r="G109" i="27"/>
  <c r="E109" i="27"/>
  <c r="D109" i="27"/>
  <c r="B109" i="27"/>
  <c r="U108" i="27"/>
  <c r="T108" i="27"/>
  <c r="S108" i="27"/>
  <c r="R108" i="27"/>
  <c r="Q108" i="27"/>
  <c r="K108" i="27"/>
  <c r="J108" i="27"/>
  <c r="I108" i="27"/>
  <c r="H108" i="27"/>
  <c r="G108" i="27"/>
  <c r="E108" i="27"/>
  <c r="D108" i="27"/>
  <c r="B108" i="27"/>
  <c r="U107" i="27"/>
  <c r="T107" i="27"/>
  <c r="S107" i="27"/>
  <c r="R107" i="27"/>
  <c r="Q107" i="27"/>
  <c r="K107" i="27"/>
  <c r="J107" i="27"/>
  <c r="I107" i="27"/>
  <c r="H107" i="27"/>
  <c r="G107" i="27"/>
  <c r="E107" i="27"/>
  <c r="D107" i="27"/>
  <c r="B107" i="27"/>
  <c r="U106" i="27"/>
  <c r="T106" i="27"/>
  <c r="S106" i="27"/>
  <c r="R106" i="27"/>
  <c r="Q106" i="27"/>
  <c r="K106" i="27"/>
  <c r="J106" i="27"/>
  <c r="I106" i="27"/>
  <c r="H106" i="27"/>
  <c r="G106" i="27"/>
  <c r="E106" i="27"/>
  <c r="D106" i="27"/>
  <c r="B106" i="27"/>
  <c r="U105" i="27"/>
  <c r="T105" i="27"/>
  <c r="S105" i="27"/>
  <c r="R105" i="27"/>
  <c r="Q105" i="27"/>
  <c r="K105" i="27"/>
  <c r="J105" i="27"/>
  <c r="I105" i="27"/>
  <c r="H105" i="27"/>
  <c r="G105" i="27"/>
  <c r="E105" i="27"/>
  <c r="D105" i="27"/>
  <c r="B105" i="27"/>
  <c r="U104" i="27"/>
  <c r="T104" i="27"/>
  <c r="S104" i="27"/>
  <c r="R104" i="27"/>
  <c r="Q104" i="27"/>
  <c r="K104" i="27"/>
  <c r="J104" i="27"/>
  <c r="I104" i="27"/>
  <c r="H104" i="27"/>
  <c r="G104" i="27"/>
  <c r="E104" i="27"/>
  <c r="D104" i="27"/>
  <c r="B104" i="27"/>
  <c r="U103" i="27"/>
  <c r="T103" i="27"/>
  <c r="S103" i="27"/>
  <c r="R103" i="27"/>
  <c r="Q103" i="27"/>
  <c r="K103" i="27"/>
  <c r="J103" i="27"/>
  <c r="I103" i="27"/>
  <c r="H103" i="27"/>
  <c r="G103" i="27"/>
  <c r="E103" i="27"/>
  <c r="D103" i="27"/>
  <c r="B103" i="27"/>
  <c r="U102" i="27"/>
  <c r="T102" i="27"/>
  <c r="S102" i="27"/>
  <c r="R102" i="27"/>
  <c r="Q102" i="27"/>
  <c r="K102" i="27"/>
  <c r="J102" i="27"/>
  <c r="I102" i="27"/>
  <c r="H102" i="27"/>
  <c r="G102" i="27"/>
  <c r="E102" i="27"/>
  <c r="D102" i="27"/>
  <c r="B102" i="27"/>
  <c r="U101" i="27"/>
  <c r="T101" i="27"/>
  <c r="S101" i="27"/>
  <c r="R101" i="27"/>
  <c r="Q101" i="27"/>
  <c r="K101" i="27"/>
  <c r="J101" i="27"/>
  <c r="I101" i="27"/>
  <c r="H101" i="27"/>
  <c r="G101" i="27"/>
  <c r="E101" i="27"/>
  <c r="D101" i="27"/>
  <c r="B101" i="27"/>
  <c r="U100" i="27"/>
  <c r="T100" i="27"/>
  <c r="S100" i="27"/>
  <c r="R100" i="27"/>
  <c r="Q100" i="27"/>
  <c r="K100" i="27"/>
  <c r="J100" i="27"/>
  <c r="I100" i="27"/>
  <c r="H100" i="27"/>
  <c r="G100" i="27"/>
  <c r="E100" i="27"/>
  <c r="D100" i="27"/>
  <c r="B100" i="27"/>
  <c r="U99" i="27"/>
  <c r="T99" i="27"/>
  <c r="S99" i="27"/>
  <c r="R99" i="27"/>
  <c r="Q99" i="27"/>
  <c r="K99" i="27"/>
  <c r="J99" i="27"/>
  <c r="I99" i="27"/>
  <c r="H99" i="27"/>
  <c r="G99" i="27"/>
  <c r="E99" i="27"/>
  <c r="D99" i="27"/>
  <c r="B99" i="27"/>
  <c r="U98" i="27"/>
  <c r="T98" i="27"/>
  <c r="S98" i="27"/>
  <c r="R98" i="27"/>
  <c r="Q98" i="27"/>
  <c r="K98" i="27"/>
  <c r="J98" i="27"/>
  <c r="I98" i="27"/>
  <c r="H98" i="27"/>
  <c r="G98" i="27"/>
  <c r="E98" i="27"/>
  <c r="D98" i="27"/>
  <c r="B98" i="27"/>
  <c r="U97" i="27"/>
  <c r="T97" i="27"/>
  <c r="S97" i="27"/>
  <c r="R97" i="27"/>
  <c r="Q97" i="27"/>
  <c r="K97" i="27"/>
  <c r="J97" i="27"/>
  <c r="I97" i="27"/>
  <c r="H97" i="27"/>
  <c r="G97" i="27"/>
  <c r="E97" i="27"/>
  <c r="D97" i="27"/>
  <c r="B97" i="27"/>
  <c r="U96" i="27"/>
  <c r="T96" i="27"/>
  <c r="S96" i="27"/>
  <c r="R96" i="27"/>
  <c r="Q96" i="27"/>
  <c r="K96" i="27"/>
  <c r="J96" i="27"/>
  <c r="I96" i="27"/>
  <c r="H96" i="27"/>
  <c r="G96" i="27"/>
  <c r="E96" i="27"/>
  <c r="D96" i="27"/>
  <c r="B96" i="27"/>
  <c r="U95" i="27"/>
  <c r="T95" i="27"/>
  <c r="S95" i="27"/>
  <c r="R95" i="27"/>
  <c r="Q95" i="27"/>
  <c r="K95" i="27"/>
  <c r="J95" i="27"/>
  <c r="I95" i="27"/>
  <c r="H95" i="27"/>
  <c r="G95" i="27"/>
  <c r="E95" i="27"/>
  <c r="D95" i="27"/>
  <c r="B95" i="27"/>
  <c r="U94" i="27"/>
  <c r="T94" i="27"/>
  <c r="S94" i="27"/>
  <c r="R94" i="27"/>
  <c r="Q94" i="27"/>
  <c r="K94" i="27"/>
  <c r="J94" i="27"/>
  <c r="I94" i="27"/>
  <c r="H94" i="27"/>
  <c r="G94" i="27"/>
  <c r="E94" i="27"/>
  <c r="D94" i="27"/>
  <c r="B94" i="27"/>
  <c r="U93" i="27"/>
  <c r="T93" i="27"/>
  <c r="S93" i="27"/>
  <c r="R93" i="27"/>
  <c r="Q93" i="27"/>
  <c r="K93" i="27"/>
  <c r="J93" i="27"/>
  <c r="I93" i="27"/>
  <c r="H93" i="27"/>
  <c r="G93" i="27"/>
  <c r="E93" i="27"/>
  <c r="D93" i="27"/>
  <c r="B93" i="27"/>
  <c r="U92" i="27"/>
  <c r="T92" i="27"/>
  <c r="S92" i="27"/>
  <c r="R92" i="27"/>
  <c r="Q92" i="27"/>
  <c r="K92" i="27"/>
  <c r="J92" i="27"/>
  <c r="I92" i="27"/>
  <c r="H92" i="27"/>
  <c r="G92" i="27"/>
  <c r="E92" i="27"/>
  <c r="D92" i="27"/>
  <c r="B92" i="27"/>
  <c r="U91" i="27"/>
  <c r="T91" i="27"/>
  <c r="S91" i="27"/>
  <c r="R91" i="27"/>
  <c r="Q91" i="27"/>
  <c r="K91" i="27"/>
  <c r="J91" i="27"/>
  <c r="I91" i="27"/>
  <c r="H91" i="27"/>
  <c r="G91" i="27"/>
  <c r="E91" i="27"/>
  <c r="D91" i="27"/>
  <c r="B91" i="27"/>
  <c r="U90" i="27"/>
  <c r="T90" i="27"/>
  <c r="S90" i="27"/>
  <c r="R90" i="27"/>
  <c r="Q90" i="27"/>
  <c r="K90" i="27"/>
  <c r="J90" i="27"/>
  <c r="I90" i="27"/>
  <c r="H90" i="27"/>
  <c r="G90" i="27"/>
  <c r="E90" i="27"/>
  <c r="D90" i="27"/>
  <c r="B90" i="27"/>
  <c r="U89" i="27"/>
  <c r="T89" i="27"/>
  <c r="S89" i="27"/>
  <c r="R89" i="27"/>
  <c r="Q89" i="27"/>
  <c r="K89" i="27"/>
  <c r="J89" i="27"/>
  <c r="I89" i="27"/>
  <c r="H89" i="27"/>
  <c r="G89" i="27"/>
  <c r="E89" i="27"/>
  <c r="D89" i="27"/>
  <c r="B89" i="27"/>
  <c r="U88" i="27"/>
  <c r="T88" i="27"/>
  <c r="S88" i="27"/>
  <c r="R88" i="27"/>
  <c r="Q88" i="27"/>
  <c r="K88" i="27"/>
  <c r="J88" i="27"/>
  <c r="I88" i="27"/>
  <c r="H88" i="27"/>
  <c r="G88" i="27"/>
  <c r="E88" i="27"/>
  <c r="D88" i="27"/>
  <c r="B88" i="27"/>
  <c r="U87" i="27"/>
  <c r="T87" i="27"/>
  <c r="S87" i="27"/>
  <c r="R87" i="27"/>
  <c r="Q87" i="27"/>
  <c r="K87" i="27"/>
  <c r="J87" i="27"/>
  <c r="I87" i="27"/>
  <c r="H87" i="27"/>
  <c r="G87" i="27"/>
  <c r="E87" i="27"/>
  <c r="D87" i="27"/>
  <c r="B87" i="27"/>
  <c r="U86" i="27"/>
  <c r="T86" i="27"/>
  <c r="S86" i="27"/>
  <c r="R86" i="27"/>
  <c r="Q86" i="27"/>
  <c r="K86" i="27"/>
  <c r="J86" i="27"/>
  <c r="I86" i="27"/>
  <c r="H86" i="27"/>
  <c r="G86" i="27"/>
  <c r="E86" i="27"/>
  <c r="D86" i="27"/>
  <c r="B86" i="27"/>
  <c r="U85" i="27"/>
  <c r="T85" i="27"/>
  <c r="S85" i="27"/>
  <c r="R85" i="27"/>
  <c r="Q85" i="27"/>
  <c r="K85" i="27"/>
  <c r="J85" i="27"/>
  <c r="I85" i="27"/>
  <c r="H85" i="27"/>
  <c r="G85" i="27"/>
  <c r="E85" i="27"/>
  <c r="D85" i="27"/>
  <c r="B85" i="27"/>
  <c r="U84" i="27"/>
  <c r="T84" i="27"/>
  <c r="S84" i="27"/>
  <c r="R84" i="27"/>
  <c r="Q84" i="27"/>
  <c r="K84" i="27"/>
  <c r="J84" i="27"/>
  <c r="I84" i="27"/>
  <c r="H84" i="27"/>
  <c r="G84" i="27"/>
  <c r="E84" i="27"/>
  <c r="D84" i="27"/>
  <c r="B84" i="27"/>
  <c r="U83" i="27"/>
  <c r="T83" i="27"/>
  <c r="S83" i="27"/>
  <c r="R83" i="27"/>
  <c r="Q83" i="27"/>
  <c r="K83" i="27"/>
  <c r="J83" i="27"/>
  <c r="I83" i="27"/>
  <c r="H83" i="27"/>
  <c r="G83" i="27"/>
  <c r="E83" i="27"/>
  <c r="D83" i="27"/>
  <c r="B83" i="27"/>
  <c r="U82" i="27"/>
  <c r="T82" i="27"/>
  <c r="S82" i="27"/>
  <c r="R82" i="27"/>
  <c r="Q82" i="27"/>
  <c r="K82" i="27"/>
  <c r="J82" i="27"/>
  <c r="I82" i="27"/>
  <c r="H82" i="27"/>
  <c r="G82" i="27"/>
  <c r="E82" i="27"/>
  <c r="D82" i="27"/>
  <c r="B82" i="27"/>
  <c r="U81" i="27"/>
  <c r="T81" i="27"/>
  <c r="S81" i="27"/>
  <c r="R81" i="27"/>
  <c r="Q81" i="27"/>
  <c r="K81" i="27"/>
  <c r="J81" i="27"/>
  <c r="I81" i="27"/>
  <c r="H81" i="27"/>
  <c r="G81" i="27"/>
  <c r="E81" i="27"/>
  <c r="D81" i="27"/>
  <c r="B81" i="27"/>
  <c r="U80" i="27"/>
  <c r="T80" i="27"/>
  <c r="S80" i="27"/>
  <c r="R80" i="27"/>
  <c r="Q80" i="27"/>
  <c r="K80" i="27"/>
  <c r="J80" i="27"/>
  <c r="I80" i="27"/>
  <c r="H80" i="27"/>
  <c r="G80" i="27"/>
  <c r="E80" i="27"/>
  <c r="D80" i="27"/>
  <c r="B80" i="27"/>
  <c r="U79" i="27"/>
  <c r="T79" i="27"/>
  <c r="S79" i="27"/>
  <c r="R79" i="27"/>
  <c r="Q79" i="27"/>
  <c r="K79" i="27"/>
  <c r="J79" i="27"/>
  <c r="I79" i="27"/>
  <c r="H79" i="27"/>
  <c r="G79" i="27"/>
  <c r="E79" i="27"/>
  <c r="D79" i="27"/>
  <c r="B79" i="27"/>
  <c r="U78" i="27"/>
  <c r="T78" i="27"/>
  <c r="S78" i="27"/>
  <c r="R78" i="27"/>
  <c r="Q78" i="27"/>
  <c r="K78" i="27"/>
  <c r="J78" i="27"/>
  <c r="I78" i="27"/>
  <c r="H78" i="27"/>
  <c r="G78" i="27"/>
  <c r="E78" i="27"/>
  <c r="D78" i="27"/>
  <c r="B78" i="27"/>
  <c r="U77" i="27"/>
  <c r="T77" i="27"/>
  <c r="S77" i="27"/>
  <c r="R77" i="27"/>
  <c r="Q77" i="27"/>
  <c r="K77" i="27"/>
  <c r="J77" i="27"/>
  <c r="I77" i="27"/>
  <c r="H77" i="27"/>
  <c r="G77" i="27"/>
  <c r="E77" i="27"/>
  <c r="D77" i="27"/>
  <c r="B77" i="27"/>
  <c r="U76" i="27"/>
  <c r="T76" i="27"/>
  <c r="S76" i="27"/>
  <c r="R76" i="27"/>
  <c r="Q76" i="27"/>
  <c r="K76" i="27"/>
  <c r="J76" i="27"/>
  <c r="I76" i="27"/>
  <c r="H76" i="27"/>
  <c r="G76" i="27"/>
  <c r="E76" i="27"/>
  <c r="D76" i="27"/>
  <c r="B76" i="27"/>
  <c r="U75" i="27"/>
  <c r="T75" i="27"/>
  <c r="S75" i="27"/>
  <c r="R75" i="27"/>
  <c r="Q75" i="27"/>
  <c r="K75" i="27"/>
  <c r="J75" i="27"/>
  <c r="I75" i="27"/>
  <c r="H75" i="27"/>
  <c r="G75" i="27"/>
  <c r="E75" i="27"/>
  <c r="D75" i="27"/>
  <c r="B75" i="27"/>
  <c r="U74" i="27"/>
  <c r="T74" i="27"/>
  <c r="S74" i="27"/>
  <c r="R74" i="27"/>
  <c r="Q74" i="27"/>
  <c r="K74" i="27"/>
  <c r="J74" i="27"/>
  <c r="I74" i="27"/>
  <c r="H74" i="27"/>
  <c r="G74" i="27"/>
  <c r="E74" i="27"/>
  <c r="D74" i="27"/>
  <c r="B74" i="27"/>
  <c r="U73" i="27"/>
  <c r="T73" i="27"/>
  <c r="S73" i="27"/>
  <c r="R73" i="27"/>
  <c r="Q73" i="27"/>
  <c r="K73" i="27"/>
  <c r="J73" i="27"/>
  <c r="I73" i="27"/>
  <c r="H73" i="27"/>
  <c r="G73" i="27"/>
  <c r="E73" i="27"/>
  <c r="D73" i="27"/>
  <c r="B73" i="27"/>
  <c r="U72" i="27"/>
  <c r="T72" i="27"/>
  <c r="S72" i="27"/>
  <c r="R72" i="27"/>
  <c r="Q72" i="27"/>
  <c r="K72" i="27"/>
  <c r="J72" i="27"/>
  <c r="I72" i="27"/>
  <c r="H72" i="27"/>
  <c r="G72" i="27"/>
  <c r="E72" i="27"/>
  <c r="D72" i="27"/>
  <c r="B72" i="27"/>
  <c r="U71" i="27"/>
  <c r="T71" i="27"/>
  <c r="S71" i="27"/>
  <c r="R71" i="27"/>
  <c r="Q71" i="27"/>
  <c r="K71" i="27"/>
  <c r="J71" i="27"/>
  <c r="I71" i="27"/>
  <c r="H71" i="27"/>
  <c r="G71" i="27"/>
  <c r="E71" i="27"/>
  <c r="D71" i="27"/>
  <c r="B71" i="27"/>
  <c r="U70" i="27"/>
  <c r="T70" i="27"/>
  <c r="S70" i="27"/>
  <c r="R70" i="27"/>
  <c r="Q70" i="27"/>
  <c r="K70" i="27"/>
  <c r="J70" i="27"/>
  <c r="I70" i="27"/>
  <c r="H70" i="27"/>
  <c r="G70" i="27"/>
  <c r="E70" i="27"/>
  <c r="D70" i="27"/>
  <c r="B70" i="27"/>
  <c r="U69" i="27"/>
  <c r="T69" i="27"/>
  <c r="S69" i="27"/>
  <c r="R69" i="27"/>
  <c r="Q69" i="27"/>
  <c r="K69" i="27"/>
  <c r="J69" i="27"/>
  <c r="I69" i="27"/>
  <c r="H69" i="27"/>
  <c r="G69" i="27"/>
  <c r="E69" i="27"/>
  <c r="D69" i="27"/>
  <c r="B69" i="27"/>
  <c r="U68" i="27"/>
  <c r="T68" i="27"/>
  <c r="S68" i="27"/>
  <c r="R68" i="27"/>
  <c r="Q68" i="27"/>
  <c r="K68" i="27"/>
  <c r="J68" i="27"/>
  <c r="I68" i="27"/>
  <c r="H68" i="27"/>
  <c r="G68" i="27"/>
  <c r="E68" i="27"/>
  <c r="D68" i="27"/>
  <c r="B68" i="27"/>
  <c r="U67" i="27"/>
  <c r="T67" i="27"/>
  <c r="S67" i="27"/>
  <c r="R67" i="27"/>
  <c r="Q67" i="27"/>
  <c r="K67" i="27"/>
  <c r="J67" i="27"/>
  <c r="I67" i="27"/>
  <c r="H67" i="27"/>
  <c r="G67" i="27"/>
  <c r="E67" i="27"/>
  <c r="D67" i="27"/>
  <c r="B67" i="27"/>
  <c r="U66" i="27"/>
  <c r="T66" i="27"/>
  <c r="S66" i="27"/>
  <c r="R66" i="27"/>
  <c r="Q66" i="27"/>
  <c r="K66" i="27"/>
  <c r="J66" i="27"/>
  <c r="I66" i="27"/>
  <c r="H66" i="27"/>
  <c r="G66" i="27"/>
  <c r="E66" i="27"/>
  <c r="D66" i="27"/>
  <c r="B66" i="27"/>
  <c r="U65" i="27"/>
  <c r="T65" i="27"/>
  <c r="S65" i="27"/>
  <c r="R65" i="27"/>
  <c r="Q65" i="27"/>
  <c r="K65" i="27"/>
  <c r="J65" i="27"/>
  <c r="I65" i="27"/>
  <c r="H65" i="27"/>
  <c r="G65" i="27"/>
  <c r="E65" i="27"/>
  <c r="D65" i="27"/>
  <c r="B65" i="27"/>
  <c r="U64" i="27"/>
  <c r="T64" i="27"/>
  <c r="S64" i="27"/>
  <c r="R64" i="27"/>
  <c r="Q64" i="27"/>
  <c r="K64" i="27"/>
  <c r="J64" i="27"/>
  <c r="I64" i="27"/>
  <c r="H64" i="27"/>
  <c r="G64" i="27"/>
  <c r="E64" i="27"/>
  <c r="D64" i="27"/>
  <c r="B64" i="27"/>
  <c r="U63" i="27"/>
  <c r="T63" i="27"/>
  <c r="S63" i="27"/>
  <c r="R63" i="27"/>
  <c r="Q63" i="27"/>
  <c r="P63" i="27"/>
  <c r="K63" i="27"/>
  <c r="J63" i="27"/>
  <c r="I63" i="27"/>
  <c r="H63" i="27"/>
  <c r="G63" i="27"/>
  <c r="E63" i="27"/>
  <c r="D63" i="27"/>
  <c r="B63" i="27"/>
  <c r="A63" i="27"/>
  <c r="U62" i="27"/>
  <c r="T62" i="27"/>
  <c r="S62" i="27"/>
  <c r="R62" i="27"/>
  <c r="Q62" i="27"/>
  <c r="K62" i="27"/>
  <c r="J62" i="27"/>
  <c r="I62" i="27"/>
  <c r="H62" i="27"/>
  <c r="G62" i="27"/>
  <c r="E62" i="27"/>
  <c r="D62" i="27"/>
  <c r="B62" i="27"/>
  <c r="U61" i="27"/>
  <c r="T61" i="27"/>
  <c r="S61" i="27"/>
  <c r="R61" i="27"/>
  <c r="Q61" i="27"/>
  <c r="K61" i="27"/>
  <c r="J61" i="27"/>
  <c r="I61" i="27"/>
  <c r="H61" i="27"/>
  <c r="G61" i="27"/>
  <c r="E61" i="27"/>
  <c r="D61" i="27"/>
  <c r="B61" i="27"/>
  <c r="U60" i="27"/>
  <c r="T60" i="27"/>
  <c r="S60" i="27"/>
  <c r="R60" i="27"/>
  <c r="Q60" i="27"/>
  <c r="K60" i="27"/>
  <c r="J60" i="27"/>
  <c r="I60" i="27"/>
  <c r="H60" i="27"/>
  <c r="G60" i="27"/>
  <c r="E60" i="27"/>
  <c r="D60" i="27"/>
  <c r="B60" i="27"/>
  <c r="U59" i="27"/>
  <c r="T59" i="27"/>
  <c r="S59" i="27"/>
  <c r="R59" i="27"/>
  <c r="Q59" i="27"/>
  <c r="K59" i="27"/>
  <c r="J59" i="27"/>
  <c r="I59" i="27"/>
  <c r="H59" i="27"/>
  <c r="G59" i="27"/>
  <c r="E59" i="27"/>
  <c r="D59" i="27"/>
  <c r="B59" i="27"/>
  <c r="U58" i="27"/>
  <c r="T58" i="27"/>
  <c r="S58" i="27"/>
  <c r="R58" i="27"/>
  <c r="Q58" i="27"/>
  <c r="K58" i="27"/>
  <c r="J58" i="27"/>
  <c r="I58" i="27"/>
  <c r="H58" i="27"/>
  <c r="G58" i="27"/>
  <c r="E58" i="27"/>
  <c r="D58" i="27"/>
  <c r="B58" i="27"/>
  <c r="U57" i="27"/>
  <c r="T57" i="27"/>
  <c r="S57" i="27"/>
  <c r="R57" i="27"/>
  <c r="Q57" i="27"/>
  <c r="K57" i="27"/>
  <c r="J57" i="27"/>
  <c r="I57" i="27"/>
  <c r="H57" i="27"/>
  <c r="G57" i="27"/>
  <c r="E57" i="27"/>
  <c r="D57" i="27"/>
  <c r="B57" i="27"/>
  <c r="U56" i="27"/>
  <c r="T56" i="27"/>
  <c r="S56" i="27"/>
  <c r="R56" i="27"/>
  <c r="Q56" i="27"/>
  <c r="K56" i="27"/>
  <c r="J56" i="27"/>
  <c r="I56" i="27"/>
  <c r="H56" i="27"/>
  <c r="G56" i="27"/>
  <c r="E56" i="27"/>
  <c r="D56" i="27"/>
  <c r="B56" i="27"/>
  <c r="U55" i="27"/>
  <c r="T55" i="27"/>
  <c r="S55" i="27"/>
  <c r="R55" i="27"/>
  <c r="Q55" i="27"/>
  <c r="K55" i="27"/>
  <c r="J55" i="27"/>
  <c r="I55" i="27"/>
  <c r="H55" i="27"/>
  <c r="G55" i="27"/>
  <c r="E55" i="27"/>
  <c r="D55" i="27"/>
  <c r="B55" i="27"/>
  <c r="U54" i="27"/>
  <c r="T54" i="27"/>
  <c r="S54" i="27"/>
  <c r="R54" i="27"/>
  <c r="Q54" i="27"/>
  <c r="K54" i="27"/>
  <c r="J54" i="27"/>
  <c r="I54" i="27"/>
  <c r="H54" i="27"/>
  <c r="G54" i="27"/>
  <c r="E54" i="27"/>
  <c r="D54" i="27"/>
  <c r="B54" i="27"/>
  <c r="U53" i="27"/>
  <c r="T53" i="27"/>
  <c r="S53" i="27"/>
  <c r="R53" i="27"/>
  <c r="Q53" i="27"/>
  <c r="K53" i="27"/>
  <c r="J53" i="27"/>
  <c r="I53" i="27"/>
  <c r="H53" i="27"/>
  <c r="G53" i="27"/>
  <c r="E53" i="27"/>
  <c r="D53" i="27"/>
  <c r="B53" i="27"/>
  <c r="U52" i="27"/>
  <c r="T52" i="27"/>
  <c r="S52" i="27"/>
  <c r="R52" i="27"/>
  <c r="Q52" i="27"/>
  <c r="K52" i="27"/>
  <c r="J52" i="27"/>
  <c r="I52" i="27"/>
  <c r="H52" i="27"/>
  <c r="G52" i="27"/>
  <c r="E52" i="27"/>
  <c r="D52" i="27"/>
  <c r="B52" i="27"/>
  <c r="U51" i="27"/>
  <c r="T51" i="27"/>
  <c r="S51" i="27"/>
  <c r="R51" i="27"/>
  <c r="Q51" i="27"/>
  <c r="K51" i="27"/>
  <c r="J51" i="27"/>
  <c r="I51" i="27"/>
  <c r="H51" i="27"/>
  <c r="G51" i="27"/>
  <c r="E51" i="27"/>
  <c r="D51" i="27"/>
  <c r="B51" i="27"/>
  <c r="U50" i="27"/>
  <c r="T50" i="27"/>
  <c r="S50" i="27"/>
  <c r="R50" i="27"/>
  <c r="Q50" i="27"/>
  <c r="K50" i="27"/>
  <c r="J50" i="27"/>
  <c r="I50" i="27"/>
  <c r="H50" i="27"/>
  <c r="G50" i="27"/>
  <c r="E50" i="27"/>
  <c r="D50" i="27"/>
  <c r="B50" i="27"/>
  <c r="U49" i="27"/>
  <c r="T49" i="27"/>
  <c r="S49" i="27"/>
  <c r="R49" i="27"/>
  <c r="Q49" i="27"/>
  <c r="K49" i="27"/>
  <c r="J49" i="27"/>
  <c r="I49" i="27"/>
  <c r="H49" i="27"/>
  <c r="G49" i="27"/>
  <c r="E49" i="27"/>
  <c r="D49" i="27"/>
  <c r="B49" i="27"/>
  <c r="U48" i="27"/>
  <c r="T48" i="27"/>
  <c r="S48" i="27"/>
  <c r="R48" i="27"/>
  <c r="Q48" i="27"/>
  <c r="K48" i="27"/>
  <c r="J48" i="27"/>
  <c r="I48" i="27"/>
  <c r="H48" i="27"/>
  <c r="G48" i="27"/>
  <c r="E48" i="27"/>
  <c r="D48" i="27"/>
  <c r="B48" i="27"/>
  <c r="U47" i="27"/>
  <c r="T47" i="27"/>
  <c r="S47" i="27"/>
  <c r="R47" i="27"/>
  <c r="Q47" i="27"/>
  <c r="K47" i="27"/>
  <c r="J47" i="27"/>
  <c r="I47" i="27"/>
  <c r="H47" i="27"/>
  <c r="G47" i="27"/>
  <c r="E47" i="27"/>
  <c r="D47" i="27"/>
  <c r="B47" i="27"/>
  <c r="U46" i="27"/>
  <c r="T46" i="27"/>
  <c r="S46" i="27"/>
  <c r="R46" i="27"/>
  <c r="Q46" i="27"/>
  <c r="K46" i="27"/>
  <c r="J46" i="27"/>
  <c r="I46" i="27"/>
  <c r="H46" i="27"/>
  <c r="G46" i="27"/>
  <c r="E46" i="27"/>
  <c r="D46" i="27"/>
  <c r="B46" i="27"/>
  <c r="U45" i="27"/>
  <c r="T45" i="27"/>
  <c r="S45" i="27"/>
  <c r="R45" i="27"/>
  <c r="Q45" i="27"/>
  <c r="K45" i="27"/>
  <c r="J45" i="27"/>
  <c r="I45" i="27"/>
  <c r="H45" i="27"/>
  <c r="G45" i="27"/>
  <c r="E45" i="27"/>
  <c r="D45" i="27"/>
  <c r="B45" i="27"/>
  <c r="U44" i="27"/>
  <c r="T44" i="27"/>
  <c r="S44" i="27"/>
  <c r="R44" i="27"/>
  <c r="Q44" i="27"/>
  <c r="K44" i="27"/>
  <c r="J44" i="27"/>
  <c r="I44" i="27"/>
  <c r="H44" i="27"/>
  <c r="G44" i="27"/>
  <c r="E44" i="27"/>
  <c r="D44" i="27"/>
  <c r="B44" i="27"/>
  <c r="U43" i="27"/>
  <c r="T43" i="27"/>
  <c r="S43" i="27"/>
  <c r="R43" i="27"/>
  <c r="Q43" i="27"/>
  <c r="K43" i="27"/>
  <c r="J43" i="27"/>
  <c r="I43" i="27"/>
  <c r="H43" i="27"/>
  <c r="G43" i="27"/>
  <c r="E43" i="27"/>
  <c r="D43" i="27"/>
  <c r="B43" i="27"/>
  <c r="U42" i="27"/>
  <c r="T42" i="27"/>
  <c r="S42" i="27"/>
  <c r="R42" i="27"/>
  <c r="Q42" i="27"/>
  <c r="K42" i="27"/>
  <c r="J42" i="27"/>
  <c r="I42" i="27"/>
  <c r="H42" i="27"/>
  <c r="G42" i="27"/>
  <c r="E42" i="27"/>
  <c r="D42" i="27"/>
  <c r="B42" i="27"/>
  <c r="U41" i="27"/>
  <c r="T41" i="27"/>
  <c r="S41" i="27"/>
  <c r="R41" i="27"/>
  <c r="Q41" i="27"/>
  <c r="K41" i="27"/>
  <c r="J41" i="27"/>
  <c r="I41" i="27"/>
  <c r="H41" i="27"/>
  <c r="G41" i="27"/>
  <c r="E41" i="27"/>
  <c r="D41" i="27"/>
  <c r="B41" i="27"/>
  <c r="U40" i="27"/>
  <c r="T40" i="27"/>
  <c r="S40" i="27"/>
  <c r="R40" i="27"/>
  <c r="Q40" i="27"/>
  <c r="K40" i="27"/>
  <c r="J40" i="27"/>
  <c r="I40" i="27"/>
  <c r="H40" i="27"/>
  <c r="G40" i="27"/>
  <c r="E40" i="27"/>
  <c r="D40" i="27"/>
  <c r="B40" i="27"/>
  <c r="U39" i="27"/>
  <c r="T39" i="27"/>
  <c r="S39" i="27"/>
  <c r="R39" i="27"/>
  <c r="Q39" i="27"/>
  <c r="K39" i="27"/>
  <c r="J39" i="27"/>
  <c r="I39" i="27"/>
  <c r="H39" i="27"/>
  <c r="G39" i="27"/>
  <c r="E39" i="27"/>
  <c r="D39" i="27"/>
  <c r="B39" i="27"/>
  <c r="U38" i="27"/>
  <c r="T38" i="27"/>
  <c r="S38" i="27"/>
  <c r="R38" i="27"/>
  <c r="Q38" i="27"/>
  <c r="K38" i="27"/>
  <c r="J38" i="27"/>
  <c r="I38" i="27"/>
  <c r="H38" i="27"/>
  <c r="G38" i="27"/>
  <c r="E38" i="27"/>
  <c r="D38" i="27"/>
  <c r="B38" i="27"/>
  <c r="U37" i="27"/>
  <c r="T37" i="27"/>
  <c r="S37" i="27"/>
  <c r="R37" i="27"/>
  <c r="Q37" i="27"/>
  <c r="K37" i="27"/>
  <c r="J37" i="27"/>
  <c r="I37" i="27"/>
  <c r="H37" i="27"/>
  <c r="G37" i="27"/>
  <c r="E37" i="27"/>
  <c r="D37" i="27"/>
  <c r="B37" i="27"/>
  <c r="U36" i="27"/>
  <c r="T36" i="27"/>
  <c r="S36" i="27"/>
  <c r="R36" i="27"/>
  <c r="Q36" i="27"/>
  <c r="K36" i="27"/>
  <c r="J36" i="27"/>
  <c r="I36" i="27"/>
  <c r="H36" i="27"/>
  <c r="G36" i="27"/>
  <c r="E36" i="27"/>
  <c r="D36" i="27"/>
  <c r="B36" i="27"/>
  <c r="U35" i="27"/>
  <c r="T35" i="27"/>
  <c r="S35" i="27"/>
  <c r="R35" i="27"/>
  <c r="Q35" i="27"/>
  <c r="K35" i="27"/>
  <c r="J35" i="27"/>
  <c r="I35" i="27"/>
  <c r="H35" i="27"/>
  <c r="G35" i="27"/>
  <c r="E35" i="27"/>
  <c r="D35" i="27"/>
  <c r="B35" i="27"/>
  <c r="U34" i="27"/>
  <c r="T34" i="27"/>
  <c r="S34" i="27"/>
  <c r="R34" i="27"/>
  <c r="Q34" i="27"/>
  <c r="K34" i="27"/>
  <c r="J34" i="27"/>
  <c r="I34" i="27"/>
  <c r="H34" i="27"/>
  <c r="G34" i="27"/>
  <c r="E34" i="27"/>
  <c r="D34" i="27"/>
  <c r="B34" i="27"/>
  <c r="U33" i="27"/>
  <c r="T33" i="27"/>
  <c r="S33" i="27"/>
  <c r="R33" i="27"/>
  <c r="Q33" i="27"/>
  <c r="K33" i="27"/>
  <c r="J33" i="27"/>
  <c r="I33" i="27"/>
  <c r="H33" i="27"/>
  <c r="G33" i="27"/>
  <c r="E33" i="27"/>
  <c r="D33" i="27"/>
  <c r="B33" i="27"/>
  <c r="U32" i="27"/>
  <c r="T32" i="27"/>
  <c r="S32" i="27"/>
  <c r="R32" i="27"/>
  <c r="Q32" i="27"/>
  <c r="K32" i="27"/>
  <c r="J32" i="27"/>
  <c r="I32" i="27"/>
  <c r="H32" i="27"/>
  <c r="G32" i="27"/>
  <c r="E32" i="27"/>
  <c r="D32" i="27"/>
  <c r="B32" i="27"/>
  <c r="U31" i="27"/>
  <c r="T31" i="27"/>
  <c r="S31" i="27"/>
  <c r="R31" i="27"/>
  <c r="Q31" i="27"/>
  <c r="K31" i="27"/>
  <c r="J31" i="27"/>
  <c r="I31" i="27"/>
  <c r="H31" i="27"/>
  <c r="G31" i="27"/>
  <c r="E31" i="27"/>
  <c r="D31" i="27"/>
  <c r="B31" i="27"/>
  <c r="U30" i="27"/>
  <c r="T30" i="27"/>
  <c r="S30" i="27"/>
  <c r="R30" i="27"/>
  <c r="Q30" i="27"/>
  <c r="K30" i="27"/>
  <c r="J30" i="27"/>
  <c r="I30" i="27"/>
  <c r="H30" i="27"/>
  <c r="G30" i="27"/>
  <c r="E30" i="27"/>
  <c r="D30" i="27"/>
  <c r="B30" i="27"/>
  <c r="U29" i="27"/>
  <c r="T29" i="27"/>
  <c r="S29" i="27"/>
  <c r="R29" i="27"/>
  <c r="Q29" i="27"/>
  <c r="K29" i="27"/>
  <c r="J29" i="27"/>
  <c r="I29" i="27"/>
  <c r="H29" i="27"/>
  <c r="G29" i="27"/>
  <c r="E29" i="27"/>
  <c r="D29" i="27"/>
  <c r="B29" i="27"/>
  <c r="U28" i="27"/>
  <c r="T28" i="27"/>
  <c r="S28" i="27"/>
  <c r="R28" i="27"/>
  <c r="Q28" i="27"/>
  <c r="K28" i="27"/>
  <c r="J28" i="27"/>
  <c r="I28" i="27"/>
  <c r="H28" i="27"/>
  <c r="G28" i="27"/>
  <c r="E28" i="27"/>
  <c r="D28" i="27"/>
  <c r="B28" i="27"/>
  <c r="U27" i="27"/>
  <c r="T27" i="27"/>
  <c r="S27" i="27"/>
  <c r="R27" i="27"/>
  <c r="Q27" i="27"/>
  <c r="K27" i="27"/>
  <c r="J27" i="27"/>
  <c r="I27" i="27"/>
  <c r="H27" i="27"/>
  <c r="G27" i="27"/>
  <c r="E27" i="27"/>
  <c r="D27" i="27"/>
  <c r="B27" i="27"/>
  <c r="U26" i="27"/>
  <c r="T26" i="27"/>
  <c r="S26" i="27"/>
  <c r="R26" i="27"/>
  <c r="Q26" i="27"/>
  <c r="K26" i="27"/>
  <c r="J26" i="27"/>
  <c r="I26" i="27"/>
  <c r="H26" i="27"/>
  <c r="G26" i="27"/>
  <c r="E26" i="27"/>
  <c r="D26" i="27"/>
  <c r="B26" i="27"/>
  <c r="U25" i="27"/>
  <c r="T25" i="27"/>
  <c r="S25" i="27"/>
  <c r="R25" i="27"/>
  <c r="Q25" i="27"/>
  <c r="K25" i="27"/>
  <c r="J25" i="27"/>
  <c r="I25" i="27"/>
  <c r="H25" i="27"/>
  <c r="G25" i="27"/>
  <c r="E25" i="27"/>
  <c r="D25" i="27"/>
  <c r="B25" i="27"/>
  <c r="U24" i="27"/>
  <c r="T24" i="27"/>
  <c r="S24" i="27"/>
  <c r="R24" i="27"/>
  <c r="Q24" i="27"/>
  <c r="K24" i="27"/>
  <c r="J24" i="27"/>
  <c r="I24" i="27"/>
  <c r="H24" i="27"/>
  <c r="G24" i="27"/>
  <c r="E24" i="27"/>
  <c r="D24" i="27"/>
  <c r="B24" i="27"/>
  <c r="U23" i="27"/>
  <c r="T23" i="27"/>
  <c r="S23" i="27"/>
  <c r="R23" i="27"/>
  <c r="Q23" i="27"/>
  <c r="K23" i="27"/>
  <c r="J23" i="27"/>
  <c r="I23" i="27"/>
  <c r="H23" i="27"/>
  <c r="G23" i="27"/>
  <c r="E23" i="27"/>
  <c r="D23" i="27"/>
  <c r="B23" i="27"/>
  <c r="U22" i="27"/>
  <c r="T22" i="27"/>
  <c r="S22" i="27"/>
  <c r="R22" i="27"/>
  <c r="Q22" i="27"/>
  <c r="K22" i="27"/>
  <c r="J22" i="27"/>
  <c r="I22" i="27"/>
  <c r="H22" i="27"/>
  <c r="G22" i="27"/>
  <c r="E22" i="27"/>
  <c r="D22" i="27"/>
  <c r="B22" i="27"/>
  <c r="U21" i="27"/>
  <c r="T21" i="27"/>
  <c r="S21" i="27"/>
  <c r="R21" i="27"/>
  <c r="Q21" i="27"/>
  <c r="K21" i="27"/>
  <c r="J21" i="27"/>
  <c r="I21" i="27"/>
  <c r="H21" i="27"/>
  <c r="G21" i="27"/>
  <c r="E21" i="27"/>
  <c r="D21" i="27"/>
  <c r="B21" i="27"/>
  <c r="U20" i="27"/>
  <c r="T20" i="27"/>
  <c r="S20" i="27"/>
  <c r="R20" i="27"/>
  <c r="Q20" i="27"/>
  <c r="K20" i="27"/>
  <c r="J20" i="27"/>
  <c r="I20" i="27"/>
  <c r="H20" i="27"/>
  <c r="G20" i="27"/>
  <c r="E20" i="27"/>
  <c r="D20" i="27"/>
  <c r="B20" i="27"/>
  <c r="U19" i="27"/>
  <c r="T19" i="27"/>
  <c r="S19" i="27"/>
  <c r="R19" i="27"/>
  <c r="Q19" i="27"/>
  <c r="N19" i="27"/>
  <c r="K19" i="27"/>
  <c r="J19" i="27"/>
  <c r="I19" i="27"/>
  <c r="H19" i="27"/>
  <c r="G19" i="27"/>
  <c r="E19" i="27"/>
  <c r="D19" i="27"/>
  <c r="B19" i="27"/>
  <c r="U18" i="27"/>
  <c r="T18" i="27"/>
  <c r="S18" i="27"/>
  <c r="R18" i="27"/>
  <c r="Q18" i="27"/>
  <c r="N18" i="27"/>
  <c r="K18" i="27"/>
  <c r="J18" i="27"/>
  <c r="I18" i="27"/>
  <c r="H18" i="27"/>
  <c r="G18" i="27"/>
  <c r="E18" i="27"/>
  <c r="D18" i="27"/>
  <c r="B18" i="27"/>
  <c r="U17" i="27"/>
  <c r="T17" i="27"/>
  <c r="S17" i="27"/>
  <c r="R17" i="27"/>
  <c r="Q17" i="27"/>
  <c r="N17" i="27"/>
  <c r="K17" i="27"/>
  <c r="J17" i="27"/>
  <c r="I17" i="27"/>
  <c r="H17" i="27"/>
  <c r="G17" i="27"/>
  <c r="E17" i="27"/>
  <c r="D17" i="27"/>
  <c r="B17" i="27"/>
  <c r="U16" i="27"/>
  <c r="T16" i="27"/>
  <c r="S16" i="27"/>
  <c r="R16" i="27"/>
  <c r="Q16" i="27"/>
  <c r="N16" i="27"/>
  <c r="K16" i="27"/>
  <c r="J16" i="27"/>
  <c r="I16" i="27"/>
  <c r="H16" i="27"/>
  <c r="G16" i="27"/>
  <c r="E16" i="27"/>
  <c r="D16" i="27"/>
  <c r="B16" i="27"/>
  <c r="U15" i="27"/>
  <c r="T15" i="27"/>
  <c r="S15" i="27"/>
  <c r="R15" i="27"/>
  <c r="Q15" i="27"/>
  <c r="K15" i="27"/>
  <c r="J15" i="27"/>
  <c r="I15" i="27"/>
  <c r="H15" i="27"/>
  <c r="G15" i="27"/>
  <c r="E15" i="27"/>
  <c r="D15" i="27"/>
  <c r="B15" i="27"/>
  <c r="U14" i="27"/>
  <c r="T14" i="27"/>
  <c r="S14" i="27"/>
  <c r="R14" i="27"/>
  <c r="Q14" i="27"/>
  <c r="K14" i="27"/>
  <c r="J14" i="27"/>
  <c r="I14" i="27"/>
  <c r="H14" i="27"/>
  <c r="G14" i="27"/>
  <c r="E14" i="27"/>
  <c r="D14" i="27"/>
  <c r="B14" i="27"/>
  <c r="U13" i="27"/>
  <c r="T13" i="27"/>
  <c r="S13" i="27"/>
  <c r="R13" i="27"/>
  <c r="Q13" i="27"/>
  <c r="K13" i="27"/>
  <c r="J13" i="27"/>
  <c r="I13" i="27"/>
  <c r="H13" i="27"/>
  <c r="G13" i="27"/>
  <c r="E13" i="27"/>
  <c r="D13" i="27"/>
  <c r="B13" i="27"/>
  <c r="U12" i="27"/>
  <c r="T12" i="27"/>
  <c r="S12" i="27"/>
  <c r="R12" i="27"/>
  <c r="Q12" i="27"/>
  <c r="K12" i="27"/>
  <c r="J12" i="27"/>
  <c r="I12" i="27"/>
  <c r="H12" i="27"/>
  <c r="G12" i="27"/>
  <c r="E12" i="27"/>
  <c r="D12" i="27"/>
  <c r="B12" i="27"/>
  <c r="U11" i="27"/>
  <c r="T11" i="27"/>
  <c r="S11" i="27"/>
  <c r="R11" i="27"/>
  <c r="Q11" i="27"/>
  <c r="P11" i="27"/>
  <c r="N11" i="27"/>
  <c r="K11" i="27"/>
  <c r="J11" i="27"/>
  <c r="I11" i="27"/>
  <c r="H11" i="27"/>
  <c r="E11" i="27"/>
  <c r="D11" i="27"/>
  <c r="B11" i="27"/>
  <c r="A11" i="27"/>
  <c r="Z425" i="27"/>
  <c r="Z424" i="27"/>
  <c r="Z421" i="27"/>
  <c r="Z420" i="27"/>
  <c r="Z417" i="27"/>
  <c r="Z416" i="27"/>
  <c r="Z413" i="27"/>
  <c r="Z412" i="27"/>
  <c r="Z409" i="27"/>
  <c r="Z408" i="27"/>
  <c r="Z405" i="27"/>
  <c r="Z404" i="27"/>
  <c r="Z401" i="27"/>
  <c r="Z400" i="27"/>
  <c r="Z397" i="27"/>
  <c r="Z396" i="27"/>
  <c r="Z393" i="27"/>
  <c r="Z392" i="27"/>
  <c r="Z389" i="27"/>
  <c r="Z388" i="27"/>
  <c r="Z385" i="27"/>
  <c r="Z384" i="27"/>
  <c r="Z381" i="27"/>
  <c r="Z380" i="27"/>
  <c r="Z377" i="27"/>
  <c r="Z376" i="27"/>
  <c r="Z374" i="27"/>
  <c r="Z371" i="27"/>
  <c r="Z370" i="27"/>
  <c r="Z367" i="27"/>
  <c r="Z366" i="27"/>
  <c r="Z363" i="27"/>
  <c r="Z362" i="27"/>
  <c r="Z359" i="27"/>
  <c r="Z358" i="27"/>
  <c r="Z355" i="27"/>
  <c r="Z354" i="27"/>
  <c r="Z350" i="27"/>
  <c r="Z347" i="27"/>
  <c r="Z346" i="27"/>
  <c r="Z343" i="27"/>
  <c r="Z342" i="27"/>
  <c r="Z339" i="27"/>
  <c r="Z338" i="27"/>
  <c r="Z334" i="27"/>
  <c r="Z331" i="27"/>
  <c r="Z330" i="27"/>
  <c r="Z327" i="27"/>
  <c r="Z326" i="27"/>
  <c r="Z323" i="27"/>
  <c r="Z321" i="27"/>
  <c r="Z320" i="27"/>
  <c r="Z316" i="27"/>
  <c r="Z315" i="27"/>
  <c r="Z313" i="27"/>
  <c r="Z312" i="27"/>
  <c r="Z310" i="27"/>
  <c r="Z309" i="27"/>
  <c r="Z308" i="27"/>
  <c r="Z307" i="27"/>
  <c r="Z305" i="27"/>
  <c r="Z304" i="27"/>
  <c r="Z301" i="27"/>
  <c r="Z299" i="27"/>
  <c r="Z295" i="27"/>
  <c r="Z293" i="27"/>
  <c r="Z291" i="27"/>
  <c r="Z287" i="27"/>
  <c r="Z285" i="27"/>
  <c r="Z283" i="27"/>
  <c r="Z279" i="27"/>
  <c r="Z277" i="27"/>
  <c r="Z275" i="27"/>
  <c r="Z271" i="27"/>
  <c r="Z269" i="27"/>
  <c r="Z267" i="27"/>
  <c r="Z266" i="27"/>
  <c r="Z265" i="27"/>
  <c r="Z261" i="27"/>
  <c r="Z259" i="27"/>
  <c r="Z258" i="27"/>
  <c r="Z257" i="27"/>
  <c r="Z255" i="27"/>
  <c r="Z254" i="27"/>
  <c r="Z253" i="27"/>
  <c r="Z252" i="27"/>
  <c r="Z250" i="27"/>
  <c r="Z249" i="27"/>
  <c r="Z245" i="27"/>
  <c r="Z244" i="27"/>
  <c r="Z242" i="27"/>
  <c r="Z241" i="27"/>
  <c r="Z239" i="27"/>
  <c r="Z238" i="27"/>
  <c r="Z237" i="27"/>
  <c r="Z234" i="27"/>
  <c r="Z233" i="27"/>
  <c r="Z228" i="27"/>
  <c r="Z226" i="27"/>
  <c r="Z225" i="27"/>
  <c r="Z222" i="27"/>
  <c r="Z221" i="27"/>
  <c r="Z220" i="27"/>
  <c r="Z216" i="27"/>
  <c r="Z215" i="27"/>
  <c r="Z212" i="27"/>
  <c r="Z211" i="27"/>
  <c r="Z210" i="27"/>
  <c r="Z208" i="27"/>
  <c r="Z207" i="27"/>
  <c r="Z204" i="27"/>
  <c r="Z203" i="27"/>
  <c r="Z202" i="27"/>
  <c r="Z200" i="27"/>
  <c r="Z199" i="27"/>
  <c r="Z197" i="27"/>
  <c r="Z196" i="27"/>
  <c r="Z195" i="27"/>
  <c r="Z194" i="27"/>
  <c r="Z192" i="27"/>
  <c r="Z191" i="27"/>
  <c r="Z188" i="27"/>
  <c r="Z187" i="27"/>
  <c r="Z186" i="27"/>
  <c r="Z184" i="27"/>
  <c r="Z183" i="27"/>
  <c r="Z181" i="27"/>
  <c r="Z180" i="27"/>
  <c r="Z179" i="27"/>
  <c r="Z178" i="27"/>
  <c r="Z176" i="27"/>
  <c r="Z175" i="27"/>
  <c r="Z172" i="27"/>
  <c r="Z171" i="27"/>
  <c r="Z170" i="27"/>
  <c r="Z168" i="27"/>
  <c r="Z167" i="27"/>
  <c r="Z166" i="27"/>
  <c r="Z165" i="27"/>
  <c r="Z164" i="27"/>
  <c r="Z162" i="27"/>
  <c r="Z161" i="27"/>
  <c r="Z159" i="27"/>
  <c r="Z156" i="27"/>
  <c r="Z154" i="27"/>
  <c r="Z153" i="27"/>
  <c r="Z152" i="27"/>
  <c r="Z149" i="27"/>
  <c r="Z148" i="27"/>
  <c r="Z146" i="27"/>
  <c r="Z145" i="27"/>
  <c r="Z142" i="27"/>
  <c r="Z140" i="27"/>
  <c r="Z139" i="27"/>
  <c r="Z137" i="27"/>
  <c r="Z136" i="27"/>
  <c r="Z132" i="27"/>
  <c r="Z129" i="27"/>
  <c r="Z128" i="27"/>
  <c r="Z126" i="27"/>
  <c r="Z125" i="27"/>
  <c r="Z124" i="27"/>
  <c r="Z123" i="27"/>
  <c r="Z121" i="27"/>
  <c r="Z120" i="27"/>
  <c r="Z116" i="27"/>
  <c r="Z114" i="27"/>
  <c r="Z113" i="27"/>
  <c r="Z111" i="27"/>
  <c r="Z110" i="27"/>
  <c r="Z106" i="27"/>
  <c r="Z103" i="27"/>
  <c r="Z102" i="27"/>
  <c r="Z100" i="27"/>
  <c r="Z99" i="27"/>
  <c r="Z98" i="27"/>
  <c r="Z97" i="27"/>
  <c r="Z95" i="27"/>
  <c r="Z94" i="27"/>
  <c r="Z90" i="27"/>
  <c r="Z87" i="27"/>
  <c r="Z86" i="27"/>
  <c r="Z84" i="27"/>
  <c r="Z83" i="27"/>
  <c r="Z82" i="27"/>
  <c r="Z81" i="27"/>
  <c r="Z79" i="27"/>
  <c r="Z78" i="27"/>
  <c r="Z74" i="27"/>
  <c r="Z71" i="27"/>
  <c r="Z70" i="27"/>
  <c r="Z68" i="27"/>
  <c r="Z67" i="27"/>
  <c r="Z66" i="27"/>
  <c r="Z65" i="27"/>
  <c r="Z63" i="27"/>
  <c r="Z62" i="27"/>
  <c r="Z61" i="27"/>
  <c r="Z60" i="27"/>
  <c r="Z59" i="27"/>
  <c r="Z58" i="27"/>
  <c r="Z57" i="27"/>
  <c r="Z56" i="27"/>
  <c r="Z55" i="27"/>
  <c r="Z52" i="27"/>
  <c r="Z49" i="27"/>
  <c r="Z48" i="27"/>
  <c r="Z46" i="27"/>
  <c r="Z45" i="27"/>
  <c r="Z44" i="27"/>
  <c r="Z43" i="27"/>
  <c r="Z42" i="27"/>
  <c r="Z41" i="27"/>
  <c r="Z40" i="27"/>
  <c r="Z39" i="27"/>
  <c r="Z36" i="27"/>
  <c r="Z33" i="27"/>
  <c r="Z32" i="27"/>
  <c r="Z30" i="27"/>
  <c r="Z29" i="27"/>
  <c r="Z28" i="27"/>
  <c r="Z27" i="27"/>
  <c r="Z26" i="27"/>
  <c r="Z25" i="27"/>
  <c r="Z24" i="27"/>
  <c r="Z23" i="27"/>
  <c r="Z20" i="27"/>
  <c r="Z18" i="27"/>
  <c r="Z17" i="27"/>
  <c r="Z16" i="27"/>
  <c r="N20" i="27"/>
  <c r="Z15" i="27"/>
  <c r="Z14" i="27"/>
  <c r="Z12" i="27"/>
  <c r="C16" i="22"/>
  <c r="C18" i="22"/>
  <c r="C14" i="22"/>
  <c r="C13" i="22"/>
  <c r="C8" i="22"/>
  <c r="C6" i="22"/>
  <c r="C38" i="22"/>
  <c r="C37" i="22"/>
  <c r="C36" i="22"/>
  <c r="C35" i="22"/>
  <c r="C34" i="22"/>
  <c r="C33" i="22"/>
  <c r="C32" i="22"/>
  <c r="C28" i="22"/>
  <c r="C27" i="22"/>
  <c r="C26" i="22"/>
  <c r="C25" i="22"/>
  <c r="C24" i="22"/>
  <c r="C23" i="22"/>
  <c r="C22" i="22"/>
  <c r="C20" i="22"/>
  <c r="C19" i="22"/>
  <c r="C17" i="22"/>
  <c r="C15" i="22"/>
  <c r="C12" i="22"/>
  <c r="C10" i="22"/>
  <c r="C9" i="22"/>
  <c r="C7" i="22"/>
  <c r="C5" i="22"/>
  <c r="Z21" i="27" l="1"/>
  <c r="Z37" i="27"/>
  <c r="Z53" i="27"/>
  <c r="Z64" i="27"/>
  <c r="Z75" i="27"/>
  <c r="Z77" i="27"/>
  <c r="Z80" i="27"/>
  <c r="Z91" i="27"/>
  <c r="Z93" i="27"/>
  <c r="Z96" i="27"/>
  <c r="Z107" i="27"/>
  <c r="Z109" i="27"/>
  <c r="Z112" i="27"/>
  <c r="Z117" i="27"/>
  <c r="Z119" i="27"/>
  <c r="Z122" i="27"/>
  <c r="Z133" i="27"/>
  <c r="Z135" i="27"/>
  <c r="Z138" i="27"/>
  <c r="Z144" i="27"/>
  <c r="Z151" i="27"/>
  <c r="Z157" i="27"/>
  <c r="Z163" i="27"/>
  <c r="Z169" i="27"/>
  <c r="Z174" i="27"/>
  <c r="Z185" i="27"/>
  <c r="Z190" i="27"/>
  <c r="Z201" i="27"/>
  <c r="Z206" i="27"/>
  <c r="Z214" i="27"/>
  <c r="Z224" i="27"/>
  <c r="Z276" i="27"/>
  <c r="Z284" i="27"/>
  <c r="Z292" i="27"/>
  <c r="Z300" i="27"/>
  <c r="Z13" i="27"/>
  <c r="Z19" i="27"/>
  <c r="Z22" i="27"/>
  <c r="Z35" i="27"/>
  <c r="Z38" i="27"/>
  <c r="Z51" i="27"/>
  <c r="Z54" i="27"/>
  <c r="Z73" i="27"/>
  <c r="Z76" i="27"/>
  <c r="Z89" i="27"/>
  <c r="Z92" i="27"/>
  <c r="Z105" i="27"/>
  <c r="Z108" i="27"/>
  <c r="Z115" i="27"/>
  <c r="Z118" i="27"/>
  <c r="Z131" i="27"/>
  <c r="Z134" i="27"/>
  <c r="Z141" i="27"/>
  <c r="Z143" i="27"/>
  <c r="Z158" i="27"/>
  <c r="Z213" i="27"/>
  <c r="Z218" i="27"/>
  <c r="Z223" i="27"/>
  <c r="Z230" i="27"/>
  <c r="Z11" i="27"/>
  <c r="Z31" i="27"/>
  <c r="Z34" i="27"/>
  <c r="Z47" i="27"/>
  <c r="Z50" i="27"/>
  <c r="Z69" i="27"/>
  <c r="Z72" i="27"/>
  <c r="Z85" i="27"/>
  <c r="Z88" i="27"/>
  <c r="Z101" i="27"/>
  <c r="Z104" i="27"/>
  <c r="Z127" i="27"/>
  <c r="Z130" i="27"/>
  <c r="Z150" i="27"/>
  <c r="Z160" i="27"/>
  <c r="Z182" i="27"/>
  <c r="Z198" i="27"/>
  <c r="Z217" i="27"/>
  <c r="Z229" i="27"/>
  <c r="Z236" i="27"/>
  <c r="Z246" i="27"/>
  <c r="Z317" i="27"/>
  <c r="Z227" i="27"/>
  <c r="Z232" i="27"/>
  <c r="Z243" i="27"/>
  <c r="Z248" i="27"/>
  <c r="Z263" i="27"/>
  <c r="Z272" i="27"/>
  <c r="Z274" i="27"/>
  <c r="Z280" i="27"/>
  <c r="Z282" i="27"/>
  <c r="Z288" i="27"/>
  <c r="Z290" i="27"/>
  <c r="Z296" i="27"/>
  <c r="Z298" i="27"/>
  <c r="Z303" i="27"/>
  <c r="Z314" i="27"/>
  <c r="Z319" i="27"/>
  <c r="Z335" i="27"/>
  <c r="Z337" i="27"/>
  <c r="Z351" i="27"/>
  <c r="Z353" i="27"/>
  <c r="Z365" i="27"/>
  <c r="Z373" i="27"/>
  <c r="Z426" i="27"/>
  <c r="Z325" i="27"/>
  <c r="Z333" i="27"/>
  <c r="Z336" i="27"/>
  <c r="Z341" i="27"/>
  <c r="Z349" i="27"/>
  <c r="Z352" i="27"/>
  <c r="Z357" i="27"/>
  <c r="Z240" i="27"/>
  <c r="Z256" i="27"/>
  <c r="Z262" i="27"/>
  <c r="Z264" i="27"/>
  <c r="Z270" i="27"/>
  <c r="Z273" i="27"/>
  <c r="Z281" i="27"/>
  <c r="Z289" i="27"/>
  <c r="Z297" i="27"/>
  <c r="Z311" i="27"/>
  <c r="Z324" i="27"/>
  <c r="Z329" i="27"/>
  <c r="Z340" i="27"/>
  <c r="Z345" i="27"/>
  <c r="Z356" i="27"/>
  <c r="Z361" i="27"/>
  <c r="Z369" i="27"/>
  <c r="Z375" i="27"/>
  <c r="Z379" i="27"/>
  <c r="Z383" i="27"/>
  <c r="Z387" i="27"/>
  <c r="Z391" i="27"/>
  <c r="Z395" i="27"/>
  <c r="Z399" i="27"/>
  <c r="Z403" i="27"/>
  <c r="Z407" i="27"/>
  <c r="Z411" i="27"/>
  <c r="Z415" i="27"/>
  <c r="Z419" i="27"/>
  <c r="Z423" i="27"/>
  <c r="AH14" i="27"/>
  <c r="Z147" i="27"/>
  <c r="Z155" i="27"/>
  <c r="Z173" i="27"/>
  <c r="Z189" i="27"/>
  <c r="Z205" i="27"/>
  <c r="Z231" i="27"/>
  <c r="Z247" i="27"/>
  <c r="Z177" i="27"/>
  <c r="Z193" i="27"/>
  <c r="Z209" i="27"/>
  <c r="Z219" i="27"/>
  <c r="Z235" i="27"/>
  <c r="Z251" i="27"/>
  <c r="Z260" i="27"/>
  <c r="Z268" i="27"/>
  <c r="Z278" i="27"/>
  <c r="Z286" i="27"/>
  <c r="Z294" i="27"/>
  <c r="Z302" i="27"/>
  <c r="Z318" i="27"/>
  <c r="Z328" i="27"/>
  <c r="Z344" i="27"/>
  <c r="Z360" i="27"/>
  <c r="Z378" i="27"/>
  <c r="Z382" i="27"/>
  <c r="Z386" i="27"/>
  <c r="Z390" i="27"/>
  <c r="Z394" i="27"/>
  <c r="Z398" i="27"/>
  <c r="Z402" i="27"/>
  <c r="Z406" i="27"/>
  <c r="Z410" i="27"/>
  <c r="Z414" i="27"/>
  <c r="Z418" i="27"/>
  <c r="Z422" i="27"/>
  <c r="Z306" i="27"/>
  <c r="Z322" i="27"/>
  <c r="Z332" i="27"/>
  <c r="Z348" i="27"/>
  <c r="Z364" i="27"/>
  <c r="Z368" i="27"/>
  <c r="Z372" i="27"/>
  <c r="BZ57" i="24"/>
  <c r="BZ56" i="24"/>
  <c r="BZ55" i="24"/>
  <c r="BZ54" i="24"/>
  <c r="BZ53" i="24"/>
  <c r="BZ52" i="24"/>
  <c r="BZ51" i="24"/>
  <c r="BZ50" i="24"/>
  <c r="BZ49" i="24"/>
  <c r="BZ48" i="24"/>
  <c r="BZ47" i="24"/>
  <c r="BZ46" i="24"/>
  <c r="BZ45" i="24"/>
  <c r="BZ44" i="24"/>
  <c r="BZ43" i="24"/>
  <c r="BZ42" i="24"/>
  <c r="BZ41" i="24"/>
  <c r="BZ40" i="24"/>
  <c r="BZ39" i="24"/>
  <c r="BZ38" i="24"/>
  <c r="BZ37" i="24"/>
  <c r="BZ36" i="24"/>
  <c r="BZ35" i="24"/>
  <c r="BZ34" i="24"/>
  <c r="BZ33" i="24"/>
  <c r="BZ32" i="24"/>
  <c r="BZ31" i="24"/>
  <c r="BZ30" i="24"/>
  <c r="BZ29" i="24"/>
  <c r="BZ28" i="24"/>
  <c r="BZ27" i="24"/>
  <c r="BZ26" i="24"/>
  <c r="BZ25" i="24"/>
  <c r="BZ24" i="24"/>
  <c r="BZ23" i="24"/>
  <c r="BZ22" i="24"/>
  <c r="BZ21" i="24"/>
  <c r="BZ20" i="24"/>
  <c r="BZ19" i="24"/>
  <c r="BZ18" i="24"/>
  <c r="BZ17" i="24"/>
  <c r="BZ16" i="24"/>
  <c r="BZ15" i="24"/>
  <c r="BZ14" i="24"/>
  <c r="BZ13" i="24"/>
  <c r="BZ12" i="24"/>
  <c r="BZ11" i="24"/>
  <c r="BZ10" i="24"/>
  <c r="BZ9" i="24"/>
  <c r="BZ8" i="24"/>
  <c r="BZ7" i="24"/>
  <c r="BZ6" i="24"/>
  <c r="B6" i="24"/>
  <c r="BY6" i="24"/>
  <c r="BZ59" i="14"/>
  <c r="BZ58" i="14"/>
  <c r="BZ57" i="14"/>
  <c r="BZ56" i="14"/>
  <c r="BZ55" i="14"/>
  <c r="BZ54" i="14"/>
  <c r="BZ53" i="14"/>
  <c r="BZ52" i="14"/>
  <c r="BZ51" i="14"/>
  <c r="BZ50" i="14"/>
  <c r="BZ49" i="14"/>
  <c r="BZ48" i="14"/>
  <c r="BZ47" i="14"/>
  <c r="BZ46" i="14"/>
  <c r="BZ45" i="14"/>
  <c r="BZ44" i="14"/>
  <c r="BZ43" i="14"/>
  <c r="BZ42" i="14"/>
  <c r="BZ41" i="14"/>
  <c r="BZ40" i="14"/>
  <c r="BZ39" i="14"/>
  <c r="BZ38" i="14"/>
  <c r="BZ37" i="14"/>
  <c r="BZ36" i="14"/>
  <c r="BZ35" i="14"/>
  <c r="BZ34" i="14"/>
  <c r="BZ33" i="14"/>
  <c r="BZ32" i="14"/>
  <c r="BZ31" i="14"/>
  <c r="BZ30" i="14"/>
  <c r="BZ29" i="14"/>
  <c r="BZ28" i="14"/>
  <c r="BZ27" i="14"/>
  <c r="BZ26" i="14"/>
  <c r="BZ25" i="14"/>
  <c r="BZ24" i="14"/>
  <c r="BZ23" i="14"/>
  <c r="BZ22" i="14"/>
  <c r="BZ21" i="14"/>
  <c r="BZ20" i="14"/>
  <c r="BZ19" i="14"/>
  <c r="BZ18" i="14"/>
  <c r="BZ17" i="14"/>
  <c r="BZ16" i="14"/>
  <c r="BZ15" i="14"/>
  <c r="BZ14" i="14"/>
  <c r="BZ13" i="14"/>
  <c r="BZ12" i="14"/>
  <c r="BZ11" i="14"/>
  <c r="BZ10" i="14"/>
  <c r="BZ9" i="14"/>
  <c r="BZ8" i="14"/>
  <c r="B8" i="14"/>
  <c r="BY8" i="14"/>
  <c r="BZ59" i="10"/>
  <c r="BZ58" i="10"/>
  <c r="BZ57" i="10"/>
  <c r="BZ56" i="10"/>
  <c r="BZ55" i="10"/>
  <c r="BZ54" i="10"/>
  <c r="BZ53" i="10"/>
  <c r="BZ52" i="10"/>
  <c r="BZ51" i="10"/>
  <c r="BZ50" i="10"/>
  <c r="BZ49" i="10"/>
  <c r="BZ48" i="10"/>
  <c r="BZ47" i="10"/>
  <c r="BZ46" i="10"/>
  <c r="BZ45" i="10"/>
  <c r="BZ44" i="10"/>
  <c r="BZ43" i="10"/>
  <c r="BZ42" i="10"/>
  <c r="BZ41" i="10"/>
  <c r="BZ40" i="10"/>
  <c r="BZ39" i="10"/>
  <c r="BZ38" i="10"/>
  <c r="BZ37" i="10"/>
  <c r="BZ36" i="10"/>
  <c r="BZ35" i="10"/>
  <c r="BZ34" i="10"/>
  <c r="BZ33" i="10"/>
  <c r="BZ32" i="10"/>
  <c r="BZ31" i="10"/>
  <c r="BZ30" i="10"/>
  <c r="BZ29" i="10"/>
  <c r="BZ28" i="10"/>
  <c r="BZ27" i="10"/>
  <c r="BZ26" i="10"/>
  <c r="BZ25" i="10"/>
  <c r="BZ24" i="10"/>
  <c r="BZ23" i="10"/>
  <c r="BZ22" i="10"/>
  <c r="BZ21" i="10"/>
  <c r="BZ20" i="10"/>
  <c r="BZ19" i="10"/>
  <c r="BZ18" i="10"/>
  <c r="BZ17" i="10"/>
  <c r="BZ16" i="10"/>
  <c r="BZ15" i="10"/>
  <c r="BZ14" i="10"/>
  <c r="BZ13" i="10"/>
  <c r="BZ12" i="10"/>
  <c r="BZ11" i="10"/>
  <c r="BZ10" i="10"/>
  <c r="BZ9" i="10"/>
  <c r="BZ8" i="10"/>
  <c r="B8" i="10"/>
  <c r="BY8" i="10"/>
  <c r="BZ59" i="13"/>
  <c r="BZ58" i="13"/>
  <c r="BZ57" i="13"/>
  <c r="BZ56" i="13"/>
  <c r="BZ55" i="13"/>
  <c r="BZ54" i="13"/>
  <c r="BZ53" i="13"/>
  <c r="BZ52" i="13"/>
  <c r="BZ51" i="13"/>
  <c r="BZ50" i="13"/>
  <c r="BZ49" i="13"/>
  <c r="BZ48" i="13"/>
  <c r="BZ47" i="13"/>
  <c r="BZ46" i="13"/>
  <c r="BZ45" i="13"/>
  <c r="BZ44" i="13"/>
  <c r="BZ43" i="13"/>
  <c r="BZ42" i="13"/>
  <c r="BZ41" i="13"/>
  <c r="BZ40" i="13"/>
  <c r="BZ39" i="13"/>
  <c r="BZ38" i="13"/>
  <c r="BZ37" i="13"/>
  <c r="BZ36" i="13"/>
  <c r="BZ35" i="13"/>
  <c r="BZ34" i="13"/>
  <c r="BZ33" i="13"/>
  <c r="BZ32" i="13"/>
  <c r="BZ31" i="13"/>
  <c r="BZ30" i="13"/>
  <c r="BZ29" i="13"/>
  <c r="BZ28" i="13"/>
  <c r="BZ27" i="13"/>
  <c r="BZ26" i="13"/>
  <c r="BZ25" i="13"/>
  <c r="BZ24" i="13"/>
  <c r="BZ23" i="13"/>
  <c r="BZ22" i="13"/>
  <c r="BZ21" i="13"/>
  <c r="BZ20" i="13"/>
  <c r="BZ19" i="13"/>
  <c r="BZ18" i="13"/>
  <c r="BZ17" i="13"/>
  <c r="BZ16" i="13"/>
  <c r="BZ15" i="13"/>
  <c r="BZ14" i="13"/>
  <c r="BZ13" i="13"/>
  <c r="BZ12" i="13"/>
  <c r="BZ11" i="13"/>
  <c r="BZ10" i="13"/>
  <c r="BZ9" i="13"/>
  <c r="BZ8" i="13"/>
  <c r="B8" i="13"/>
  <c r="BY8" i="13"/>
  <c r="K10" i="27"/>
  <c r="N10" i="27"/>
  <c r="N12" i="27" s="1"/>
  <c r="N8" i="27"/>
  <c r="M8" i="27"/>
  <c r="BZ57" i="18"/>
  <c r="BZ56" i="18"/>
  <c r="BZ55" i="18"/>
  <c r="BZ54" i="18"/>
  <c r="BZ53" i="18"/>
  <c r="BZ52" i="18"/>
  <c r="BZ51" i="18"/>
  <c r="BZ50" i="18"/>
  <c r="BZ49" i="18"/>
  <c r="BZ48" i="18"/>
  <c r="BZ47" i="18"/>
  <c r="BZ46" i="18"/>
  <c r="BZ45" i="18"/>
  <c r="BZ44" i="18"/>
  <c r="BZ43" i="18"/>
  <c r="BZ42" i="18"/>
  <c r="BZ41" i="18"/>
  <c r="BZ40" i="18"/>
  <c r="BZ39" i="18"/>
  <c r="BZ38" i="18"/>
  <c r="BZ37" i="18"/>
  <c r="BZ36" i="18"/>
  <c r="BZ35" i="18"/>
  <c r="BZ34" i="18"/>
  <c r="BZ33" i="18"/>
  <c r="BZ32" i="18"/>
  <c r="BZ31" i="18"/>
  <c r="BZ30" i="18"/>
  <c r="BZ29" i="18"/>
  <c r="BZ28" i="18"/>
  <c r="BZ27" i="18"/>
  <c r="BZ26" i="18"/>
  <c r="BZ25" i="18"/>
  <c r="BZ24" i="18"/>
  <c r="BZ23" i="18"/>
  <c r="BZ22" i="18"/>
  <c r="BZ21" i="18"/>
  <c r="BZ20" i="18"/>
  <c r="BZ19" i="18"/>
  <c r="BZ18" i="18"/>
  <c r="BZ17" i="18"/>
  <c r="BZ16" i="18"/>
  <c r="BZ15" i="18"/>
  <c r="BZ14" i="18"/>
  <c r="BZ13" i="18"/>
  <c r="BZ12" i="18"/>
  <c r="BZ11" i="18"/>
  <c r="BZ10" i="18"/>
  <c r="BZ9" i="18"/>
  <c r="BZ8" i="18"/>
  <c r="BZ7" i="18"/>
  <c r="BZ6" i="18"/>
  <c r="B6" i="18"/>
  <c r="BY6" i="18"/>
  <c r="D3" i="20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13" i="17"/>
  <c r="D77" i="20"/>
  <c r="D76" i="20"/>
  <c r="D75" i="20"/>
  <c r="D74" i="20"/>
  <c r="D65" i="20"/>
  <c r="D60" i="20"/>
  <c r="D59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S54" i="20"/>
  <c r="R54" i="20"/>
  <c r="Q54" i="20"/>
  <c r="P54" i="20"/>
  <c r="O54" i="20"/>
  <c r="N54" i="20"/>
  <c r="M54" i="20"/>
  <c r="L54" i="20"/>
  <c r="J54" i="20"/>
  <c r="I54" i="20"/>
  <c r="H54" i="20"/>
  <c r="G54" i="20"/>
  <c r="F54" i="20"/>
  <c r="E54" i="20"/>
  <c r="D54" i="20"/>
  <c r="C54" i="20"/>
  <c r="S53" i="20"/>
  <c r="R53" i="20"/>
  <c r="Q53" i="20"/>
  <c r="P53" i="20"/>
  <c r="O53" i="20"/>
  <c r="N53" i="20"/>
  <c r="M53" i="20"/>
  <c r="L53" i="20"/>
  <c r="J53" i="20"/>
  <c r="I53" i="20"/>
  <c r="H53" i="20"/>
  <c r="G53" i="20"/>
  <c r="F53" i="20"/>
  <c r="E53" i="20"/>
  <c r="D53" i="20"/>
  <c r="C53" i="20"/>
  <c r="S52" i="20"/>
  <c r="R52" i="20"/>
  <c r="Q52" i="20"/>
  <c r="P52" i="20"/>
  <c r="O52" i="20"/>
  <c r="N52" i="20"/>
  <c r="M52" i="20"/>
  <c r="L52" i="20"/>
  <c r="J52" i="20"/>
  <c r="I52" i="20"/>
  <c r="H52" i="20"/>
  <c r="G52" i="20"/>
  <c r="F52" i="20"/>
  <c r="E52" i="20"/>
  <c r="D52" i="20"/>
  <c r="C52" i="20"/>
  <c r="S51" i="20"/>
  <c r="R51" i="20"/>
  <c r="Q51" i="20"/>
  <c r="P51" i="20"/>
  <c r="O51" i="20"/>
  <c r="N51" i="20"/>
  <c r="M51" i="20"/>
  <c r="L51" i="20"/>
  <c r="J51" i="20"/>
  <c r="I51" i="20"/>
  <c r="H51" i="20"/>
  <c r="G51" i="20"/>
  <c r="F51" i="20"/>
  <c r="E51" i="20"/>
  <c r="D51" i="20"/>
  <c r="C51" i="20"/>
  <c r="S50" i="20"/>
  <c r="R50" i="20"/>
  <c r="Q50" i="20"/>
  <c r="P50" i="20"/>
  <c r="O50" i="20"/>
  <c r="N50" i="20"/>
  <c r="M50" i="20"/>
  <c r="L50" i="20"/>
  <c r="J50" i="20"/>
  <c r="I50" i="20"/>
  <c r="H50" i="20"/>
  <c r="G50" i="20"/>
  <c r="F50" i="20"/>
  <c r="E50" i="20"/>
  <c r="D50" i="20"/>
  <c r="C50" i="20"/>
  <c r="S49" i="20"/>
  <c r="R49" i="20"/>
  <c r="Q49" i="20"/>
  <c r="P49" i="20"/>
  <c r="O49" i="20"/>
  <c r="N49" i="20"/>
  <c r="M49" i="20"/>
  <c r="L49" i="20"/>
  <c r="J49" i="20"/>
  <c r="I49" i="20"/>
  <c r="H49" i="20"/>
  <c r="G49" i="20"/>
  <c r="F49" i="20"/>
  <c r="E49" i="20"/>
  <c r="D49" i="20"/>
  <c r="C49" i="20"/>
  <c r="S48" i="20"/>
  <c r="R48" i="20"/>
  <c r="Q48" i="20"/>
  <c r="P48" i="20"/>
  <c r="O48" i="20"/>
  <c r="N48" i="20"/>
  <c r="M48" i="20"/>
  <c r="L48" i="20"/>
  <c r="J48" i="20"/>
  <c r="I48" i="20"/>
  <c r="H48" i="20"/>
  <c r="G48" i="20"/>
  <c r="F48" i="20"/>
  <c r="E48" i="20"/>
  <c r="D48" i="20"/>
  <c r="C48" i="20"/>
  <c r="S47" i="20"/>
  <c r="R47" i="20"/>
  <c r="Q47" i="20"/>
  <c r="P47" i="20"/>
  <c r="O47" i="20"/>
  <c r="N47" i="20"/>
  <c r="M47" i="20"/>
  <c r="L47" i="20"/>
  <c r="J47" i="20"/>
  <c r="I47" i="20"/>
  <c r="H47" i="20"/>
  <c r="G47" i="20"/>
  <c r="F47" i="20"/>
  <c r="E47" i="20"/>
  <c r="D47" i="20"/>
  <c r="C47" i="20"/>
  <c r="S46" i="20"/>
  <c r="R46" i="20"/>
  <c r="Q46" i="20"/>
  <c r="P46" i="20"/>
  <c r="O46" i="20"/>
  <c r="N46" i="20"/>
  <c r="M46" i="20"/>
  <c r="L46" i="20"/>
  <c r="J46" i="20"/>
  <c r="I46" i="20"/>
  <c r="H46" i="20"/>
  <c r="G46" i="20"/>
  <c r="F46" i="20"/>
  <c r="E46" i="20"/>
  <c r="D46" i="20"/>
  <c r="C46" i="20"/>
  <c r="S45" i="20"/>
  <c r="R45" i="20"/>
  <c r="Q45" i="20"/>
  <c r="P45" i="20"/>
  <c r="O45" i="20"/>
  <c r="N45" i="20"/>
  <c r="M45" i="20"/>
  <c r="L45" i="20"/>
  <c r="J45" i="20"/>
  <c r="I45" i="20"/>
  <c r="H45" i="20"/>
  <c r="G45" i="20"/>
  <c r="F45" i="20"/>
  <c r="E45" i="20"/>
  <c r="D45" i="20"/>
  <c r="C45" i="20"/>
  <c r="S44" i="20"/>
  <c r="R44" i="20"/>
  <c r="Q44" i="20"/>
  <c r="P44" i="20"/>
  <c r="O44" i="20"/>
  <c r="N44" i="20"/>
  <c r="M44" i="20"/>
  <c r="L44" i="20"/>
  <c r="J44" i="20"/>
  <c r="I44" i="20"/>
  <c r="H44" i="20"/>
  <c r="G44" i="20"/>
  <c r="F44" i="20"/>
  <c r="E44" i="20"/>
  <c r="D44" i="20"/>
  <c r="C44" i="20"/>
  <c r="S43" i="20"/>
  <c r="R43" i="20"/>
  <c r="Q43" i="20"/>
  <c r="P43" i="20"/>
  <c r="O43" i="20"/>
  <c r="N43" i="20"/>
  <c r="M43" i="20"/>
  <c r="L43" i="20"/>
  <c r="J43" i="20"/>
  <c r="I43" i="20"/>
  <c r="H43" i="20"/>
  <c r="G43" i="20"/>
  <c r="F43" i="20"/>
  <c r="E43" i="20"/>
  <c r="D43" i="20"/>
  <c r="C43" i="20"/>
  <c r="S42" i="20"/>
  <c r="R42" i="20"/>
  <c r="Q42" i="20"/>
  <c r="P42" i="20"/>
  <c r="O42" i="20"/>
  <c r="N42" i="20"/>
  <c r="M42" i="20"/>
  <c r="L42" i="20"/>
  <c r="J42" i="20"/>
  <c r="I42" i="20"/>
  <c r="H42" i="20"/>
  <c r="G42" i="20"/>
  <c r="F42" i="20"/>
  <c r="E42" i="20"/>
  <c r="D42" i="20"/>
  <c r="C42" i="20"/>
  <c r="S41" i="20"/>
  <c r="R41" i="20"/>
  <c r="Q41" i="20"/>
  <c r="P41" i="20"/>
  <c r="O41" i="20"/>
  <c r="N41" i="20"/>
  <c r="M41" i="20"/>
  <c r="L41" i="20"/>
  <c r="J41" i="20"/>
  <c r="I41" i="20"/>
  <c r="H41" i="20"/>
  <c r="G41" i="20"/>
  <c r="F41" i="20"/>
  <c r="E41" i="20"/>
  <c r="D41" i="20"/>
  <c r="C41" i="20"/>
  <c r="S40" i="20"/>
  <c r="R40" i="20"/>
  <c r="Q40" i="20"/>
  <c r="P40" i="20"/>
  <c r="O40" i="20"/>
  <c r="N40" i="20"/>
  <c r="M40" i="20"/>
  <c r="L40" i="20"/>
  <c r="J40" i="20"/>
  <c r="I40" i="20"/>
  <c r="H40" i="20"/>
  <c r="G40" i="20"/>
  <c r="F40" i="20"/>
  <c r="E40" i="20"/>
  <c r="D40" i="20"/>
  <c r="C40" i="20"/>
  <c r="S39" i="20"/>
  <c r="R39" i="20"/>
  <c r="Q39" i="20"/>
  <c r="P39" i="20"/>
  <c r="O39" i="20"/>
  <c r="N39" i="20"/>
  <c r="M39" i="20"/>
  <c r="L39" i="20"/>
  <c r="J39" i="20"/>
  <c r="I39" i="20"/>
  <c r="H39" i="20"/>
  <c r="G39" i="20"/>
  <c r="F39" i="20"/>
  <c r="E39" i="20"/>
  <c r="D39" i="20"/>
  <c r="C39" i="20"/>
  <c r="S38" i="20"/>
  <c r="R38" i="20"/>
  <c r="Q38" i="20"/>
  <c r="P38" i="20"/>
  <c r="O38" i="20"/>
  <c r="N38" i="20"/>
  <c r="M38" i="20"/>
  <c r="L38" i="20"/>
  <c r="J38" i="20"/>
  <c r="I38" i="20"/>
  <c r="H38" i="20"/>
  <c r="G38" i="20"/>
  <c r="F38" i="20"/>
  <c r="E38" i="20"/>
  <c r="D38" i="20"/>
  <c r="C38" i="20"/>
  <c r="S37" i="20"/>
  <c r="R37" i="20"/>
  <c r="Q37" i="20"/>
  <c r="P37" i="20"/>
  <c r="O37" i="20"/>
  <c r="N37" i="20"/>
  <c r="M37" i="20"/>
  <c r="L37" i="20"/>
  <c r="J37" i="20"/>
  <c r="I37" i="20"/>
  <c r="H37" i="20"/>
  <c r="G37" i="20"/>
  <c r="F37" i="20"/>
  <c r="E37" i="20"/>
  <c r="D37" i="20"/>
  <c r="C37" i="20"/>
  <c r="S36" i="20"/>
  <c r="R36" i="20"/>
  <c r="Q36" i="20"/>
  <c r="P36" i="20"/>
  <c r="O36" i="20"/>
  <c r="N36" i="20"/>
  <c r="M36" i="20"/>
  <c r="L36" i="20"/>
  <c r="J36" i="20"/>
  <c r="I36" i="20"/>
  <c r="H36" i="20"/>
  <c r="G36" i="20"/>
  <c r="F36" i="20"/>
  <c r="E36" i="20"/>
  <c r="D36" i="20"/>
  <c r="C36" i="20"/>
  <c r="S35" i="20"/>
  <c r="R35" i="20"/>
  <c r="Q35" i="20"/>
  <c r="P35" i="20"/>
  <c r="O35" i="20"/>
  <c r="N35" i="20"/>
  <c r="M35" i="20"/>
  <c r="L35" i="20"/>
  <c r="J35" i="20"/>
  <c r="I35" i="20"/>
  <c r="H35" i="20"/>
  <c r="G35" i="20"/>
  <c r="F35" i="20"/>
  <c r="E35" i="20"/>
  <c r="D35" i="20"/>
  <c r="C35" i="20"/>
  <c r="S34" i="20"/>
  <c r="R34" i="20"/>
  <c r="Q34" i="20"/>
  <c r="P34" i="20"/>
  <c r="O34" i="20"/>
  <c r="N34" i="20"/>
  <c r="M34" i="20"/>
  <c r="L34" i="20"/>
  <c r="J34" i="20"/>
  <c r="I34" i="20"/>
  <c r="H34" i="20"/>
  <c r="G34" i="20"/>
  <c r="F34" i="20"/>
  <c r="E34" i="20"/>
  <c r="D34" i="20"/>
  <c r="C34" i="20"/>
  <c r="S33" i="20"/>
  <c r="R33" i="20"/>
  <c r="Q33" i="20"/>
  <c r="P33" i="20"/>
  <c r="O33" i="20"/>
  <c r="N33" i="20"/>
  <c r="M33" i="20"/>
  <c r="L33" i="20"/>
  <c r="J33" i="20"/>
  <c r="I33" i="20"/>
  <c r="H33" i="20"/>
  <c r="G33" i="20"/>
  <c r="F33" i="20"/>
  <c r="E33" i="20"/>
  <c r="D33" i="20"/>
  <c r="C33" i="20"/>
  <c r="S32" i="20"/>
  <c r="R32" i="20"/>
  <c r="Q32" i="20"/>
  <c r="P32" i="20"/>
  <c r="O32" i="20"/>
  <c r="N32" i="20"/>
  <c r="M32" i="20"/>
  <c r="L32" i="20"/>
  <c r="J32" i="20"/>
  <c r="I32" i="20"/>
  <c r="H32" i="20"/>
  <c r="G32" i="20"/>
  <c r="F32" i="20"/>
  <c r="E32" i="20"/>
  <c r="D32" i="20"/>
  <c r="C32" i="20"/>
  <c r="S31" i="20"/>
  <c r="R31" i="20"/>
  <c r="Q31" i="20"/>
  <c r="P31" i="20"/>
  <c r="O31" i="20"/>
  <c r="N31" i="20"/>
  <c r="M31" i="20"/>
  <c r="L31" i="20"/>
  <c r="J31" i="20"/>
  <c r="I31" i="20"/>
  <c r="H31" i="20"/>
  <c r="G31" i="20"/>
  <c r="F31" i="20"/>
  <c r="E31" i="20"/>
  <c r="D31" i="20"/>
  <c r="C31" i="20"/>
  <c r="S30" i="20"/>
  <c r="R30" i="20"/>
  <c r="Q30" i="20"/>
  <c r="P30" i="20"/>
  <c r="O30" i="20"/>
  <c r="N30" i="20"/>
  <c r="M30" i="20"/>
  <c r="L30" i="20"/>
  <c r="J30" i="20"/>
  <c r="I30" i="20"/>
  <c r="H30" i="20"/>
  <c r="G30" i="20"/>
  <c r="F30" i="20"/>
  <c r="E30" i="20"/>
  <c r="D30" i="20"/>
  <c r="C30" i="20"/>
  <c r="S29" i="20"/>
  <c r="R29" i="20"/>
  <c r="Q29" i="20"/>
  <c r="P29" i="20"/>
  <c r="O29" i="20"/>
  <c r="N29" i="20"/>
  <c r="M29" i="20"/>
  <c r="L29" i="20"/>
  <c r="J29" i="20"/>
  <c r="I29" i="20"/>
  <c r="H29" i="20"/>
  <c r="G29" i="20"/>
  <c r="F29" i="20"/>
  <c r="E29" i="20"/>
  <c r="D29" i="20"/>
  <c r="C29" i="20"/>
  <c r="S28" i="20"/>
  <c r="R28" i="20"/>
  <c r="Q28" i="20"/>
  <c r="P28" i="20"/>
  <c r="O28" i="20"/>
  <c r="N28" i="20"/>
  <c r="M28" i="20"/>
  <c r="L28" i="20"/>
  <c r="J28" i="20"/>
  <c r="I28" i="20"/>
  <c r="H28" i="20"/>
  <c r="G28" i="20"/>
  <c r="F28" i="20"/>
  <c r="E28" i="20"/>
  <c r="D28" i="20"/>
  <c r="C28" i="20"/>
  <c r="S27" i="20"/>
  <c r="R27" i="20"/>
  <c r="Q27" i="20"/>
  <c r="P27" i="20"/>
  <c r="O27" i="20"/>
  <c r="N27" i="20"/>
  <c r="M27" i="20"/>
  <c r="L27" i="20"/>
  <c r="J27" i="20"/>
  <c r="I27" i="20"/>
  <c r="H27" i="20"/>
  <c r="G27" i="20"/>
  <c r="F27" i="20"/>
  <c r="E27" i="20"/>
  <c r="D27" i="20"/>
  <c r="C27" i="20"/>
  <c r="S26" i="20"/>
  <c r="R26" i="20"/>
  <c r="Q26" i="20"/>
  <c r="P26" i="20"/>
  <c r="O26" i="20"/>
  <c r="N26" i="20"/>
  <c r="M26" i="20"/>
  <c r="L26" i="20"/>
  <c r="J26" i="20"/>
  <c r="I26" i="20"/>
  <c r="H26" i="20"/>
  <c r="G26" i="20"/>
  <c r="F26" i="20"/>
  <c r="E26" i="20"/>
  <c r="D26" i="20"/>
  <c r="C26" i="20"/>
  <c r="S25" i="20"/>
  <c r="R25" i="20"/>
  <c r="Q25" i="20"/>
  <c r="P25" i="20"/>
  <c r="O25" i="20"/>
  <c r="N25" i="20"/>
  <c r="M25" i="20"/>
  <c r="L25" i="20"/>
  <c r="J25" i="20"/>
  <c r="I25" i="20"/>
  <c r="H25" i="20"/>
  <c r="G25" i="20"/>
  <c r="F25" i="20"/>
  <c r="E25" i="20"/>
  <c r="D25" i="20"/>
  <c r="C25" i="20"/>
  <c r="S24" i="20"/>
  <c r="R24" i="20"/>
  <c r="Q24" i="20"/>
  <c r="P24" i="20"/>
  <c r="O24" i="20"/>
  <c r="N24" i="20"/>
  <c r="M24" i="20"/>
  <c r="L24" i="20"/>
  <c r="J24" i="20"/>
  <c r="I24" i="20"/>
  <c r="H24" i="20"/>
  <c r="G24" i="20"/>
  <c r="F24" i="20"/>
  <c r="E24" i="20"/>
  <c r="D24" i="20"/>
  <c r="C24" i="20"/>
  <c r="S23" i="20"/>
  <c r="R23" i="20"/>
  <c r="Q23" i="20"/>
  <c r="P23" i="20"/>
  <c r="O23" i="20"/>
  <c r="N23" i="20"/>
  <c r="M23" i="20"/>
  <c r="L23" i="20"/>
  <c r="J23" i="20"/>
  <c r="I23" i="20"/>
  <c r="H23" i="20"/>
  <c r="G23" i="20"/>
  <c r="F23" i="20"/>
  <c r="E23" i="20"/>
  <c r="D23" i="20"/>
  <c r="C23" i="20"/>
  <c r="S22" i="20"/>
  <c r="R22" i="20"/>
  <c r="Q22" i="20"/>
  <c r="P22" i="20"/>
  <c r="O22" i="20"/>
  <c r="N22" i="20"/>
  <c r="M22" i="20"/>
  <c r="L22" i="20"/>
  <c r="J22" i="20"/>
  <c r="I22" i="20"/>
  <c r="H22" i="20"/>
  <c r="G22" i="20"/>
  <c r="F22" i="20"/>
  <c r="E22" i="20"/>
  <c r="D22" i="20"/>
  <c r="C22" i="20"/>
  <c r="S21" i="20"/>
  <c r="R21" i="20"/>
  <c r="Q21" i="20"/>
  <c r="P21" i="20"/>
  <c r="O21" i="20"/>
  <c r="N21" i="20"/>
  <c r="M21" i="20"/>
  <c r="L21" i="20"/>
  <c r="J21" i="20"/>
  <c r="I21" i="20"/>
  <c r="H21" i="20"/>
  <c r="G21" i="20"/>
  <c r="F21" i="20"/>
  <c r="E21" i="20"/>
  <c r="D21" i="20"/>
  <c r="C21" i="20"/>
  <c r="S20" i="20"/>
  <c r="R20" i="20"/>
  <c r="Q20" i="20"/>
  <c r="P20" i="20"/>
  <c r="O20" i="20"/>
  <c r="N20" i="20"/>
  <c r="M20" i="20"/>
  <c r="L20" i="20"/>
  <c r="J20" i="20"/>
  <c r="I20" i="20"/>
  <c r="H20" i="20"/>
  <c r="G20" i="20"/>
  <c r="F20" i="20"/>
  <c r="E20" i="20"/>
  <c r="D20" i="20"/>
  <c r="C20" i="20"/>
  <c r="S19" i="20"/>
  <c r="R19" i="20"/>
  <c r="Q19" i="20"/>
  <c r="P19" i="20"/>
  <c r="O19" i="20"/>
  <c r="N19" i="20"/>
  <c r="M19" i="20"/>
  <c r="L19" i="20"/>
  <c r="J19" i="20"/>
  <c r="I19" i="20"/>
  <c r="H19" i="20"/>
  <c r="G19" i="20"/>
  <c r="F19" i="20"/>
  <c r="E19" i="20"/>
  <c r="D19" i="20"/>
  <c r="C19" i="20"/>
  <c r="S18" i="20"/>
  <c r="R18" i="20"/>
  <c r="Q18" i="20"/>
  <c r="P18" i="20"/>
  <c r="O18" i="20"/>
  <c r="N18" i="20"/>
  <c r="M18" i="20"/>
  <c r="L18" i="20"/>
  <c r="J18" i="20"/>
  <c r="I18" i="20"/>
  <c r="H18" i="20"/>
  <c r="G18" i="20"/>
  <c r="F18" i="20"/>
  <c r="E18" i="20"/>
  <c r="D18" i="20"/>
  <c r="C18" i="20"/>
  <c r="S17" i="20"/>
  <c r="R17" i="20"/>
  <c r="Q17" i="20"/>
  <c r="P17" i="20"/>
  <c r="O17" i="20"/>
  <c r="N17" i="20"/>
  <c r="M17" i="20"/>
  <c r="L17" i="20"/>
  <c r="J17" i="20"/>
  <c r="I17" i="20"/>
  <c r="H17" i="20"/>
  <c r="G17" i="20"/>
  <c r="F17" i="20"/>
  <c r="E17" i="20"/>
  <c r="D17" i="20"/>
  <c r="C17" i="20"/>
  <c r="S16" i="20"/>
  <c r="R16" i="20"/>
  <c r="Q16" i="20"/>
  <c r="P16" i="20"/>
  <c r="O16" i="20"/>
  <c r="N16" i="20"/>
  <c r="M16" i="20"/>
  <c r="L16" i="20"/>
  <c r="J16" i="20"/>
  <c r="I16" i="20"/>
  <c r="H16" i="20"/>
  <c r="G16" i="20"/>
  <c r="F16" i="20"/>
  <c r="E16" i="20"/>
  <c r="D16" i="20"/>
  <c r="C16" i="20"/>
  <c r="S15" i="20"/>
  <c r="R15" i="20"/>
  <c r="Q15" i="20"/>
  <c r="P15" i="20"/>
  <c r="O15" i="20"/>
  <c r="N15" i="20"/>
  <c r="M15" i="20"/>
  <c r="L15" i="20"/>
  <c r="J15" i="20"/>
  <c r="I15" i="20"/>
  <c r="H15" i="20"/>
  <c r="G15" i="20"/>
  <c r="F15" i="20"/>
  <c r="E15" i="20"/>
  <c r="D15" i="20"/>
  <c r="C15" i="20"/>
  <c r="S14" i="20"/>
  <c r="R14" i="20"/>
  <c r="Q14" i="20"/>
  <c r="P14" i="20"/>
  <c r="O14" i="20"/>
  <c r="N14" i="20"/>
  <c r="M14" i="20"/>
  <c r="L14" i="20"/>
  <c r="J14" i="20"/>
  <c r="I14" i="20"/>
  <c r="H14" i="20"/>
  <c r="G14" i="20"/>
  <c r="F14" i="20"/>
  <c r="E14" i="20"/>
  <c r="D14" i="20"/>
  <c r="C14" i="20"/>
  <c r="S13" i="20"/>
  <c r="R13" i="20"/>
  <c r="Q13" i="20"/>
  <c r="P13" i="20"/>
  <c r="O13" i="20"/>
  <c r="N13" i="20"/>
  <c r="M13" i="20"/>
  <c r="L13" i="20"/>
  <c r="J13" i="20"/>
  <c r="I13" i="20"/>
  <c r="H13" i="20"/>
  <c r="G13" i="20"/>
  <c r="F13" i="20"/>
  <c r="E13" i="20"/>
  <c r="D13" i="20"/>
  <c r="C13" i="20"/>
  <c r="S12" i="20"/>
  <c r="R12" i="20"/>
  <c r="Q12" i="20"/>
  <c r="P12" i="20"/>
  <c r="O12" i="20"/>
  <c r="N12" i="20"/>
  <c r="M12" i="20"/>
  <c r="L12" i="20"/>
  <c r="J12" i="20"/>
  <c r="I12" i="20"/>
  <c r="H12" i="20"/>
  <c r="G12" i="20"/>
  <c r="F12" i="20"/>
  <c r="E12" i="20"/>
  <c r="D12" i="20"/>
  <c r="C12" i="20"/>
  <c r="S11" i="20"/>
  <c r="R11" i="20"/>
  <c r="Q11" i="20"/>
  <c r="P11" i="20"/>
  <c r="O11" i="20"/>
  <c r="N11" i="20"/>
  <c r="M11" i="20"/>
  <c r="L11" i="20"/>
  <c r="J11" i="20"/>
  <c r="I11" i="20"/>
  <c r="H11" i="20"/>
  <c r="G11" i="20"/>
  <c r="F11" i="20"/>
  <c r="E11" i="20"/>
  <c r="D11" i="20"/>
  <c r="C11" i="20"/>
  <c r="S10" i="20"/>
  <c r="R10" i="20"/>
  <c r="Q10" i="20"/>
  <c r="P10" i="20"/>
  <c r="O10" i="20"/>
  <c r="N10" i="20"/>
  <c r="M10" i="20"/>
  <c r="L10" i="20"/>
  <c r="J10" i="20"/>
  <c r="I10" i="20"/>
  <c r="H10" i="20"/>
  <c r="G10" i="20"/>
  <c r="F10" i="20"/>
  <c r="E10" i="20"/>
  <c r="D10" i="20"/>
  <c r="C10" i="20"/>
  <c r="S9" i="20"/>
  <c r="R9" i="20"/>
  <c r="Q9" i="20"/>
  <c r="P9" i="20"/>
  <c r="O9" i="20"/>
  <c r="N9" i="20"/>
  <c r="M9" i="20"/>
  <c r="L9" i="20"/>
  <c r="J9" i="20"/>
  <c r="I9" i="20"/>
  <c r="H9" i="20"/>
  <c r="G9" i="20"/>
  <c r="F9" i="20"/>
  <c r="E9" i="20"/>
  <c r="D9" i="20"/>
  <c r="C9" i="20"/>
  <c r="S8" i="20"/>
  <c r="R8" i="20"/>
  <c r="Q8" i="20"/>
  <c r="P8" i="20"/>
  <c r="O8" i="20"/>
  <c r="N8" i="20"/>
  <c r="M8" i="20"/>
  <c r="L8" i="20"/>
  <c r="J8" i="20"/>
  <c r="I8" i="20"/>
  <c r="H8" i="20"/>
  <c r="G8" i="20"/>
  <c r="F8" i="20"/>
  <c r="E8" i="20"/>
  <c r="D8" i="20"/>
  <c r="C8" i="20"/>
  <c r="S7" i="20"/>
  <c r="R7" i="20"/>
  <c r="Q7" i="20"/>
  <c r="P7" i="20"/>
  <c r="O7" i="20"/>
  <c r="N7" i="20"/>
  <c r="M7" i="20"/>
  <c r="L7" i="20"/>
  <c r="J7" i="20"/>
  <c r="I7" i="20"/>
  <c r="H7" i="20"/>
  <c r="G7" i="20"/>
  <c r="F7" i="20"/>
  <c r="E7" i="20"/>
  <c r="D7" i="20"/>
  <c r="C7" i="20"/>
  <c r="S6" i="20"/>
  <c r="R6" i="20"/>
  <c r="Q6" i="20"/>
  <c r="P6" i="20"/>
  <c r="O6" i="20"/>
  <c r="N6" i="20"/>
  <c r="M6" i="20"/>
  <c r="L6" i="20"/>
  <c r="J6" i="20"/>
  <c r="I6" i="20"/>
  <c r="H6" i="20"/>
  <c r="G6" i="20"/>
  <c r="F6" i="20"/>
  <c r="E6" i="20"/>
  <c r="D6" i="20"/>
  <c r="C6" i="20"/>
  <c r="S5" i="20"/>
  <c r="R5" i="20"/>
  <c r="Q5" i="20"/>
  <c r="P5" i="20"/>
  <c r="O5" i="20"/>
  <c r="N5" i="20"/>
  <c r="M5" i="20"/>
  <c r="L5" i="20"/>
  <c r="J5" i="20"/>
  <c r="I5" i="20"/>
  <c r="H5" i="20"/>
  <c r="G5" i="20"/>
  <c r="F5" i="20"/>
  <c r="E5" i="20"/>
  <c r="D5" i="20"/>
  <c r="C5" i="20"/>
  <c r="S4" i="20"/>
  <c r="R4" i="20"/>
  <c r="Q4" i="20"/>
  <c r="P4" i="20"/>
  <c r="O4" i="20"/>
  <c r="N4" i="20"/>
  <c r="M4" i="20"/>
  <c r="L4" i="20"/>
  <c r="J4" i="20"/>
  <c r="I4" i="20"/>
  <c r="H4" i="20"/>
  <c r="G4" i="20"/>
  <c r="F4" i="20"/>
  <c r="E4" i="20"/>
  <c r="D4" i="20"/>
  <c r="C4" i="20"/>
  <c r="S3" i="20"/>
  <c r="R3" i="20"/>
  <c r="Q3" i="20"/>
  <c r="P3" i="20"/>
  <c r="O3" i="20"/>
  <c r="N3" i="20"/>
  <c r="M3" i="20"/>
  <c r="L3" i="20"/>
  <c r="J3" i="20"/>
  <c r="I3" i="20"/>
  <c r="H3" i="20"/>
  <c r="G3" i="20"/>
  <c r="F3" i="20"/>
  <c r="E3" i="20"/>
  <c r="C3" i="2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A8" i="10"/>
  <c r="C20" i="26"/>
  <c r="B57" i="24"/>
  <c r="A57" i="24"/>
  <c r="B56" i="24"/>
  <c r="A56" i="24"/>
  <c r="B55" i="24"/>
  <c r="A55" i="24"/>
  <c r="B54" i="24"/>
  <c r="A54" i="24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A6" i="24"/>
  <c r="B59" i="14"/>
  <c r="A59" i="14"/>
  <c r="B58" i="14"/>
  <c r="A58" i="14"/>
  <c r="B57" i="14"/>
  <c r="A57" i="14"/>
  <c r="B56" i="14"/>
  <c r="A56" i="14"/>
  <c r="B55" i="14"/>
  <c r="A55" i="14"/>
  <c r="B54" i="14"/>
  <c r="A54" i="14"/>
  <c r="B53" i="14"/>
  <c r="A53" i="14"/>
  <c r="B52" i="14"/>
  <c r="A52" i="14"/>
  <c r="B51" i="14"/>
  <c r="A51" i="14"/>
  <c r="B50" i="14"/>
  <c r="A50" i="14"/>
  <c r="B49" i="14"/>
  <c r="A49" i="14"/>
  <c r="B48" i="14"/>
  <c r="A48" i="14"/>
  <c r="B47" i="14"/>
  <c r="A47" i="14"/>
  <c r="B46" i="14"/>
  <c r="A46" i="14"/>
  <c r="B45" i="14"/>
  <c r="A45" i="14"/>
  <c r="B44" i="14"/>
  <c r="A44" i="14"/>
  <c r="B43" i="14"/>
  <c r="A43" i="14"/>
  <c r="B42" i="14"/>
  <c r="A42" i="14"/>
  <c r="B41" i="14"/>
  <c r="A41" i="14"/>
  <c r="B40" i="14"/>
  <c r="A40" i="14"/>
  <c r="B39" i="14"/>
  <c r="A39" i="14"/>
  <c r="B38" i="14"/>
  <c r="A38" i="14"/>
  <c r="B37" i="14"/>
  <c r="A37" i="14"/>
  <c r="B36" i="14"/>
  <c r="A36" i="14"/>
  <c r="B35" i="14"/>
  <c r="A35" i="14"/>
  <c r="B34" i="14"/>
  <c r="A34" i="14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A8" i="14"/>
  <c r="C30" i="22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C31" i="22"/>
  <c r="C1" i="26"/>
  <c r="C4" i="22"/>
  <c r="AT53" i="24"/>
  <c r="AV53" i="18"/>
  <c r="A3" i="10"/>
  <c r="AY58" i="24"/>
  <c r="AY57" i="24"/>
  <c r="AY56" i="24"/>
  <c r="AY55" i="24"/>
  <c r="AY54" i="24"/>
  <c r="AQ58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AQ56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AQ54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AQ53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AQ52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AQ51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AQ50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AQ49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AQ48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AQ47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AQ46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AQ45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AQ44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AQ43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AQ42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AQ41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AQ40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AQ39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AQ38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AQ37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AQ36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AQ35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AQ34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AQ33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AQ32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AQ31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AQ27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AQ26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AQ25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AQ24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AQ23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AQ22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AQ21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AQ20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AQ19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AQ18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AQ17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AQ16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AQ15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AQ14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AQ13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AQ12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AQ11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AQ10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AQ9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AQ7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AQ6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D78" i="20"/>
  <c r="C21" i="22"/>
  <c r="D66" i="20"/>
  <c r="D61" i="20"/>
  <c r="D67" i="20"/>
  <c r="AE58" i="18"/>
  <c r="BA55" i="18"/>
  <c r="BA56" i="18"/>
  <c r="AQ58" i="18"/>
  <c r="AL58" i="18"/>
  <c r="AD58" i="18"/>
  <c r="AO58" i="18"/>
  <c r="AM58" i="18"/>
  <c r="AB58" i="18"/>
  <c r="AF58" i="18"/>
  <c r="AP58" i="18"/>
  <c r="AK58" i="18"/>
  <c r="AG58" i="18"/>
  <c r="BA54" i="18"/>
  <c r="AI58" i="18"/>
  <c r="AC58" i="18"/>
  <c r="AJ58" i="18"/>
  <c r="AN58" i="18"/>
  <c r="AH58" i="18"/>
  <c r="BA57" i="18"/>
  <c r="AA58" i="18"/>
  <c r="BA58" i="18"/>
</calcChain>
</file>

<file path=xl/sharedStrings.xml><?xml version="1.0" encoding="utf-8"?>
<sst xmlns="http://schemas.openxmlformats.org/spreadsheetml/2006/main" count="787" uniqueCount="444">
  <si>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</si>
  <si>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</si>
  <si>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</si>
  <si>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</si>
  <si>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</si>
  <si>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</si>
  <si>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</si>
  <si>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</si>
  <si>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</si>
  <si>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</si>
  <si>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</si>
  <si>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</si>
  <si>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</si>
  <si>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</si>
  <si>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</si>
  <si>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</si>
  <si>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</si>
  <si>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</si>
  <si>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</si>
  <si>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</si>
  <si>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</si>
  <si>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</si>
  <si>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</si>
  <si>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</si>
  <si>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</si>
  <si>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</si>
  <si>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</si>
  <si>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</si>
  <si>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</si>
  <si>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</si>
  <si>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</si>
  <si>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</si>
  <si>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</si>
  <si>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</si>
  <si>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</si>
  <si>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</si>
  <si>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</si>
  <si>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</si>
  <si>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</si>
  <si>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</si>
  <si>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</si>
  <si>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</si>
  <si>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</si>
  <si>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</si>
  <si>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</si>
  <si>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</si>
  <si>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</si>
  <si>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</si>
  <si>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</si>
  <si>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</si>
  <si>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</si>
  <si>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</si>
  <si>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</si>
  <si>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</si>
  <si>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</si>
  <si>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</si>
  <si>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</si>
  <si>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</si>
  <si>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</si>
  <si>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</si>
  <si>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</si>
  <si>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</si>
  <si>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</si>
  <si>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</si>
  <si>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</si>
  <si>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</si>
  <si>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</si>
  <si>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</si>
  <si>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</si>
  <si>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</si>
  <si>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</si>
  <si>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IRAG_c_muestra</t>
  </si>
  <si>
    <t>Regional</t>
  </si>
  <si>
    <t>Antofagasta</t>
  </si>
  <si>
    <t>Valparaíso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</si>
  <si>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</si>
  <si>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</si>
  <si>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</si>
  <si>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</si>
  <si>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</si>
  <si>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</si>
  <si>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</si>
  <si>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</si>
  <si>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</si>
  <si>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</si>
  <si>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</si>
  <si>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</si>
  <si>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</si>
  <si>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</si>
  <si>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</si>
  <si>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</si>
  <si>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</si>
  <si>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</si>
  <si>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</si>
  <si>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</si>
  <si>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</si>
  <si>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</si>
  <si>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</si>
  <si>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</si>
  <si>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</si>
  <si>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</si>
  <si>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</si>
  <si>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</si>
  <si>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</si>
  <si>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</si>
  <si>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</si>
  <si>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</si>
  <si>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</si>
  <si>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</si>
  <si>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</si>
  <si>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</si>
  <si>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</si>
  <si>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</si>
  <si>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</si>
  <si>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</si>
  <si>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</si>
  <si>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</si>
  <si>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Coronavirus</t>
  </si>
  <si>
    <t>Bocavirus</t>
  </si>
  <si>
    <t>A(H1N1)pdm09</t>
  </si>
  <si>
    <t>B Victoria</t>
  </si>
  <si>
    <t>B Yamagata</t>
  </si>
  <si>
    <t xml:space="preserve">Parainfluenza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</si>
  <si>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</si>
  <si>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</si>
  <si>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</si>
  <si>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</si>
  <si>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</si>
  <si>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</si>
  <si>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</si>
  <si>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</si>
  <si>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</si>
  <si>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</si>
  <si>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</si>
  <si>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</si>
  <si>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</si>
  <si>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</si>
  <si>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</si>
  <si>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</si>
  <si>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</si>
  <si>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</si>
  <si>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</si>
  <si>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</si>
  <si>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</si>
  <si>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</si>
  <si>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</si>
  <si>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</si>
  <si>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</si>
  <si>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</si>
  <si>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</si>
  <si>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</si>
  <si>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</si>
  <si>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</si>
  <si>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</si>
  <si>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</si>
  <si>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</si>
  <si>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</si>
  <si>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</si>
  <si>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</si>
  <si>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</si>
  <si>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</si>
  <si>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</si>
  <si>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</si>
  <si>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</si>
  <si>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</si>
  <si>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</si>
  <si>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</si>
  <si>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</si>
  <si>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</si>
  <si>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</si>
  <si>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</si>
  <si>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</si>
  <si>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</si>
  <si>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</si>
  <si>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</si>
  <si>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</si>
  <si>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</si>
  <si>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</si>
  <si>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</si>
  <si>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</si>
  <si>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</si>
  <si>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</si>
  <si>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</si>
  <si>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</si>
  <si>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</si>
  <si>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</si>
  <si>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</si>
  <si>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</si>
  <si>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</si>
  <si>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</si>
  <si>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</si>
  <si>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</si>
  <si>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</si>
  <si>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</si>
  <si>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</si>
  <si>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</si>
  <si>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</si>
  <si>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</si>
  <si>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</si>
  <si>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</si>
  <si>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</si>
  <si>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</si>
  <si>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</si>
  <si>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</si>
  <si>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</si>
  <si>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A not subtyped</t>
  </si>
  <si>
    <t>A not subtypable</t>
  </si>
  <si>
    <t>RSV</t>
  </si>
  <si>
    <t>Rhinovirus</t>
  </si>
  <si>
    <t>Other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</si>
  <si>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</si>
  <si>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</si>
  <si>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</si>
  <si>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</si>
  <si>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</si>
  <si>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RSV</t>
  </si>
  <si>
    <t>% Rhinovirus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</si>
  <si>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</si>
  <si>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</si>
  <si>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</si>
  <si>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</si>
  <si>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</si>
  <si>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Severe Acute Repiratory Infections (SARI) situation by age group and geographic distribution (if available)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</si>
  <si>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</si>
  <si>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</si>
  <si>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</si>
  <si>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</si>
  <si>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</si>
  <si>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</si>
  <si>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</si>
  <si>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</si>
  <si>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</si>
  <si>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</si>
  <si>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</si>
  <si>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</si>
  <si>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</si>
  <si>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</si>
  <si>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</si>
  <si>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</si>
  <si>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</si>
  <si>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</si>
  <si>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</si>
  <si>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</si>
  <si>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</si>
  <si>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</si>
  <si>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</si>
  <si>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</si>
  <si>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</si>
  <si>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</si>
  <si>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</si>
  <si>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</si>
  <si>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</si>
  <si>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</si>
  <si>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</si>
  <si>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</si>
  <si>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</si>
  <si>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</si>
  <si>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</si>
  <si>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</si>
  <si>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</si>
  <si>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</si>
  <si>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</si>
  <si>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</si>
  <si>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</si>
  <si>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</si>
  <si>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</si>
  <si>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</si>
  <si>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</si>
  <si>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</si>
  <si>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</si>
  <si>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</si>
  <si>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</si>
  <si>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</si>
  <si>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</si>
  <si>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</si>
  <si>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</si>
  <si>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</si>
  <si>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</si>
  <si>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</si>
  <si>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</si>
  <si>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</si>
  <si>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</si>
  <si>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</si>
  <si>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</si>
  <si>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</si>
  <si>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</si>
  <si>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</si>
  <si>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</si>
  <si>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</si>
  <si>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</si>
  <si>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</si>
  <si>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</si>
  <si>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</si>
  <si>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</si>
  <si>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</si>
  <si>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</si>
  <si>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</si>
  <si>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</si>
  <si>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</si>
  <si>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</si>
  <si>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</si>
  <si>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</si>
  <si>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</si>
  <si>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</si>
  <si>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</si>
  <si>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</si>
  <si>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</si>
  <si>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</si>
  <si>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</si>
  <si>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</si>
  <si>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</si>
  <si>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</si>
  <si>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</si>
  <si>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</si>
  <si>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</si>
  <si>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</si>
  <si>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</si>
  <si>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</si>
  <si>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</si>
  <si>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</si>
  <si>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</si>
  <si>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</si>
  <si>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</si>
  <si>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</si>
  <si>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</si>
  <si>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</si>
  <si>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</si>
  <si>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</si>
  <si>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</si>
  <si>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</si>
  <si>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</si>
  <si>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</si>
  <si>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</si>
  <si>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</si>
  <si>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</si>
  <si>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</si>
  <si>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</si>
  <si>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</si>
  <si>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</si>
  <si>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</si>
  <si>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</si>
  <si>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</si>
  <si>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</si>
  <si>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SARI Graph</t>
  </si>
  <si>
    <t>Range begin</t>
  </si>
  <si>
    <t>Range end</t>
  </si>
  <si>
    <t>Virus Graph</t>
  </si>
  <si>
    <t>Virus Table</t>
  </si>
  <si>
    <t>Suriname</t>
  </si>
  <si>
    <t>Leyenda titulo 2</t>
  </si>
  <si>
    <t>Leyenda titulo 1</t>
  </si>
  <si>
    <t>Leyenda titulo 3</t>
  </si>
  <si>
    <t>Leyenda graphics</t>
  </si>
  <si>
    <t>IRAG_infpos_50a64</t>
  </si>
  <si>
    <t>50-64 years</t>
  </si>
  <si>
    <t>IRAG_casos_50a64</t>
  </si>
  <si>
    <t>Hospitaliz_casos_50a64</t>
  </si>
  <si>
    <t>ETI_infpos_50a64</t>
  </si>
  <si>
    <t>ETI_casos_50a64</t>
  </si>
  <si>
    <t>1. Summary</t>
  </si>
  <si>
    <t>Authors: Dra. M. Ortega, Dr. A. Voigt, Dr. R. Mohamed, H. Navil, Prof. dr. M. Adhin</t>
  </si>
  <si>
    <t xml:space="preserve">  </t>
  </si>
  <si>
    <r>
      <rPr>
        <b/>
        <sz val="10"/>
        <color theme="1"/>
        <rFont val="Calibri"/>
        <family val="2"/>
        <scheme val="minor"/>
      </rPr>
      <t>ILI deaths:</t>
    </r>
    <r>
      <rPr>
        <sz val="10"/>
        <color theme="1"/>
        <rFont val="Calibri"/>
        <family val="2"/>
        <scheme val="minor"/>
      </rPr>
      <t xml:space="preserve"> No deaths were reported this EW.</t>
    </r>
  </si>
  <si>
    <r>
      <t xml:space="preserve">Lab results: </t>
    </r>
    <r>
      <rPr>
        <sz val="10"/>
        <color theme="1"/>
        <rFont val="Calibri"/>
        <family val="2"/>
        <scheme val="minor"/>
      </rPr>
      <t>Zero sample was taken.</t>
    </r>
  </si>
  <si>
    <t>2. ILI surveillance</t>
  </si>
  <si>
    <t xml:space="preserve">The distribution of ILI cases among different variables: age, virus positivity, and sampled. </t>
  </si>
  <si>
    <t>The age group most affected is the age group 15-49 years.</t>
  </si>
  <si>
    <t>3. Laboratory results for ILI cases</t>
  </si>
  <si>
    <t xml:space="preserve">      So far this year, 22 cases tested positive for influenza: AH3 (n=14) and Influenza B (n=8)</t>
  </si>
  <si>
    <t>In EW XX, the number of ILI cases was zero.</t>
  </si>
  <si>
    <t>GROPAVO ILI Weekly Report - Influenza and ORVs - EW XX</t>
  </si>
  <si>
    <r>
      <t>ILI surveillance:</t>
    </r>
    <r>
      <rPr>
        <sz val="10"/>
        <color theme="1"/>
        <rFont val="Calibri"/>
        <family val="2"/>
        <scheme val="minor"/>
      </rPr>
      <t xml:space="preserve"> ILI activity has decreased; In EW XX  the number of ILI cases was zero. Surveillance remains low compared to the beginning of the year.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</si>
  <si>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Some influenza activity was seen in this year. High positivity for Influenza is caused  due to the XXXXXXX</t>
    </r>
  </si>
  <si>
    <t xml:space="preserve">In EW XX zero sample was taken. The influenza virus AH3 predominates (n=14), Influenza B (n=8), Parainfluenza (n=2), Adenovirus (n=2) and Metapneumovirus (n=2) . </t>
  </si>
  <si>
    <t>Authors: Dra. M. Ortega, Dr. R. Mohamed, J. Bhagolie, K. Jharie, D. Zoutkamp, B. Pryor and Prof. Dr. M. Adhin</t>
  </si>
  <si>
    <t>SUMMARY</t>
  </si>
  <si>
    <t xml:space="preserve">SARI SURVEILLANCE </t>
  </si>
  <si>
    <t>SARI DEATHS</t>
  </si>
  <si>
    <t xml:space="preserve">LABORATORY RESULTS   </t>
  </si>
  <si>
    <t>Seven SARI cases were caused by Influenza: Influenza B (N=X), Metapneumovirus (n=X), Parainfluenza III (n=X), RSV (n=X) and Adenovirus (n=X).</t>
  </si>
  <si>
    <r>
      <rPr>
        <b/>
        <sz val="10"/>
        <rFont val="Calibri"/>
        <family val="2"/>
        <scheme val="minor"/>
      </rPr>
      <t>SARI deaths</t>
    </r>
    <r>
      <rPr>
        <sz val="10"/>
        <rFont val="Calibri"/>
        <family val="2"/>
        <scheme val="minor"/>
      </rPr>
      <t>: Not death was reported in EW X.</t>
    </r>
  </si>
  <si>
    <r>
      <t xml:space="preserve">Lab results: </t>
    </r>
    <r>
      <rPr>
        <sz val="10"/>
        <rFont val="Calibri"/>
        <family val="2"/>
        <scheme val="minor"/>
      </rPr>
      <t>In EW X, one sample was taken, the result was negative.</t>
    </r>
  </si>
  <si>
    <r>
      <t>Qualitative indicators:</t>
    </r>
    <r>
      <rPr>
        <sz val="10"/>
        <color theme="1"/>
        <rFont val="Calibri"/>
        <family val="2"/>
        <scheme val="minor"/>
      </rPr>
      <t xml:space="preserve"> There was a decrease in the number of cases this week compared to the previous one (X against X cases) and also related to the previous year. Influenza activity has remained this year caused meanly by Influenza B virus.</t>
    </r>
  </si>
  <si>
    <t>Suriname Weekly Report - Influenza and Other Respiratory viruses - EW X</t>
  </si>
  <si>
    <r>
      <t xml:space="preserve">SARI surveillance: </t>
    </r>
    <r>
      <rPr>
        <sz val="10"/>
        <rFont val="Calibri"/>
        <family val="2"/>
        <scheme val="minor"/>
      </rPr>
      <t xml:space="preserve">In EW X, the number of SARI cases decreased considerably compared to the previous week (X cases against X ). </t>
    </r>
  </si>
  <si>
    <r>
      <rPr>
        <b/>
        <sz val="10"/>
        <rFont val="Calibri"/>
        <family val="2"/>
        <scheme val="minor"/>
      </rPr>
      <t xml:space="preserve">Laboratory Results: </t>
    </r>
    <r>
      <rPr>
        <sz val="10"/>
        <rFont val="Calibri"/>
        <family val="2"/>
        <scheme val="minor"/>
      </rPr>
      <t xml:space="preserve">In EW X: One sample was taken: the result is negative. </t>
    </r>
  </si>
  <si>
    <t xml:space="preserve">There were X SARI deaths with sample until EW X.  There results were negatives. </t>
  </si>
  <si>
    <t>Severe SARI cases (treated in the ICU) were X until EW X.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</si>
  <si>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</si>
  <si>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</si>
  <si>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</si>
  <si>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</si>
  <si>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</si>
  <si>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</si>
  <si>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</si>
  <si>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</si>
  <si>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</si>
  <si>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</si>
  <si>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</si>
  <si>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</si>
  <si>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</si>
  <si>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N cases</t>
  </si>
  <si>
    <t>Graficos ILI Graphs</t>
  </si>
  <si>
    <t>The most affected age group(s) are XXX  XXXXX In EWXX</t>
  </si>
  <si>
    <t>The distribution of SARI cases among age groups, by causal agent, are shown in the following graphs.</t>
  </si>
  <si>
    <t>B Victoria ∆162/163</t>
  </si>
  <si>
    <t>País: Suriname</t>
  </si>
  <si>
    <t>Flu A Positives</t>
  </si>
  <si>
    <t>Flu  B Positives</t>
  </si>
  <si>
    <t xml:space="preserve">Positive for  Other Respiratory Viruses* </t>
  </si>
  <si>
    <t xml:space="preserve"> Negative Samples</t>
  </si>
  <si>
    <t>% Positives</t>
  </si>
  <si>
    <t>% Flu / total of samples</t>
  </si>
  <si>
    <t>% Flu A</t>
  </si>
  <si>
    <t>Flu  A</t>
  </si>
  <si>
    <t>% Flu  B</t>
  </si>
  <si>
    <t>% Methapneumovirus</t>
  </si>
  <si>
    <t>% Coronavirus</t>
  </si>
  <si>
    <t>% Bocavirus</t>
  </si>
  <si>
    <t>% Other Respiratory Viruses</t>
  </si>
  <si>
    <t>A no subtypable</t>
  </si>
  <si>
    <t>A(H1)</t>
  </si>
  <si>
    <t>B linage not determined</t>
  </si>
  <si>
    <t>Methapneumovirus</t>
  </si>
  <si>
    <t>Others</t>
  </si>
  <si>
    <t>% Pandemic</t>
  </si>
  <si>
    <t>A not  subtyped</t>
  </si>
  <si>
    <t>% Seasonal (H1)</t>
  </si>
  <si>
    <t>% Seasonal (H3)</t>
  </si>
  <si>
    <t>% hospitalizations SARI</t>
  </si>
  <si>
    <t>% Hospitalizations SARI</t>
  </si>
  <si>
    <t>SARI and ILI</t>
  </si>
  <si>
    <t>Total ILI</t>
  </si>
  <si>
    <t>ILI pie chart with/without sample</t>
  </si>
  <si>
    <t>%RSV and OVR(+) of  ILI cases from all sampled cases</t>
  </si>
  <si>
    <t>Total ILI cases- RSV and OVR(+)</t>
  </si>
  <si>
    <t>% influenza(+) and ILI cases from all sampled cases</t>
  </si>
  <si>
    <t>Total ILI cases- influenza(+)</t>
  </si>
  <si>
    <t># Analyze samples</t>
  </si>
  <si>
    <t># Positive samples</t>
  </si>
  <si>
    <t xml:space="preserve"># Flu positive samples </t>
  </si>
  <si>
    <t># Flu A positive samples</t>
  </si>
  <si>
    <t># Flu B positive samples</t>
  </si>
  <si>
    <t>Total ILI Medical consultation (denominator)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</si>
</sst>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6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color theme="0"/>
      <name val="Calibri Light"/>
      <family val="2"/>
    </font>
    <font>
      <b/>
      <sz val="10"/>
      <name val="Calibri Light"/>
      <family val="2"/>
    </font>
    <font>
      <b/>
      <sz val="9"/>
      <name val="Calibri Light"/>
      <family val="2"/>
    </font>
    <font>
      <sz val="10"/>
      <name val="Calibri Light"/>
      <family val="2"/>
    </font>
    <font>
      <b/>
      <sz val="25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35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40" fillId="16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2" fillId="15" borderId="0" applyNumberFormat="0" applyBorder="0" applyAlignment="0" applyProtection="0"/>
    <xf numFmtId="0" fontId="43" fillId="27" borderId="16" applyNumberFormat="0" applyAlignment="0" applyProtection="0"/>
    <xf numFmtId="0" fontId="44" fillId="28" borderId="17" applyNumberFormat="0" applyAlignment="0" applyProtection="0"/>
    <xf numFmtId="0" fontId="45" fillId="0" borderId="18" applyNumberFormat="0" applyFill="0" applyAlignment="0" applyProtection="0"/>
    <xf numFmtId="0" fontId="46" fillId="0" borderId="0" applyNumberFormat="0" applyFill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32" borderId="0" applyNumberFormat="0" applyBorder="0" applyAlignment="0" applyProtection="0"/>
    <xf numFmtId="0" fontId="47" fillId="18" borderId="16" applyNumberFormat="0" applyAlignment="0" applyProtection="0"/>
    <xf numFmtId="0" fontId="48" fillId="14" borderId="0" applyNumberFormat="0" applyBorder="0" applyAlignment="0" applyProtection="0"/>
    <xf numFmtId="0" fontId="49" fillId="33" borderId="0" applyNumberFormat="0" applyBorder="0" applyAlignment="0" applyProtection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3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21" fillId="0" borderId="0"/>
    <xf numFmtId="0" fontId="21" fillId="0" borderId="0"/>
    <xf numFmtId="0" fontId="52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21" fillId="0" borderId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50" fillId="0" borderId="0" applyNumberFormat="0" applyBorder="0" applyAlignment="0"/>
    <xf numFmtId="0" fontId="40" fillId="11" borderId="15" applyNumberFormat="0" applyFont="0" applyAlignment="0" applyProtection="0"/>
    <xf numFmtId="9" fontId="23" fillId="0" borderId="0" applyFont="0" applyFill="0" applyBorder="0" applyAlignment="0" applyProtection="0"/>
    <xf numFmtId="0" fontId="53" fillId="27" borderId="19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46" fillId="0" borderId="22" applyNumberFormat="0" applyFill="0" applyAlignment="0" applyProtection="0"/>
    <xf numFmtId="0" fontId="58" fillId="0" borderId="0" applyNumberFormat="0" applyFill="0" applyBorder="0" applyAlignment="0" applyProtection="0"/>
    <xf numFmtId="0" fontId="59" fillId="0" borderId="23" applyNumberFormat="0" applyFill="0" applyAlignment="0" applyProtection="0"/>
    <xf numFmtId="0" fontId="43" fillId="27" borderId="28" applyNumberFormat="0" applyAlignment="0" applyProtection="0"/>
    <xf numFmtId="0" fontId="43" fillId="27" borderId="28" applyNumberFormat="0" applyAlignment="0" applyProtection="0"/>
    <xf numFmtId="0" fontId="43" fillId="27" borderId="25" applyNumberFormat="0" applyAlignment="0" applyProtection="0"/>
    <xf numFmtId="0" fontId="47" fillId="18" borderId="28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47" fillId="18" borderId="28" applyNumberFormat="0" applyAlignment="0" applyProtection="0"/>
    <xf numFmtId="0" fontId="53" fillId="27" borderId="26" applyNumberFormat="0" applyAlignment="0" applyProtection="0"/>
    <xf numFmtId="0" fontId="53" fillId="27" borderId="30" applyNumberFormat="0" applyAlignment="0" applyProtection="0"/>
    <xf numFmtId="0" fontId="59" fillId="0" borderId="31" applyNumberFormat="0" applyFill="0" applyAlignment="0" applyProtection="0"/>
    <xf numFmtId="0" fontId="59" fillId="0" borderId="27" applyNumberFormat="0" applyFill="0" applyAlignment="0" applyProtection="0"/>
    <xf numFmtId="0" fontId="43" fillId="27" borderId="25" applyNumberFormat="0" applyAlignment="0" applyProtection="0"/>
    <xf numFmtId="0" fontId="47" fillId="18" borderId="25" applyNumberFormat="0" applyAlignment="0" applyProtection="0"/>
    <xf numFmtId="0" fontId="23" fillId="0" borderId="0"/>
    <xf numFmtId="0" fontId="53" fillId="27" borderId="26" applyNumberFormat="0" applyAlignment="0" applyProtection="0"/>
    <xf numFmtId="0" fontId="59" fillId="0" borderId="27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59" fillId="0" borderId="36" applyNumberFormat="0" applyFill="0" applyAlignment="0" applyProtection="0"/>
    <xf numFmtId="0" fontId="43" fillId="27" borderId="33" applyNumberFormat="0" applyAlignment="0" applyProtection="0"/>
    <xf numFmtId="0" fontId="47" fillId="18" borderId="33" applyNumberFormat="0" applyAlignment="0" applyProtection="0"/>
    <xf numFmtId="0" fontId="53" fillId="27" borderId="35" applyNumberFormat="0" applyAlignment="0" applyProtection="0"/>
    <xf numFmtId="0" fontId="59" fillId="0" borderId="36" applyNumberFormat="0" applyFill="0" applyAlignment="0" applyProtection="0"/>
    <xf numFmtId="0" fontId="23" fillId="0" borderId="0"/>
    <xf numFmtId="0" fontId="23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40" fillId="44" borderId="44" applyNumberFormat="0" applyFont="0" applyAlignment="0" applyProtection="0"/>
    <xf numFmtId="0" fontId="40" fillId="11" borderId="15" applyNumberFormat="0" applyFont="0" applyAlignment="0" applyProtection="0"/>
    <xf numFmtId="0" fontId="76" fillId="0" borderId="0" applyNumberFormat="0" applyFill="0" applyBorder="0" applyAlignment="0" applyProtection="0"/>
  </cellStyleXfs>
  <cellXfs count="38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3" fillId="0" borderId="3" xfId="0" applyNumberFormat="1" applyFont="1" applyBorder="1" applyAlignment="1">
      <alignment vertical="center"/>
    </xf>
    <xf numFmtId="1" fontId="6" fillId="0" borderId="3" xfId="2" applyNumberFormat="1" applyFont="1" applyBorder="1" applyAlignment="1">
      <alignment vertical="center"/>
    </xf>
    <xf numFmtId="1" fontId="6" fillId="0" borderId="3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1" fontId="6" fillId="0" borderId="1" xfId="2" applyNumberFormat="1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49" fontId="28" fillId="0" borderId="11" xfId="0" applyNumberFormat="1" applyFont="1" applyBorder="1" applyAlignment="1">
      <alignment horizontal="center" vertical="top" wrapText="1"/>
    </xf>
    <xf numFmtId="0" fontId="29" fillId="9" borderId="11" xfId="0" applyFont="1" applyFill="1" applyBorder="1" applyAlignment="1" applyProtection="1">
      <alignment horizontal="center"/>
      <protection locked="0"/>
    </xf>
    <xf numFmtId="0" fontId="29" fillId="9" borderId="11" xfId="0" applyFont="1" applyFill="1" applyBorder="1" applyAlignment="1" applyProtection="1">
      <alignment horizontal="center" vertical="top" wrapText="1"/>
      <protection locked="0"/>
    </xf>
    <xf numFmtId="0" fontId="29" fillId="10" borderId="11" xfId="0" applyFont="1" applyFill="1" applyBorder="1" applyAlignment="1">
      <alignment horizontal="center" vertical="top" wrapText="1"/>
    </xf>
    <xf numFmtId="164" fontId="29" fillId="10" borderId="11" xfId="0" applyNumberFormat="1" applyFont="1" applyFill="1" applyBorder="1" applyAlignment="1">
      <alignment horizontal="center"/>
    </xf>
    <xf numFmtId="164" fontId="29" fillId="10" borderId="12" xfId="0" applyNumberFormat="1" applyFont="1" applyFill="1" applyBorder="1" applyAlignment="1">
      <alignment horizontal="center"/>
    </xf>
    <xf numFmtId="164" fontId="26" fillId="0" borderId="0" xfId="0" applyNumberFormat="1" applyFont="1"/>
    <xf numFmtId="0" fontId="30" fillId="8" borderId="11" xfId="0" applyFont="1" applyFill="1" applyBorder="1" applyAlignment="1">
      <alignment horizontal="center" vertical="center" wrapText="1"/>
    </xf>
    <xf numFmtId="164" fontId="31" fillId="8" borderId="11" xfId="0" applyNumberFormat="1" applyFont="1" applyFill="1" applyBorder="1" applyAlignment="1">
      <alignment horizontal="center" vertical="center"/>
    </xf>
    <xf numFmtId="164" fontId="29" fillId="8" borderId="12" xfId="0" applyNumberFormat="1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0" fillId="0" borderId="13" xfId="0" applyBorder="1"/>
    <xf numFmtId="164" fontId="33" fillId="10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applyFont="1"/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9" xfId="0" applyBorder="1"/>
    <xf numFmtId="1" fontId="0" fillId="0" borderId="0" xfId="0" applyNumberFormat="1"/>
    <xf numFmtId="164" fontId="0" fillId="0" borderId="0" xfId="0" applyNumberFormat="1"/>
    <xf numFmtId="164" fontId="39" fillId="0" borderId="0" xfId="0" applyNumberFormat="1" applyFont="1"/>
    <xf numFmtId="164" fontId="1" fillId="0" borderId="0" xfId="2" applyNumberFormat="1" applyFont="1"/>
    <xf numFmtId="1" fontId="60" fillId="0" borderId="0" xfId="0" applyNumberFormat="1" applyFont="1"/>
    <xf numFmtId="1" fontId="39" fillId="0" borderId="0" xfId="0" applyNumberFormat="1" applyFont="1"/>
    <xf numFmtId="1" fontId="39" fillId="0" borderId="0" xfId="2" applyNumberFormat="1" applyFont="1"/>
    <xf numFmtId="164" fontId="39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/>
    <xf numFmtId="0" fontId="61" fillId="0" borderId="0" xfId="0" applyFont="1"/>
    <xf numFmtId="9" fontId="0" fillId="0" borderId="0" xfId="2" applyFont="1"/>
    <xf numFmtId="9" fontId="0" fillId="0" borderId="0" xfId="0" applyNumberFormat="1"/>
    <xf numFmtId="0" fontId="29" fillId="9" borderId="16" xfId="0" applyFont="1" applyFill="1" applyBorder="1" applyAlignment="1" applyProtection="1">
      <alignment horizontal="center" vertical="top" wrapText="1"/>
      <protection locked="0"/>
    </xf>
    <xf numFmtId="0" fontId="14" fillId="0" borderId="14" xfId="0" applyFont="1" applyBorder="1" applyAlignment="1">
      <alignment horizontal="left" vertical="center" wrapText="1"/>
    </xf>
    <xf numFmtId="0" fontId="25" fillId="34" borderId="0" xfId="0" applyFont="1" applyFill="1"/>
    <xf numFmtId="0" fontId="1" fillId="34" borderId="0" xfId="0" applyFont="1" applyFill="1"/>
    <xf numFmtId="0" fontId="11" fillId="34" borderId="0" xfId="0" applyFont="1" applyFill="1"/>
    <xf numFmtId="0" fontId="29" fillId="10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9" fillId="9" borderId="28" xfId="0" applyFont="1" applyFill="1" applyBorder="1" applyAlignment="1" applyProtection="1">
      <alignment horizontal="center" vertical="top" wrapText="1"/>
      <protection locked="0"/>
    </xf>
    <xf numFmtId="0" fontId="67" fillId="9" borderId="11" xfId="0" applyFont="1" applyFill="1" applyBorder="1" applyAlignment="1" applyProtection="1">
      <alignment horizontal="center" vertical="top" wrapText="1"/>
      <protection locked="0"/>
    </xf>
    <xf numFmtId="0" fontId="67" fillId="10" borderId="11" xfId="0" applyFont="1" applyFill="1" applyBorder="1" applyAlignment="1">
      <alignment horizontal="center" vertical="top" wrapText="1"/>
    </xf>
    <xf numFmtId="164" fontId="28" fillId="0" borderId="0" xfId="0" applyNumberFormat="1" applyFont="1"/>
    <xf numFmtId="0" fontId="28" fillId="0" borderId="0" xfId="0" applyFont="1"/>
    <xf numFmtId="0" fontId="29" fillId="10" borderId="28" xfId="0" applyFont="1" applyFill="1" applyBorder="1" applyAlignment="1">
      <alignment horizontal="center" vertical="top" wrapText="1"/>
    </xf>
    <xf numFmtId="0" fontId="29" fillId="9" borderId="28" xfId="0" applyFont="1" applyFill="1" applyBorder="1" applyAlignment="1" applyProtection="1">
      <alignment horizontal="center"/>
      <protection locked="0"/>
    </xf>
    <xf numFmtId="0" fontId="67" fillId="9" borderId="28" xfId="0" applyFont="1" applyFill="1" applyBorder="1" applyAlignment="1" applyProtection="1">
      <alignment horizontal="center"/>
      <protection locked="0"/>
    </xf>
    <xf numFmtId="0" fontId="64" fillId="9" borderId="28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Alignment="1">
      <alignment wrapText="1"/>
    </xf>
    <xf numFmtId="164" fontId="1" fillId="38" borderId="0" xfId="2" applyNumberFormat="1" applyFont="1" applyFill="1" applyAlignment="1">
      <alignment wrapText="1"/>
    </xf>
    <xf numFmtId="164" fontId="1" fillId="37" borderId="0" xfId="2" applyNumberFormat="1" applyFont="1" applyFill="1" applyAlignment="1">
      <alignment wrapText="1"/>
    </xf>
    <xf numFmtId="0" fontId="1" fillId="5" borderId="4" xfId="0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6" borderId="4" xfId="2" applyNumberFormat="1" applyFont="1" applyFill="1" applyBorder="1" applyAlignment="1">
      <alignment wrapText="1"/>
    </xf>
    <xf numFmtId="0" fontId="1" fillId="36" borderId="4" xfId="0" applyFont="1" applyFill="1" applyBorder="1" applyAlignment="1">
      <alignment wrapText="1"/>
    </xf>
    <xf numFmtId="164" fontId="1" fillId="35" borderId="4" xfId="2" applyNumberFormat="1" applyFont="1" applyFill="1" applyBorder="1" applyAlignment="1">
      <alignment wrapText="1"/>
    </xf>
    <xf numFmtId="0" fontId="0" fillId="3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2" applyNumberFormat="1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6" borderId="1" xfId="0" applyNumberFormat="1" applyFont="1" applyFill="1" applyBorder="1" applyAlignment="1">
      <alignment horizontal="left"/>
    </xf>
    <xf numFmtId="1" fontId="66" fillId="36" borderId="1" xfId="0" applyNumberFormat="1" applyFont="1" applyFill="1" applyBorder="1" applyAlignment="1">
      <alignment horizontal="left"/>
    </xf>
    <xf numFmtId="0" fontId="3" fillId="36" borderId="1" xfId="0" applyFont="1" applyFill="1" applyBorder="1" applyAlignment="1">
      <alignment horizontal="left"/>
    </xf>
    <xf numFmtId="0" fontId="11" fillId="36" borderId="14" xfId="0" applyFont="1" applyFill="1" applyBorder="1" applyAlignment="1">
      <alignment horizontal="left"/>
    </xf>
    <xf numFmtId="0" fontId="63" fillId="36" borderId="14" xfId="0" applyFont="1" applyFill="1" applyBorder="1" applyAlignment="1">
      <alignment horizontal="left"/>
    </xf>
    <xf numFmtId="0" fontId="63" fillId="36" borderId="0" xfId="0" applyFont="1" applyFill="1" applyAlignment="1">
      <alignment horizontal="left"/>
    </xf>
    <xf numFmtId="0" fontId="63" fillId="36" borderId="24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0" fillId="36" borderId="14" xfId="0" applyFill="1" applyBorder="1" applyAlignment="1">
      <alignment horizontal="left"/>
    </xf>
    <xf numFmtId="1" fontId="6" fillId="36" borderId="14" xfId="0" applyNumberFormat="1" applyFont="1" applyFill="1" applyBorder="1" applyAlignment="1">
      <alignment horizontal="left"/>
    </xf>
    <xf numFmtId="0" fontId="3" fillId="36" borderId="14" xfId="0" applyFont="1" applyFill="1" applyBorder="1" applyAlignment="1">
      <alignment horizontal="left"/>
    </xf>
    <xf numFmtId="0" fontId="3" fillId="36" borderId="0" xfId="0" applyFont="1" applyFill="1" applyAlignment="1">
      <alignment horizontal="left"/>
    </xf>
    <xf numFmtId="0" fontId="3" fillId="36" borderId="24" xfId="0" applyFont="1" applyFill="1" applyBorder="1" applyAlignment="1">
      <alignment horizontal="left"/>
    </xf>
    <xf numFmtId="0" fontId="3" fillId="36" borderId="1" xfId="0" applyFont="1" applyFill="1" applyBorder="1" applyAlignment="1">
      <alignment horizontal="left" vertical="center"/>
    </xf>
    <xf numFmtId="0" fontId="0" fillId="36" borderId="1" xfId="0" applyFill="1" applyBorder="1" applyAlignment="1">
      <alignment horizontal="left"/>
    </xf>
    <xf numFmtId="0" fontId="63" fillId="0" borderId="0" xfId="0" applyFont="1"/>
    <xf numFmtId="0" fontId="63" fillId="34" borderId="0" xfId="0" applyFont="1" applyFill="1"/>
    <xf numFmtId="0" fontId="11" fillId="0" borderId="0" xfId="0" applyFont="1"/>
    <xf numFmtId="0" fontId="3" fillId="36" borderId="1" xfId="0" applyFont="1" applyFill="1" applyBorder="1" applyAlignment="1">
      <alignment vertical="center"/>
    </xf>
    <xf numFmtId="0" fontId="3" fillId="36" borderId="29" xfId="0" applyFont="1" applyFill="1" applyBorder="1" applyAlignment="1">
      <alignment horizontal="center"/>
    </xf>
    <xf numFmtId="0" fontId="3" fillId="36" borderId="32" xfId="0" applyFont="1" applyFill="1" applyBorder="1" applyAlignment="1">
      <alignment horizontal="center"/>
    </xf>
    <xf numFmtId="0" fontId="3" fillId="36" borderId="29" xfId="0" applyFont="1" applyFill="1" applyBorder="1"/>
    <xf numFmtId="0" fontId="11" fillId="36" borderId="1" xfId="0" applyFont="1" applyFill="1" applyBorder="1" applyAlignment="1">
      <alignment horizontal="right" vertical="center" wrapText="1"/>
    </xf>
    <xf numFmtId="0" fontId="0" fillId="36" borderId="1" xfId="0" applyFill="1" applyBorder="1" applyAlignment="1">
      <alignment horizontal="center" vertical="center" wrapText="1"/>
    </xf>
    <xf numFmtId="0" fontId="0" fillId="0" borderId="34" xfId="0" applyBorder="1"/>
    <xf numFmtId="0" fontId="23" fillId="0" borderId="34" xfId="0" applyFont="1" applyBorder="1" applyAlignment="1">
      <alignment horizontal="center"/>
    </xf>
    <xf numFmtId="0" fontId="22" fillId="0" borderId="34" xfId="1" applyFont="1" applyBorder="1" applyAlignment="1">
      <alignment horizontal="center"/>
    </xf>
    <xf numFmtId="0" fontId="0" fillId="0" borderId="34" xfId="0" applyBorder="1" applyAlignment="1">
      <alignment horizontal="center"/>
    </xf>
    <xf numFmtId="9" fontId="1" fillId="37" borderId="0" xfId="2" applyFont="1" applyFill="1" applyAlignment="1">
      <alignment wrapText="1"/>
    </xf>
    <xf numFmtId="0" fontId="0" fillId="36" borderId="9" xfId="0" applyFill="1" applyBorder="1"/>
    <xf numFmtId="3" fontId="0" fillId="0" borderId="0" xfId="0" applyNumberFormat="1"/>
    <xf numFmtId="3" fontId="63" fillId="36" borderId="34" xfId="0" applyNumberFormat="1" applyFont="1" applyFill="1" applyBorder="1"/>
    <xf numFmtId="1" fontId="7" fillId="36" borderId="0" xfId="0" applyNumberFormat="1" applyFont="1" applyFill="1" applyAlignment="1">
      <alignment horizontal="center"/>
    </xf>
    <xf numFmtId="1" fontId="6" fillId="36" borderId="0" xfId="0" applyNumberFormat="1" applyFont="1" applyFill="1" applyAlignment="1">
      <alignment horizontal="center"/>
    </xf>
    <xf numFmtId="0" fontId="3" fillId="36" borderId="0" xfId="0" applyFont="1" applyFill="1" applyAlignment="1">
      <alignment horizontal="center"/>
    </xf>
    <xf numFmtId="0" fontId="0" fillId="36" borderId="1" xfId="0" applyFill="1" applyBorder="1" applyAlignment="1">
      <alignment horizontal="left" vertical="center" wrapText="1"/>
    </xf>
    <xf numFmtId="3" fontId="3" fillId="36" borderId="34" xfId="0" applyNumberFormat="1" applyFont="1" applyFill="1" applyBorder="1"/>
    <xf numFmtId="0" fontId="3" fillId="36" borderId="34" xfId="0" applyFont="1" applyFill="1" applyBorder="1"/>
    <xf numFmtId="0" fontId="3" fillId="36" borderId="34" xfId="0" applyFont="1" applyFill="1" applyBorder="1" applyAlignment="1">
      <alignment horizontal="center"/>
    </xf>
    <xf numFmtId="0" fontId="68" fillId="7" borderId="0" xfId="0" applyFont="1" applyFill="1" applyAlignment="1">
      <alignment horizontal="center"/>
    </xf>
    <xf numFmtId="0" fontId="29" fillId="9" borderId="33" xfId="0" applyFont="1" applyFill="1" applyBorder="1" applyAlignment="1" applyProtection="1">
      <alignment horizontal="center"/>
      <protection locked="0"/>
    </xf>
    <xf numFmtId="0" fontId="29" fillId="9" borderId="37" xfId="0" applyFont="1" applyFill="1" applyBorder="1" applyAlignment="1" applyProtection="1">
      <alignment horizontal="center" vertical="top" wrapText="1"/>
      <protection locked="0"/>
    </xf>
    <xf numFmtId="0" fontId="29" fillId="9" borderId="33" xfId="0" applyFont="1" applyFill="1" applyBorder="1" applyAlignment="1" applyProtection="1">
      <alignment horizontal="center" vertical="top" wrapText="1"/>
      <protection locked="0"/>
    </xf>
    <xf numFmtId="0" fontId="29" fillId="10" borderId="33" xfId="0" applyFont="1" applyFill="1" applyBorder="1" applyAlignment="1">
      <alignment horizontal="center" vertical="top" wrapText="1"/>
    </xf>
    <xf numFmtId="49" fontId="0" fillId="0" borderId="0" xfId="0" applyNumberFormat="1"/>
    <xf numFmtId="0" fontId="60" fillId="0" borderId="0" xfId="0" applyFont="1" applyAlignment="1">
      <alignment wrapText="1"/>
    </xf>
    <xf numFmtId="0" fontId="14" fillId="0" borderId="34" xfId="0" applyFont="1" applyBorder="1" applyAlignment="1">
      <alignment horizontal="left" vertical="center" wrapText="1"/>
    </xf>
    <xf numFmtId="0" fontId="9" fillId="34" borderId="0" xfId="0" applyFont="1" applyFill="1" applyAlignment="1">
      <alignment horizontal="center"/>
    </xf>
    <xf numFmtId="0" fontId="16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center"/>
    </xf>
    <xf numFmtId="0" fontId="17" fillId="0" borderId="39" xfId="0" applyFont="1" applyBorder="1" applyAlignment="1">
      <alignment horizontal="left" vertical="center" wrapText="1"/>
    </xf>
    <xf numFmtId="0" fontId="3" fillId="36" borderId="39" xfId="0" applyFont="1" applyFill="1" applyBorder="1" applyAlignment="1">
      <alignment horizontal="left"/>
    </xf>
    <xf numFmtId="0" fontId="63" fillId="36" borderId="39" xfId="0" applyFont="1" applyFill="1" applyBorder="1" applyAlignment="1">
      <alignment horizontal="left"/>
    </xf>
    <xf numFmtId="0" fontId="9" fillId="0" borderId="38" xfId="0" applyFont="1" applyBorder="1" applyAlignment="1">
      <alignment vertical="center"/>
    </xf>
    <xf numFmtId="0" fontId="2" fillId="5" borderId="34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textRotation="90" wrapText="1"/>
    </xf>
    <xf numFmtId="0" fontId="6" fillId="3" borderId="34" xfId="0" applyFont="1" applyFill="1" applyBorder="1" applyAlignment="1">
      <alignment horizontal="center" vertical="center" textRotation="90" wrapText="1"/>
    </xf>
    <xf numFmtId="0" fontId="2" fillId="4" borderId="34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vertical="center" wrapText="1"/>
    </xf>
    <xf numFmtId="0" fontId="6" fillId="42" borderId="34" xfId="0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46" xfId="0" applyFont="1" applyBorder="1"/>
    <xf numFmtId="1" fontId="10" fillId="0" borderId="38" xfId="0" applyNumberFormat="1" applyFont="1" applyBorder="1"/>
    <xf numFmtId="1" fontId="10" fillId="0" borderId="0" xfId="0" applyNumberFormat="1" applyFont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/>
    <xf numFmtId="0" fontId="1" fillId="0" borderId="38" xfId="0" applyFont="1" applyBorder="1" applyAlignment="1">
      <alignment wrapText="1"/>
    </xf>
    <xf numFmtId="0" fontId="1" fillId="0" borderId="46" xfId="0" applyFont="1" applyBorder="1" applyAlignment="1">
      <alignment wrapText="1"/>
    </xf>
    <xf numFmtId="0" fontId="1" fillId="38" borderId="38" xfId="0" applyFont="1" applyFill="1" applyBorder="1" applyAlignment="1">
      <alignment wrapText="1"/>
    </xf>
    <xf numFmtId="0" fontId="1" fillId="43" borderId="38" xfId="0" applyFont="1" applyFill="1" applyBorder="1" applyAlignment="1">
      <alignment wrapText="1"/>
    </xf>
    <xf numFmtId="0" fontId="26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63" fillId="3" borderId="1" xfId="0" applyFont="1" applyFill="1" applyBorder="1"/>
    <xf numFmtId="0" fontId="63" fillId="3" borderId="1" xfId="0" applyFont="1" applyFill="1" applyBorder="1" applyAlignment="1">
      <alignment horizontal="center"/>
    </xf>
    <xf numFmtId="0" fontId="63" fillId="3" borderId="1" xfId="0" applyFont="1" applyFill="1" applyBorder="1" applyAlignment="1">
      <alignment horizontal="center" vertical="center"/>
    </xf>
    <xf numFmtId="0" fontId="77" fillId="7" borderId="8" xfId="0" applyFont="1" applyFill="1" applyBorder="1"/>
    <xf numFmtId="0" fontId="77" fillId="7" borderId="0" xfId="0" applyFont="1" applyFill="1"/>
    <xf numFmtId="0" fontId="77" fillId="45" borderId="8" xfId="0" applyFont="1" applyFill="1" applyBorder="1"/>
    <xf numFmtId="0" fontId="77" fillId="45" borderId="0" xfId="0" applyFont="1" applyFill="1"/>
    <xf numFmtId="0" fontId="77" fillId="45" borderId="9" xfId="0" applyFont="1" applyFill="1" applyBorder="1"/>
    <xf numFmtId="1" fontId="10" fillId="0" borderId="38" xfId="0" quotePrefix="1" applyNumberFormat="1" applyFont="1" applyBorder="1"/>
    <xf numFmtId="0" fontId="10" fillId="0" borderId="38" xfId="0" applyFont="1" applyBorder="1"/>
    <xf numFmtId="49" fontId="0" fillId="0" borderId="47" xfId="0" applyNumberFormat="1" applyBorder="1"/>
    <xf numFmtId="49" fontId="0" fillId="0" borderId="48" xfId="0" applyNumberFormat="1" applyBorder="1"/>
    <xf numFmtId="49" fontId="0" fillId="0" borderId="49" xfId="0" applyNumberFormat="1" applyBorder="1"/>
    <xf numFmtId="49" fontId="0" fillId="0" borderId="50" xfId="0" applyNumberFormat="1" applyBorder="1"/>
    <xf numFmtId="49" fontId="0" fillId="0" borderId="51" xfId="0" applyNumberFormat="1" applyBorder="1"/>
    <xf numFmtId="49" fontId="0" fillId="0" borderId="0" xfId="0" applyNumberFormat="1" applyAlignment="1">
      <alignment vertical="center" wrapText="1"/>
    </xf>
    <xf numFmtId="49" fontId="0" fillId="0" borderId="52" xfId="0" applyNumberFormat="1" applyBorder="1"/>
    <xf numFmtId="49" fontId="0" fillId="0" borderId="53" xfId="0" applyNumberFormat="1" applyBorder="1"/>
    <xf numFmtId="49" fontId="0" fillId="0" borderId="54" xfId="0" applyNumberFormat="1" applyBorder="1"/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1" xfId="0" applyNumberFormat="1" applyBorder="1" applyAlignment="1">
      <alignment vertical="center" wrapText="1"/>
    </xf>
    <xf numFmtId="49" fontId="82" fillId="0" borderId="0" xfId="0" applyNumberFormat="1" applyFont="1"/>
    <xf numFmtId="0" fontId="11" fillId="0" borderId="55" xfId="0" applyFont="1" applyBorder="1" applyAlignment="1">
      <alignment horizontal="center" vertical="center" wrapText="1"/>
    </xf>
    <xf numFmtId="0" fontId="29" fillId="9" borderId="45" xfId="0" applyFont="1" applyFill="1" applyBorder="1" applyAlignment="1" applyProtection="1">
      <alignment horizontal="center" vertical="top" wrapText="1"/>
      <protection locked="0"/>
    </xf>
    <xf numFmtId="0" fontId="67" fillId="9" borderId="45" xfId="0" applyFont="1" applyFill="1" applyBorder="1" applyAlignment="1" applyProtection="1">
      <alignment horizontal="center" vertical="top" wrapText="1"/>
      <protection locked="0"/>
    </xf>
    <xf numFmtId="0" fontId="29" fillId="9" borderId="45" xfId="0" applyFont="1" applyFill="1" applyBorder="1" applyAlignment="1" applyProtection="1">
      <alignment horizontal="center"/>
      <protection locked="0"/>
    </xf>
    <xf numFmtId="49" fontId="86" fillId="53" borderId="71" xfId="0" applyNumberFormat="1" applyFont="1" applyFill="1" applyBorder="1" applyAlignment="1">
      <alignment horizontal="center" vertical="center" wrapText="1"/>
    </xf>
    <xf numFmtId="49" fontId="86" fillId="53" borderId="72" xfId="0" applyNumberFormat="1" applyFont="1" applyFill="1" applyBorder="1" applyAlignment="1">
      <alignment horizontal="center" vertical="center" wrapText="1"/>
    </xf>
    <xf numFmtId="49" fontId="86" fillId="54" borderId="72" xfId="0" applyNumberFormat="1" applyFont="1" applyFill="1" applyBorder="1" applyAlignment="1">
      <alignment horizontal="center" vertical="center" wrapText="1"/>
    </xf>
    <xf numFmtId="49" fontId="86" fillId="3" borderId="72" xfId="0" applyNumberFormat="1" applyFont="1" applyFill="1" applyBorder="1" applyAlignment="1">
      <alignment horizontal="center" vertical="center" wrapText="1"/>
    </xf>
    <xf numFmtId="49" fontId="86" fillId="55" borderId="72" xfId="0" applyNumberFormat="1" applyFont="1" applyFill="1" applyBorder="1" applyAlignment="1">
      <alignment horizontal="center" vertical="center" wrapText="1"/>
    </xf>
    <xf numFmtId="0" fontId="87" fillId="52" borderId="77" xfId="0" applyFont="1" applyFill="1" applyBorder="1" applyAlignment="1">
      <alignment horizontal="center" vertical="center" wrapText="1"/>
    </xf>
    <xf numFmtId="49" fontId="87" fillId="52" borderId="77" xfId="0" applyNumberFormat="1" applyFont="1" applyFill="1" applyBorder="1" applyAlignment="1">
      <alignment horizontal="center" vertical="center" wrapText="1"/>
    </xf>
    <xf numFmtId="1" fontId="26" fillId="0" borderId="0" xfId="0" applyNumberFormat="1" applyFont="1"/>
    <xf numFmtId="1" fontId="28" fillId="0" borderId="0" xfId="0" applyNumberFormat="1" applyFont="1"/>
    <xf numFmtId="0" fontId="0" fillId="0" borderId="0" xfId="0" applyFont="1" applyAlignment="1"/>
    <xf numFmtId="0" fontId="0" fillId="0" borderId="0" xfId="0" applyAlignment="1"/>
    <xf numFmtId="0" fontId="0" fillId="0" borderId="55" xfId="0" applyBorder="1"/>
    <xf numFmtId="3" fontId="0" fillId="0" borderId="55" xfId="0" applyNumberFormat="1" applyBorder="1"/>
    <xf numFmtId="0" fontId="77" fillId="37" borderId="80" xfId="0" applyFont="1" applyFill="1" applyBorder="1"/>
    <xf numFmtId="0" fontId="77" fillId="37" borderId="81" xfId="0" applyFont="1" applyFill="1" applyBorder="1"/>
    <xf numFmtId="0" fontId="77" fillId="37" borderId="82" xfId="0" applyFont="1" applyFill="1" applyBorder="1"/>
    <xf numFmtId="1" fontId="0" fillId="0" borderId="9" xfId="0" applyNumberFormat="1" applyBorder="1"/>
    <xf numFmtId="0" fontId="0" fillId="4" borderId="80" xfId="0" applyFill="1" applyBorder="1"/>
    <xf numFmtId="0" fontId="0" fillId="4" borderId="81" xfId="0" applyFill="1" applyBorder="1"/>
    <xf numFmtId="0" fontId="10" fillId="4" borderId="81" xfId="0" applyFont="1" applyFill="1" applyBorder="1"/>
    <xf numFmtId="0" fontId="10" fillId="4" borderId="82" xfId="0" applyFont="1" applyFill="1" applyBorder="1"/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ill="1" applyBorder="1"/>
    <xf numFmtId="0" fontId="62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1" fontId="26" fillId="0" borderId="0" xfId="0" applyNumberFormat="1" applyFont="1" applyFill="1" applyBorder="1"/>
    <xf numFmtId="0" fontId="68" fillId="0" borderId="0" xfId="0" applyFont="1" applyFill="1" applyBorder="1" applyAlignment="1">
      <alignment horizontal="center"/>
    </xf>
    <xf numFmtId="1" fontId="28" fillId="0" borderId="0" xfId="0" applyNumberFormat="1" applyFont="1" applyFill="1" applyBorder="1"/>
    <xf numFmtId="0" fontId="65" fillId="36" borderId="1" xfId="0" applyFont="1" applyFill="1" applyBorder="1" applyAlignment="1">
      <alignment horizontal="left"/>
    </xf>
    <xf numFmtId="0" fontId="11" fillId="36" borderId="1" xfId="0" applyFont="1" applyFill="1" applyBorder="1" applyAlignment="1">
      <alignment horizontal="left"/>
    </xf>
    <xf numFmtId="0" fontId="2" fillId="2" borderId="39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74" fillId="2" borderId="39" xfId="0" applyFont="1" applyFill="1" applyBorder="1" applyAlignment="1">
      <alignment horizontal="center" vertical="center" wrapText="1"/>
    </xf>
    <xf numFmtId="164" fontId="29" fillId="10" borderId="33" xfId="0" applyNumberFormat="1" applyFont="1" applyFill="1" applyBorder="1" applyAlignment="1">
      <alignment horizontal="center"/>
    </xf>
    <xf numFmtId="164" fontId="29" fillId="10" borderId="37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2" fillId="10" borderId="2" xfId="0" applyFont="1" applyFill="1" applyBorder="1" applyAlignment="1">
      <alignment horizontal="left" vertical="center" wrapText="1"/>
    </xf>
    <xf numFmtId="0" fontId="32" fillId="10" borderId="6" xfId="0" applyFont="1" applyFill="1" applyBorder="1" applyAlignment="1">
      <alignment horizontal="left" vertical="center" wrapText="1"/>
    </xf>
    <xf numFmtId="0" fontId="32" fillId="10" borderId="7" xfId="0" applyFont="1" applyFill="1" applyBorder="1" applyAlignment="1">
      <alignment horizontal="left" vertical="center" wrapText="1"/>
    </xf>
    <xf numFmtId="0" fontId="1" fillId="0" borderId="38" xfId="0" applyFont="1" applyBorder="1" applyAlignment="1">
      <alignment horizontal="center" wrapText="1"/>
    </xf>
    <xf numFmtId="0" fontId="32" fillId="10" borderId="2" xfId="0" applyFont="1" applyFill="1" applyBorder="1" applyAlignment="1">
      <alignment horizontal="left" vertical="center"/>
    </xf>
    <xf numFmtId="0" fontId="32" fillId="10" borderId="6" xfId="0" applyFont="1" applyFill="1" applyBorder="1" applyAlignment="1">
      <alignment horizontal="left" vertical="center"/>
    </xf>
    <xf numFmtId="0" fontId="32" fillId="10" borderId="7" xfId="0" applyFont="1" applyFill="1" applyBorder="1" applyAlignment="1">
      <alignment horizontal="left" vertical="center"/>
    </xf>
    <xf numFmtId="49" fontId="84" fillId="47" borderId="56" xfId="0" applyNumberFormat="1" applyFont="1" applyFill="1" applyBorder="1" applyAlignment="1">
      <alignment horizontal="center" vertical="center" wrapText="1"/>
    </xf>
    <xf numFmtId="49" fontId="84" fillId="47" borderId="70" xfId="0" applyNumberFormat="1" applyFont="1" applyFill="1" applyBorder="1" applyAlignment="1">
      <alignment horizontal="center" vertical="center" wrapText="1"/>
    </xf>
    <xf numFmtId="49" fontId="84" fillId="48" borderId="57" xfId="0" applyNumberFormat="1" applyFont="1" applyFill="1" applyBorder="1" applyAlignment="1">
      <alignment horizontal="center" vertical="center" wrapText="1"/>
    </xf>
    <xf numFmtId="49" fontId="84" fillId="48" borderId="58" xfId="0" applyNumberFormat="1" applyFont="1" applyFill="1" applyBorder="1" applyAlignment="1">
      <alignment horizontal="center" vertical="center" wrapText="1"/>
    </xf>
    <xf numFmtId="49" fontId="84" fillId="48" borderId="59" xfId="0" applyNumberFormat="1" applyFont="1" applyFill="1" applyBorder="1" applyAlignment="1">
      <alignment horizontal="center" vertical="center" wrapText="1"/>
    </xf>
    <xf numFmtId="49" fontId="85" fillId="52" borderId="68" xfId="0" applyNumberFormat="1" applyFont="1" applyFill="1" applyBorder="1" applyAlignment="1">
      <alignment horizontal="center" vertical="center" wrapText="1"/>
    </xf>
    <xf numFmtId="49" fontId="85" fillId="52" borderId="78" xfId="0" applyNumberFormat="1" applyFont="1" applyFill="1" applyBorder="1" applyAlignment="1">
      <alignment horizontal="center" vertical="center" wrapText="1"/>
    </xf>
    <xf numFmtId="49" fontId="28" fillId="8" borderId="37" xfId="0" applyNumberFormat="1" applyFont="1" applyFill="1" applyBorder="1" applyAlignment="1">
      <alignment horizontal="center" vertical="center" wrapText="1"/>
    </xf>
    <xf numFmtId="49" fontId="28" fillId="8" borderId="45" xfId="0" applyNumberFormat="1" applyFont="1" applyFill="1" applyBorder="1" applyAlignment="1">
      <alignment horizontal="center" vertical="center" wrapText="1"/>
    </xf>
    <xf numFmtId="49" fontId="85" fillId="52" borderId="63" xfId="0" applyNumberFormat="1" applyFont="1" applyFill="1" applyBorder="1" applyAlignment="1">
      <alignment horizontal="center" vertical="center" wrapText="1"/>
    </xf>
    <xf numFmtId="49" fontId="85" fillId="52" borderId="75" xfId="0" applyNumberFormat="1" applyFont="1" applyFill="1" applyBorder="1" applyAlignment="1">
      <alignment horizontal="center" vertical="center" wrapText="1"/>
    </xf>
    <xf numFmtId="49" fontId="85" fillId="52" borderId="62" xfId="0" applyNumberFormat="1" applyFont="1" applyFill="1" applyBorder="1" applyAlignment="1">
      <alignment horizontal="center" vertical="center" wrapText="1"/>
    </xf>
    <xf numFmtId="49" fontId="85" fillId="52" borderId="74" xfId="0" applyNumberFormat="1" applyFont="1" applyFill="1" applyBorder="1" applyAlignment="1">
      <alignment horizontal="center" vertical="center" wrapText="1"/>
    </xf>
    <xf numFmtId="0" fontId="28" fillId="8" borderId="45" xfId="0" applyNumberFormat="1" applyFont="1" applyFill="1" applyBorder="1" applyAlignment="1">
      <alignment horizontal="center" vertical="center" wrapText="1"/>
    </xf>
    <xf numFmtId="0" fontId="72" fillId="40" borderId="0" xfId="0" applyFont="1" applyFill="1" applyAlignment="1">
      <alignment horizontal="center" vertical="center"/>
    </xf>
    <xf numFmtId="0" fontId="72" fillId="40" borderId="9" xfId="0" applyFont="1" applyFill="1" applyBorder="1" applyAlignment="1">
      <alignment horizontal="center" vertical="center"/>
    </xf>
    <xf numFmtId="0" fontId="71" fillId="39" borderId="0" xfId="0" applyFont="1" applyFill="1" applyAlignment="1" applyProtection="1">
      <alignment horizontal="center"/>
      <protection locked="0"/>
    </xf>
    <xf numFmtId="0" fontId="71" fillId="39" borderId="9" xfId="0" applyFont="1" applyFill="1" applyBorder="1" applyAlignment="1" applyProtection="1">
      <alignment horizontal="center"/>
      <protection locked="0"/>
    </xf>
    <xf numFmtId="0" fontId="83" fillId="46" borderId="47" xfId="0" applyFont="1" applyFill="1" applyBorder="1" applyAlignment="1">
      <alignment horizontal="center" vertical="center" wrapText="1"/>
    </xf>
    <xf numFmtId="0" fontId="83" fillId="46" borderId="48" xfId="0" applyFont="1" applyFill="1" applyBorder="1" applyAlignment="1">
      <alignment horizontal="center" vertical="center" wrapText="1"/>
    </xf>
    <xf numFmtId="0" fontId="83" fillId="46" borderId="49" xfId="0" applyFont="1" applyFill="1" applyBorder="1" applyAlignment="1">
      <alignment horizontal="center" vertical="center" wrapText="1"/>
    </xf>
    <xf numFmtId="0" fontId="83" fillId="46" borderId="50" xfId="0" applyFont="1" applyFill="1" applyBorder="1" applyAlignment="1">
      <alignment horizontal="center" vertical="center" wrapText="1"/>
    </xf>
    <xf numFmtId="0" fontId="83" fillId="46" borderId="0" xfId="0" applyFont="1" applyFill="1" applyBorder="1" applyAlignment="1">
      <alignment horizontal="center" vertical="center" wrapText="1"/>
    </xf>
    <xf numFmtId="0" fontId="83" fillId="46" borderId="51" xfId="0" applyFont="1" applyFill="1" applyBorder="1" applyAlignment="1">
      <alignment horizontal="center" vertical="center" wrapText="1"/>
    </xf>
    <xf numFmtId="0" fontId="83" fillId="46" borderId="52" xfId="0" applyFont="1" applyFill="1" applyBorder="1" applyAlignment="1">
      <alignment horizontal="center" vertical="center" wrapText="1"/>
    </xf>
    <xf numFmtId="0" fontId="83" fillId="46" borderId="53" xfId="0" applyFont="1" applyFill="1" applyBorder="1" applyAlignment="1">
      <alignment horizontal="center" vertical="center" wrapText="1"/>
    </xf>
    <xf numFmtId="0" fontId="83" fillId="46" borderId="54" xfId="0" applyFont="1" applyFill="1" applyBorder="1" applyAlignment="1">
      <alignment horizontal="center" vertical="center" wrapText="1"/>
    </xf>
    <xf numFmtId="49" fontId="84" fillId="49" borderId="60" xfId="0" applyNumberFormat="1" applyFont="1" applyFill="1" applyBorder="1" applyAlignment="1">
      <alignment horizontal="center" vertical="center"/>
    </xf>
    <xf numFmtId="49" fontId="84" fillId="49" borderId="58" xfId="0" applyNumberFormat="1" applyFont="1" applyFill="1" applyBorder="1" applyAlignment="1">
      <alignment horizontal="center" vertical="center"/>
    </xf>
    <xf numFmtId="49" fontId="84" fillId="49" borderId="59" xfId="0" applyNumberFormat="1" applyFont="1" applyFill="1" applyBorder="1" applyAlignment="1">
      <alignment horizontal="center" vertical="center"/>
    </xf>
    <xf numFmtId="49" fontId="84" fillId="50" borderId="60" xfId="0" applyNumberFormat="1" applyFont="1" applyFill="1" applyBorder="1" applyAlignment="1">
      <alignment horizontal="center" vertical="center" wrapText="1"/>
    </xf>
    <xf numFmtId="49" fontId="84" fillId="50" borderId="58" xfId="0" applyNumberFormat="1" applyFont="1" applyFill="1" applyBorder="1" applyAlignment="1">
      <alignment horizontal="center" vertical="center" wrapText="1"/>
    </xf>
    <xf numFmtId="49" fontId="84" fillId="50" borderId="59" xfId="0" applyNumberFormat="1" applyFont="1" applyFill="1" applyBorder="1" applyAlignment="1">
      <alignment horizontal="center" vertical="center" wrapText="1"/>
    </xf>
    <xf numFmtId="49" fontId="85" fillId="51" borderId="61" xfId="0" applyNumberFormat="1" applyFont="1" applyFill="1" applyBorder="1" applyAlignment="1">
      <alignment horizontal="center" vertical="center" wrapText="1"/>
    </xf>
    <xf numFmtId="49" fontId="85" fillId="51" borderId="73" xfId="0" applyNumberFormat="1" applyFont="1" applyFill="1" applyBorder="1" applyAlignment="1">
      <alignment horizontal="center" vertical="center" wrapText="1"/>
    </xf>
    <xf numFmtId="49" fontId="85" fillId="52" borderId="64" xfId="0" applyNumberFormat="1" applyFont="1" applyFill="1" applyBorder="1" applyAlignment="1">
      <alignment horizontal="center" vertical="center" wrapText="1"/>
    </xf>
    <xf numFmtId="49" fontId="85" fillId="52" borderId="76" xfId="0" applyNumberFormat="1" applyFont="1" applyFill="1" applyBorder="1" applyAlignment="1">
      <alignment horizontal="center" vertical="center" wrapText="1"/>
    </xf>
    <xf numFmtId="49" fontId="85" fillId="52" borderId="65" xfId="0" applyNumberFormat="1" applyFont="1" applyFill="1" applyBorder="1" applyAlignment="1">
      <alignment horizontal="center" vertical="center" wrapText="1"/>
    </xf>
    <xf numFmtId="49" fontId="85" fillId="52" borderId="66" xfId="0" applyNumberFormat="1" applyFont="1" applyFill="1" applyBorder="1" applyAlignment="1">
      <alignment horizontal="center" vertical="center" wrapText="1"/>
    </xf>
    <xf numFmtId="49" fontId="85" fillId="52" borderId="67" xfId="0" applyNumberFormat="1" applyFont="1" applyFill="1" applyBorder="1" applyAlignment="1">
      <alignment horizontal="center" vertical="center" wrapText="1"/>
    </xf>
    <xf numFmtId="49" fontId="85" fillId="52" borderId="69" xfId="0" applyNumberFormat="1" applyFont="1" applyFill="1" applyBorder="1" applyAlignment="1">
      <alignment horizontal="center" vertical="center" wrapText="1"/>
    </xf>
    <xf numFmtId="49" fontId="85" fillId="52" borderId="79" xfId="0" applyNumberFormat="1" applyFont="1" applyFill="1" applyBorder="1" applyAlignment="1">
      <alignment horizontal="center" vertical="center" wrapText="1"/>
    </xf>
    <xf numFmtId="0" fontId="9" fillId="34" borderId="38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88" fillId="0" borderId="0" xfId="0" applyFont="1" applyAlignment="1">
      <alignment horizontal="center"/>
    </xf>
    <xf numFmtId="0" fontId="9" fillId="34" borderId="4" xfId="0" applyFont="1" applyFill="1" applyBorder="1" applyAlignment="1">
      <alignment horizontal="center" vertical="center"/>
    </xf>
    <xf numFmtId="0" fontId="9" fillId="34" borderId="3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9" borderId="0" xfId="0" applyFont="1" applyFill="1" applyAlignment="1">
      <alignment horizontal="center"/>
    </xf>
    <xf numFmtId="0" fontId="73" fillId="34" borderId="0" xfId="0" applyFont="1" applyFill="1" applyAlignment="1">
      <alignment horizontal="center"/>
    </xf>
    <xf numFmtId="0" fontId="70" fillId="34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center"/>
    </xf>
    <xf numFmtId="0" fontId="13" fillId="4" borderId="80" xfId="0" applyFont="1" applyFill="1" applyBorder="1" applyAlignment="1">
      <alignment horizontal="center" vertical="center"/>
    </xf>
    <xf numFmtId="0" fontId="13" fillId="4" borderId="81" xfId="0" applyFont="1" applyFill="1" applyBorder="1" applyAlignment="1">
      <alignment horizontal="center" vertical="center"/>
    </xf>
    <xf numFmtId="0" fontId="13" fillId="4" borderId="85" xfId="0" applyFont="1" applyFill="1" applyBorder="1" applyAlignment="1">
      <alignment horizontal="center" vertical="center"/>
    </xf>
    <xf numFmtId="0" fontId="13" fillId="4" borderId="86" xfId="0" applyFont="1" applyFill="1" applyBorder="1" applyAlignment="1">
      <alignment horizontal="center" vertical="center"/>
    </xf>
    <xf numFmtId="0" fontId="13" fillId="4" borderId="87" xfId="0" applyFont="1" applyFill="1" applyBorder="1" applyAlignment="1">
      <alignment horizontal="center" vertical="center"/>
    </xf>
    <xf numFmtId="0" fontId="69" fillId="34" borderId="0" xfId="0" applyFont="1" applyFill="1" applyAlignment="1">
      <alignment horizontal="center"/>
    </xf>
    <xf numFmtId="0" fontId="12" fillId="34" borderId="0" xfId="0" applyFont="1" applyFill="1" applyAlignment="1">
      <alignment horizontal="center"/>
    </xf>
    <xf numFmtId="0" fontId="4" fillId="41" borderId="41" xfId="0" applyFont="1" applyFill="1" applyBorder="1" applyAlignment="1">
      <alignment horizontal="center" vertical="center" wrapText="1"/>
    </xf>
    <xf numFmtId="0" fontId="4" fillId="41" borderId="42" xfId="0" applyFont="1" applyFill="1" applyBorder="1" applyAlignment="1">
      <alignment horizontal="center" vertical="center" wrapText="1"/>
    </xf>
    <xf numFmtId="0" fontId="4" fillId="41" borderId="43" xfId="0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0" fillId="0" borderId="0" xfId="0" applyFont="1" applyAlignment="1">
      <alignment horizontal="center" vertical="center"/>
    </xf>
    <xf numFmtId="0" fontId="83" fillId="46" borderId="0" xfId="0" applyFont="1" applyFill="1" applyAlignment="1">
      <alignment horizontal="center" vertical="center" wrapText="1"/>
    </xf>
    <xf numFmtId="49" fontId="84" fillId="47" borderId="83" xfId="0" applyNumberFormat="1" applyFont="1" applyFill="1" applyBorder="1" applyAlignment="1">
      <alignment horizontal="center" vertical="center" wrapText="1"/>
    </xf>
    <xf numFmtId="49" fontId="84" fillId="47" borderId="84" xfId="0" applyNumberFormat="1" applyFont="1" applyFill="1" applyBorder="1" applyAlignment="1">
      <alignment horizontal="center" vertical="center" wrapText="1"/>
    </xf>
    <xf numFmtId="0" fontId="84" fillId="47" borderId="83" xfId="0" applyFont="1" applyFill="1" applyBorder="1" applyAlignment="1">
      <alignment horizontal="center" vertical="center" wrapText="1"/>
    </xf>
    <xf numFmtId="0" fontId="84" fillId="47" borderId="84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horizontal="center" wrapText="1"/>
    </xf>
    <xf numFmtId="49" fontId="0" fillId="0" borderId="0" xfId="0" applyNumberFormat="1" applyAlignment="1">
      <alignment horizontal="left" vertical="center" wrapText="1"/>
    </xf>
    <xf numFmtId="49" fontId="80" fillId="0" borderId="50" xfId="0" applyNumberFormat="1" applyFont="1" applyBorder="1" applyAlignment="1">
      <alignment horizontal="center" vertical="center" wrapText="1"/>
    </xf>
    <xf numFmtId="49" fontId="80" fillId="0" borderId="0" xfId="0" applyNumberFormat="1" applyFont="1" applyAlignment="1">
      <alignment horizontal="center" vertical="center" wrapText="1"/>
    </xf>
    <xf numFmtId="49" fontId="80" fillId="0" borderId="51" xfId="0" applyNumberFormat="1" applyFont="1" applyBorder="1" applyAlignment="1">
      <alignment horizontal="center" vertical="center" wrapText="1"/>
    </xf>
    <xf numFmtId="49" fontId="79" fillId="0" borderId="0" xfId="0" applyNumberFormat="1" applyFont="1" applyAlignment="1">
      <alignment horizontal="center"/>
    </xf>
    <xf numFmtId="49" fontId="63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80" fillId="34" borderId="0" xfId="0" applyNumberFormat="1" applyFont="1" applyFill="1" applyAlignment="1">
      <alignment horizontal="center" vertical="center" wrapText="1"/>
    </xf>
    <xf numFmtId="49" fontId="81" fillId="34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63" fillId="0" borderId="0" xfId="0" applyNumberFormat="1" applyFont="1" applyAlignment="1">
      <alignment vertical="center" wrapText="1"/>
    </xf>
    <xf numFmtId="49" fontId="73" fillId="0" borderId="8" xfId="0" applyNumberFormat="1" applyFont="1" applyBorder="1" applyAlignment="1">
      <alignment horizontal="center"/>
    </xf>
    <xf numFmtId="49" fontId="73" fillId="0" borderId="0" xfId="0" applyNumberFormat="1" applyFont="1" applyAlignment="1">
      <alignment horizontal="center"/>
    </xf>
    <xf numFmtId="49" fontId="73" fillId="0" borderId="9" xfId="0" applyNumberFormat="1" applyFont="1" applyBorder="1" applyAlignment="1">
      <alignment horizontal="center"/>
    </xf>
    <xf numFmtId="49" fontId="0" fillId="0" borderId="52" xfId="0" applyNumberFormat="1" applyBorder="1" applyAlignment="1">
      <alignment horizontal="center"/>
    </xf>
    <xf numFmtId="49" fontId="0" fillId="0" borderId="53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49" fontId="79" fillId="0" borderId="0" xfId="0" applyNumberFormat="1" applyFont="1" applyAlignment="1">
      <alignment horizontal="center" vertical="center" wrapText="1"/>
    </xf>
    <xf numFmtId="49" fontId="78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52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</cellXfs>
  <cellStyles count="235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199" xr:uid="{00000000-0005-0000-0000-000014000000}"/>
    <cellStyle name="Cálculo 2 2 2" xfId="186" xr:uid="{00000000-0005-0000-0000-000015000000}"/>
    <cellStyle name="Cálculo 2 2 2 2" xfId="208" xr:uid="{00000000-0005-0000-0000-000016000000}"/>
    <cellStyle name="Cálculo 2 2 3" xfId="220" xr:uid="{00000000-0005-0000-0000-000017000000}"/>
    <cellStyle name="Cálculo 2 3" xfId="188" xr:uid="{00000000-0005-0000-0000-000018000000}"/>
    <cellStyle name="Cálculo 2 3 2" xfId="210" xr:uid="{00000000-0005-0000-0000-000019000000}"/>
    <cellStyle name="Cálculo 2 4" xfId="187" xr:uid="{00000000-0005-0000-0000-00001A000000}"/>
    <cellStyle name="Cálculo 2 4 2" xfId="209" xr:uid="{00000000-0005-0000-0000-00001B000000}"/>
    <cellStyle name="Cálculo 2 5" xfId="204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0" xr:uid="{00000000-0005-0000-0000-000027000000}"/>
    <cellStyle name="Entrada 2 2 2" xfId="194" xr:uid="{00000000-0005-0000-0000-000028000000}"/>
    <cellStyle name="Entrada 2 2 2 2" xfId="215" xr:uid="{00000000-0005-0000-0000-000029000000}"/>
    <cellStyle name="Entrada 2 2 3" xfId="221" xr:uid="{00000000-0005-0000-0000-00002A000000}"/>
    <cellStyle name="Entrada 2 3" xfId="190" xr:uid="{00000000-0005-0000-0000-00002B000000}"/>
    <cellStyle name="Entrada 2 3 2" xfId="212" xr:uid="{00000000-0005-0000-0000-00002C000000}"/>
    <cellStyle name="Entrada 2 4" xfId="189" xr:uid="{00000000-0005-0000-0000-00002D000000}"/>
    <cellStyle name="Entrada 2 4 2" xfId="211" xr:uid="{00000000-0005-0000-0000-00002E000000}"/>
    <cellStyle name="Entrada 2 5" xfId="205" xr:uid="{00000000-0005-0000-0000-00002F000000}"/>
    <cellStyle name="Incorrecto 2" xfId="33" xr:uid="{00000000-0005-0000-0000-000030000000}"/>
    <cellStyle name="Neutral 2" xfId="34" xr:uid="{00000000-0005-0000-0000-000031000000}"/>
    <cellStyle name="Normal" xfId="0" builtinId="0"/>
    <cellStyle name="Normal 10" xfId="35" xr:uid="{00000000-0005-0000-0000-000033000000}"/>
    <cellStyle name="Normal 10 10" xfId="36" xr:uid="{00000000-0005-0000-0000-000034000000}"/>
    <cellStyle name="Normal 10 2" xfId="37" xr:uid="{00000000-0005-0000-0000-000035000000}"/>
    <cellStyle name="Normal 10 3" xfId="38" xr:uid="{00000000-0005-0000-0000-000036000000}"/>
    <cellStyle name="Normal 10 4" xfId="39" xr:uid="{00000000-0005-0000-0000-000037000000}"/>
    <cellStyle name="Normal 10 5" xfId="40" xr:uid="{00000000-0005-0000-0000-000038000000}"/>
    <cellStyle name="Normal 10 6" xfId="41" xr:uid="{00000000-0005-0000-0000-000039000000}"/>
    <cellStyle name="Normal 10 7" xfId="42" xr:uid="{00000000-0005-0000-0000-00003A000000}"/>
    <cellStyle name="Normal 10 8" xfId="43" xr:uid="{00000000-0005-0000-0000-00003B000000}"/>
    <cellStyle name="Normal 10 9" xfId="44" xr:uid="{00000000-0005-0000-0000-00003C000000}"/>
    <cellStyle name="Normal 11" xfId="45" xr:uid="{00000000-0005-0000-0000-00003D000000}"/>
    <cellStyle name="Normal 11 10" xfId="191" xr:uid="{00000000-0005-0000-0000-00003E000000}"/>
    <cellStyle name="Normal 11 2" xfId="46" xr:uid="{00000000-0005-0000-0000-00003F000000}"/>
    <cellStyle name="Normal 11 3" xfId="47" xr:uid="{00000000-0005-0000-0000-000040000000}"/>
    <cellStyle name="Normal 11 4" xfId="48" xr:uid="{00000000-0005-0000-0000-000041000000}"/>
    <cellStyle name="Normal 11 5" xfId="49" xr:uid="{00000000-0005-0000-0000-000042000000}"/>
    <cellStyle name="Normal 11 6" xfId="50" xr:uid="{00000000-0005-0000-0000-000043000000}"/>
    <cellStyle name="Normal 11 7" xfId="51" xr:uid="{00000000-0005-0000-0000-000044000000}"/>
    <cellStyle name="Normal 11 8" xfId="52" xr:uid="{00000000-0005-0000-0000-000045000000}"/>
    <cellStyle name="Normal 11 9" xfId="201" xr:uid="{00000000-0005-0000-0000-000046000000}"/>
    <cellStyle name="Normal 12" xfId="53" xr:uid="{00000000-0005-0000-0000-000047000000}"/>
    <cellStyle name="Normal 12 2" xfId="54" xr:uid="{00000000-0005-0000-0000-000048000000}"/>
    <cellStyle name="Normal 12 3" xfId="55" xr:uid="{00000000-0005-0000-0000-000049000000}"/>
    <cellStyle name="Normal 12 4" xfId="56" xr:uid="{00000000-0005-0000-0000-00004A000000}"/>
    <cellStyle name="Normal 12 5" xfId="57" xr:uid="{00000000-0005-0000-0000-00004B000000}"/>
    <cellStyle name="Normal 12 6" xfId="58" xr:uid="{00000000-0005-0000-0000-00004C000000}"/>
    <cellStyle name="Normal 12 7" xfId="59" xr:uid="{00000000-0005-0000-0000-00004D000000}"/>
    <cellStyle name="Normal 12 8" xfId="60" xr:uid="{00000000-0005-0000-0000-00004E000000}"/>
    <cellStyle name="Normal 13" xfId="61" xr:uid="{00000000-0005-0000-0000-00004F000000}"/>
    <cellStyle name="Normal 13 2" xfId="62" xr:uid="{00000000-0005-0000-0000-000050000000}"/>
    <cellStyle name="Normal 13 3" xfId="63" xr:uid="{00000000-0005-0000-0000-000051000000}"/>
    <cellStyle name="Normal 13 4" xfId="64" xr:uid="{00000000-0005-0000-0000-000052000000}"/>
    <cellStyle name="Normal 13 5" xfId="65" xr:uid="{00000000-0005-0000-0000-000053000000}"/>
    <cellStyle name="Normal 13 6" xfId="66" xr:uid="{00000000-0005-0000-0000-000054000000}"/>
    <cellStyle name="Normal 14" xfId="67" xr:uid="{00000000-0005-0000-0000-000055000000}"/>
    <cellStyle name="Normal 14 2" xfId="68" xr:uid="{00000000-0005-0000-0000-000056000000}"/>
    <cellStyle name="Normal 14 3" xfId="69" xr:uid="{00000000-0005-0000-0000-000057000000}"/>
    <cellStyle name="Normal 14 4" xfId="70" xr:uid="{00000000-0005-0000-0000-000058000000}"/>
    <cellStyle name="Normal 14 5" xfId="71" xr:uid="{00000000-0005-0000-0000-000059000000}"/>
    <cellStyle name="Normal 14 6" xfId="72" xr:uid="{00000000-0005-0000-0000-00005A000000}"/>
    <cellStyle name="Normal 15" xfId="73" xr:uid="{00000000-0005-0000-0000-00005B000000}"/>
    <cellStyle name="Normal 15 2" xfId="226" xr:uid="{00000000-0005-0000-0000-00005C000000}"/>
    <cellStyle name="Normal 16" xfId="74" xr:uid="{00000000-0005-0000-0000-00005D000000}"/>
    <cellStyle name="Normal 16 2" xfId="75" xr:uid="{00000000-0005-0000-0000-00005E000000}"/>
    <cellStyle name="Normal 16 3" xfId="76" xr:uid="{00000000-0005-0000-0000-00005F000000}"/>
    <cellStyle name="Normal 16 4" xfId="77" xr:uid="{00000000-0005-0000-0000-000060000000}"/>
    <cellStyle name="Normal 16 5" xfId="78" xr:uid="{00000000-0005-0000-0000-000061000000}"/>
    <cellStyle name="Normal 16 6" xfId="79" xr:uid="{00000000-0005-0000-0000-000062000000}"/>
    <cellStyle name="Normal 17" xfId="80" xr:uid="{00000000-0005-0000-0000-000063000000}"/>
    <cellStyle name="Normal 17 2" xfId="81" xr:uid="{00000000-0005-0000-0000-000064000000}"/>
    <cellStyle name="Normal 17 3" xfId="82" xr:uid="{00000000-0005-0000-0000-000065000000}"/>
    <cellStyle name="Normal 17 4" xfId="83" xr:uid="{00000000-0005-0000-0000-000066000000}"/>
    <cellStyle name="Normal 18" xfId="84" xr:uid="{00000000-0005-0000-0000-000067000000}"/>
    <cellStyle name="Normal 19" xfId="85" xr:uid="{00000000-0005-0000-0000-000068000000}"/>
    <cellStyle name="Normal 19 2" xfId="86" xr:uid="{00000000-0005-0000-0000-000069000000}"/>
    <cellStyle name="Normal 19 3" xfId="87" xr:uid="{00000000-0005-0000-0000-00006A000000}"/>
    <cellStyle name="Normal 19 4" xfId="88" xr:uid="{00000000-0005-0000-0000-00006B000000}"/>
    <cellStyle name="Normal 2" xfId="1" xr:uid="{00000000-0005-0000-0000-00006C000000}"/>
    <cellStyle name="Normal 2 2" xfId="89" xr:uid="{00000000-0005-0000-0000-00006D000000}"/>
    <cellStyle name="Normal 2 3" xfId="90" xr:uid="{00000000-0005-0000-0000-00006E000000}"/>
    <cellStyle name="Normal 2 4" xfId="227" xr:uid="{00000000-0005-0000-0000-00006F000000}"/>
    <cellStyle name="Normal 20" xfId="91" xr:uid="{00000000-0005-0000-0000-000070000000}"/>
    <cellStyle name="Normal 21" xfId="92" xr:uid="{00000000-0005-0000-0000-000071000000}"/>
    <cellStyle name="Normal 22" xfId="93" xr:uid="{00000000-0005-0000-0000-000072000000}"/>
    <cellStyle name="Normal 23" xfId="94" xr:uid="{00000000-0005-0000-0000-000073000000}"/>
    <cellStyle name="Normal 24" xfId="228" xr:uid="{00000000-0005-0000-0000-000074000000}"/>
    <cellStyle name="Normal 3" xfId="95" xr:uid="{00000000-0005-0000-0000-000075000000}"/>
    <cellStyle name="Normal 3 2" xfId="229" xr:uid="{00000000-0005-0000-0000-000076000000}"/>
    <cellStyle name="Normal 3 3" xfId="230" xr:uid="{00000000-0005-0000-0000-000077000000}"/>
    <cellStyle name="Normal 4" xfId="96" xr:uid="{00000000-0005-0000-0000-000078000000}"/>
    <cellStyle name="Normal 4 10" xfId="97" xr:uid="{00000000-0005-0000-0000-000079000000}"/>
    <cellStyle name="Normal 4 11" xfId="98" xr:uid="{00000000-0005-0000-0000-00007A000000}"/>
    <cellStyle name="Normal 4 12" xfId="99" xr:uid="{00000000-0005-0000-0000-00007B000000}"/>
    <cellStyle name="Normal 4 13" xfId="100" xr:uid="{00000000-0005-0000-0000-00007C000000}"/>
    <cellStyle name="Normal 4 14" xfId="101" xr:uid="{00000000-0005-0000-0000-00007D000000}"/>
    <cellStyle name="Normal 4 15" xfId="102" xr:uid="{00000000-0005-0000-0000-00007E000000}"/>
    <cellStyle name="Normal 4 16" xfId="103" xr:uid="{00000000-0005-0000-0000-00007F000000}"/>
    <cellStyle name="Normal 4 2" xfId="104" xr:uid="{00000000-0005-0000-0000-000080000000}"/>
    <cellStyle name="Normal 4 3" xfId="105" xr:uid="{00000000-0005-0000-0000-000081000000}"/>
    <cellStyle name="Normal 4 4" xfId="106" xr:uid="{00000000-0005-0000-0000-000082000000}"/>
    <cellStyle name="Normal 4 5" xfId="107" xr:uid="{00000000-0005-0000-0000-000083000000}"/>
    <cellStyle name="Normal 4 6" xfId="108" xr:uid="{00000000-0005-0000-0000-000084000000}"/>
    <cellStyle name="Normal 4 7" xfId="109" xr:uid="{00000000-0005-0000-0000-000085000000}"/>
    <cellStyle name="Normal 4 8" xfId="110" xr:uid="{00000000-0005-0000-0000-000086000000}"/>
    <cellStyle name="Normal 4 9" xfId="111" xr:uid="{00000000-0005-0000-0000-000087000000}"/>
    <cellStyle name="Normal 5" xfId="112" xr:uid="{00000000-0005-0000-0000-000088000000}"/>
    <cellStyle name="Normal 5 10" xfId="113" xr:uid="{00000000-0005-0000-0000-000089000000}"/>
    <cellStyle name="Normal 5 11" xfId="114" xr:uid="{00000000-0005-0000-0000-00008A000000}"/>
    <cellStyle name="Normal 5 12" xfId="115" xr:uid="{00000000-0005-0000-0000-00008B000000}"/>
    <cellStyle name="Normal 5 13" xfId="116" xr:uid="{00000000-0005-0000-0000-00008C000000}"/>
    <cellStyle name="Normal 5 14" xfId="117" xr:uid="{00000000-0005-0000-0000-00008D000000}"/>
    <cellStyle name="Normal 5 15" xfId="118" xr:uid="{00000000-0005-0000-0000-00008E000000}"/>
    <cellStyle name="Normal 5 2" xfId="119" xr:uid="{00000000-0005-0000-0000-00008F000000}"/>
    <cellStyle name="Normal 5 3" xfId="120" xr:uid="{00000000-0005-0000-0000-000090000000}"/>
    <cellStyle name="Normal 5 4" xfId="121" xr:uid="{00000000-0005-0000-0000-000091000000}"/>
    <cellStyle name="Normal 5 5" xfId="122" xr:uid="{00000000-0005-0000-0000-000092000000}"/>
    <cellStyle name="Normal 5 6" xfId="123" xr:uid="{00000000-0005-0000-0000-000093000000}"/>
    <cellStyle name="Normal 5 7" xfId="124" xr:uid="{00000000-0005-0000-0000-000094000000}"/>
    <cellStyle name="Normal 5 8" xfId="125" xr:uid="{00000000-0005-0000-0000-000095000000}"/>
    <cellStyle name="Normal 5 9" xfId="126" xr:uid="{00000000-0005-0000-0000-000096000000}"/>
    <cellStyle name="Normal 6" xfId="127" xr:uid="{00000000-0005-0000-0000-000097000000}"/>
    <cellStyle name="Normal 6 10" xfId="128" xr:uid="{00000000-0005-0000-0000-000098000000}"/>
    <cellStyle name="Normal 6 11" xfId="129" xr:uid="{00000000-0005-0000-0000-000099000000}"/>
    <cellStyle name="Normal 6 12" xfId="130" xr:uid="{00000000-0005-0000-0000-00009A000000}"/>
    <cellStyle name="Normal 6 13" xfId="131" xr:uid="{00000000-0005-0000-0000-00009B000000}"/>
    <cellStyle name="Normal 6 14" xfId="132" xr:uid="{00000000-0005-0000-0000-00009C000000}"/>
    <cellStyle name="Normal 6 15" xfId="133" xr:uid="{00000000-0005-0000-0000-00009D000000}"/>
    <cellStyle name="Normal 6 2" xfId="134" xr:uid="{00000000-0005-0000-0000-00009E000000}"/>
    <cellStyle name="Normal 6 3" xfId="135" xr:uid="{00000000-0005-0000-0000-00009F000000}"/>
    <cellStyle name="Normal 6 4" xfId="136" xr:uid="{00000000-0005-0000-0000-0000A0000000}"/>
    <cellStyle name="Normal 6 5" xfId="137" xr:uid="{00000000-0005-0000-0000-0000A1000000}"/>
    <cellStyle name="Normal 6 6" xfId="138" xr:uid="{00000000-0005-0000-0000-0000A2000000}"/>
    <cellStyle name="Normal 6 7" xfId="139" xr:uid="{00000000-0005-0000-0000-0000A3000000}"/>
    <cellStyle name="Normal 6 8" xfId="140" xr:uid="{00000000-0005-0000-0000-0000A4000000}"/>
    <cellStyle name="Normal 6 9" xfId="141" xr:uid="{00000000-0005-0000-0000-0000A5000000}"/>
    <cellStyle name="Normal 7" xfId="142" xr:uid="{00000000-0005-0000-0000-0000A6000000}"/>
    <cellStyle name="Normal 7 10" xfId="143" xr:uid="{00000000-0005-0000-0000-0000A7000000}"/>
    <cellStyle name="Normal 7 11" xfId="144" xr:uid="{00000000-0005-0000-0000-0000A8000000}"/>
    <cellStyle name="Normal 7 12" xfId="145" xr:uid="{00000000-0005-0000-0000-0000A9000000}"/>
    <cellStyle name="Normal 7 13" xfId="224" xr:uid="{00000000-0005-0000-0000-0000AA000000}"/>
    <cellStyle name="Normal 7 14" xfId="225" xr:uid="{00000000-0005-0000-0000-0000AB000000}"/>
    <cellStyle name="Normal 7 15" xfId="231" xr:uid="{00000000-0005-0000-0000-0000AC000000}"/>
    <cellStyle name="Normal 7 2" xfId="146" xr:uid="{00000000-0005-0000-0000-0000AD000000}"/>
    <cellStyle name="Normal 7 3" xfId="147" xr:uid="{00000000-0005-0000-0000-0000AE000000}"/>
    <cellStyle name="Normal 7 4" xfId="148" xr:uid="{00000000-0005-0000-0000-0000AF000000}"/>
    <cellStyle name="Normal 7 5" xfId="149" xr:uid="{00000000-0005-0000-0000-0000B0000000}"/>
    <cellStyle name="Normal 7 6" xfId="150" xr:uid="{00000000-0005-0000-0000-0000B1000000}"/>
    <cellStyle name="Normal 7 7" xfId="151" xr:uid="{00000000-0005-0000-0000-0000B2000000}"/>
    <cellStyle name="Normal 7 8" xfId="152" xr:uid="{00000000-0005-0000-0000-0000B3000000}"/>
    <cellStyle name="Normal 7 9" xfId="153" xr:uid="{00000000-0005-0000-0000-0000B4000000}"/>
    <cellStyle name="Normal 8" xfId="154" xr:uid="{00000000-0005-0000-0000-0000B5000000}"/>
    <cellStyle name="Normal 8 10" xfId="155" xr:uid="{00000000-0005-0000-0000-0000B6000000}"/>
    <cellStyle name="Normal 8 11" xfId="156" xr:uid="{00000000-0005-0000-0000-0000B7000000}"/>
    <cellStyle name="Normal 8 12" xfId="157" xr:uid="{00000000-0005-0000-0000-0000B8000000}"/>
    <cellStyle name="Normal 8 2" xfId="158" xr:uid="{00000000-0005-0000-0000-0000B9000000}"/>
    <cellStyle name="Normal 8 3" xfId="159" xr:uid="{00000000-0005-0000-0000-0000BA000000}"/>
    <cellStyle name="Normal 8 4" xfId="160" xr:uid="{00000000-0005-0000-0000-0000BB000000}"/>
    <cellStyle name="Normal 8 5" xfId="161" xr:uid="{00000000-0005-0000-0000-0000BC000000}"/>
    <cellStyle name="Normal 8 6" xfId="162" xr:uid="{00000000-0005-0000-0000-0000BD000000}"/>
    <cellStyle name="Normal 8 7" xfId="163" xr:uid="{00000000-0005-0000-0000-0000BE000000}"/>
    <cellStyle name="Normal 8 8" xfId="164" xr:uid="{00000000-0005-0000-0000-0000BF000000}"/>
    <cellStyle name="Normal 8 9" xfId="165" xr:uid="{00000000-0005-0000-0000-0000C0000000}"/>
    <cellStyle name="Normal 9" xfId="166" xr:uid="{00000000-0005-0000-0000-0000C1000000}"/>
    <cellStyle name="Normal 9 10" xfId="167" xr:uid="{00000000-0005-0000-0000-0000C2000000}"/>
    <cellStyle name="Normal 9 2" xfId="168" xr:uid="{00000000-0005-0000-0000-0000C3000000}"/>
    <cellStyle name="Normal 9 3" xfId="169" xr:uid="{00000000-0005-0000-0000-0000C4000000}"/>
    <cellStyle name="Normal 9 4" xfId="170" xr:uid="{00000000-0005-0000-0000-0000C5000000}"/>
    <cellStyle name="Normal 9 5" xfId="171" xr:uid="{00000000-0005-0000-0000-0000C6000000}"/>
    <cellStyle name="Normal 9 6" xfId="172" xr:uid="{00000000-0005-0000-0000-0000C7000000}"/>
    <cellStyle name="Normal 9 7" xfId="173" xr:uid="{00000000-0005-0000-0000-0000C8000000}"/>
    <cellStyle name="Normal 9 8" xfId="174" xr:uid="{00000000-0005-0000-0000-0000C9000000}"/>
    <cellStyle name="Normal 9 9" xfId="175" xr:uid="{00000000-0005-0000-0000-0000CA000000}"/>
    <cellStyle name="Notas 2" xfId="176" xr:uid="{00000000-0005-0000-0000-0000CB000000}"/>
    <cellStyle name="Notas 2 2" xfId="232" xr:uid="{00000000-0005-0000-0000-0000CC000000}"/>
    <cellStyle name="Notas 2 3" xfId="233" xr:uid="{00000000-0005-0000-0000-0000CD000000}"/>
    <cellStyle name="Percent 2" xfId="177" xr:uid="{00000000-0005-0000-0000-0000CE000000}"/>
    <cellStyle name="Porcentaje" xfId="2" builtinId="5"/>
    <cellStyle name="Salida 2" xfId="178" xr:uid="{00000000-0005-0000-0000-0000D0000000}"/>
    <cellStyle name="Salida 2 2" xfId="202" xr:uid="{00000000-0005-0000-0000-0000D1000000}"/>
    <cellStyle name="Salida 2 2 2" xfId="196" xr:uid="{00000000-0005-0000-0000-0000D2000000}"/>
    <cellStyle name="Salida 2 2 2 2" xfId="217" xr:uid="{00000000-0005-0000-0000-0000D3000000}"/>
    <cellStyle name="Salida 2 2 3" xfId="222" xr:uid="{00000000-0005-0000-0000-0000D4000000}"/>
    <cellStyle name="Salida 2 3" xfId="195" xr:uid="{00000000-0005-0000-0000-0000D5000000}"/>
    <cellStyle name="Salida 2 3 2" xfId="216" xr:uid="{00000000-0005-0000-0000-0000D6000000}"/>
    <cellStyle name="Salida 2 4" xfId="192" xr:uid="{00000000-0005-0000-0000-0000D7000000}"/>
    <cellStyle name="Salida 2 4 2" xfId="213" xr:uid="{00000000-0005-0000-0000-0000D8000000}"/>
    <cellStyle name="Salida 2 5" xfId="206" xr:uid="{00000000-0005-0000-0000-0000D9000000}"/>
    <cellStyle name="Texto de advertencia 2" xfId="179" xr:uid="{00000000-0005-0000-0000-0000DA000000}"/>
    <cellStyle name="Texto explicativo 2" xfId="180" xr:uid="{00000000-0005-0000-0000-0000DB000000}"/>
    <cellStyle name="Título 1 2" xfId="181" xr:uid="{00000000-0005-0000-0000-0000DC000000}"/>
    <cellStyle name="Título 2 2" xfId="182" xr:uid="{00000000-0005-0000-0000-0000DD000000}"/>
    <cellStyle name="Título 3 2" xfId="183" xr:uid="{00000000-0005-0000-0000-0000DE000000}"/>
    <cellStyle name="Título 4" xfId="184" xr:uid="{00000000-0005-0000-0000-0000DF000000}"/>
    <cellStyle name="Título 4 2" xfId="234" xr:uid="{00000000-0005-0000-0000-0000E0000000}"/>
    <cellStyle name="Total 2" xfId="185" xr:uid="{00000000-0005-0000-0000-0000E1000000}"/>
    <cellStyle name="Total 2 2" xfId="203" xr:uid="{00000000-0005-0000-0000-0000E2000000}"/>
    <cellStyle name="Total 2 2 2" xfId="197" xr:uid="{00000000-0005-0000-0000-0000E3000000}"/>
    <cellStyle name="Total 2 2 2 2" xfId="218" xr:uid="{00000000-0005-0000-0000-0000E4000000}"/>
    <cellStyle name="Total 2 2 3" xfId="223" xr:uid="{00000000-0005-0000-0000-0000E5000000}"/>
    <cellStyle name="Total 2 3" xfId="198" xr:uid="{00000000-0005-0000-0000-0000E6000000}"/>
    <cellStyle name="Total 2 3 2" xfId="219" xr:uid="{00000000-0005-0000-0000-0000E7000000}"/>
    <cellStyle name="Total 2 4" xfId="193" xr:uid="{00000000-0005-0000-0000-0000E8000000}"/>
    <cellStyle name="Total 2 4 2" xfId="214" xr:uid="{00000000-0005-0000-0000-0000E9000000}"/>
    <cellStyle name="Total 2 5" xfId="207" xr:uid="{00000000-0005-0000-0000-0000EA000000}"/>
  </cellStyles>
  <dxfs count="0"/>
  <tableStyles count="0" defaultTableStyle="TableStyleMedium2" defaultPivotStyle="PivotStyleLight16"/>
  <colors>
    <mruColors>
      <color rgb="FFFF9900"/>
      <color rgb="FFCC00CC"/>
      <color rgb="FF996633"/>
      <color rgb="FF77933C"/>
      <color rgb="FF0000FF"/>
      <color rgb="FF00CC00"/>
      <color rgb="FFFF5050"/>
      <color rgb="FFFF9371"/>
      <color rgb="FFFF99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 by EW. Suriname,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840849439274632"/>
          <c:h val="0.6417664992433048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0096"/>
        <c:axId val="164700160"/>
      </c:lineChart>
      <c:catAx>
        <c:axId val="786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4700160"/>
        <c:crosses val="autoZero"/>
        <c:auto val="1"/>
        <c:lblAlgn val="ctr"/>
        <c:lblOffset val="100"/>
        <c:tickMarkSkip val="1"/>
        <c:noMultiLvlLbl val="0"/>
      </c:catAx>
      <c:valAx>
        <c:axId val="164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7866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Suriname, 2019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0918289388373371E-2"/>
          <c:y val="0.21162070105820105"/>
          <c:w val="0.81375365673987199"/>
          <c:h val="0.555898148148148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C-406E-8204-FB0E9CA4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100" b="1" i="0" baseline="0">
                    <a:effectLst/>
                  </a:rPr>
                  <a:t>% of SARI cases from ICU dmissions</a:t>
                </a:r>
                <a:endParaRPr lang="es-GT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071207652983557"/>
              <c:y val="6.753273809523810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1031448412698412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Suriname,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750091281827405E-2"/>
          <c:y val="0.20532638888888888"/>
          <c:w val="0.75188872563552078"/>
          <c:h val="0.59055257936507943"/>
        </c:manualLayout>
      </c:layout>
      <c:barChart>
        <c:barDir val="col"/>
        <c:grouping val="stacked"/>
        <c:varyColors val="0"/>
        <c:ser>
          <c:idx val="7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F80-4168-A134-700885A377FC}"/>
            </c:ext>
          </c:extLst>
        </c:ser>
        <c:ser>
          <c:idx val="0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F80-4168-A134-700885A377FC}"/>
            </c:ext>
          </c:extLst>
        </c:ser>
        <c:ser>
          <c:idx val="1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F80-4168-A134-700885A377FC}"/>
            </c:ext>
          </c:extLst>
        </c:ser>
        <c:ser>
          <c:idx val="2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F80-4168-A134-700885A377FC}"/>
            </c:ext>
          </c:extLst>
        </c:ser>
        <c:ser>
          <c:idx val="3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F80-4168-A134-700885A377FC}"/>
            </c:ext>
          </c:extLst>
        </c:ser>
        <c:ser>
          <c:idx val="4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F80-4168-A134-700885A377FC}"/>
            </c:ext>
          </c:extLst>
        </c:ser>
        <c:ser>
          <c:idx val="5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F80-4168-A134-700885A377FC}"/>
            </c:ext>
          </c:extLst>
        </c:ser>
        <c:ser>
          <c:idx val="6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F80-4168-A134-700885A37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Suriname, 2019
(percentage of SARI cases of total hospitalizations)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% Hospitalizations SARI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multiLvlStrRef>
              <c:f>'All Calculations'!$A$11:$B$62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F9D-948B-8EBB9470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8088847358663647"/>
          <c:y val="0.92951269032192252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and % of positive cases of influenza in all cases of SARI by EW. Suriname,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2618548530547264E-2"/>
          <c:y val="0.16714898885570997"/>
          <c:w val="0.79028797077028001"/>
          <c:h val="0.62391616418870521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Calculations'!$R$11:$R$62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Calculations'!$S$11:$S$62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C-4A17-9B1E-3FB193D7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cases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0542766538680609E-2"/>
              <c:y val="0.427520931497393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200" b="1" i="0" baseline="0">
                    <a:effectLst/>
                  </a:rPr>
                  <a:t>% positive  for influenza </a:t>
                </a:r>
                <a:endParaRPr lang="es-GT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958407502911032"/>
          <c:y val="0.93081394892766933"/>
          <c:w val="0.60807822778703469"/>
          <c:h val="6.503505143317348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 and % of RSV positive cases of total SARI case. Suriname,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7074396928872091"/>
          <c:h val="0.55801752645502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Calculations'!$T$10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Calculations'!$T$11:$T$62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Calculations'!$U$10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Calculations'!$U$11:$U$62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FD9-8951-B77127222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sz="1100" b="1" i="0" baseline="0">
                    <a:effectLst/>
                  </a:rPr>
                  <a:t>% positive  for RSV</a:t>
                </a:r>
                <a:endParaRPr lang="es-GT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799572391177488"/>
              <c:y val="0.3144771825396824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818488969292992"/>
          <c:y val="0.93420138888888893"/>
          <c:w val="0.58363007821077573"/>
          <c:h val="6.5798611111111113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Suriname,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4-471D-A2D3-13EB14C5AA94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4-471D-A2D3-13EB14C5AA94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4-471D-A2D3-13EB14C5A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  <a:r>
                  <a:rPr lang="en-US" baseline="0"/>
                  <a:t> /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111193078303352"/>
              <c:y val="0.92850429894179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Suriname,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A2E-49FE-B8EB-03154CE7AD92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6A2E-49FE-B8EB-03154CE7AD92}"/>
            </c:ext>
          </c:extLst>
        </c:ser>
        <c:ser>
          <c:idx val="2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6A2E-49FE-B8EB-03154CE7AD92}"/>
            </c:ext>
          </c:extLst>
        </c:ser>
        <c:ser>
          <c:idx val="3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6A2E-49FE-B8EB-03154CE7AD92}"/>
            </c:ext>
          </c:extLst>
        </c:ser>
        <c:ser>
          <c:idx val="4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6A2E-49FE-B8EB-03154CE7AD92}"/>
            </c:ext>
          </c:extLst>
        </c:ser>
        <c:ser>
          <c:idx val="5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6A2E-49FE-B8EB-03154CE7AD92}"/>
            </c:ext>
          </c:extLst>
        </c:ser>
        <c:ser>
          <c:idx val="6"/>
          <c:order val="6"/>
          <c:tx>
            <c:strRef>
              <c:f>'DEATHS Sentinel Sites'!$J$6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6A2E-49FE-B8EB-03154CE7AD92}"/>
            </c:ext>
          </c:extLst>
        </c:ser>
        <c:ser>
          <c:idx val="7"/>
          <c:order val="7"/>
          <c:tx>
            <c:strRef>
              <c:f>'DEATHS Sentinel Sites'!$K$6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6A2E-49FE-B8EB-03154CE7A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6"/>
          <c:y val="0.34502440656559069"/>
          <c:w val="0.15761923202919556"/>
          <c:h val="0.38632808406147051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Suriname,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4D2-4095-85C1-90D72B6C130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4D2-4095-85C1-90D72B6C130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4D2-4095-85C1-90D72B6C130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4D2-4095-85C1-90D72B6C130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4D2-4095-85C1-90D72B6C130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4D2-4095-85C1-90D72B6C130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C4D2-4095-85C1-90D72B6C130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D2-4095-85C1-90D72B6C130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C4D2-4095-85C1-90D72B6C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84"/>
          <c:y val="0.23129136300052006"/>
          <c:w val="0.19681653873719984"/>
          <c:h val="0.51331740390578651"/>
        </c:manualLayout>
      </c:layout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Suriname - Sentinel  SARI surveillance  Number of SARI deaths by epidemiological week. Year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'DEATHS Sentinel Sites'!$BY$8:$BZ$59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98B-40F0-8379-EC6DCA550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Suriname - Sentinel Surveillance of Influenza-like illness (ILI)
ILI cases with/without samples. Suriname, 2019</c:v>
            </c:pt>
          </c:strCache>
        </c:strRef>
      </c:tx>
      <c:layout>
        <c:manualLayout>
          <c:xMode val="edge"/>
          <c:yMode val="edge"/>
          <c:x val="8.9901223931360477E-2"/>
          <c:y val="3.2895814338997097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0C8E-4778-AF6F-62326CA34190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0C8E-4778-AF6F-62326CA341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Calculations'!$AG$13:$AG$14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'All Calculations'!$AH$13:$AH$14</c:f>
              <c:numCache>
                <c:formatCode>General</c:formatCode>
                <c:ptCount val="2"/>
                <c:pt idx="0" formatCode="#,##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E-4778-AF6F-62326CA3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Viruses. Suriname, 2019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'NATIONAL VIRUSES'!$D$58:$L$58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Sentinel Surveillance of Influenza-like illness (ILI)
 Number and % of ILI cases by EW. Suriname,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8517802273803718"/>
          <c:h val="0.64483432078080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9-47EC-9350-9503F149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N cases</a:t>
                </a:r>
                <a:endParaRPr lang="es-GT" sz="7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and % of positive cases of influenza in all cases of ILI. Suriname,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3019820927507367E-2"/>
          <c:y val="0.21982091011134927"/>
          <c:w val="0.65961658278569368"/>
          <c:h val="0.5937227173979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C3C-8838-4F7EB02D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Sentinel Surveillance of Influenza-like illness (ILI)
 ILI cases and % of RSV positive cases of all cases of ILI. Suriname,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9571262757458956E-2"/>
          <c:y val="0.21982091011134927"/>
          <c:w val="0.68538975804218516"/>
          <c:h val="0.60054584588606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ILI!$BY$8:$BZ$59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multiLvlStrRef>
              <c:f>'All Calculations'!$P$11:$Q$62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6-4C75-B379-78BECDDC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 i="0" baseline="0">
                    <a:effectLst/>
                  </a:rPr>
                  <a:t>N cases</a:t>
                </a:r>
                <a:endParaRPr lang="es-GT" sz="800"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Percent of Tests Positive for Influenza, compared to Other Respiratory Viruses. Suriname,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Sentinel'!$AB$4:$AB$5</c:f>
              <c:strCache>
                <c:ptCount val="2"/>
                <c:pt idx="0">
                  <c:v>% Flu / total of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B-4462-A61B-552626C29741}"/>
            </c:ext>
          </c:extLst>
        </c:ser>
        <c:ser>
          <c:idx val="1"/>
          <c:order val="1"/>
          <c:tx>
            <c:strRef>
              <c:f>'ILI VIRUSES - Sentinel'!$AK$4:$AK$5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B-4462-A61B-552626C29741}"/>
            </c:ext>
          </c:extLst>
        </c:ser>
        <c:ser>
          <c:idx val="2"/>
          <c:order val="2"/>
          <c:tx>
            <c:strRef>
              <c:f>'ILI VIRUSES - Sentinel'!$AJ$4:$AJ$5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B-4462-A61B-552626C29741}"/>
            </c:ext>
          </c:extLst>
        </c:ser>
        <c:ser>
          <c:idx val="3"/>
          <c:order val="3"/>
          <c:tx>
            <c:strRef>
              <c:f>'ILI VIRUSES - Sentinel'!$AL$4:$AL$5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B-4462-A61B-552626C2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Cumulative proportion of influenza viruses in sentinel surveillance ETI. Suriname, 2019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0D-4554-A87B-7EC1FBE115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0D-4554-A87B-7EC1FBE115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0D-4554-A87B-7EC1FBE1151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0D-4554-A87B-7EC1FBE11518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0D-4554-A87B-7EC1FBE115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C0D-4554-A87B-7EC1FBE115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C0D-4554-A87B-7EC1FBE11518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C0D-4554-A87B-7EC1FBE1151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0D-4554-A87B-7EC1FBE11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Distribution of ILI influenza cases by types and subtipes, and EW. Suriname,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D63-4BAF-8896-C74AB8F6B536}"/>
            </c:ext>
          </c:extLst>
        </c:ser>
        <c:ser>
          <c:idx val="3"/>
          <c:order val="1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D63-4BAF-8896-C74AB8F6B536}"/>
            </c:ext>
          </c:extLst>
        </c:ser>
        <c:ser>
          <c:idx val="0"/>
          <c:order val="2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DD63-4BAF-8896-C74AB8F6B536}"/>
            </c:ext>
          </c:extLst>
        </c:ser>
        <c:ser>
          <c:idx val="1"/>
          <c:order val="3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D63-4BAF-8896-C74AB8F6B536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63-4BAF-8896-C74AB8F6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 sz="1600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Cumulative proportion of influenza viruses and other respiratory viruses, in sentinel surveillance ETI. Suriname,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5C-4124-9559-8F5B6D49D3F7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5C-4124-9559-8F5B6D49D3F7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5C-4124-9559-8F5B6D49D3F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5C-4124-9559-8F5B6D49D3F7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5C-4124-9559-8F5B6D49D3F7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5C-4124-9559-8F5B6D49D3F7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5C-4124-9559-8F5B6D49D3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85C-4124-9559-8F5B6D49D3F7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85C-4124-9559-8F5B6D49D3F7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85C-4124-9559-8F5B6D49D3F7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85C-4124-9559-8F5B6D49D3F7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85C-4124-9559-8F5B6D49D3F7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85C-4124-9559-8F5B6D49D3F7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85C-4124-9559-8F5B6D49D3F7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285C-4124-9559-8F5B6D49D3F7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285C-4124-9559-8F5B6D49D3F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'ILI VIRUSES - Sentinel'!$D$58:$T$58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85C-4124-9559-8F5B6D49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Distribution of Influenza and Other Respiratory Viruses under Surveillance ILI by EW. Suriname,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A23-4ADD-A515-FBA2F06DDE16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A23-4ADD-A515-FBA2F06DDE16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A23-4ADD-A515-FBA2F06DDE16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A23-4ADD-A515-FBA2F06DDE16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A23-4ADD-A515-FBA2F06DDE16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A23-4ADD-A515-FBA2F06DDE16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A23-4ADD-A515-FBA2F06DDE16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7A23-4ADD-A515-FBA2F06DDE16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7A23-4ADD-A515-FBA2F06DDE16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7A23-4ADD-A515-FBA2F06DDE16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7A23-4ADD-A515-FBA2F06DDE16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7A23-4ADD-A515-FBA2F06DDE16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3-4ADD-A515-FBA2F06D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 i="0" baseline="0">
                    <a:effectLst/>
                  </a:rPr>
                  <a:t>% positives</a:t>
                </a:r>
                <a:endParaRPr lang="es-GT">
                  <a:effectLst/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Distribution of ILI influenza  B cases by linaje, and EW. Suriname,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F85-4434-A4CD-5221278C18B4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F85-4434-A4CD-5221278C18B4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F85-4434-A4CD-5221278C18B4}"/>
            </c:ext>
          </c:extLst>
        </c:ser>
        <c:ser>
          <c:idx val="3"/>
          <c:order val="3"/>
          <c:tx>
            <c:strRef>
              <c:f>'ILI VIRUSES - Sentinel'!$L$5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'ILI VIRUSES - Sentinel'!$BY$6:$BZ$57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F85-4434-A4CD-5221278C1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ILI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66784235827964E-2"/>
              <c:y val="7.875392541668233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Suriname-</a:t>
            </a:r>
            <a:r>
              <a:rPr lang="en-US" sz="1000" baseline="0"/>
              <a:t> Sentinel SARI surveillance</a:t>
            </a:r>
          </a:p>
          <a:p>
            <a:pPr>
              <a:defRPr sz="1000"/>
            </a:pPr>
            <a:r>
              <a:rPr lang="en-US" sz="1000" baseline="0"/>
              <a:t>Number of SARI cases admitted to ICU </a:t>
            </a:r>
          </a:p>
          <a:p>
            <a:pPr>
              <a:defRPr sz="1000"/>
            </a:pPr>
            <a:r>
              <a:rPr lang="en-US" sz="1000" baseline="0"/>
              <a:t>(percentage of SARI cases from all ICU admissions)</a:t>
            </a:r>
            <a:endParaRPr lang="en-US" sz="800" baseline="0"/>
          </a:p>
        </c:rich>
      </c:tx>
      <c:layout>
        <c:manualLayout>
          <c:xMode val="edge"/>
          <c:yMode val="edge"/>
          <c:x val="0.26825412752265082"/>
          <c:y val="4.88400488400488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54574197334963"/>
          <c:y val="0.23266648312317603"/>
          <c:w val="0.74433496548178857"/>
          <c:h val="0.55596497990198779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5148672"/>
        <c:axId val="119371968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54816"/>
        <c:axId val="119372544"/>
      </c:lineChart>
      <c:catAx>
        <c:axId val="205148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9371968"/>
        <c:crosses val="autoZero"/>
        <c:auto val="1"/>
        <c:lblAlgn val="ctr"/>
        <c:lblOffset val="100"/>
        <c:noMultiLvlLbl val="0"/>
      </c:catAx>
      <c:valAx>
        <c:axId val="119371968"/>
        <c:scaling>
          <c:orientation val="minMax"/>
          <c:max val="5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SARI-related ICU admissions</a:t>
                </a:r>
              </a:p>
            </c:rich>
          </c:tx>
          <c:layout>
            <c:manualLayout>
              <c:xMode val="edge"/>
              <c:yMode val="edge"/>
              <c:x val="0"/>
              <c:y val="0.1053939393939393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5148672"/>
        <c:crosses val="autoZero"/>
        <c:crossBetween val="between"/>
      </c:valAx>
      <c:valAx>
        <c:axId val="119372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from ICU admissions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17954816"/>
        <c:crosses val="max"/>
        <c:crossBetween val="between"/>
      </c:valAx>
      <c:catAx>
        <c:axId val="21795481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372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Suriname, 2019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79821956079019529"/>
          <c:h val="0.64053977966130027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78830592"/>
        <c:axId val="16696460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296"/>
        <c:axId val="166965760"/>
      </c:lineChart>
      <c:catAx>
        <c:axId val="788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6964608"/>
        <c:crosses val="autoZero"/>
        <c:auto val="1"/>
        <c:lblAlgn val="ctr"/>
        <c:lblOffset val="100"/>
        <c:tickMarkSkip val="1"/>
        <c:noMultiLvlLbl val="0"/>
      </c:catAx>
      <c:valAx>
        <c:axId val="16696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78830592"/>
        <c:crosses val="autoZero"/>
        <c:crossBetween val="between"/>
      </c:valAx>
      <c:valAx>
        <c:axId val="1669657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8967296"/>
        <c:crosses val="max"/>
        <c:crossBetween val="between"/>
      </c:valAx>
      <c:catAx>
        <c:axId val="7896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96576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Cumulative</a:t>
            </a:r>
            <a:r>
              <a:rPr lang="en-US" sz="1400" baseline="0"/>
              <a:t> Proportion of Influenza and Other Respiratory Viruses</a:t>
            </a:r>
            <a:endParaRPr lang="en-US" sz="1400"/>
          </a:p>
        </c:rich>
      </c:tx>
      <c:layout>
        <c:manualLayout>
          <c:xMode val="edge"/>
          <c:yMode val="edge"/>
          <c:x val="0.11671341679750821"/>
          <c:y val="2.52583237657864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4020817691187"/>
          <c:y val="0.18946022660288664"/>
          <c:w val="0.43324035769027719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AC2-4D93-88EF-D090D9193EA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AC2-4D93-88EF-D090D9193EA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AC2-4D93-88EF-D090D9193EA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AC2-4D93-88EF-D090D9193EA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AC2-4D93-88EF-D090D9193EA5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AC2-4D93-88EF-D090D9193EA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AC2-4D93-88EF-D090D9193EA5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AC2-4D93-88EF-D090D9193EA5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AC2-4D93-88EF-D090D9193EA5}"/>
              </c:ext>
            </c:extLst>
          </c:dPt>
          <c:dPt>
            <c:idx val="9"/>
            <c:bubble3D val="0"/>
            <c:spPr>
              <a:solidFill>
                <a:srgbClr val="99663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AC2-4D93-88EF-D090D9193EA5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AC2-4D93-88EF-D090D9193EA5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3AC2-4D93-88EF-D090D9193EA5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3AC2-4D93-88EF-D090D9193EA5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3AC2-4D93-88EF-D090D9193EA5}"/>
              </c:ext>
            </c:extLst>
          </c:dPt>
          <c:cat>
            <c:strRef>
              <c:f>'NATIONAL VIRUSES'!$D$5:$T$5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C2-4D93-88EF-D090D919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8479542934943674E-2"/>
          <c:y val="0.75095485203977819"/>
          <c:w val="0.88538009584751043"/>
          <c:h val="0.2105384343774096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noFill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
Number of SARI cases by EW . Year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2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51-4DEC-AD2A-481BEB78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8195456"/>
        <c:axId val="87819392"/>
      </c:lineChart>
      <c:catAx>
        <c:axId val="2181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87819392"/>
        <c:crosses val="autoZero"/>
        <c:auto val="1"/>
        <c:lblAlgn val="ctr"/>
        <c:lblOffset val="100"/>
        <c:noMultiLvlLbl val="0"/>
      </c:catAx>
      <c:valAx>
        <c:axId val="87819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8195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669335391599883"/>
          <c:w val="0.11158599605390647"/>
          <c:h val="0.553387336630332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Suriname- Sentinel SARI surveillance</a:t>
            </a:r>
          </a:p>
          <a:p>
            <a:pPr>
              <a:defRPr sz="900"/>
            </a:pPr>
            <a:r>
              <a:rPr lang="en-US" sz="900" b="1" i="0" u="none" strike="noStrike" kern="12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Distribution of total SARI cases, by age group, by EW</a:t>
            </a:r>
            <a:endParaRPr lang="en-US" sz="900">
              <a:effectLst/>
            </a:endParaRPr>
          </a:p>
        </c:rich>
      </c:tx>
      <c:layout>
        <c:manualLayout>
          <c:xMode val="edge"/>
          <c:yMode val="edge"/>
          <c:x val="0.15866666666666668"/>
          <c:y val="3.83105861767279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3709658792650914"/>
          <c:h val="0.512381014873140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SARI!$T$6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813-4A21-AC7E-DEDCE7CB9B87}"/>
            </c:ext>
          </c:extLst>
        </c:ser>
        <c:ser>
          <c:idx val="1"/>
          <c:order val="1"/>
          <c:tx>
            <c:strRef>
              <c:f>SARI!$U$6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00A-48C1-84C6-E7BAC7516953}"/>
            </c:ext>
          </c:extLst>
        </c:ser>
        <c:ser>
          <c:idx val="2"/>
          <c:order val="2"/>
          <c:tx>
            <c:strRef>
              <c:f>SARI!$V$6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00A-48C1-84C6-E7BAC7516953}"/>
            </c:ext>
          </c:extLst>
        </c:ser>
        <c:ser>
          <c:idx val="3"/>
          <c:order val="3"/>
          <c:tx>
            <c:strRef>
              <c:f>SARI!$W$6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00A-48C1-84C6-E7BAC7516953}"/>
            </c:ext>
          </c:extLst>
        </c:ser>
        <c:ser>
          <c:idx val="4"/>
          <c:order val="4"/>
          <c:tx>
            <c:strRef>
              <c:f>SARI!$X$6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00A-48C1-84C6-E7BAC7516953}"/>
            </c:ext>
          </c:extLst>
        </c:ser>
        <c:ser>
          <c:idx val="5"/>
          <c:order val="5"/>
          <c:tx>
            <c:strRef>
              <c:f>SARI!$Y$6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00A-48C1-84C6-E7BAC7516953}"/>
            </c:ext>
          </c:extLst>
        </c:ser>
        <c:ser>
          <c:idx val="6"/>
          <c:order val="6"/>
          <c:tx>
            <c:strRef>
              <c:f>SARI!$Z$6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000A-48C1-84C6-E7BAC7516953}"/>
            </c:ext>
          </c:extLst>
        </c:ser>
        <c:ser>
          <c:idx val="7"/>
          <c:order val="7"/>
          <c:tx>
            <c:strRef>
              <c:f>SARI!$AA$6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000A-48C1-84C6-E7BAC751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8197504"/>
        <c:axId val="87821696"/>
      </c:barChart>
      <c:catAx>
        <c:axId val="2181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821696"/>
        <c:crosses val="autoZero"/>
        <c:auto val="1"/>
        <c:lblAlgn val="ctr"/>
        <c:lblOffset val="100"/>
        <c:tickMarkSkip val="3"/>
        <c:noMultiLvlLbl val="0"/>
      </c:catAx>
      <c:valAx>
        <c:axId val="87821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819750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79793464566929129"/>
          <c:y val="0.275326334208224"/>
          <c:w val="0.17781863517060367"/>
          <c:h val="0.64264216972878385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Suriname. SARI</a:t>
            </a:r>
            <a:r>
              <a:rPr lang="en-US" sz="1000" baseline="0"/>
              <a:t> cases with positive samples for influenza, RSV, and ORV</a:t>
            </a:r>
            <a:endParaRPr lang="en-US" sz="1000"/>
          </a:p>
        </c:rich>
      </c:tx>
      <c:layout>
        <c:manualLayout>
          <c:xMode val="edge"/>
          <c:yMode val="edge"/>
          <c:x val="0.2124869576488124"/>
          <c:y val="4.54547529384913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43083503450956"/>
          <c:y val="0.23273490813648293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008-9407-4D45F1961461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8-48F5-8D14-DCD8EA424F55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8-48F5-8D14-DCD8EA424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42304"/>
        <c:axId val="87823424"/>
      </c:lineChart>
      <c:catAx>
        <c:axId val="15984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87823424"/>
        <c:crosses val="autoZero"/>
        <c:auto val="1"/>
        <c:lblAlgn val="ctr"/>
        <c:lblOffset val="100"/>
        <c:noMultiLvlLbl val="0"/>
      </c:catAx>
      <c:valAx>
        <c:axId val="87823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4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85185185185182"/>
          <c:y val="0.21482303348445081"/>
          <c:w val="0.19614814814814815"/>
          <c:h val="0.31457172201300926"/>
        </c:manualLayout>
      </c:layout>
      <c:overlay val="0"/>
      <c:txPr>
        <a:bodyPr/>
        <a:lstStyle/>
        <a:p>
          <a:pPr>
            <a:defRPr sz="5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
Suriname, 2019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EEB6-4A05-97B4-1839DC70C397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EEB6-4A05-97B4-1839DC70C397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EEB6-4A05-97B4-1839DC70C397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EEB6-4A05-97B4-1839DC70C397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EEB6-4A05-97B4-1839DC70C397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EEB6-4A05-97B4-1839DC70C397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EEB6-4A05-97B4-1839DC70C397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EEB6-4A05-97B4-1839DC70C397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EEB6-4A05-97B4-1839DC70C397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EEB6-4A05-97B4-1839DC70C397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EEB6-4A05-97B4-1839DC70C397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EEB6-4A05-97B4-1839DC70C397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EEB6-4A05-97B4-1839DC70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59843840"/>
        <c:axId val="87825728"/>
      </c:barChart>
      <c:lineChart>
        <c:grouping val="standard"/>
        <c:varyColors val="0"/>
        <c:ser>
          <c:idx val="28"/>
          <c:order val="13"/>
          <c:tx>
            <c:strRef>
              <c:f>'NATIONAL VIRUSES'!$AA$5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EB6-4A05-97B4-1839DC70C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44352"/>
        <c:axId val="119504896"/>
      </c:lineChart>
      <c:catAx>
        <c:axId val="1598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7825728"/>
        <c:crosses val="autoZero"/>
        <c:auto val="1"/>
        <c:lblAlgn val="ctr"/>
        <c:lblOffset val="100"/>
        <c:noMultiLvlLbl val="0"/>
      </c:catAx>
      <c:valAx>
        <c:axId val="87825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59843840"/>
        <c:crosses val="autoZero"/>
        <c:crossBetween val="between"/>
        <c:minorUnit val="1"/>
      </c:valAx>
      <c:valAx>
        <c:axId val="1195048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59844352"/>
        <c:crosses val="max"/>
        <c:crossBetween val="between"/>
      </c:valAx>
      <c:catAx>
        <c:axId val="15984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0489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/>
              <a:t>SARI deaths by virus and EW</a:t>
            </a:r>
          </a:p>
        </c:rich>
      </c:tx>
      <c:layout>
        <c:manualLayout>
          <c:xMode val="edge"/>
          <c:yMode val="edge"/>
          <c:x val="0.30719512772901542"/>
          <c:y val="4.42842235082060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Sites'!$O$6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Sites'!$P$6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Sites'!$Q$6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Sites'!$R$6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Sites'!$S$6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Sites'!$T$6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Sites'!$U$6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Sites'!$V$6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8642432"/>
        <c:axId val="119507200"/>
      </c:barChart>
      <c:catAx>
        <c:axId val="2186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950720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9507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2.1353391951694858E-2"/>
              <c:y val="0.251137083768143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1864243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833920293197091"/>
          <c:y val="0.13165202542453278"/>
          <c:w val="0.19591294453276134"/>
          <c:h val="0.79892533915188291"/>
        </c:manualLayout>
      </c:layout>
      <c:overlay val="0"/>
      <c:txPr>
        <a:bodyPr/>
        <a:lstStyle/>
        <a:p>
          <a:pPr>
            <a:defRPr sz="8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000" b="1" i="0" u="none" strike="noStrike" baseline="0">
                <a:effectLst/>
              </a:rPr>
              <a:t>Distribution of </a:t>
            </a:r>
            <a:r>
              <a:rPr lang="en-US" sz="1000"/>
              <a:t>Influenza and Other Respiratory Virus</a:t>
            </a:r>
            <a:r>
              <a:rPr lang="en-US" sz="1000" baseline="0"/>
              <a:t> under Surveillance by EW</a:t>
            </a:r>
            <a:endParaRPr lang="en-US" sz="1000"/>
          </a:p>
        </c:rich>
      </c:tx>
      <c:layout>
        <c:manualLayout>
          <c:xMode val="edge"/>
          <c:yMode val="edge"/>
          <c:x val="0.20735709007247879"/>
          <c:y val="3.506800588765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39804068050597E-2"/>
          <c:y val="0.12670059644632242"/>
          <c:w val="0.7977138625835698"/>
          <c:h val="0.5380093550737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F2-4FA1-893F-6F49AF1DA0AA}"/>
            </c:ext>
          </c:extLst>
        </c:ser>
        <c:ser>
          <c:idx val="1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F2-4FA1-893F-6F49AF1DA0AA}"/>
            </c:ext>
          </c:extLst>
        </c:ser>
        <c:ser>
          <c:idx val="2"/>
          <c:order val="2"/>
          <c:tx>
            <c:strRef>
              <c:f>'ILI VIRUSES - Sentinel'!$F$5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F2-4FA1-893F-6F49AF1DA0AA}"/>
            </c:ext>
          </c:extLst>
        </c:ser>
        <c:ser>
          <c:idx val="4"/>
          <c:order val="3"/>
          <c:tx>
            <c:strRef>
              <c:f>'ILI VIRUSES - Sentinel'!$H$5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F2-4FA1-893F-6F49AF1DA0AA}"/>
            </c:ext>
          </c:extLst>
        </c:ser>
        <c:ser>
          <c:idx val="6"/>
          <c:order val="4"/>
          <c:tx>
            <c:strRef>
              <c:f>'ILI VIRUSES - Sentinel'!$M$5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F2-4FA1-893F-6F49AF1DA0AA}"/>
            </c:ext>
          </c:extLst>
        </c:ser>
        <c:ser>
          <c:idx val="7"/>
          <c:order val="5"/>
          <c:tx>
            <c:strRef>
              <c:f>'ILI VIRUSES - Sentinel'!$N$5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CEF2-4FA1-893F-6F49AF1DA0AA}"/>
            </c:ext>
          </c:extLst>
        </c:ser>
        <c:ser>
          <c:idx val="10"/>
          <c:order val="6"/>
          <c:tx>
            <c:strRef>
              <c:f>'ILI VIRUSES - Sentinel'!$O$5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CEF2-4FA1-893F-6F49AF1DA0AA}"/>
            </c:ext>
          </c:extLst>
        </c:ser>
        <c:ser>
          <c:idx val="11"/>
          <c:order val="7"/>
          <c:tx>
            <c:strRef>
              <c:f>'ILI VIRUSES - Sentinel'!$P$5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CEF2-4FA1-893F-6F49AF1DA0AA}"/>
            </c:ext>
          </c:extLst>
        </c:ser>
        <c:ser>
          <c:idx val="12"/>
          <c:order val="8"/>
          <c:tx>
            <c:strRef>
              <c:f>'ILI VIRUSES - Sentinel'!$Q$5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CEF2-4FA1-893F-6F49AF1DA0AA}"/>
            </c:ext>
          </c:extLst>
        </c:ser>
        <c:ser>
          <c:idx val="13"/>
          <c:order val="9"/>
          <c:tx>
            <c:strRef>
              <c:f>'ILI VIRUSES - Sentinel'!$R$5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CEF2-4FA1-893F-6F49AF1DA0AA}"/>
            </c:ext>
          </c:extLst>
        </c:ser>
        <c:ser>
          <c:idx val="14"/>
          <c:order val="10"/>
          <c:tx>
            <c:strRef>
              <c:f>'ILI VIRUSES - Sentinel'!$S$5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CEF2-4FA1-893F-6F49AF1DA0AA}"/>
            </c:ext>
          </c:extLst>
        </c:ser>
        <c:ser>
          <c:idx val="15"/>
          <c:order val="11"/>
          <c:tx>
            <c:strRef>
              <c:f>'ILI VIRUSES - Sentinel'!$T$5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CEF2-4FA1-893F-6F49AF1DA0AA}"/>
            </c:ext>
          </c:extLst>
        </c:ser>
        <c:ser>
          <c:idx val="5"/>
          <c:order val="13"/>
          <c:tx>
            <c:strRef>
              <c:f>'ILI VIRUSES - Sentinel'!$I$4:$L$4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66054400"/>
        <c:axId val="119510080"/>
      </c:barChart>
      <c:lineChart>
        <c:grouping val="standard"/>
        <c:varyColors val="0"/>
        <c:ser>
          <c:idx val="16"/>
          <c:order val="12"/>
          <c:tx>
            <c:strRef>
              <c:f>'ILI VIRUSES - Sentinel'!$AA$5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F2-4FA1-893F-6F49AF1DA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2864"/>
        <c:axId val="119510656"/>
      </c:lineChart>
      <c:catAx>
        <c:axId val="1660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19510080"/>
        <c:crosses val="autoZero"/>
        <c:auto val="1"/>
        <c:lblAlgn val="ctr"/>
        <c:lblOffset val="100"/>
        <c:noMultiLvlLbl val="0"/>
      </c:catAx>
      <c:valAx>
        <c:axId val="119510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6054400"/>
        <c:crosses val="autoZero"/>
        <c:crossBetween val="between"/>
        <c:minorUnit val="1"/>
      </c:valAx>
      <c:valAx>
        <c:axId val="119510656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00" b="0"/>
                </a:pPr>
                <a:r>
                  <a:rPr lang="en-US" sz="1000" b="0"/>
                  <a:t>%</a:t>
                </a:r>
                <a:r>
                  <a:rPr lang="en-US" sz="1000" b="0" baseline="0"/>
                  <a:t> </a:t>
                </a:r>
                <a:r>
                  <a:rPr lang="en-US" sz="1000" b="0"/>
                  <a:t> of positive samples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66052864"/>
        <c:crosses val="max"/>
        <c:crossBetween val="between"/>
      </c:valAx>
      <c:catAx>
        <c:axId val="166052864"/>
        <c:scaling>
          <c:orientation val="minMax"/>
        </c:scaling>
        <c:delete val="1"/>
        <c:axPos val="b"/>
        <c:majorTickMark val="out"/>
        <c:minorTickMark val="none"/>
        <c:tickLblPos val="none"/>
        <c:crossAx val="1195106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310485946538236"/>
          <c:y val="0.75747880634225562"/>
          <c:w val="0.55729261997590107"/>
          <c:h val="0.2123810529666659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Cumulative</a:t>
            </a:r>
            <a:r>
              <a:rPr lang="en-US" sz="1200" baseline="0"/>
              <a:t> Proportion of Influenza Viruses</a:t>
            </a:r>
            <a:endParaRPr lang="en-US" sz="1200"/>
          </a:p>
        </c:rich>
      </c:tx>
      <c:layout>
        <c:manualLayout>
          <c:xMode val="edge"/>
          <c:yMode val="edge"/>
          <c:x val="0.2694001421239362"/>
          <c:y val="0.7876962049825738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65441650548041"/>
          <c:y val="0.18337129840546748"/>
          <c:w val="0.48581560283688047"/>
          <c:h val="0.56105733432613569"/>
        </c:manualLayout>
      </c:layout>
      <c:pieChart>
        <c:varyColors val="1"/>
        <c:ser>
          <c:idx val="0"/>
          <c:order val="0"/>
          <c:tx>
            <c:strRef>
              <c:f>'ILI VIRUSES - Sentinel'!$D$5:$L$5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65-485D-954A-CDAA96D42B1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65-485D-954A-CDAA96D42B18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65-485D-954A-CDAA96D42B18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65-485D-954A-CDAA96D42B18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65-485D-954A-CDAA96D42B18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65-485D-954A-CDAA96D42B18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65-485D-954A-CDAA96D42B18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65-485D-954A-CDAA96D42B18}"/>
              </c:ext>
            </c:extLst>
          </c:dPt>
          <c:dLbls>
            <c:dLbl>
              <c:idx val="0"/>
              <c:layout>
                <c:manualLayout>
                  <c:x val="-5.1552201390697738E-4"/>
                  <c:y val="-0.164472529749876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65-485D-954A-CDAA96D42B18}"/>
                </c:ext>
              </c:extLst>
            </c:dLbl>
            <c:dLbl>
              <c:idx val="1"/>
              <c:layout>
                <c:manualLayout>
                  <c:x val="1.8827432559668338E-2"/>
                  <c:y val="-3.253688015962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5-485D-954A-CDAA96D42B18}"/>
                </c:ext>
              </c:extLst>
            </c:dLbl>
            <c:dLbl>
              <c:idx val="2"/>
              <c:layout>
                <c:manualLayout>
                  <c:x val="-0.12532363366721386"/>
                  <c:y val="-1.7410833742914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65-485D-954A-CDAA96D42B18}"/>
                </c:ext>
              </c:extLst>
            </c:dLbl>
            <c:dLbl>
              <c:idx val="3"/>
              <c:layout>
                <c:manualLayout>
                  <c:x val="0.15699132127247775"/>
                  <c:y val="4.48330457664141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65-485D-954A-CDAA96D42B18}"/>
                </c:ext>
              </c:extLst>
            </c:dLbl>
            <c:dLbl>
              <c:idx val="4"/>
              <c:layout>
                <c:manualLayout>
                  <c:x val="-5.5781106509836184E-2"/>
                  <c:y val="-5.01839343124636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65-485D-954A-CDAA96D42B18}"/>
                </c:ext>
              </c:extLst>
            </c:dLbl>
            <c:dLbl>
              <c:idx val="5"/>
              <c:layout>
                <c:manualLayout>
                  <c:x val="9.6199250853969256E-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65-485D-954A-CDAA96D42B18}"/>
                </c:ext>
              </c:extLst>
            </c:dLbl>
            <c:dLbl>
              <c:idx val="6"/>
              <c:layout>
                <c:manualLayout>
                  <c:x val="-0.17598389784250992"/>
                  <c:y val="-5.14444381805232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65-485D-954A-CDAA96D42B18}"/>
                </c:ext>
              </c:extLst>
            </c:dLbl>
            <c:dLbl>
              <c:idx val="7"/>
              <c:layout>
                <c:manualLayout>
                  <c:x val="0.28617468665775675"/>
                  <c:y val="7.1541038432861037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65-485D-954A-CDAA96D42B18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'ILI VIRUSES - Sentinel'!$D$5:$L$5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</c:strCache>
            </c:strRef>
          </c:cat>
          <c:val>
            <c:numRef>
              <c:f>'ILI VIRUSES - Sentinel'!$D$58:$L$58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65-485D-954A-CDAA96D42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97570765694E-2"/>
          <c:y val="0.8717371240480184"/>
          <c:w val="0.93634695646914146"/>
          <c:h val="0.1282628759519814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chemeClr val="tx1">
          <a:lumMod val="65000"/>
          <a:lumOff val="3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Suriname-</a:t>
            </a:r>
            <a:r>
              <a:rPr lang="en-US" sz="1050" baseline="0"/>
              <a:t> Sentinel ILI surveillance</a:t>
            </a:r>
          </a:p>
          <a:p>
            <a:pPr>
              <a:defRPr sz="1050"/>
            </a:pPr>
            <a:r>
              <a:rPr lang="en-US" sz="1050" baseline="0"/>
              <a:t>Number of ILI cases &amp; % of Total Population</a:t>
            </a:r>
          </a:p>
        </c:rich>
      </c:tx>
      <c:layout>
        <c:manualLayout>
          <c:xMode val="edge"/>
          <c:yMode val="edge"/>
          <c:x val="0.30531515132603143"/>
          <c:y val="3.6047094949986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44169519372173E-2"/>
          <c:y val="0.19035555807322646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Calculations'!$X$10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Calculations'!$X$11:$X$62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8964608"/>
        <c:axId val="119547584"/>
      </c:barChart>
      <c:lineChart>
        <c:grouping val="standard"/>
        <c:varyColors val="0"/>
        <c:ser>
          <c:idx val="1"/>
          <c:order val="1"/>
          <c:tx>
            <c:strRef>
              <c:f>'All Calculations'!$Z$10</c:f>
              <c:strCache>
                <c:ptCount val="1"/>
                <c:pt idx="0">
                  <c:v>%ILI of total population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'All Calculations'!$Q$11:$Q$62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'All Calculations'!$Z$11:$Z$62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F-4622-BFF9-93A35BB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65632"/>
        <c:axId val="119548160"/>
      </c:lineChart>
      <c:catAx>
        <c:axId val="168964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547584"/>
        <c:crosses val="autoZero"/>
        <c:auto val="1"/>
        <c:lblAlgn val="ctr"/>
        <c:lblOffset val="100"/>
        <c:noMultiLvlLbl val="0"/>
      </c:catAx>
      <c:valAx>
        <c:axId val="119547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8964608"/>
        <c:crosses val="autoZero"/>
        <c:crossBetween val="between"/>
        <c:minorUnit val="1"/>
      </c:valAx>
      <c:valAx>
        <c:axId val="1195481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ILI of total population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8965632"/>
        <c:crosses val="max"/>
        <c:crossBetween val="between"/>
      </c:valAx>
      <c:catAx>
        <c:axId val="1689656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195481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667714430646033"/>
          <c:y val="0.22373901675230304"/>
          <c:w val="0.1607203458880718"/>
          <c:h val="0.481199739290383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 b="1" i="0" baseline="0">
                <a:effectLst/>
              </a:rPr>
              <a:t>Suriname- Sentinel ILIsurveillance</a:t>
            </a:r>
          </a:p>
          <a:p>
            <a:pPr>
              <a:defRPr sz="1000"/>
            </a:pPr>
            <a:r>
              <a:rPr lang="en-US" sz="1000" b="1" i="0" baseline="0">
                <a:effectLst/>
              </a:rPr>
              <a:t>Distribution of ILI cases by age group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6183824502043344"/>
          <c:y val="6.53277489250014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326023239137542E-2"/>
          <c:y val="0.19014195565979786"/>
          <c:w val="0.77969255832410866"/>
          <c:h val="0.60530965544200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ILI!$R$6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ILI!$R$8:$R$59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ILI!$S$6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ILI!$S$8:$S$59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1A16-4B2A-AD1B-986A1D2CA7F3}"/>
            </c:ext>
          </c:extLst>
        </c:ser>
        <c:ser>
          <c:idx val="2"/>
          <c:order val="2"/>
          <c:tx>
            <c:strRef>
              <c:f>ILI!$T$6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ILI!$T$8:$T$59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1A16-4B2A-AD1B-986A1D2CA7F3}"/>
            </c:ext>
          </c:extLst>
        </c:ser>
        <c:ser>
          <c:idx val="3"/>
          <c:order val="3"/>
          <c:tx>
            <c:strRef>
              <c:f>ILI!$U$6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ILI!$U$8:$U$59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1A16-4B2A-AD1B-986A1D2CA7F3}"/>
            </c:ext>
          </c:extLst>
        </c:ser>
        <c:ser>
          <c:idx val="4"/>
          <c:order val="4"/>
          <c:tx>
            <c:strRef>
              <c:f>ILI!$V$6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ILI!$V$8:$V$59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1A16-4B2A-AD1B-986A1D2CA7F3}"/>
            </c:ext>
          </c:extLst>
        </c:ser>
        <c:ser>
          <c:idx val="5"/>
          <c:order val="5"/>
          <c:tx>
            <c:strRef>
              <c:f>ILI!$W$6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ILI!$W$8:$W$59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1A16-4B2A-AD1B-986A1D2CA7F3}"/>
            </c:ext>
          </c:extLst>
        </c:ser>
        <c:ser>
          <c:idx val="6"/>
          <c:order val="6"/>
          <c:tx>
            <c:strRef>
              <c:f>ILI!$X$6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val>
            <c:numRef>
              <c:f>ILI!$X$8:$X$59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1A16-4B2A-AD1B-986A1D2CA7F3}"/>
            </c:ext>
          </c:extLst>
        </c:ser>
        <c:ser>
          <c:idx val="7"/>
          <c:order val="7"/>
          <c:tx>
            <c:strRef>
              <c:f>ILI!$Y$6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ILI!$Y$8:$Y$59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1A16-4B2A-AD1B-986A1D2CA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8967168"/>
        <c:axId val="119549888"/>
      </c:barChart>
      <c:catAx>
        <c:axId val="168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49888"/>
        <c:crosses val="autoZero"/>
        <c:auto val="1"/>
        <c:lblAlgn val="ctr"/>
        <c:lblOffset val="100"/>
        <c:noMultiLvlLbl val="0"/>
      </c:catAx>
      <c:valAx>
        <c:axId val="1195498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89671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5920494023127747"/>
          <c:y val="0.23568660300441169"/>
          <c:w val="0.10627540257733036"/>
          <c:h val="0.67386302170469581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Viruses. Suriname, 2019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A(H1)</c:v>
                </c:pt>
                <c:pt idx="4">
                  <c:v>A(H3N2)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Methapneumovirus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CC00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'NATIONAL VIRUSES'!$D$5:$T$5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 subtypable</c:v>
                </c:pt>
                <c:pt idx="3">
                  <c:v>A(H3N2)</c:v>
                </c:pt>
                <c:pt idx="4">
                  <c:v>B Victoria</c:v>
                </c:pt>
                <c:pt idx="5">
                  <c:v>B Victoria ∆162/163</c:v>
                </c:pt>
                <c:pt idx="6">
                  <c:v>B Yamagata</c:v>
                </c:pt>
                <c:pt idx="7">
                  <c:v>B linage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Methapneumovirus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Others</c:v>
                </c:pt>
              </c:strCache>
            </c:strRef>
          </c:cat>
          <c:val>
            <c:numRef>
              <c:f>'NATIONAL VIRUSES'!$D$58:$T$58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500"/>
            </a:pPr>
            <a:r>
              <a:rPr lang="en-US" sz="800"/>
              <a:t>ILI  Sentinel surveillance</a:t>
            </a:r>
          </a:p>
          <a:p>
            <a:pPr>
              <a:defRPr sz="500"/>
            </a:pPr>
            <a:r>
              <a:rPr lang="en-US" sz="800"/>
              <a:t>Number of influenza+</a:t>
            </a:r>
            <a:r>
              <a:rPr lang="en-US" sz="800" baseline="0"/>
              <a:t> ILI cases </a:t>
            </a:r>
          </a:p>
          <a:p>
            <a:pPr>
              <a:defRPr sz="500"/>
            </a:pPr>
            <a:r>
              <a:rPr lang="en-US" sz="800" baseline="0"/>
              <a:t>(percentage of Influenza+ ILI cases from all sampled cases) </a:t>
            </a:r>
            <a:endParaRPr lang="en-US" sz="500" baseline="0"/>
          </a:p>
        </c:rich>
      </c:tx>
      <c:layout>
        <c:manualLayout>
          <c:xMode val="edge"/>
          <c:yMode val="edge"/>
          <c:x val="0.30771780688597444"/>
          <c:y val="1.4732965009208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5618666968587184E-2"/>
          <c:y val="0.27507491452867283"/>
          <c:w val="0.6309528585671349"/>
          <c:h val="0.542651558799052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Calculations'!$AB$10</c:f>
              <c:strCache>
                <c:ptCount val="1"/>
                <c:pt idx="0">
                  <c:v>Total ILI cases- influenza(+)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Calculations'!$AB$11:$AB$62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9456128"/>
        <c:axId val="119552192"/>
      </c:barChart>
      <c:lineChart>
        <c:grouping val="standard"/>
        <c:varyColors val="0"/>
        <c:ser>
          <c:idx val="1"/>
          <c:order val="1"/>
          <c:tx>
            <c:strRef>
              <c:f>'All Calculations'!$AC$10</c:f>
              <c:strCache>
                <c:ptCount val="1"/>
                <c:pt idx="0">
                  <c:v>% influenza(+) and ILI cases from all sampled cases</c:v>
                </c:pt>
              </c:strCache>
            </c:strRef>
          </c:tx>
          <c:marker>
            <c:symbol val="none"/>
          </c:marker>
          <c:val>
            <c:numRef>
              <c:f>'All Calculations'!$AC$11:$AC$62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2-40F3-92D4-1817251B4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7152"/>
        <c:axId val="119552768"/>
      </c:lineChart>
      <c:catAx>
        <c:axId val="1694561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19552192"/>
        <c:crosses val="autoZero"/>
        <c:auto val="1"/>
        <c:lblAlgn val="ctr"/>
        <c:lblOffset val="100"/>
        <c:noMultiLvlLbl val="0"/>
      </c:catAx>
      <c:valAx>
        <c:axId val="11955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GT"/>
          </a:p>
        </c:txPr>
        <c:crossAx val="169456128"/>
        <c:crosses val="autoZero"/>
        <c:crossBetween val="between"/>
        <c:minorUnit val="1"/>
      </c:valAx>
      <c:valAx>
        <c:axId val="119552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influenza+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69457152"/>
        <c:crosses val="max"/>
        <c:crossBetween val="between"/>
      </c:valAx>
      <c:catAx>
        <c:axId val="169457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9552768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81868568552492904"/>
          <c:y val="0.41726278680109635"/>
          <c:w val="0.16408920181011674"/>
          <c:h val="0.39253201084671047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Suriname- Sentinel ILI surveillance</a:t>
            </a:r>
          </a:p>
          <a:p>
            <a:pPr>
              <a:defRPr sz="800"/>
            </a:pPr>
            <a:r>
              <a:rPr lang="en-US" sz="800"/>
              <a:t>Number of </a:t>
            </a:r>
            <a:r>
              <a:rPr lang="en-US" sz="800" baseline="0"/>
              <a:t>RSV+ ILI cases</a:t>
            </a:r>
          </a:p>
          <a:p>
            <a:pPr>
              <a:defRPr sz="800"/>
            </a:pPr>
            <a:r>
              <a:rPr lang="en-US" sz="800" baseline="0"/>
              <a:t>(percentage of RSV+ ILI cases from all sampled cases)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281119560097563E-2"/>
          <c:y val="0.27507491452867283"/>
          <c:w val="0.64184418772072038"/>
          <c:h val="0.607062375036676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Calculations'!$AD$10</c:f>
              <c:strCache>
                <c:ptCount val="1"/>
                <c:pt idx="0">
                  <c:v>Total ILI cases- RSV and OVR(+)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'All Calculations'!$AD$11:$AD$62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9458176"/>
        <c:axId val="119816768"/>
      </c:barChart>
      <c:lineChart>
        <c:grouping val="standard"/>
        <c:varyColors val="0"/>
        <c:ser>
          <c:idx val="1"/>
          <c:order val="1"/>
          <c:tx>
            <c:strRef>
              <c:f>'All Calculations'!$AE$10</c:f>
              <c:strCache>
                <c:ptCount val="1"/>
                <c:pt idx="0">
                  <c:v>%RSV and OVR(+) of  ILI cases from all sampled cases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'All Calculations'!$AE$11:$AE$62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F-428F-83E6-B47D8B695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59200"/>
        <c:axId val="119817344"/>
      </c:lineChart>
      <c:catAx>
        <c:axId val="169458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19816768"/>
        <c:crosses val="autoZero"/>
        <c:auto val="1"/>
        <c:lblAlgn val="ctr"/>
        <c:lblOffset val="100"/>
        <c:noMultiLvlLbl val="0"/>
      </c:catAx>
      <c:valAx>
        <c:axId val="11981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69458176"/>
        <c:crosses val="autoZero"/>
        <c:crossBetween val="between"/>
        <c:minorUnit val="1"/>
      </c:valAx>
      <c:valAx>
        <c:axId val="1198173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RSV+ ILI from sampled cases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s-GT"/>
          </a:p>
        </c:txPr>
        <c:crossAx val="169459200"/>
        <c:crosses val="max"/>
        <c:crossBetween val="between"/>
      </c:valAx>
      <c:catAx>
        <c:axId val="16945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981734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228280680824595"/>
          <c:y val="0.37022824838777413"/>
          <c:w val="0.16153014741682789"/>
          <c:h val="0.3925432229247019"/>
        </c:manualLayout>
      </c:layout>
      <c:overlay val="0"/>
      <c:txPr>
        <a:bodyPr/>
        <a:lstStyle/>
        <a:p>
          <a:pPr>
            <a:defRPr sz="7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
Suriname, 2019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4883195156161036"/>
          <c:w val="0.83712743189004768"/>
          <c:h val="0.57423002680220525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C49-44AC-8149-78866F5ACB07}"/>
            </c:ext>
          </c:extLst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2C49-44AC-8149-78866F5ACB07}"/>
            </c:ext>
          </c:extLst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2C49-44AC-8149-78866F5ACB07}"/>
            </c:ext>
          </c:extLst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2C49-44AC-8149-78866F5ACB07}"/>
            </c:ext>
          </c:extLst>
        </c:ser>
        <c:ser>
          <c:idx val="19"/>
          <c:order val="4"/>
          <c:tx>
            <c:strRef>
              <c:f>'NATIONAL VIRUSES'!$M$5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2C49-44AC-8149-78866F5ACB07}"/>
            </c:ext>
          </c:extLst>
        </c:ser>
        <c:ser>
          <c:idx val="20"/>
          <c:order val="5"/>
          <c:tx>
            <c:strRef>
              <c:f>'NATIONAL VIRUSES'!$N$5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2C49-44AC-8149-78866F5ACB07}"/>
            </c:ext>
          </c:extLst>
        </c:ser>
        <c:ser>
          <c:idx val="21"/>
          <c:order val="6"/>
          <c:tx>
            <c:strRef>
              <c:f>'NATIONAL VIRUSES'!$O$5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2C49-44AC-8149-78866F5ACB07}"/>
            </c:ext>
          </c:extLst>
        </c:ser>
        <c:ser>
          <c:idx val="22"/>
          <c:order val="7"/>
          <c:tx>
            <c:strRef>
              <c:f>'NATIONAL VIRUSES'!$P$5</c:f>
              <c:strCache>
                <c:ptCount val="1"/>
                <c:pt idx="0">
                  <c:v>Methapneumovirus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2C49-44AC-8149-78866F5ACB07}"/>
            </c:ext>
          </c:extLst>
        </c:ser>
        <c:ser>
          <c:idx val="23"/>
          <c:order val="8"/>
          <c:tx>
            <c:strRef>
              <c:f>'NATIONAL VIRUSES'!$Q$5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2C49-44AC-8149-78866F5ACB07}"/>
            </c:ext>
          </c:extLst>
        </c:ser>
        <c:ser>
          <c:idx val="24"/>
          <c:order val="9"/>
          <c:tx>
            <c:strRef>
              <c:f>'NATIONAL VIRUSES'!$R$5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2C49-44AC-8149-78866F5ACB07}"/>
            </c:ext>
          </c:extLst>
        </c:ser>
        <c:ser>
          <c:idx val="25"/>
          <c:order val="10"/>
          <c:tx>
            <c:strRef>
              <c:f>'NATIONAL VIRUSES'!$S$5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2C49-44AC-8149-78866F5ACB07}"/>
            </c:ext>
          </c:extLst>
        </c:ser>
        <c:ser>
          <c:idx val="26"/>
          <c:order val="11"/>
          <c:tx>
            <c:strRef>
              <c:f>'NATIONAL VIRUSES'!$T$5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2C49-44AC-8149-78866F5ACB07}"/>
            </c:ext>
          </c:extLst>
        </c:ser>
        <c:ser>
          <c:idx val="27"/>
          <c:order val="12"/>
          <c:tx>
            <c:strRef>
              <c:f>'NATIONAL VIRUSES'!$I$4:$L$4</c:f>
              <c:strCache>
                <c:ptCount val="1"/>
                <c:pt idx="0">
                  <c:v>Flu  B Positives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67648"/>
        <c:axId val="168849920"/>
      </c:barChart>
      <c:lineChart>
        <c:grouping val="standard"/>
        <c:varyColors val="0"/>
        <c:ser>
          <c:idx val="28"/>
          <c:order val="13"/>
          <c:tx>
            <c:strRef>
              <c:f>'NATIONAL VIRUSES'!$AA$4:$AA$5</c:f>
              <c:strCache>
                <c:ptCount val="2"/>
                <c:pt idx="0">
                  <c:v>% Positives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49-44AC-8149-78866F5AC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088"/>
        <c:axId val="168852800"/>
      </c:lineChart>
      <c:catAx>
        <c:axId val="7906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849920"/>
        <c:crosses val="autoZero"/>
        <c:auto val="1"/>
        <c:lblAlgn val="ctr"/>
        <c:lblOffset val="100"/>
        <c:noMultiLvlLbl val="0"/>
      </c:catAx>
      <c:valAx>
        <c:axId val="168849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67648"/>
        <c:crosses val="autoZero"/>
        <c:crossBetween val="between"/>
        <c:minorUnit val="1"/>
      </c:valAx>
      <c:valAx>
        <c:axId val="168852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79065088"/>
        <c:crosses val="max"/>
        <c:crossBetween val="between"/>
      </c:valAx>
      <c:catAx>
        <c:axId val="7906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852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 and EW. Suriname,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'NATIONAL VIRUSES'!$L$5</c:f>
              <c:strCache>
                <c:ptCount val="1"/>
                <c:pt idx="0">
                  <c:v>B linage not determined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multiLvlStrRef>
              <c:f>'NATIONAL VIRUSES'!$BY$6:$BZ$57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FE89-42FE-AD63-4EF8F4B1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9083008"/>
        <c:axId val="169985152"/>
      </c:barChart>
      <c:catAx>
        <c:axId val="790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9985152"/>
        <c:crossesAt val="0"/>
        <c:auto val="1"/>
        <c:lblAlgn val="ctr"/>
        <c:lblOffset val="100"/>
        <c:tickMarkSkip val="1"/>
        <c:noMultiLvlLbl val="0"/>
      </c:catAx>
      <c:valAx>
        <c:axId val="169985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6481828842307386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79083008"/>
        <c:crosses val="autoZero"/>
        <c:crossBetween val="between"/>
        <c:minorUnit val="1"/>
      </c:valAx>
    </c:plotArea>
    <c:legend>
      <c:legendPos val="b"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Suriname - Sentinel  SARI surveillance  
Number of SARI cases by EW . Year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2F82-4050-AB7D-C7B5CD2D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98272"/>
        <c:axId val="199486272"/>
      </c:barChart>
      <c:catAx>
        <c:axId val="15979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486272"/>
        <c:crosses val="autoZero"/>
        <c:auto val="1"/>
        <c:lblAlgn val="ctr"/>
        <c:lblOffset val="100"/>
        <c:noMultiLvlLbl val="0"/>
      </c:catAx>
      <c:valAx>
        <c:axId val="199486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7982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Suriname,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5AE4-4A05-993D-5D563DF1492E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5AE4-4A05-993D-5D563DF1492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5AE4-4A05-993D-5D563DF1492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5AE4-4A05-993D-5D563DF1492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5AE4-4A05-993D-5D563DF1492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5AE4-4A05-993D-5D563DF1492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50-64 years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5AE4-4A05-993D-5D563DF1492E}"/>
            </c:ext>
          </c:extLst>
        </c:ser>
        <c:ser>
          <c:idx val="7"/>
          <c:order val="7"/>
          <c:tx>
            <c:strRef>
              <c:f>SARI!$S$6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SARI!$BY$8:$BZ$59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2019</c:v>
                  </c:pt>
                </c:lvl>
              </c:multiLvlStrCache>
            </c:multiLvlStrRef>
          </c:cat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5AE4-4A05-993D-5D563DF1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776107488316076"/>
          <c:h val="0.6834910714285714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Suriname - Sentinel Surveillance of Severe Acute Respiratory Infection (SARI)
SARI cases with/without samples. 2019</c:v>
            </c:pt>
          </c:strCache>
        </c:strRef>
      </c:tx>
      <c:layout>
        <c:manualLayout>
          <c:xMode val="edge"/>
          <c:yMode val="edge"/>
          <c:x val="0.14765148586573054"/>
          <c:y val="1.8798280423280422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3B7C-496E-8FA4-D73A2D54939A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3B7C-496E-8FA4-D73A2D549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7C-496E-8FA4-D73A2D5493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image" Target="../media/image2.png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image" Target="../media/image2.png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55</xdr:row>
      <xdr:rowOff>290513</xdr:rowOff>
    </xdr:from>
    <xdr:to>
      <xdr:col>13</xdr:col>
      <xdr:colOff>333375</xdr:colOff>
      <xdr:row>75</xdr:row>
      <xdr:rowOff>9790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85725</xdr:colOff>
      <xdr:row>2</xdr:row>
      <xdr:rowOff>66675</xdr:rowOff>
    </xdr:from>
    <xdr:ext cx="2493434" cy="706894"/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57500" y="285750"/>
          <a:ext cx="2493434" cy="706894"/>
        </a:xfrm>
        <a:prstGeom prst="rect">
          <a:avLst/>
        </a:prstGeom>
      </xdr:spPr>
    </xdr:pic>
    <xdr:clientData/>
  </xdr:oneCellAnchor>
  <xdr:twoCellAnchor>
    <xdr:from>
      <xdr:col>2</xdr:col>
      <xdr:colOff>112183</xdr:colOff>
      <xdr:row>76</xdr:row>
      <xdr:rowOff>82550</xdr:rowOff>
    </xdr:from>
    <xdr:to>
      <xdr:col>13</xdr:col>
      <xdr:colOff>300566</xdr:colOff>
      <xdr:row>90</xdr:row>
      <xdr:rowOff>28575</xdr:rowOff>
    </xdr:to>
    <xdr:graphicFrame macro="">
      <xdr:nvGraphicFramePr>
        <xdr:cNvPr id="4" name="Chart 102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257174</xdr:colOff>
      <xdr:row>13</xdr:row>
      <xdr:rowOff>228601</xdr:rowOff>
    </xdr:from>
    <xdr:to>
      <xdr:col>13</xdr:col>
      <xdr:colOff>504824</xdr:colOff>
      <xdr:row>24</xdr:row>
      <xdr:rowOff>123825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</xdr:colOff>
      <xdr:row>26</xdr:row>
      <xdr:rowOff>0</xdr:rowOff>
    </xdr:from>
    <xdr:to>
      <xdr:col>13</xdr:col>
      <xdr:colOff>476251</xdr:colOff>
      <xdr:row>33</xdr:row>
      <xdr:rowOff>123826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57150</xdr:colOff>
      <xdr:row>33</xdr:row>
      <xdr:rowOff>38100</xdr:rowOff>
    </xdr:from>
    <xdr:to>
      <xdr:col>13</xdr:col>
      <xdr:colOff>355601</xdr:colOff>
      <xdr:row>42</xdr:row>
      <xdr:rowOff>19050</xdr:rowOff>
    </xdr:to>
    <xdr:graphicFrame macro="">
      <xdr:nvGraphicFramePr>
        <xdr:cNvPr id="7" name="Chart 13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195262</xdr:colOff>
      <xdr:row>41</xdr:row>
      <xdr:rowOff>123826</xdr:rowOff>
    </xdr:from>
    <xdr:to>
      <xdr:col>13</xdr:col>
      <xdr:colOff>288927</xdr:colOff>
      <xdr:row>50</xdr:row>
      <xdr:rowOff>30958</xdr:rowOff>
    </xdr:to>
    <xdr:graphicFrame macro="">
      <xdr:nvGraphicFramePr>
        <xdr:cNvPr id="8" name="Chart 14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354239</xdr:colOff>
      <xdr:row>41</xdr:row>
      <xdr:rowOff>71664</xdr:rowOff>
    </xdr:from>
    <xdr:to>
      <xdr:col>18</xdr:col>
      <xdr:colOff>49439</xdr:colOff>
      <xdr:row>77</xdr:row>
      <xdr:rowOff>52614</xdr:rowOff>
    </xdr:to>
    <xdr:graphicFrame macro="">
      <xdr:nvGraphicFramePr>
        <xdr:cNvPr id="2" name="CV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393700</xdr:colOff>
      <xdr:row>153</xdr:row>
      <xdr:rowOff>177800</xdr:rowOff>
    </xdr:from>
    <xdr:to>
      <xdr:col>16</xdr:col>
      <xdr:colOff>508000</xdr:colOff>
      <xdr:row>205</xdr:row>
      <xdr:rowOff>120650</xdr:rowOff>
    </xdr:to>
    <xdr:graphicFrame macro="">
      <xdr:nvGraphicFramePr>
        <xdr:cNvPr id="3" name="CV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281669</xdr:colOff>
      <xdr:row>78</xdr:row>
      <xdr:rowOff>141968</xdr:rowOff>
    </xdr:from>
    <xdr:to>
      <xdr:col>18</xdr:col>
      <xdr:colOff>167369</xdr:colOff>
      <xdr:row>118</xdr:row>
      <xdr:rowOff>14968</xdr:rowOff>
    </xdr:to>
    <xdr:graphicFrame macro="">
      <xdr:nvGraphicFramePr>
        <xdr:cNvPr id="4" name="CV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736600</xdr:colOff>
      <xdr:row>154</xdr:row>
      <xdr:rowOff>34925</xdr:rowOff>
    </xdr:from>
    <xdr:to>
      <xdr:col>33</xdr:col>
      <xdr:colOff>536575</xdr:colOff>
      <xdr:row>205</xdr:row>
      <xdr:rowOff>73025</xdr:rowOff>
    </xdr:to>
    <xdr:graphicFrame macro="">
      <xdr:nvGraphicFramePr>
        <xdr:cNvPr id="5" name="CV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V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314325</xdr:colOff>
      <xdr:row>120</xdr:row>
      <xdr:rowOff>79375</xdr:rowOff>
    </xdr:from>
    <xdr:to>
      <xdr:col>18</xdr:col>
      <xdr:colOff>228600</xdr:colOff>
      <xdr:row>150</xdr:row>
      <xdr:rowOff>117929</xdr:rowOff>
    </xdr:to>
    <xdr:graphicFrame macro="">
      <xdr:nvGraphicFramePr>
        <xdr:cNvPr id="7" name="CV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340179</xdr:colOff>
      <xdr:row>1</xdr:row>
      <xdr:rowOff>176895</xdr:rowOff>
    </xdr:from>
    <xdr:to>
      <xdr:col>25</xdr:col>
      <xdr:colOff>27215</xdr:colOff>
      <xdr:row>17</xdr:row>
      <xdr:rowOff>176893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239487</xdr:colOff>
      <xdr:row>56</xdr:row>
      <xdr:rowOff>186657</xdr:rowOff>
    </xdr:from>
    <xdr:to>
      <xdr:col>39</xdr:col>
      <xdr:colOff>218851</xdr:colOff>
      <xdr:row>72</xdr:row>
      <xdr:rowOff>162657</xdr:rowOff>
    </xdr:to>
    <xdr:graphicFrame macro="">
      <xdr:nvGraphicFramePr>
        <xdr:cNvPr id="11" name="GS7">
          <a:extLst>
            <a:ext uri="{FF2B5EF4-FFF2-40B4-BE49-F238E27FC236}">
              <a16:creationId xmlns:a16="http://schemas.microsoft.com/office/drawing/2014/main" id="{6DD5DDD8-00AD-42EE-9272-5AEC36980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214352</xdr:colOff>
      <xdr:row>21</xdr:row>
      <xdr:rowOff>41011</xdr:rowOff>
    </xdr:from>
    <xdr:to>
      <xdr:col>33</xdr:col>
      <xdr:colOff>81642</xdr:colOff>
      <xdr:row>36</xdr:row>
      <xdr:rowOff>54429</xdr:rowOff>
    </xdr:to>
    <xdr:graphicFrame macro="">
      <xdr:nvGraphicFramePr>
        <xdr:cNvPr id="12" name="GS3">
          <a:extLst>
            <a:ext uri="{FF2B5EF4-FFF2-40B4-BE49-F238E27FC236}">
              <a16:creationId xmlns:a16="http://schemas.microsoft.com/office/drawing/2014/main" id="{7B809FD5-1669-4846-ADFD-6BCDA917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75</xdr:row>
      <xdr:rowOff>93058</xdr:rowOff>
    </xdr:from>
    <xdr:to>
      <xdr:col>18</xdr:col>
      <xdr:colOff>109879</xdr:colOff>
      <xdr:row>91</xdr:row>
      <xdr:rowOff>69058</xdr:rowOff>
    </xdr:to>
    <xdr:graphicFrame macro="">
      <xdr:nvGraphicFramePr>
        <xdr:cNvPr id="13" name="GS8">
          <a:extLst>
            <a:ext uri="{FF2B5EF4-FFF2-40B4-BE49-F238E27FC236}">
              <a16:creationId xmlns:a16="http://schemas.microsoft.com/office/drawing/2014/main" id="{34C4F14E-3CEB-4867-B11C-08BD6FE8C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230227</xdr:colOff>
      <xdr:row>75</xdr:row>
      <xdr:rowOff>80886</xdr:rowOff>
    </xdr:from>
    <xdr:to>
      <xdr:col>39</xdr:col>
      <xdr:colOff>250827</xdr:colOff>
      <xdr:row>91</xdr:row>
      <xdr:rowOff>56886</xdr:rowOff>
    </xdr:to>
    <xdr:graphicFrame macro="">
      <xdr:nvGraphicFramePr>
        <xdr:cNvPr id="14" name="GS9">
          <a:extLst>
            <a:ext uri="{FF2B5EF4-FFF2-40B4-BE49-F238E27FC236}">
              <a16:creationId xmlns:a16="http://schemas.microsoft.com/office/drawing/2014/main" id="{19A23F03-CC25-44CE-8593-B4266C110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47626</xdr:colOff>
      <xdr:row>21</xdr:row>
      <xdr:rowOff>0</xdr:rowOff>
    </xdr:from>
    <xdr:to>
      <xdr:col>18</xdr:col>
      <xdr:colOff>100618</xdr:colOff>
      <xdr:row>36</xdr:row>
      <xdr:rowOff>181430</xdr:rowOff>
    </xdr:to>
    <xdr:graphicFrame macro="">
      <xdr:nvGraphicFramePr>
        <xdr:cNvPr id="15" name="GS2">
          <a:extLst>
            <a:ext uri="{FF2B5EF4-FFF2-40B4-BE49-F238E27FC236}">
              <a16:creationId xmlns:a16="http://schemas.microsoft.com/office/drawing/2014/main" id="{E0EFCF86-C82B-4FC1-A1CE-41C771F6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47626</xdr:colOff>
      <xdr:row>38</xdr:row>
      <xdr:rowOff>161988</xdr:rowOff>
    </xdr:from>
    <xdr:to>
      <xdr:col>18</xdr:col>
      <xdr:colOff>145597</xdr:colOff>
      <xdr:row>54</xdr:row>
      <xdr:rowOff>173492</xdr:rowOff>
    </xdr:to>
    <xdr:graphicFrame macro="">
      <xdr:nvGraphicFramePr>
        <xdr:cNvPr id="16" name="GS4">
          <a:extLst>
            <a:ext uri="{FF2B5EF4-FFF2-40B4-BE49-F238E27FC236}">
              <a16:creationId xmlns:a16="http://schemas.microsoft.com/office/drawing/2014/main" id="{CE87A428-E4C7-45FD-8864-F5B48C07A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23814</xdr:colOff>
      <xdr:row>56</xdr:row>
      <xdr:rowOff>145383</xdr:rowOff>
    </xdr:from>
    <xdr:to>
      <xdr:col>18</xdr:col>
      <xdr:colOff>133692</xdr:colOff>
      <xdr:row>72</xdr:row>
      <xdr:rowOff>121383</xdr:rowOff>
    </xdr:to>
    <xdr:graphicFrame macro="">
      <xdr:nvGraphicFramePr>
        <xdr:cNvPr id="17" name="GS6">
          <a:extLst>
            <a:ext uri="{FF2B5EF4-FFF2-40B4-BE49-F238E27FC236}">
              <a16:creationId xmlns:a16="http://schemas.microsoft.com/office/drawing/2014/main" id="{BEC505FD-BD74-4257-8B1F-80C821D1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238164</xdr:colOff>
      <xdr:row>38</xdr:row>
      <xdr:rowOff>166751</xdr:rowOff>
    </xdr:from>
    <xdr:to>
      <xdr:col>39</xdr:col>
      <xdr:colOff>134788</xdr:colOff>
      <xdr:row>54</xdr:row>
      <xdr:rowOff>142751</xdr:rowOff>
    </xdr:to>
    <xdr:graphicFrame macro="">
      <xdr:nvGraphicFramePr>
        <xdr:cNvPr id="18" name="GS5">
          <a:extLst>
            <a:ext uri="{FF2B5EF4-FFF2-40B4-BE49-F238E27FC236}">
              <a16:creationId xmlns:a16="http://schemas.microsoft.com/office/drawing/2014/main" id="{C905518A-2D6A-4F27-A4D9-CA7C4A532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5</xdr:row>
      <xdr:rowOff>0</xdr:rowOff>
    </xdr:from>
    <xdr:to>
      <xdr:col>40</xdr:col>
      <xdr:colOff>149226</xdr:colOff>
      <xdr:row>31</xdr:row>
      <xdr:rowOff>66221</xdr:rowOff>
    </xdr:to>
    <xdr:graphicFrame macro="">
      <xdr:nvGraphicFramePr>
        <xdr:cNvPr id="6" name="CD1">
          <a:extLst>
            <a:ext uri="{FF2B5EF4-FFF2-40B4-BE49-F238E27FC236}">
              <a16:creationId xmlns:a16="http://schemas.microsoft.com/office/drawing/2014/main" id="{E470C92A-0FCA-4478-A30B-775970201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513895</xdr:colOff>
      <xdr:row>5</xdr:row>
      <xdr:rowOff>36058</xdr:rowOff>
    </xdr:from>
    <xdr:to>
      <xdr:col>57</xdr:col>
      <xdr:colOff>101147</xdr:colOff>
      <xdr:row>31</xdr:row>
      <xdr:rowOff>170543</xdr:rowOff>
    </xdr:to>
    <xdr:graphicFrame macro="">
      <xdr:nvGraphicFramePr>
        <xdr:cNvPr id="7" name="CD2">
          <a:extLst>
            <a:ext uri="{FF2B5EF4-FFF2-40B4-BE49-F238E27FC236}">
              <a16:creationId xmlns:a16="http://schemas.microsoft.com/office/drawing/2014/main" id="{70C32483-92D0-4B1B-846D-066936311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15876</xdr:colOff>
      <xdr:row>37</xdr:row>
      <xdr:rowOff>159657</xdr:rowOff>
    </xdr:from>
    <xdr:to>
      <xdr:col>40</xdr:col>
      <xdr:colOff>492126</xdr:colOff>
      <xdr:row>60</xdr:row>
      <xdr:rowOff>186871</xdr:rowOff>
    </xdr:to>
    <xdr:graphicFrame macro="">
      <xdr:nvGraphicFramePr>
        <xdr:cNvPr id="8" name="CD3">
          <a:extLst>
            <a:ext uri="{FF2B5EF4-FFF2-40B4-BE49-F238E27FC236}">
              <a16:creationId xmlns:a16="http://schemas.microsoft.com/office/drawing/2014/main" id="{39FB6BE4-A7E4-4AD4-815F-54CC96CC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263978</xdr:colOff>
      <xdr:row>4</xdr:row>
      <xdr:rowOff>95250</xdr:rowOff>
    </xdr:from>
    <xdr:to>
      <xdr:col>49</xdr:col>
      <xdr:colOff>571500</xdr:colOff>
      <xdr:row>13</xdr:row>
      <xdr:rowOff>127000</xdr:rowOff>
    </xdr:to>
    <xdr:graphicFrame macro="">
      <xdr:nvGraphicFramePr>
        <xdr:cNvPr id="10" name="CILI2">
          <a:extLst>
            <a:ext uri="{FF2B5EF4-FFF2-40B4-BE49-F238E27FC236}">
              <a16:creationId xmlns:a16="http://schemas.microsoft.com/office/drawing/2014/main" id="{0533A0A7-A43F-4F17-B8CE-DF58E31A4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38</xdr:col>
      <xdr:colOff>440871</xdr:colOff>
      <xdr:row>13</xdr:row>
      <xdr:rowOff>185964</xdr:rowOff>
    </xdr:to>
    <xdr:graphicFrame macro="">
      <xdr:nvGraphicFramePr>
        <xdr:cNvPr id="11" name="CILI1">
          <a:extLst>
            <a:ext uri="{FF2B5EF4-FFF2-40B4-BE49-F238E27FC236}">
              <a16:creationId xmlns:a16="http://schemas.microsoft.com/office/drawing/2014/main" id="{65527B18-9C11-433F-A1BA-56058093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54428</xdr:colOff>
      <xdr:row>19</xdr:row>
      <xdr:rowOff>92980</xdr:rowOff>
    </xdr:from>
    <xdr:to>
      <xdr:col>38</xdr:col>
      <xdr:colOff>561825</xdr:colOff>
      <xdr:row>32</xdr:row>
      <xdr:rowOff>184148</xdr:rowOff>
    </xdr:to>
    <xdr:graphicFrame macro="">
      <xdr:nvGraphicFramePr>
        <xdr:cNvPr id="12" name="CILI3">
          <a:extLst>
            <a:ext uri="{FF2B5EF4-FFF2-40B4-BE49-F238E27FC236}">
              <a16:creationId xmlns:a16="http://schemas.microsoft.com/office/drawing/2014/main" id="{1580609A-6421-4E04-BFBB-9A3BB11CC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108858</xdr:colOff>
      <xdr:row>37</xdr:row>
      <xdr:rowOff>198662</xdr:rowOff>
    </xdr:from>
    <xdr:to>
      <xdr:col>38</xdr:col>
      <xdr:colOff>672193</xdr:colOff>
      <xdr:row>52</xdr:row>
      <xdr:rowOff>117927</xdr:rowOff>
    </xdr:to>
    <xdr:graphicFrame macro="">
      <xdr:nvGraphicFramePr>
        <xdr:cNvPr id="14" name="CILI4">
          <a:extLst>
            <a:ext uri="{FF2B5EF4-FFF2-40B4-BE49-F238E27FC236}">
              <a16:creationId xmlns:a16="http://schemas.microsoft.com/office/drawing/2014/main" id="{1704741D-507A-4814-A951-79FFA97D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</xdr:colOff>
      <xdr:row>40</xdr:row>
      <xdr:rowOff>33564</xdr:rowOff>
    </xdr:from>
    <xdr:to>
      <xdr:col>18</xdr:col>
      <xdr:colOff>465364</xdr:colOff>
      <xdr:row>76</xdr:row>
      <xdr:rowOff>14514</xdr:rowOff>
    </xdr:to>
    <xdr:graphicFrame macro="">
      <xdr:nvGraphicFramePr>
        <xdr:cNvPr id="8" name="CVILI2">
          <a:extLst>
            <a:ext uri="{FF2B5EF4-FFF2-40B4-BE49-F238E27FC236}">
              <a16:creationId xmlns:a16="http://schemas.microsoft.com/office/drawing/2014/main" id="{6A425E01-1DAA-4301-875D-A7E8B5A44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155</xdr:row>
      <xdr:rowOff>187325</xdr:rowOff>
    </xdr:from>
    <xdr:to>
      <xdr:col>17</xdr:col>
      <xdr:colOff>161925</xdr:colOff>
      <xdr:row>207</xdr:row>
      <xdr:rowOff>130175</xdr:rowOff>
    </xdr:to>
    <xdr:graphicFrame macro="">
      <xdr:nvGraphicFramePr>
        <xdr:cNvPr id="9" name="CVILI5">
          <a:extLst>
            <a:ext uri="{FF2B5EF4-FFF2-40B4-BE49-F238E27FC236}">
              <a16:creationId xmlns:a16="http://schemas.microsoft.com/office/drawing/2014/main" id="{4E3A4BC6-6FAF-4AE4-AAE0-D69C0354C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30844</xdr:colOff>
      <xdr:row>78</xdr:row>
      <xdr:rowOff>184150</xdr:rowOff>
    </xdr:from>
    <xdr:to>
      <xdr:col>18</xdr:col>
      <xdr:colOff>511175</xdr:colOff>
      <xdr:row>118</xdr:row>
      <xdr:rowOff>56243</xdr:rowOff>
    </xdr:to>
    <xdr:graphicFrame macro="">
      <xdr:nvGraphicFramePr>
        <xdr:cNvPr id="10" name="CVILI3">
          <a:extLst>
            <a:ext uri="{FF2B5EF4-FFF2-40B4-BE49-F238E27FC236}">
              <a16:creationId xmlns:a16="http://schemas.microsoft.com/office/drawing/2014/main" id="{E3522727-D025-4157-A435-6C4031D1D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390525</xdr:colOff>
      <xdr:row>155</xdr:row>
      <xdr:rowOff>155575</xdr:rowOff>
    </xdr:from>
    <xdr:to>
      <xdr:col>35</xdr:col>
      <xdr:colOff>190500</xdr:colOff>
      <xdr:row>207</xdr:row>
      <xdr:rowOff>3175</xdr:rowOff>
    </xdr:to>
    <xdr:graphicFrame macro="">
      <xdr:nvGraphicFramePr>
        <xdr:cNvPr id="11" name="CVILI6">
          <a:extLst>
            <a:ext uri="{FF2B5EF4-FFF2-40B4-BE49-F238E27FC236}">
              <a16:creationId xmlns:a16="http://schemas.microsoft.com/office/drawing/2014/main" id="{CAB992A2-999F-4A27-BA54-7D1FEA78B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2</xdr:row>
      <xdr:rowOff>0</xdr:rowOff>
    </xdr:from>
    <xdr:to>
      <xdr:col>18</xdr:col>
      <xdr:colOff>282575</xdr:colOff>
      <xdr:row>37</xdr:row>
      <xdr:rowOff>171450</xdr:rowOff>
    </xdr:to>
    <xdr:graphicFrame macro="">
      <xdr:nvGraphicFramePr>
        <xdr:cNvPr id="12" name="CVILI1">
          <a:extLst>
            <a:ext uri="{FF2B5EF4-FFF2-40B4-BE49-F238E27FC236}">
              <a16:creationId xmlns:a16="http://schemas.microsoft.com/office/drawing/2014/main" id="{2AAAEC14-B897-47F4-B9BC-266A21BE3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68695</xdr:rowOff>
    </xdr:from>
    <xdr:to>
      <xdr:col>18</xdr:col>
      <xdr:colOff>676275</xdr:colOff>
      <xdr:row>151</xdr:row>
      <xdr:rowOff>79829</xdr:rowOff>
    </xdr:to>
    <xdr:graphicFrame macro="">
      <xdr:nvGraphicFramePr>
        <xdr:cNvPr id="13" name="CVILI4">
          <a:extLst>
            <a:ext uri="{FF2B5EF4-FFF2-40B4-BE49-F238E27FC236}">
              <a16:creationId xmlns:a16="http://schemas.microsoft.com/office/drawing/2014/main" id="{35169711-4E13-4792-BEAC-28AF5767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508001</xdr:colOff>
      <xdr:row>2</xdr:row>
      <xdr:rowOff>31750</xdr:rowOff>
    </xdr:from>
    <xdr:to>
      <xdr:col>9</xdr:col>
      <xdr:colOff>190501</xdr:colOff>
      <xdr:row>4</xdr:row>
      <xdr:rowOff>71014</xdr:rowOff>
    </xdr:to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0176" y="250825"/>
          <a:ext cx="2120900" cy="639339"/>
        </a:xfrm>
        <a:prstGeom prst="rect">
          <a:avLst/>
        </a:prstGeom>
      </xdr:spPr>
    </xdr:pic>
    <xdr:clientData/>
  </xdr:twoCellAnchor>
  <xdr:twoCellAnchor>
    <xdr:from>
      <xdr:col>3</xdr:col>
      <xdr:colOff>228600</xdr:colOff>
      <xdr:row>40</xdr:row>
      <xdr:rowOff>161925</xdr:rowOff>
    </xdr:from>
    <xdr:to>
      <xdr:col>12</xdr:col>
      <xdr:colOff>122838</xdr:colOff>
      <xdr:row>51</xdr:row>
      <xdr:rowOff>161925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89</xdr:row>
      <xdr:rowOff>190499</xdr:rowOff>
    </xdr:from>
    <xdr:to>
      <xdr:col>12</xdr:col>
      <xdr:colOff>47624</xdr:colOff>
      <xdr:row>105</xdr:row>
      <xdr:rowOff>355598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171450</xdr:colOff>
      <xdr:row>13</xdr:row>
      <xdr:rowOff>85725</xdr:rowOff>
    </xdr:from>
    <xdr:to>
      <xdr:col>13</xdr:col>
      <xdr:colOff>337456</xdr:colOff>
      <xdr:row>26</xdr:row>
      <xdr:rowOff>20411</xdr:rowOff>
    </xdr:to>
    <xdr:graphicFrame macro="">
      <xdr:nvGraphicFramePr>
        <xdr:cNvPr id="6" name="Chart 17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66676</xdr:colOff>
      <xdr:row>27</xdr:row>
      <xdr:rowOff>523875</xdr:rowOff>
    </xdr:from>
    <xdr:to>
      <xdr:col>7</xdr:col>
      <xdr:colOff>571501</xdr:colOff>
      <xdr:row>39</xdr:row>
      <xdr:rowOff>142875</xdr:rowOff>
    </xdr:to>
    <xdr:graphicFrame macro="">
      <xdr:nvGraphicFramePr>
        <xdr:cNvPr id="7" name="Chart 18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28</xdr:row>
      <xdr:rowOff>0</xdr:rowOff>
    </xdr:from>
    <xdr:to>
      <xdr:col>14</xdr:col>
      <xdr:colOff>114300</xdr:colOff>
      <xdr:row>39</xdr:row>
      <xdr:rowOff>95250</xdr:rowOff>
    </xdr:to>
    <xdr:graphicFrame macro="">
      <xdr:nvGraphicFramePr>
        <xdr:cNvPr id="8" name="Chart 19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14</xdr:col>
      <xdr:colOff>40217</xdr:colOff>
      <xdr:row>89</xdr:row>
      <xdr:rowOff>57151</xdr:rowOff>
    </xdr:to>
    <xdr:graphicFrame macro="">
      <xdr:nvGraphicFramePr>
        <xdr:cNvPr id="10" name="GV1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209550</xdr:colOff>
      <xdr:row>56</xdr:row>
      <xdr:rowOff>190500</xdr:rowOff>
    </xdr:from>
    <xdr:to>
      <xdr:col>14</xdr:col>
      <xdr:colOff>109009</xdr:colOff>
      <xdr:row>69</xdr:row>
      <xdr:rowOff>6350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61" t="s">
        <v>202</v>
      </c>
      <c r="B1" s="261"/>
      <c r="C1" s="261"/>
      <c r="D1" s="261"/>
      <c r="E1" s="261"/>
      <c r="F1" s="261"/>
      <c r="G1" s="261"/>
    </row>
    <row r="2" spans="1:7" x14ac:dyDescent="0.25">
      <c r="A2" s="262"/>
      <c r="B2" s="262"/>
      <c r="C2" s="262"/>
      <c r="D2" s="262"/>
      <c r="E2" s="262"/>
      <c r="F2" s="262"/>
      <c r="G2" s="262"/>
    </row>
    <row r="3" spans="1:7" x14ac:dyDescent="0.25">
      <c r="A3" s="262"/>
      <c r="B3" s="262"/>
      <c r="C3" s="262"/>
      <c r="D3" s="262"/>
      <c r="E3" s="262"/>
      <c r="F3" s="262"/>
      <c r="G3" s="262"/>
    </row>
    <row r="4" spans="1:7" ht="369.75" customHeight="1" x14ac:dyDescent="0.25">
      <c r="A4" s="262"/>
      <c r="B4" s="262"/>
      <c r="C4" s="262"/>
      <c r="D4" s="262"/>
      <c r="E4" s="262"/>
      <c r="F4" s="262"/>
      <c r="G4" s="262"/>
    </row>
    <row r="5" spans="1:7" x14ac:dyDescent="0.25">
      <c r="A5" s="263"/>
      <c r="B5" s="263"/>
      <c r="C5" s="263"/>
      <c r="D5" s="263"/>
      <c r="E5" s="263"/>
      <c r="F5" s="263"/>
      <c r="G5" s="263"/>
    </row>
    <row r="6" spans="1:7" ht="24.75" customHeight="1" x14ac:dyDescent="0.25">
      <c r="A6" s="140" t="s">
        <v>195</v>
      </c>
      <c r="B6" s="140" t="s">
        <v>196</v>
      </c>
      <c r="C6" s="140" t="s">
        <v>197</v>
      </c>
      <c r="D6" s="140" t="s">
        <v>198</v>
      </c>
      <c r="E6" s="140" t="s">
        <v>199</v>
      </c>
      <c r="F6" s="140" t="s">
        <v>200</v>
      </c>
      <c r="G6" s="140" t="s">
        <v>201</v>
      </c>
    </row>
    <row r="7" spans="1:7" x14ac:dyDescent="0.25">
      <c r="A7" s="162" t="s">
        <v>7</v>
      </c>
      <c r="B7" s="162" t="s">
        <v>5</v>
      </c>
      <c r="C7" s="162" t="s">
        <v>8</v>
      </c>
      <c r="D7" s="162" t="s">
        <v>68</v>
      </c>
      <c r="E7" s="162" t="s">
        <v>69</v>
      </c>
      <c r="F7" s="162" t="s">
        <v>66</v>
      </c>
      <c r="G7" s="162" t="s">
        <v>70</v>
      </c>
    </row>
    <row r="8" spans="1:7" hidden="1" x14ac:dyDescent="0.25">
      <c r="A8" s="15"/>
      <c r="B8" s="15"/>
      <c r="C8" s="15"/>
      <c r="D8" s="44" t="s">
        <v>388</v>
      </c>
      <c r="E8" s="220" t="s">
        <v>389</v>
      </c>
      <c r="F8" s="220" t="s">
        <v>390</v>
      </c>
      <c r="G8" s="220" t="s">
        <v>391</v>
      </c>
    </row>
    <row r="9" spans="1:7" hidden="1" x14ac:dyDescent="0.25">
      <c r="A9" s="15"/>
      <c r="B9" s="15"/>
      <c r="C9" s="15"/>
      <c r="D9" s="220" t="s">
        <v>392</v>
      </c>
      <c r="E9" s="220" t="s">
        <v>393</v>
      </c>
      <c r="F9" s="220" t="s">
        <v>394</v>
      </c>
      <c r="G9" s="220" t="s">
        <v>395</v>
      </c>
    </row>
    <row r="10" spans="1:7" hidden="1" x14ac:dyDescent="0.25">
      <c r="A10" s="15"/>
      <c r="B10" s="15"/>
      <c r="C10" s="15"/>
      <c r="D10" s="220" t="s">
        <v>72</v>
      </c>
      <c r="E10" s="220" t="s">
        <v>396</v>
      </c>
      <c r="F10" s="220" t="s">
        <v>397</v>
      </c>
      <c r="G10" s="220" t="s">
        <v>398</v>
      </c>
    </row>
    <row r="11" spans="1:7" hidden="1" x14ac:dyDescent="0.25">
      <c r="A11" s="86"/>
      <c r="B11" s="86"/>
      <c r="C11" s="86"/>
      <c r="D11" s="220" t="s">
        <v>399</v>
      </c>
      <c r="E11" s="220" t="s">
        <v>400</v>
      </c>
      <c r="F11" s="220" t="s">
        <v>400</v>
      </c>
      <c r="G11" s="220" t="s">
        <v>400</v>
      </c>
    </row>
    <row r="12" spans="1:7" hidden="1" x14ac:dyDescent="0.25">
      <c r="A12" s="86"/>
      <c r="B12" s="86"/>
      <c r="C12" s="86"/>
      <c r="D12" s="220" t="s">
        <v>400</v>
      </c>
      <c r="E12" s="220"/>
      <c r="F12" s="220"/>
      <c r="G12" s="220"/>
    </row>
    <row r="13" spans="1:7" x14ac:dyDescent="0.25">
      <c r="A13" s="91" t="str">
        <f>Leyendas!$C$2</f>
        <v>Suriname</v>
      </c>
      <c r="B13" s="92">
        <f>Leyendas!$K$2</f>
        <v>2019</v>
      </c>
      <c r="C13" s="91">
        <v>1</v>
      </c>
      <c r="D13" s="143"/>
      <c r="E13" s="141"/>
      <c r="F13" s="142"/>
      <c r="G13" s="143"/>
    </row>
    <row r="14" spans="1:7" x14ac:dyDescent="0.25">
      <c r="A14" s="91" t="str">
        <f>Leyendas!$C$2</f>
        <v>Suriname</v>
      </c>
      <c r="B14" s="92">
        <f>Leyendas!$K$2</f>
        <v>2019</v>
      </c>
      <c r="C14" s="91">
        <v>2</v>
      </c>
      <c r="D14" s="143"/>
      <c r="E14" s="141"/>
      <c r="F14" s="142"/>
      <c r="G14" s="143"/>
    </row>
    <row r="15" spans="1:7" x14ac:dyDescent="0.25">
      <c r="A15" s="91" t="str">
        <f>Leyendas!$C$2</f>
        <v>Suriname</v>
      </c>
      <c r="B15" s="92">
        <f>Leyendas!$K$2</f>
        <v>2019</v>
      </c>
      <c r="C15" s="91">
        <v>3</v>
      </c>
      <c r="D15" s="140"/>
      <c r="E15" s="141"/>
      <c r="F15" s="142"/>
      <c r="G15" s="143"/>
    </row>
    <row r="16" spans="1:7" x14ac:dyDescent="0.25">
      <c r="A16" s="91" t="str">
        <f>Leyendas!$C$2</f>
        <v>Suriname</v>
      </c>
      <c r="B16" s="92">
        <f>Leyendas!$K$2</f>
        <v>2019</v>
      </c>
      <c r="C16" s="91">
        <v>4</v>
      </c>
      <c r="D16" s="140"/>
      <c r="E16" s="141"/>
      <c r="F16" s="142"/>
      <c r="G16" s="143"/>
    </row>
    <row r="17" spans="1:7" x14ac:dyDescent="0.25">
      <c r="A17" s="91" t="str">
        <f>Leyendas!$C$2</f>
        <v>Suriname</v>
      </c>
      <c r="B17" s="92">
        <f>Leyendas!$K$2</f>
        <v>2019</v>
      </c>
      <c r="C17" s="91">
        <v>5</v>
      </c>
      <c r="D17" s="140"/>
      <c r="E17" s="141"/>
      <c r="F17" s="142"/>
      <c r="G17" s="143"/>
    </row>
    <row r="18" spans="1:7" x14ac:dyDescent="0.25">
      <c r="A18" s="91" t="str">
        <f>Leyendas!$C$2</f>
        <v>Suriname</v>
      </c>
      <c r="B18" s="92">
        <f>Leyendas!$K$2</f>
        <v>2019</v>
      </c>
      <c r="C18" s="91">
        <v>6</v>
      </c>
      <c r="D18" s="140"/>
      <c r="E18" s="141"/>
      <c r="F18" s="142"/>
      <c r="G18" s="143"/>
    </row>
    <row r="19" spans="1:7" x14ac:dyDescent="0.25">
      <c r="A19" s="91" t="str">
        <f>Leyendas!$C$2</f>
        <v>Suriname</v>
      </c>
      <c r="B19" s="92">
        <f>Leyendas!$K$2</f>
        <v>2019</v>
      </c>
      <c r="C19" s="91">
        <v>7</v>
      </c>
      <c r="D19" s="140"/>
      <c r="E19" s="141"/>
      <c r="F19" s="142"/>
      <c r="G19" s="143"/>
    </row>
    <row r="20" spans="1:7" x14ac:dyDescent="0.25">
      <c r="A20" s="91" t="str">
        <f>Leyendas!$C$2</f>
        <v>Suriname</v>
      </c>
      <c r="B20" s="92">
        <f>Leyendas!$K$2</f>
        <v>2019</v>
      </c>
      <c r="C20" s="91">
        <v>8</v>
      </c>
      <c r="D20" s="140"/>
      <c r="E20" s="141"/>
      <c r="F20" s="142"/>
      <c r="G20" s="143"/>
    </row>
    <row r="21" spans="1:7" x14ac:dyDescent="0.25">
      <c r="A21" s="91" t="str">
        <f>Leyendas!$C$2</f>
        <v>Suriname</v>
      </c>
      <c r="B21" s="92">
        <f>Leyendas!$K$2</f>
        <v>2019</v>
      </c>
      <c r="C21" s="91">
        <v>9</v>
      </c>
      <c r="D21" s="140"/>
      <c r="E21" s="141"/>
      <c r="F21" s="142"/>
      <c r="G21" s="143"/>
    </row>
    <row r="22" spans="1:7" x14ac:dyDescent="0.25">
      <c r="A22" s="91" t="str">
        <f>Leyendas!$C$2</f>
        <v>Suriname</v>
      </c>
      <c r="B22" s="92">
        <f>Leyendas!$K$2</f>
        <v>2019</v>
      </c>
      <c r="C22" s="91">
        <v>10</v>
      </c>
      <c r="D22" s="140"/>
      <c r="E22" s="141"/>
      <c r="F22" s="142"/>
      <c r="G22" s="143"/>
    </row>
    <row r="23" spans="1:7" x14ac:dyDescent="0.25">
      <c r="A23" s="91" t="str">
        <f>Leyendas!$C$2</f>
        <v>Suriname</v>
      </c>
      <c r="B23" s="92">
        <f>Leyendas!$K$2</f>
        <v>2019</v>
      </c>
      <c r="C23" s="91">
        <v>11</v>
      </c>
      <c r="D23" s="140"/>
      <c r="E23" s="141"/>
      <c r="F23" s="142"/>
      <c r="G23" s="143"/>
    </row>
    <row r="24" spans="1:7" x14ac:dyDescent="0.25">
      <c r="A24" s="91" t="str">
        <f>Leyendas!$C$2</f>
        <v>Suriname</v>
      </c>
      <c r="B24" s="92">
        <f>Leyendas!$K$2</f>
        <v>2019</v>
      </c>
      <c r="C24" s="91">
        <v>12</v>
      </c>
      <c r="D24" s="140"/>
      <c r="E24" s="141"/>
      <c r="F24" s="142"/>
      <c r="G24" s="143"/>
    </row>
    <row r="25" spans="1:7" x14ac:dyDescent="0.25">
      <c r="A25" s="91" t="str">
        <f>Leyendas!$C$2</f>
        <v>Suriname</v>
      </c>
      <c r="B25" s="92">
        <f>Leyendas!$K$2</f>
        <v>2019</v>
      </c>
      <c r="C25" s="91">
        <v>13</v>
      </c>
      <c r="D25" s="140"/>
      <c r="E25" s="141"/>
      <c r="F25" s="142"/>
      <c r="G25" s="143"/>
    </row>
    <row r="26" spans="1:7" x14ac:dyDescent="0.25">
      <c r="A26" s="91" t="str">
        <f>Leyendas!$C$2</f>
        <v>Suriname</v>
      </c>
      <c r="B26" s="92">
        <f>Leyendas!$K$2</f>
        <v>2019</v>
      </c>
      <c r="C26" s="91">
        <v>14</v>
      </c>
      <c r="D26" s="140"/>
      <c r="E26" s="141"/>
      <c r="F26" s="142"/>
      <c r="G26" s="143"/>
    </row>
    <row r="27" spans="1:7" x14ac:dyDescent="0.25">
      <c r="A27" s="91" t="str">
        <f>Leyendas!$C$2</f>
        <v>Suriname</v>
      </c>
      <c r="B27" s="92">
        <f>Leyendas!$K$2</f>
        <v>2019</v>
      </c>
      <c r="C27" s="91">
        <v>15</v>
      </c>
      <c r="D27" s="140"/>
      <c r="E27" s="141"/>
      <c r="F27" s="142"/>
      <c r="G27" s="143"/>
    </row>
    <row r="28" spans="1:7" x14ac:dyDescent="0.25">
      <c r="A28" s="91" t="str">
        <f>Leyendas!$C$2</f>
        <v>Suriname</v>
      </c>
      <c r="B28" s="92">
        <f>Leyendas!$K$2</f>
        <v>2019</v>
      </c>
      <c r="C28" s="91">
        <v>16</v>
      </c>
      <c r="D28" s="140"/>
      <c r="E28" s="141"/>
      <c r="F28" s="142"/>
      <c r="G28" s="143"/>
    </row>
    <row r="29" spans="1:7" x14ac:dyDescent="0.25">
      <c r="A29" s="91" t="str">
        <f>Leyendas!$C$2</f>
        <v>Suriname</v>
      </c>
      <c r="B29" s="92">
        <f>Leyendas!$K$2</f>
        <v>2019</v>
      </c>
      <c r="C29" s="91">
        <v>17</v>
      </c>
      <c r="D29" s="140"/>
      <c r="E29" s="141"/>
      <c r="F29" s="142"/>
      <c r="G29" s="143"/>
    </row>
    <row r="30" spans="1:7" x14ac:dyDescent="0.25">
      <c r="A30" s="91" t="str">
        <f>Leyendas!$C$2</f>
        <v>Suriname</v>
      </c>
      <c r="B30" s="92">
        <f>Leyendas!$K$2</f>
        <v>2019</v>
      </c>
      <c r="C30" s="91">
        <v>18</v>
      </c>
      <c r="D30" s="140"/>
      <c r="E30" s="141"/>
      <c r="F30" s="142"/>
      <c r="G30" s="143"/>
    </row>
    <row r="31" spans="1:7" x14ac:dyDescent="0.25">
      <c r="A31" s="91" t="str">
        <f>Leyendas!$C$2</f>
        <v>Suriname</v>
      </c>
      <c r="B31" s="92">
        <f>Leyendas!$K$2</f>
        <v>2019</v>
      </c>
      <c r="C31" s="91">
        <v>19</v>
      </c>
      <c r="D31" s="140"/>
      <c r="E31" s="141"/>
      <c r="F31" s="142"/>
      <c r="G31" s="143"/>
    </row>
    <row r="32" spans="1:7" x14ac:dyDescent="0.25">
      <c r="A32" s="91" t="str">
        <f>Leyendas!$C$2</f>
        <v>Suriname</v>
      </c>
      <c r="B32" s="92">
        <f>Leyendas!$K$2</f>
        <v>2019</v>
      </c>
      <c r="C32" s="91">
        <v>20</v>
      </c>
      <c r="D32" s="140"/>
      <c r="E32" s="141"/>
      <c r="F32" s="142"/>
      <c r="G32" s="143"/>
    </row>
    <row r="33" spans="1:7" x14ac:dyDescent="0.25">
      <c r="A33" s="91" t="str">
        <f>Leyendas!$C$2</f>
        <v>Suriname</v>
      </c>
      <c r="B33" s="92">
        <f>Leyendas!$K$2</f>
        <v>2019</v>
      </c>
      <c r="C33" s="91">
        <v>21</v>
      </c>
      <c r="D33" s="140"/>
      <c r="E33" s="141"/>
      <c r="F33" s="142"/>
      <c r="G33" s="143"/>
    </row>
    <row r="34" spans="1:7" x14ac:dyDescent="0.25">
      <c r="A34" s="91" t="str">
        <f>Leyendas!$C$2</f>
        <v>Suriname</v>
      </c>
      <c r="B34" s="92">
        <f>Leyendas!$K$2</f>
        <v>2019</v>
      </c>
      <c r="C34" s="91">
        <v>22</v>
      </c>
      <c r="D34" s="140"/>
      <c r="E34" s="141"/>
      <c r="F34" s="142"/>
      <c r="G34" s="143"/>
    </row>
    <row r="35" spans="1:7" x14ac:dyDescent="0.25">
      <c r="A35" s="91" t="str">
        <f>Leyendas!$C$2</f>
        <v>Suriname</v>
      </c>
      <c r="B35" s="92">
        <f>Leyendas!$K$2</f>
        <v>2019</v>
      </c>
      <c r="C35" s="91">
        <v>23</v>
      </c>
      <c r="D35" s="140"/>
      <c r="E35" s="141"/>
      <c r="F35" s="142"/>
      <c r="G35" s="143"/>
    </row>
    <row r="36" spans="1:7" x14ac:dyDescent="0.25">
      <c r="A36" s="91" t="str">
        <f>Leyendas!$C$2</f>
        <v>Suriname</v>
      </c>
      <c r="B36" s="92">
        <f>Leyendas!$K$2</f>
        <v>2019</v>
      </c>
      <c r="C36" s="91">
        <v>24</v>
      </c>
      <c r="D36" s="140"/>
      <c r="E36" s="141"/>
      <c r="F36" s="142"/>
      <c r="G36" s="143"/>
    </row>
    <row r="37" spans="1:7" x14ac:dyDescent="0.25">
      <c r="A37" s="91" t="str">
        <f>Leyendas!$C$2</f>
        <v>Suriname</v>
      </c>
      <c r="B37" s="92">
        <f>Leyendas!$K$2</f>
        <v>2019</v>
      </c>
      <c r="C37" s="91">
        <v>25</v>
      </c>
      <c r="D37" s="140"/>
      <c r="E37" s="141"/>
      <c r="F37" s="142"/>
      <c r="G37" s="143"/>
    </row>
    <row r="38" spans="1:7" x14ac:dyDescent="0.25">
      <c r="A38" s="91" t="str">
        <f>Leyendas!$C$2</f>
        <v>Suriname</v>
      </c>
      <c r="B38" s="92">
        <f>Leyendas!$K$2</f>
        <v>2019</v>
      </c>
      <c r="C38" s="91">
        <v>26</v>
      </c>
      <c r="D38" s="140"/>
      <c r="E38" s="141"/>
      <c r="F38" s="142"/>
      <c r="G38" s="143"/>
    </row>
    <row r="39" spans="1:7" x14ac:dyDescent="0.25">
      <c r="A39" s="91" t="str">
        <f>Leyendas!$C$2</f>
        <v>Suriname</v>
      </c>
      <c r="B39" s="92">
        <f>Leyendas!$K$2</f>
        <v>2019</v>
      </c>
      <c r="C39" s="91">
        <v>27</v>
      </c>
      <c r="D39" s="140"/>
      <c r="E39" s="141"/>
      <c r="F39" s="142"/>
      <c r="G39" s="143"/>
    </row>
    <row r="40" spans="1:7" x14ac:dyDescent="0.25">
      <c r="A40" s="91" t="str">
        <f>Leyendas!$C$2</f>
        <v>Suriname</v>
      </c>
      <c r="B40" s="92">
        <f>Leyendas!$K$2</f>
        <v>2019</v>
      </c>
      <c r="C40" s="91">
        <v>28</v>
      </c>
      <c r="D40" s="140"/>
      <c r="E40" s="141"/>
      <c r="F40" s="142"/>
      <c r="G40" s="143"/>
    </row>
    <row r="41" spans="1:7" x14ac:dyDescent="0.25">
      <c r="A41" s="91" t="str">
        <f>Leyendas!$C$2</f>
        <v>Suriname</v>
      </c>
      <c r="B41" s="92">
        <f>Leyendas!$K$2</f>
        <v>2019</v>
      </c>
      <c r="C41" s="91">
        <v>29</v>
      </c>
      <c r="D41" s="140"/>
      <c r="E41" s="141"/>
      <c r="F41" s="142"/>
      <c r="G41" s="143"/>
    </row>
    <row r="42" spans="1:7" x14ac:dyDescent="0.25">
      <c r="A42" s="91" t="str">
        <f>Leyendas!$C$2</f>
        <v>Suriname</v>
      </c>
      <c r="B42" s="92">
        <f>Leyendas!$K$2</f>
        <v>2019</v>
      </c>
      <c r="C42" s="91">
        <v>30</v>
      </c>
      <c r="D42" s="140"/>
      <c r="E42" s="141"/>
      <c r="F42" s="142"/>
      <c r="G42" s="143"/>
    </row>
    <row r="43" spans="1:7" x14ac:dyDescent="0.25">
      <c r="A43" s="91" t="str">
        <f>Leyendas!$C$2</f>
        <v>Suriname</v>
      </c>
      <c r="B43" s="92">
        <f>Leyendas!$K$2</f>
        <v>2019</v>
      </c>
      <c r="C43" s="91">
        <v>31</v>
      </c>
      <c r="D43" s="140"/>
      <c r="E43" s="141"/>
      <c r="F43" s="142"/>
      <c r="G43" s="143"/>
    </row>
    <row r="44" spans="1:7" x14ac:dyDescent="0.25">
      <c r="A44" s="91" t="str">
        <f>Leyendas!$C$2</f>
        <v>Suriname</v>
      </c>
      <c r="B44" s="92">
        <f>Leyendas!$K$2</f>
        <v>2019</v>
      </c>
      <c r="C44" s="91">
        <v>32</v>
      </c>
      <c r="D44" s="140"/>
      <c r="E44" s="141"/>
      <c r="F44" s="142"/>
      <c r="G44" s="143"/>
    </row>
    <row r="45" spans="1:7" x14ac:dyDescent="0.25">
      <c r="A45" s="91" t="str">
        <f>Leyendas!$C$2</f>
        <v>Suriname</v>
      </c>
      <c r="B45" s="92">
        <f>Leyendas!$K$2</f>
        <v>2019</v>
      </c>
      <c r="C45" s="91">
        <v>33</v>
      </c>
      <c r="D45" s="140"/>
      <c r="E45" s="141"/>
      <c r="F45" s="142"/>
      <c r="G45" s="143"/>
    </row>
    <row r="46" spans="1:7" x14ac:dyDescent="0.25">
      <c r="A46" s="91" t="str">
        <f>Leyendas!$C$2</f>
        <v>Suriname</v>
      </c>
      <c r="B46" s="92">
        <f>Leyendas!$K$2</f>
        <v>2019</v>
      </c>
      <c r="C46" s="91">
        <v>34</v>
      </c>
      <c r="D46" s="140"/>
      <c r="E46" s="141"/>
      <c r="F46" s="142"/>
      <c r="G46" s="143"/>
    </row>
    <row r="47" spans="1:7" x14ac:dyDescent="0.25">
      <c r="A47" s="91" t="str">
        <f>Leyendas!$C$2</f>
        <v>Suriname</v>
      </c>
      <c r="B47" s="92">
        <f>Leyendas!$K$2</f>
        <v>2019</v>
      </c>
      <c r="C47" s="91">
        <v>35</v>
      </c>
      <c r="D47" s="140"/>
      <c r="E47" s="141"/>
      <c r="F47" s="142"/>
      <c r="G47" s="143"/>
    </row>
    <row r="48" spans="1:7" x14ac:dyDescent="0.25">
      <c r="A48" s="91" t="str">
        <f>Leyendas!$C$2</f>
        <v>Suriname</v>
      </c>
      <c r="B48" s="92">
        <f>Leyendas!$K$2</f>
        <v>2019</v>
      </c>
      <c r="C48" s="91">
        <v>36</v>
      </c>
      <c r="D48" s="140"/>
      <c r="E48" s="141"/>
      <c r="F48" s="142"/>
      <c r="G48" s="143"/>
    </row>
    <row r="49" spans="1:7" x14ac:dyDescent="0.25">
      <c r="A49" s="91" t="str">
        <f>Leyendas!$C$2</f>
        <v>Suriname</v>
      </c>
      <c r="B49" s="92">
        <f>Leyendas!$K$2</f>
        <v>2019</v>
      </c>
      <c r="C49" s="91">
        <v>37</v>
      </c>
      <c r="D49" s="140"/>
      <c r="E49" s="141"/>
      <c r="F49" s="142"/>
      <c r="G49" s="143"/>
    </row>
    <row r="50" spans="1:7" x14ac:dyDescent="0.25">
      <c r="A50" s="91" t="str">
        <f>Leyendas!$C$2</f>
        <v>Suriname</v>
      </c>
      <c r="B50" s="92">
        <f>Leyendas!$K$2</f>
        <v>2019</v>
      </c>
      <c r="C50" s="91">
        <v>38</v>
      </c>
      <c r="D50" s="140"/>
      <c r="E50" s="141"/>
      <c r="F50" s="142"/>
      <c r="G50" s="143"/>
    </row>
    <row r="51" spans="1:7" x14ac:dyDescent="0.25">
      <c r="A51" s="91" t="str">
        <f>Leyendas!$C$2</f>
        <v>Suriname</v>
      </c>
      <c r="B51" s="92">
        <f>Leyendas!$K$2</f>
        <v>2019</v>
      </c>
      <c r="C51" s="91">
        <v>39</v>
      </c>
      <c r="D51" s="140"/>
      <c r="E51" s="141"/>
      <c r="F51" s="142"/>
      <c r="G51" s="143"/>
    </row>
    <row r="52" spans="1:7" x14ac:dyDescent="0.25">
      <c r="A52" s="91" t="str">
        <f>Leyendas!$C$2</f>
        <v>Suriname</v>
      </c>
      <c r="B52" s="92">
        <f>Leyendas!$K$2</f>
        <v>2019</v>
      </c>
      <c r="C52" s="91">
        <v>40</v>
      </c>
      <c r="D52" s="140"/>
      <c r="E52" s="141"/>
      <c r="F52" s="142"/>
      <c r="G52" s="143"/>
    </row>
    <row r="53" spans="1:7" x14ac:dyDescent="0.25">
      <c r="A53" s="91" t="str">
        <f>Leyendas!$C$2</f>
        <v>Suriname</v>
      </c>
      <c r="B53" s="92">
        <f>Leyendas!$K$2</f>
        <v>2019</v>
      </c>
      <c r="C53" s="91">
        <v>41</v>
      </c>
      <c r="D53" s="140"/>
      <c r="E53" s="141"/>
      <c r="F53" s="142"/>
      <c r="G53" s="143"/>
    </row>
    <row r="54" spans="1:7" x14ac:dyDescent="0.25">
      <c r="A54" s="91" t="str">
        <f>Leyendas!$C$2</f>
        <v>Suriname</v>
      </c>
      <c r="B54" s="92">
        <f>Leyendas!$K$2</f>
        <v>2019</v>
      </c>
      <c r="C54" s="91">
        <v>42</v>
      </c>
      <c r="D54" s="140"/>
      <c r="E54" s="141"/>
      <c r="F54" s="142"/>
      <c r="G54" s="143"/>
    </row>
    <row r="55" spans="1:7" x14ac:dyDescent="0.25">
      <c r="A55" s="91" t="str">
        <f>Leyendas!$C$2</f>
        <v>Suriname</v>
      </c>
      <c r="B55" s="92">
        <f>Leyendas!$K$2</f>
        <v>2019</v>
      </c>
      <c r="C55" s="91">
        <v>43</v>
      </c>
      <c r="D55" s="140"/>
      <c r="E55" s="141"/>
      <c r="F55" s="142"/>
      <c r="G55" s="143"/>
    </row>
    <row r="56" spans="1:7" x14ac:dyDescent="0.25">
      <c r="A56" s="91" t="str">
        <f>Leyendas!$C$2</f>
        <v>Suriname</v>
      </c>
      <c r="B56" s="92">
        <f>Leyendas!$K$2</f>
        <v>2019</v>
      </c>
      <c r="C56" s="91">
        <v>44</v>
      </c>
      <c r="D56" s="140"/>
      <c r="E56" s="141"/>
      <c r="F56" s="142"/>
      <c r="G56" s="143"/>
    </row>
    <row r="57" spans="1:7" x14ac:dyDescent="0.25">
      <c r="A57" s="91" t="str">
        <f>Leyendas!$C$2</f>
        <v>Suriname</v>
      </c>
      <c r="B57" s="92">
        <f>Leyendas!$K$2</f>
        <v>2019</v>
      </c>
      <c r="C57" s="91">
        <v>45</v>
      </c>
      <c r="D57" s="140"/>
      <c r="E57" s="141"/>
      <c r="F57" s="142"/>
      <c r="G57" s="143"/>
    </row>
    <row r="58" spans="1:7" x14ac:dyDescent="0.25">
      <c r="A58" s="91" t="str">
        <f>Leyendas!$C$2</f>
        <v>Suriname</v>
      </c>
      <c r="B58" s="92">
        <f>Leyendas!$K$2</f>
        <v>2019</v>
      </c>
      <c r="C58" s="91">
        <v>46</v>
      </c>
      <c r="D58" s="140"/>
      <c r="E58" s="141"/>
      <c r="F58" s="142"/>
      <c r="G58" s="143"/>
    </row>
    <row r="59" spans="1:7" x14ac:dyDescent="0.25">
      <c r="A59" s="91" t="str">
        <f>Leyendas!$C$2</f>
        <v>Suriname</v>
      </c>
      <c r="B59" s="92">
        <f>Leyendas!$K$2</f>
        <v>2019</v>
      </c>
      <c r="C59" s="91">
        <v>47</v>
      </c>
      <c r="D59" s="140"/>
      <c r="E59" s="141"/>
      <c r="F59" s="142"/>
      <c r="G59" s="143"/>
    </row>
    <row r="60" spans="1:7" x14ac:dyDescent="0.25">
      <c r="A60" s="91" t="str">
        <f>Leyendas!$C$2</f>
        <v>Suriname</v>
      </c>
      <c r="B60" s="92">
        <f>Leyendas!$K$2</f>
        <v>2019</v>
      </c>
      <c r="C60" s="91">
        <v>48</v>
      </c>
      <c r="D60" s="140"/>
      <c r="E60" s="141"/>
      <c r="F60" s="142"/>
      <c r="G60" s="143"/>
    </row>
    <row r="61" spans="1:7" x14ac:dyDescent="0.25">
      <c r="A61" s="91" t="str">
        <f>Leyendas!$C$2</f>
        <v>Suriname</v>
      </c>
      <c r="B61" s="92">
        <f>Leyendas!$K$2</f>
        <v>2019</v>
      </c>
      <c r="C61" s="91">
        <v>49</v>
      </c>
      <c r="D61" s="140"/>
      <c r="E61" s="141"/>
      <c r="F61" s="142"/>
      <c r="G61" s="143"/>
    </row>
    <row r="62" spans="1:7" x14ac:dyDescent="0.25">
      <c r="A62" s="91" t="str">
        <f>Leyendas!$C$2</f>
        <v>Suriname</v>
      </c>
      <c r="B62" s="92">
        <f>Leyendas!$K$2</f>
        <v>2019</v>
      </c>
      <c r="C62" s="91">
        <v>50</v>
      </c>
      <c r="D62" s="140"/>
      <c r="E62" s="141"/>
      <c r="F62" s="142"/>
      <c r="G62" s="143"/>
    </row>
    <row r="63" spans="1:7" x14ac:dyDescent="0.25">
      <c r="A63" s="91" t="str">
        <f>Leyendas!$C$2</f>
        <v>Suriname</v>
      </c>
      <c r="B63" s="92">
        <f>Leyendas!$K$2</f>
        <v>2019</v>
      </c>
      <c r="C63" s="91">
        <v>51</v>
      </c>
      <c r="D63" s="140"/>
      <c r="E63" s="141"/>
      <c r="F63" s="142"/>
      <c r="G63" s="143"/>
    </row>
    <row r="64" spans="1:7" x14ac:dyDescent="0.25">
      <c r="A64" s="91" t="str">
        <f>Leyendas!$C$2</f>
        <v>Suriname</v>
      </c>
      <c r="B64" s="92">
        <f>Leyendas!$K$2</f>
        <v>2019</v>
      </c>
      <c r="C64" s="91">
        <v>52</v>
      </c>
      <c r="D64" s="140"/>
      <c r="E64" s="141"/>
      <c r="F64" s="142"/>
      <c r="G64" s="143"/>
    </row>
  </sheetData>
  <autoFilter ref="A6:G6" xr:uid="{00000000-0009-0000-0000-000000000000}"/>
  <mergeCells count="2">
    <mergeCell ref="A1:G1"/>
    <mergeCell ref="A2:G5"/>
  </mergeCells>
  <dataValidations count="4">
    <dataValidation type="list" allowBlank="1" showInputMessage="1" showErrorMessage="1" sqref="D13:D64" xr:uid="{00000000-0002-0000-0000-000000000000}">
      <formula1>$D$8:$D$12</formula1>
    </dataValidation>
    <dataValidation type="list" allowBlank="1" showInputMessage="1" showErrorMessage="1" sqref="E13:E64" xr:uid="{00000000-0002-0000-0000-000001000000}">
      <formula1>$E$8:$E$11</formula1>
    </dataValidation>
    <dataValidation type="list" allowBlank="1" showInputMessage="1" showErrorMessage="1" sqref="F13:F64" xr:uid="{00000000-0002-0000-0000-000002000000}">
      <formula1>$F$8:$F$11</formula1>
    </dataValidation>
    <dataValidation type="list" allowBlank="1" showInputMessage="1" showErrorMessage="1" sqref="G13:G64" xr:uid="{00000000-0002-0000-0000-000003000000}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A1:O38"/>
  <sheetViews>
    <sheetView workbookViewId="0"/>
  </sheetViews>
  <sheetFormatPr baseColWidth="10" defaultColWidth="11.42578125" defaultRowHeight="15" x14ac:dyDescent="0.25"/>
  <cols>
    <col min="2" max="2" width="19.85546875" bestFit="1" customWidth="1"/>
  </cols>
  <sheetData>
    <row r="1" spans="1:15" x14ac:dyDescent="0.25">
      <c r="A1" t="s">
        <v>192</v>
      </c>
      <c r="B1" t="s">
        <v>191</v>
      </c>
      <c r="C1" t="s">
        <v>190</v>
      </c>
      <c r="D1" t="s">
        <v>193</v>
      </c>
      <c r="E1" t="s">
        <v>194</v>
      </c>
      <c r="G1" t="s">
        <v>191</v>
      </c>
      <c r="J1" t="s">
        <v>344</v>
      </c>
      <c r="K1" t="s">
        <v>345</v>
      </c>
    </row>
    <row r="2" spans="1:15" x14ac:dyDescent="0.25">
      <c r="A2">
        <v>2019</v>
      </c>
      <c r="B2" t="s">
        <v>203</v>
      </c>
      <c r="C2" t="s">
        <v>348</v>
      </c>
      <c r="D2" s="160"/>
      <c r="E2" s="160"/>
      <c r="G2" t="s">
        <v>431</v>
      </c>
      <c r="J2">
        <v>2019</v>
      </c>
      <c r="K2">
        <v>2019</v>
      </c>
    </row>
    <row r="3" spans="1:15" x14ac:dyDescent="0.25">
      <c r="A3" t="s">
        <v>185</v>
      </c>
      <c r="B3" t="s">
        <v>186</v>
      </c>
      <c r="C3" t="s">
        <v>187</v>
      </c>
    </row>
    <row r="4" spans="1:15" x14ac:dyDescent="0.25">
      <c r="A4">
        <v>1</v>
      </c>
      <c r="B4" t="s">
        <v>347</v>
      </c>
      <c r="C4" t="str">
        <f>"ACCUMULATED INDICATORS FOR THE YEAR "  &amp; $A$2 &amp; "
(total samples were used for the calculation) "</f>
        <v xml:space="preserve">ACCUMULATED INDICATORS FOR THE YEAR 2019
(total samples were used for the calculation) </v>
      </c>
      <c r="L4" s="111"/>
    </row>
    <row r="5" spans="1:15" x14ac:dyDescent="0.25">
      <c r="A5">
        <v>1</v>
      </c>
      <c r="B5" t="s">
        <v>346</v>
      </c>
      <c r="C5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Suriname, 2019</v>
      </c>
    </row>
    <row r="6" spans="1:15" x14ac:dyDescent="0.25">
      <c r="A6">
        <v>2</v>
      </c>
      <c r="B6" t="s">
        <v>346</v>
      </c>
      <c r="C6" t="str">
        <f>"Percent of Tests Positive for Influenza, compared to Other Respiratory Viruses by EW.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 by EW. Suriname, 2019</v>
      </c>
    </row>
    <row r="7" spans="1:15" x14ac:dyDescent="0.25">
      <c r="A7">
        <v>3</v>
      </c>
      <c r="B7" t="s">
        <v>346</v>
      </c>
      <c r="C7" t="str">
        <f>"Distribution of Influenza (types and subtypes) by EW. " &amp;$C$2&amp; IF(OR($E$2 &lt;&gt;"",$D$2 &lt;&gt;"" ), " - ", "") &amp; IF($E$2 &lt;&gt; "",$E$2,IF($D$2 &lt;&gt; "",$D$2,"")) &amp; ", "  &amp; IF($J$2 &lt;&gt; $K$2,$J$2 &amp; " - " &amp; $K$2,$K$2)</f>
        <v>Distribution of Influenza (types and subtypes) by EW. Suriname, 2019</v>
      </c>
    </row>
    <row r="8" spans="1:15" x14ac:dyDescent="0.25">
      <c r="A8">
        <v>4</v>
      </c>
      <c r="B8" t="s">
        <v>346</v>
      </c>
      <c r="C8" t="str">
        <f>"Distribution of influenza B by lineage and EW. "&amp;$C$2&amp; IF(OR($E$2 &lt;&gt;"",$D$2 &lt;&gt;"" ), " - ", "") &amp; IF($E$2 &lt;&gt; "",$E$2,IF($D$2 &lt;&gt; "",$D$2,"")) &amp; ", "  &amp; IF($J$2 &lt;&gt; $K$2,$J$2 &amp; " - " &amp; $K$2,$K$2)</f>
        <v>Distribution of influenza B by lineage and EW. Suriname, 2019</v>
      </c>
    </row>
    <row r="9" spans="1:15" x14ac:dyDescent="0.25">
      <c r="A9">
        <v>5</v>
      </c>
      <c r="B9" t="s">
        <v>346</v>
      </c>
      <c r="C9" s="233" t="str">
        <f>"Cumulative Proportion of Influenza Viruses. "&amp;$C$2&amp; IF(OR($E$2 &lt;&gt;"",$D$2 &lt;&gt;"" ), " - ", "") &amp; IF($E$2 &lt;&gt; "",$E$2,IF($D$2 &lt;&gt; "",$D$2,"")) &amp; ", "  &amp; IF($J$2 &lt;&gt; $K$2,$J$2 &amp; " - " &amp; $K$2,$K$2)</f>
        <v>Cumulative Proportion of Influenza Viruses. Suriname, 2019</v>
      </c>
    </row>
    <row r="10" spans="1:15" x14ac:dyDescent="0.25">
      <c r="A10">
        <v>6</v>
      </c>
      <c r="B10" t="s">
        <v>346</v>
      </c>
      <c r="C10" s="234" t="str">
        <f xml:space="preserve"> "Cumulative Proportion of Influenza and Other Respiratory Viruses. "&amp;$C$2&amp; IF(OR($E$2 &lt;&gt;"",$D$2 &lt;&gt;"" ), " - ", "") &amp; IF($E$2 &lt;&gt; "",$E$2,IF($D$2 &lt;&gt; "",$D$2,"")) &amp; ", "  &amp; IF($J$2 &lt;&gt; $K$2,$J$2 &amp; " - " &amp; $K$2,$K$2)</f>
        <v>Cumulative Proportion of Influenza and Other Respiratory Viruses. Suriname, 2019</v>
      </c>
    </row>
    <row r="11" spans="1:15" x14ac:dyDescent="0.25">
      <c r="A11">
        <v>0</v>
      </c>
      <c r="B11" t="s">
        <v>343</v>
      </c>
      <c r="C11" t="str">
        <f>IF($E$2 &lt;&gt; "",$E$2,IF($D$2 &lt;&gt; "",$D$2,$C$2)) &amp; " - Sentinel  SARI surveillance " &amp;
" 
Number of SARI cases by EW . Year"&amp; IF($J$2 &lt;&gt; $K$2,"s " &amp;$J$2 &amp; " - " &amp; $K$2," " &amp; $K$2)</f>
        <v>Suriname - Sentinel  SARI surveillance  
Number of SARI cases by EW . Year 2019</v>
      </c>
    </row>
    <row r="12" spans="1:15" x14ac:dyDescent="0.25">
      <c r="A12">
        <v>1</v>
      </c>
      <c r="B12" t="s">
        <v>343</v>
      </c>
      <c r="C12" t="str">
        <f>"Sentinel Surveillance of Severe Acute Respiratory Infection (SARI)
SARI Percent positivity, by EW. "  &amp;$C$2&amp; IF(OR($E$2 &lt;&gt;"",$D$2 &lt;&gt;"" ), " - ", "") &amp; IF($E$2 &lt;&gt; "",$E$2,IF($D$2 &lt;&gt; "",$D$2,"")) &amp; ", "  &amp; IF($J$2 &lt;&gt; $K$2,$J$2 &amp; " - " &amp; $K$2,$K$2)
&amp; "
(percentage of SARI cases of total hospitalizations)"</f>
        <v>Sentinel Surveillance of Severe Acute Respiratory Infection (SARI)
SARI Percent positivity, by EW. Suriname, 2019
(percentage of SARI cases of total hospitalizations)</v>
      </c>
      <c r="D12" s="161"/>
      <c r="O12" s="111"/>
    </row>
    <row r="13" spans="1:15" x14ac:dyDescent="0.25">
      <c r="A13">
        <v>2</v>
      </c>
      <c r="B13" t="s">
        <v>343</v>
      </c>
      <c r="C13" t="str">
        <f xml:space="preserve"> IF($E$2 &lt;&gt; "",$E$2,IF($D$2 &lt;&gt; "",$D$2,$C$2)) &amp;" - Sentinel Surveillance of Severe Acute Respiratory Infection (SARI)
SARI cases with/without samples. "  &amp; IF($J$2 &lt;&gt; $K$2,$J$2 &amp; " - " &amp; $K$2,$K$2)</f>
        <v>Suriname - Sentinel Surveillance of Severe Acute Respiratory Infection (SARI)
SARI cases with/without samples. 2019</v>
      </c>
    </row>
    <row r="14" spans="1:15" x14ac:dyDescent="0.25">
      <c r="A14">
        <v>3</v>
      </c>
      <c r="B14" t="s">
        <v>343</v>
      </c>
      <c r="C14" t="str">
        <f>"Sentinel Surveillance of Severe Acute Respiratory Infection (SARI)
 SARI cases positives for influenza and % of positive cases of influenza in all cases of SARI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SARI cases positives for influenza and % of positive cases of influenza in all cases of SARI by EW. Suriname, 2019</v>
      </c>
    </row>
    <row r="15" spans="1:15" x14ac:dyDescent="0.25">
      <c r="A15">
        <v>4</v>
      </c>
      <c r="B15" t="s">
        <v>343</v>
      </c>
      <c r="C15" t="str">
        <f>"SARI cases with positive samples for influenza, RSV, and ORV
 by EW. " &amp;$C$2&amp; IF(OR($E$2 &lt;&gt;"",$D$2 &lt;&gt;"" ), " - ", "") &amp; IF($E$2 &lt;&gt; "",$E$2,IF($D$2 &lt;&gt; "",$D$2,"")) &amp; ", "  &amp; IF($J$2 &lt;&gt; $K$2,$J$2 &amp; " - " &amp; $K$2,$K$2)</f>
        <v>SARI cases with positive samples for influenza, RSV, and ORV
 by EW. Suriname, 2019</v>
      </c>
    </row>
    <row r="16" spans="1:15" x14ac:dyDescent="0.25">
      <c r="A16">
        <v>5</v>
      </c>
      <c r="B16" t="s">
        <v>343</v>
      </c>
      <c r="C16" t="str">
        <f>"Sentinel Surveillance of Severe Acute Respiratory Infection (SARI)
 Number of RSV-positive SARI cases and % of RSV positive cases of total SARI case.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RSV-positive SARI cases and % of RSV positive cases of total SARI case. Suriname, 2019</v>
      </c>
    </row>
    <row r="17" spans="1:3" x14ac:dyDescent="0.25">
      <c r="A17">
        <v>6</v>
      </c>
      <c r="B17" t="s">
        <v>343</v>
      </c>
      <c r="C17" t="str">
        <f>"Sentinel Surveillance of Severe Acute Respiratory Infection (SARI)
Distribution of SARI cases- influenza positive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SARI cases- influenza positive by EW. Suriname, 2019</v>
      </c>
    </row>
    <row r="18" spans="1:3" x14ac:dyDescent="0.25">
      <c r="A18">
        <v>7</v>
      </c>
      <c r="B18" t="s">
        <v>343</v>
      </c>
      <c r="C18" t="str">
        <f>"Sentinel Surveillance of Severe Acute Respiratory Infection (SARI)
 Number of SARI cases admitted to ICU by EW. "&amp;$C$2&amp; IF(OR($E$2 &lt;&gt;"",$D$2 &lt;&gt;"" ), " - ", "") &amp; IF($E$2 &lt;&gt; "",$E$2,IF($D$2 &lt;&gt; "",$D$2,"")) &amp; ", "  &amp; IF($J$2 &lt;&gt; $K$2,$J$2 &amp; " - " &amp; $K$2,$K$2) &amp; "
(percentage of SARI cases from all ICU admissions)"</f>
        <v>Sentinel Surveillance of Severe Acute Respiratory Infection (SARI)
 Number of SARI cases admitted to ICU by EW. Suriname, 2019
(percentage of SARI cases from all ICU admissions)</v>
      </c>
    </row>
    <row r="19" spans="1:3" x14ac:dyDescent="0.25">
      <c r="A19">
        <v>8</v>
      </c>
      <c r="B19" t="s">
        <v>343</v>
      </c>
      <c r="C19" t="str">
        <f>"Sentinel Surveillance of Severe Acute Respiratory Infection (SARI)
Distribution of total SARI cases, by age group, by EW. 
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total SARI cases, by age group, by EW. 
Suriname, 2019</v>
      </c>
    </row>
    <row r="20" spans="1:3" x14ac:dyDescent="0.25">
      <c r="A20">
        <v>9</v>
      </c>
      <c r="B20" t="s">
        <v>343</v>
      </c>
      <c r="C20" t="str">
        <f xml:space="preserve"> "Sentinel Surveillance of SARI
 Number of IRAG dead cases per virus type by epidemiological week. " &amp;$C$2&amp; IF(OR($E$2 &lt;&gt;"",$D$2 &lt;&gt;"" ), " - ", "") &amp; IF($E$2 &lt;&gt; "",$E$2,IF($D$2 &lt;&gt; "",$D$2,"")) &amp; ", "  &amp; IF($J$2 &lt;&gt; $K$2,$J$2 &amp; " - " &amp; $K$2,$K$2)</f>
        <v>Sentinel Surveillance of SARI
 Number of IRAG dead cases per virus type by epidemiological week. Suriname, 2019</v>
      </c>
    </row>
    <row r="21" spans="1:3" x14ac:dyDescent="0.25">
      <c r="A21">
        <v>1</v>
      </c>
      <c r="B21" t="s">
        <v>188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Suriname 2019</v>
      </c>
    </row>
    <row r="22" spans="1:3" x14ac:dyDescent="0.25">
      <c r="A22">
        <v>1</v>
      </c>
      <c r="B22" t="s">
        <v>189</v>
      </c>
      <c r="C22" t="str">
        <f>"Sentinel Surveillance of Severe Acute Respiratory Infection (SARI)
 Number of SARI cases death virus subtype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SARI cases death virus subtype by epidemiological week.
 Suriname, 2019</v>
      </c>
    </row>
    <row r="23" spans="1:3" x14ac:dyDescent="0.25">
      <c r="A23">
        <v>2</v>
      </c>
      <c r="B23" t="s">
        <v>189</v>
      </c>
      <c r="C23" t="str">
        <f>"Sentinel Surveillance of Severe Acute Respiratory Infection (SARI)
 Distribution of SARI cases death by age groups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Distribution of SARI cases death by age groups by epidemiological week.
 Suriname, 2019</v>
      </c>
    </row>
    <row r="24" spans="1:3" x14ac:dyDescent="0.25">
      <c r="A24">
        <v>3</v>
      </c>
      <c r="B24" t="s">
        <v>189</v>
      </c>
      <c r="C24" t="str">
        <f>IF($E$2&lt;&gt;"",$E$2,IF($D$2&lt;&gt;"",$D$2,$C$2))&amp;" - Sentinel  SARI surveillance "&amp;
" Number of SARI deaths by epidemiological week. Year "&amp;IF($J$2&lt;&gt;$K$2,$J$2&amp;" - "&amp;$K$2,$K$2)</f>
        <v>Suriname - Sentinel  SARI surveillance  Number of SARI deaths by epidemiological week. Year 2019</v>
      </c>
    </row>
    <row r="25" spans="1:3" x14ac:dyDescent="0.25">
      <c r="A25">
        <v>1</v>
      </c>
      <c r="B25" t="s">
        <v>316</v>
      </c>
      <c r="C25" t="str">
        <f>"Sentinel Surveillance of Influenza-like illness (ILI)
 Number and % of ILI cases by EW. "&amp;$C$2&amp; IF(OR($E$2 &lt;&gt;"",$D$2 &lt;&gt;"" ), " - ", "") &amp; IF($E$2 &lt;&gt; "",$E$2,IF($D$2 &lt;&gt; "",$D$2,"")) &amp; ", "  &amp; IF($J$2 &lt;&gt; $K$2,$J$2 &amp; " - " &amp; $K$2,$K$2)</f>
        <v>Sentinel Surveillance of Influenza-like illness (ILI)
 Number and % of ILI cases by EW. Suriname, 2019</v>
      </c>
    </row>
    <row r="26" spans="1:3" x14ac:dyDescent="0.25">
      <c r="A26">
        <v>2</v>
      </c>
      <c r="B26" t="s">
        <v>316</v>
      </c>
      <c r="C26" t="str">
        <f xml:space="preserve"> IF($E$2 &lt;&gt; "",$E$2,IF($D$2 &lt;&gt; "",$D$2,$C$2)) &amp;" - Sentinel Surveillance of Influenza-like illness (ILI)
ILI cases with/without samples. " &amp;$C$2&amp; IF(OR($E$2 &lt;&gt;"",$D$2 &lt;&gt;"" ), " - ", "") &amp; IF($E$2 &lt;&gt; "",$E$2,IF($D$2 &lt;&gt; "",$D$2,"")) &amp; ", "  &amp; IF($J$2 &lt;&gt; $K$2,$J$2 &amp; " - " &amp; $K$2,$K$2)</f>
        <v>Suriname - Sentinel Surveillance of Influenza-like illness (ILI)
ILI cases with/without samples. Suriname, 2019</v>
      </c>
    </row>
    <row r="27" spans="1:3" x14ac:dyDescent="0.25">
      <c r="A27">
        <v>3</v>
      </c>
      <c r="B27" t="s">
        <v>316</v>
      </c>
      <c r="C27" t="str">
        <f>"Sentinel Surveillance of Influenza-like illness (ILI)
 ILI cases and % of positive cases of influenza in all cases of ILI. " &amp;$C$2&amp; IF(OR($E$2 &lt;&gt;"",$D$2 &lt;&gt;"" ), " - ", "") &amp; IF($E$2 &lt;&gt; "",$E$2,IF($D$2 &lt;&gt; "",$D$2,"")) &amp; ", "  &amp; IF($J$2 &lt;&gt; $K$2,$J$2 &amp; " - " &amp; $K$2,$K$2)
&amp; ""</f>
        <v>Sentinel Surveillance of Influenza-like illness (ILI)
 ILI cases and % of positive cases of influenza in all cases of ILI. Suriname, 2019</v>
      </c>
    </row>
    <row r="28" spans="1:3" x14ac:dyDescent="0.25">
      <c r="A28">
        <v>4</v>
      </c>
      <c r="B28" t="s">
        <v>316</v>
      </c>
      <c r="C28" t="str">
        <f>"Sentinel Surveillance of Influenza-like illness (ILI)
 ILI cases and % of RSV positive cases of all cases of ILI. " &amp;$C$2&amp; IF(OR($E$2 &lt;&gt;"",$D$2 &lt;&gt;"" ), " - ", "") &amp; IF($E$2 &lt;&gt; "",$E$2,IF($D$2 &lt;&gt; "",$D$2,"")) &amp; ", "  &amp; IF($J$2 &lt;&gt; $K$2,$J$2 &amp; " - " &amp; $K$2,$K$2)</f>
        <v>Sentinel Surveillance of Influenza-like illness (ILI)
 ILI cases and % of RSV positive cases of all cases of ILI. Suriname, 2019</v>
      </c>
    </row>
    <row r="29" spans="1:3" x14ac:dyDescent="0.25">
      <c r="B29" t="s">
        <v>350</v>
      </c>
      <c r="C29" t="str">
        <f>IF($E$2 &lt;&gt; "",$E$2,IF($D$2 &lt;&gt; "",$D$2,$C$2))  &amp; IF($E$2 &lt;&gt; "",$E$2,IF($D$2 &lt;&gt; "",$D$2,"")) &amp; ", "  &amp; IF($J$2 &lt;&gt; $K$2,$J$2 &amp; " - " &amp; $K$2,$K$2)</f>
        <v>Suriname, 2019</v>
      </c>
    </row>
    <row r="30" spans="1:3" x14ac:dyDescent="0.25">
      <c r="B30" t="s">
        <v>349</v>
      </c>
      <c r="C30" t="str">
        <f>IF($E$2 &lt;&gt; "",$E$2,IF($D$2 &lt;&gt; "",$D$2,$C$2)) &amp; " - FluID"</f>
        <v>Suriname - FluID</v>
      </c>
    </row>
    <row r="31" spans="1:3" x14ac:dyDescent="0.25">
      <c r="B31" t="s">
        <v>351</v>
      </c>
      <c r="C31" t="str">
        <f>IF($E$2 &lt;&gt; "",$E$2,IF($D$2 &lt;&gt; "",$D$2,$C$2)) &amp; " - FluID - ILI"</f>
        <v>Suriname - FluID - ILI</v>
      </c>
    </row>
    <row r="32" spans="1:3" x14ac:dyDescent="0.25">
      <c r="B32" t="s">
        <v>352</v>
      </c>
      <c r="C32" t="str">
        <f>$C$2&amp; IF(OR($E$2 &lt;&gt;"",$D$2 &lt;&gt;"" ), " - ", "") &amp; IF($E$2 &lt;&gt; "",$E$2,IF($D$2 &lt;&gt; "",$D$2,"")) &amp; ", "  &amp; IF($J$2 &lt;&gt; $K$2,$J$2 &amp; " - " &amp; $K$2,$K$2) &amp;" graphs"</f>
        <v>Suriname, 2019 graphs</v>
      </c>
    </row>
    <row r="33" spans="1:3" x14ac:dyDescent="0.25">
      <c r="A33">
        <v>1</v>
      </c>
      <c r="B33" t="s">
        <v>402</v>
      </c>
      <c r="C33" t="str">
        <f>"Distribution of Influenza and Other Respiratory Viruses under Surveillance ILI by EW. " &amp;$C$2&amp; IF(OR($E$2 &lt;&gt;"",$D$2 &lt;&gt;"" ), " - ", "") &amp; IF($E$2 &lt;&gt; "",$E$2,IF($D$2 &lt;&gt; "",$D$2,"")) &amp; ", "  &amp; IF($J$2 &lt;&gt; $K$2,$J$2 &amp; " - " &amp; $K$2,$K$2)</f>
        <v>Distribution of Influenza and Other Respiratory Viruses under Surveillance ILI by EW. Suriname, 2019</v>
      </c>
    </row>
    <row r="34" spans="1:3" x14ac:dyDescent="0.25">
      <c r="A34">
        <v>2</v>
      </c>
      <c r="B34" t="s">
        <v>402</v>
      </c>
      <c r="C34" t="str">
        <f>"Percent of Tests Positive for Influenza, compared to Other Respiratory Viruses.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Viruses. Suriname, 2019</v>
      </c>
    </row>
    <row r="35" spans="1:3" x14ac:dyDescent="0.25">
      <c r="A35">
        <v>3</v>
      </c>
      <c r="B35" t="s">
        <v>402</v>
      </c>
      <c r="C35" t="str">
        <f>"Distribution of ILI influenza cases by types and subtipes, and EW. " &amp;$C$2&amp; IF(OR($E$2 &lt;&gt;"",$D$2 &lt;&gt;"" ), " - ", "") &amp; IF($E$2 &lt;&gt; "",$E$2,IF($D$2 &lt;&gt; "",$D$2,"")) &amp; ", "  &amp; IF($J$2 &lt;&gt; $K$2,$J$2 &amp; " - " &amp; $K$2,$K$2)</f>
        <v>Distribution of ILI influenza cases by types and subtipes, and EW. Suriname, 2019</v>
      </c>
    </row>
    <row r="36" spans="1:3" x14ac:dyDescent="0.25">
      <c r="A36">
        <v>4</v>
      </c>
      <c r="B36" t="s">
        <v>402</v>
      </c>
      <c r="C36" t="str">
        <f>"Distribution of ILI influenza  B cases by linaje, and EW. "&amp;$C$2&amp; IF(OR($E$2 &lt;&gt;"",$D$2 &lt;&gt;"" ), " - ", "") &amp; IF($E$2 &lt;&gt; "",$E$2,IF($D$2 &lt;&gt; "",$D$2,"")) &amp; ", "  &amp; IF($J$2 &lt;&gt; $K$2,$J$2 &amp; " - " &amp; $K$2,$K$2)</f>
        <v>Distribution of ILI influenza  B cases by linaje, and EW. Suriname, 2019</v>
      </c>
    </row>
    <row r="37" spans="1:3" x14ac:dyDescent="0.25">
      <c r="A37">
        <v>5</v>
      </c>
      <c r="B37" t="s">
        <v>402</v>
      </c>
      <c r="C37" t="str">
        <f xml:space="preserve"> "Cumulative proportion of influenza viruses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in sentinel surveillance ETI. Suriname, 2019</v>
      </c>
    </row>
    <row r="38" spans="1:3" x14ac:dyDescent="0.25">
      <c r="A38">
        <v>6</v>
      </c>
      <c r="B38" t="s">
        <v>402</v>
      </c>
      <c r="C38" t="str">
        <f xml:space="preserve"> "Cumulative proportion of influenza viruses and other respiratory viruses,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and other respiratory viruses, in sentinel surveillance ETI. Suriname, 2019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  <pageSetUpPr fitToPage="1"/>
  </sheetPr>
  <dimension ref="B1:R107"/>
  <sheetViews>
    <sheetView showGridLines="0" view="pageBreakPreview" zoomScaleNormal="100" zoomScaleSheetLayoutView="100" zoomScalePageLayoutView="87" workbookViewId="0">
      <selection activeCell="C4" sqref="C4"/>
    </sheetView>
  </sheetViews>
  <sheetFormatPr baseColWidth="10" defaultColWidth="9.140625" defaultRowHeight="15" x14ac:dyDescent="0.25"/>
  <cols>
    <col min="1" max="1" width="1.140625" customWidth="1"/>
    <col min="2" max="2" width="3.85546875" style="160" customWidth="1"/>
    <col min="3" max="14" width="9.140625" style="160"/>
    <col min="15" max="15" width="4.140625" style="160" customWidth="1"/>
    <col min="16" max="16" width="1.5703125" customWidth="1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07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6" ht="16.5" customHeight="1" x14ac:dyDescent="0.25">
      <c r="B4" s="210"/>
      <c r="O4" s="211"/>
      <c r="P4" s="211"/>
    </row>
    <row r="5" spans="2:16" ht="20.25" customHeight="1" x14ac:dyDescent="0.35">
      <c r="B5" s="369" t="s">
        <v>383</v>
      </c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70"/>
      <c r="N5" s="370"/>
      <c r="O5" s="371"/>
      <c r="P5" s="211"/>
    </row>
    <row r="6" spans="2:16" ht="15.75" thickBot="1" x14ac:dyDescent="0.3">
      <c r="B6" s="372" t="s">
        <v>374</v>
      </c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4"/>
    </row>
    <row r="7" spans="2:16" ht="8.25" customHeight="1" x14ac:dyDescent="0.25">
      <c r="B7" s="210"/>
      <c r="O7" s="211"/>
    </row>
    <row r="8" spans="2:16" ht="14.25" customHeight="1" x14ac:dyDescent="0.25">
      <c r="B8" s="210"/>
      <c r="C8" s="360" t="s">
        <v>375</v>
      </c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211"/>
    </row>
    <row r="9" spans="2:16" s="61" customFormat="1" ht="24" customHeight="1" x14ac:dyDescent="0.25">
      <c r="B9" s="216"/>
      <c r="C9" s="367" t="s">
        <v>384</v>
      </c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217"/>
    </row>
    <row r="10" spans="2:16" s="61" customFormat="1" ht="24" customHeight="1" x14ac:dyDescent="0.25">
      <c r="B10" s="216"/>
      <c r="C10" s="368" t="s">
        <v>380</v>
      </c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217"/>
    </row>
    <row r="11" spans="2:16" s="61" customFormat="1" ht="24" customHeight="1" x14ac:dyDescent="0.25">
      <c r="B11" s="216"/>
      <c r="C11" s="367" t="s">
        <v>381</v>
      </c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8"/>
      <c r="O11" s="217"/>
    </row>
    <row r="12" spans="2:16" s="61" customFormat="1" ht="30.75" customHeight="1" x14ac:dyDescent="0.25">
      <c r="B12" s="216"/>
      <c r="C12" s="362" t="s">
        <v>382</v>
      </c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217"/>
    </row>
    <row r="13" spans="2:16" ht="20.25" customHeight="1" x14ac:dyDescent="0.25">
      <c r="B13" s="210"/>
      <c r="C13" s="360" t="s">
        <v>376</v>
      </c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211"/>
    </row>
    <row r="14" spans="2:16" ht="27" customHeight="1" x14ac:dyDescent="0.25">
      <c r="B14" s="210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211"/>
    </row>
    <row r="15" spans="2:16" x14ac:dyDescent="0.25">
      <c r="B15" s="210"/>
      <c r="O15" s="211"/>
    </row>
    <row r="16" spans="2:16" x14ac:dyDescent="0.25">
      <c r="B16" s="210"/>
      <c r="O16" s="211"/>
    </row>
    <row r="17" spans="2:18" x14ac:dyDescent="0.25">
      <c r="B17" s="210"/>
      <c r="O17" s="211"/>
    </row>
    <row r="18" spans="2:18" x14ac:dyDescent="0.25">
      <c r="B18" s="210"/>
      <c r="O18" s="211"/>
    </row>
    <row r="19" spans="2:18" x14ac:dyDescent="0.25">
      <c r="B19" s="210"/>
      <c r="O19" s="211"/>
    </row>
    <row r="20" spans="2:18" x14ac:dyDescent="0.25">
      <c r="B20" s="210"/>
      <c r="O20" s="211"/>
    </row>
    <row r="21" spans="2:18" x14ac:dyDescent="0.25">
      <c r="B21" s="210"/>
      <c r="O21" s="211"/>
    </row>
    <row r="22" spans="2:18" x14ac:dyDescent="0.25">
      <c r="B22" s="210"/>
      <c r="O22" s="211"/>
    </row>
    <row r="23" spans="2:18" x14ac:dyDescent="0.25">
      <c r="B23" s="210"/>
      <c r="O23" s="211"/>
    </row>
    <row r="24" spans="2:18" x14ac:dyDescent="0.25">
      <c r="B24" s="210"/>
      <c r="O24" s="211"/>
    </row>
    <row r="25" spans="2:18" x14ac:dyDescent="0.25">
      <c r="B25" s="210"/>
      <c r="O25" s="211"/>
    </row>
    <row r="26" spans="2:18" ht="13.5" customHeight="1" x14ac:dyDescent="0.25">
      <c r="B26" s="210"/>
      <c r="O26" s="211"/>
    </row>
    <row r="27" spans="2:18" ht="22.5" customHeight="1" x14ac:dyDescent="0.25">
      <c r="B27" s="210"/>
      <c r="C27" s="364" t="s">
        <v>404</v>
      </c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211"/>
    </row>
    <row r="28" spans="2:18" ht="45" customHeight="1" x14ac:dyDescent="0.25">
      <c r="B28" s="210"/>
      <c r="C28" s="365" t="s">
        <v>403</v>
      </c>
      <c r="D28" s="365"/>
      <c r="E28" s="365"/>
      <c r="F28" s="365"/>
      <c r="G28" s="365"/>
      <c r="H28" s="365"/>
      <c r="I28" s="366" t="s">
        <v>379</v>
      </c>
      <c r="J28" s="366"/>
      <c r="K28" s="366"/>
      <c r="L28" s="366"/>
      <c r="M28" s="366"/>
      <c r="N28" s="366"/>
      <c r="O28" s="218"/>
      <c r="P28" s="212"/>
      <c r="Q28" s="212"/>
      <c r="R28" s="212"/>
    </row>
    <row r="29" spans="2:18" ht="15" customHeight="1" x14ac:dyDescent="0.25">
      <c r="B29" s="210"/>
      <c r="O29" s="211"/>
    </row>
    <row r="30" spans="2:18" x14ac:dyDescent="0.25">
      <c r="B30" s="210"/>
      <c r="O30" s="211"/>
    </row>
    <row r="31" spans="2:18" x14ac:dyDescent="0.25">
      <c r="B31" s="210"/>
      <c r="O31" s="211"/>
    </row>
    <row r="32" spans="2:18" x14ac:dyDescent="0.25">
      <c r="B32" s="210"/>
      <c r="O32" s="211"/>
    </row>
    <row r="33" spans="2:15" x14ac:dyDescent="0.25">
      <c r="B33" s="210"/>
      <c r="O33" s="211"/>
    </row>
    <row r="34" spans="2:15" x14ac:dyDescent="0.25">
      <c r="B34" s="210"/>
      <c r="O34" s="211"/>
    </row>
    <row r="35" spans="2:15" x14ac:dyDescent="0.25">
      <c r="B35" s="210"/>
      <c r="O35" s="211"/>
    </row>
    <row r="36" spans="2:15" x14ac:dyDescent="0.25">
      <c r="B36" s="210"/>
      <c r="O36" s="211"/>
    </row>
    <row r="37" spans="2:15" x14ac:dyDescent="0.25">
      <c r="B37" s="210"/>
      <c r="O37" s="211"/>
    </row>
    <row r="38" spans="2:15" x14ac:dyDescent="0.25">
      <c r="B38" s="210"/>
      <c r="O38" s="211"/>
    </row>
    <row r="39" spans="2:15" x14ac:dyDescent="0.25">
      <c r="B39" s="210"/>
      <c r="O39" s="211"/>
    </row>
    <row r="40" spans="2:15" ht="12.75" customHeight="1" x14ac:dyDescent="0.25">
      <c r="B40" s="210"/>
      <c r="O40" s="211"/>
    </row>
    <row r="41" spans="2:15" x14ac:dyDescent="0.25">
      <c r="B41" s="357" t="s">
        <v>387</v>
      </c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9"/>
    </row>
    <row r="42" spans="2:15" ht="15" customHeight="1" x14ac:dyDescent="0.25"/>
    <row r="43" spans="2:15" x14ac:dyDescent="0.25">
      <c r="B43" s="210"/>
      <c r="O43" s="211"/>
    </row>
    <row r="44" spans="2:15" x14ac:dyDescent="0.25">
      <c r="B44" s="210"/>
      <c r="O44" s="211"/>
    </row>
    <row r="45" spans="2:15" x14ac:dyDescent="0.25">
      <c r="B45" s="210"/>
      <c r="O45" s="211"/>
    </row>
    <row r="46" spans="2:15" x14ac:dyDescent="0.25">
      <c r="B46" s="210"/>
      <c r="O46" s="211"/>
    </row>
    <row r="47" spans="2:15" x14ac:dyDescent="0.25">
      <c r="B47" s="210"/>
      <c r="O47" s="211"/>
    </row>
    <row r="48" spans="2:15" x14ac:dyDescent="0.25">
      <c r="B48" s="210"/>
      <c r="O48" s="211"/>
    </row>
    <row r="49" spans="2:15" x14ac:dyDescent="0.25">
      <c r="B49" s="210"/>
      <c r="O49" s="211"/>
    </row>
    <row r="50" spans="2:15" x14ac:dyDescent="0.25">
      <c r="B50" s="210"/>
      <c r="O50" s="211"/>
    </row>
    <row r="51" spans="2:15" x14ac:dyDescent="0.25">
      <c r="B51" s="210"/>
      <c r="O51" s="211"/>
    </row>
    <row r="52" spans="2:15" x14ac:dyDescent="0.25">
      <c r="B52" s="210"/>
      <c r="O52" s="211"/>
    </row>
    <row r="53" spans="2:15" ht="20.25" customHeight="1" thickBot="1" x14ac:dyDescent="0.3">
      <c r="B53" s="213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5"/>
    </row>
    <row r="54" spans="2:15" ht="15.75" thickBot="1" x14ac:dyDescent="0.3">
      <c r="B54" s="219" t="s">
        <v>386</v>
      </c>
    </row>
    <row r="55" spans="2:15" x14ac:dyDescent="0.25">
      <c r="B55" s="207"/>
      <c r="C55" s="208"/>
      <c r="D55" s="208"/>
      <c r="E55" s="208"/>
      <c r="F55" s="208"/>
      <c r="G55" s="208"/>
      <c r="H55" s="208"/>
      <c r="I55" s="208"/>
      <c r="J55" s="208"/>
      <c r="K55" s="208"/>
      <c r="L55" s="208"/>
      <c r="M55" s="208"/>
      <c r="N55" s="208"/>
      <c r="O55" s="209"/>
    </row>
    <row r="56" spans="2:15" x14ac:dyDescent="0.25">
      <c r="B56" s="210"/>
      <c r="C56" s="360" t="s">
        <v>377</v>
      </c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211"/>
    </row>
    <row r="57" spans="2:15" ht="28.5" customHeight="1" x14ac:dyDescent="0.25">
      <c r="B57" s="210"/>
      <c r="C57" s="356"/>
      <c r="D57" s="356"/>
      <c r="E57" s="356"/>
      <c r="F57" s="356"/>
      <c r="G57" s="356"/>
      <c r="H57" s="356"/>
      <c r="I57" s="356"/>
      <c r="J57" s="356"/>
      <c r="K57" s="356"/>
      <c r="L57" s="356"/>
      <c r="M57" s="356"/>
      <c r="N57" s="356"/>
      <c r="O57" s="211"/>
    </row>
    <row r="58" spans="2:15" ht="28.5" customHeight="1" x14ac:dyDescent="0.25">
      <c r="B58" s="210"/>
      <c r="C58" s="356"/>
      <c r="D58" s="356"/>
      <c r="E58" s="356"/>
      <c r="F58" s="356"/>
      <c r="G58" s="356"/>
      <c r="H58" s="356"/>
      <c r="I58" s="356"/>
      <c r="J58" s="356"/>
      <c r="K58" s="356"/>
      <c r="L58" s="356"/>
      <c r="M58" s="356"/>
      <c r="N58" s="356"/>
      <c r="O58" s="211"/>
    </row>
    <row r="59" spans="2:15" x14ac:dyDescent="0.25">
      <c r="B59" s="210"/>
      <c r="O59" s="211"/>
    </row>
    <row r="60" spans="2:15" x14ac:dyDescent="0.25">
      <c r="B60" s="210"/>
      <c r="O60" s="211"/>
    </row>
    <row r="61" spans="2:15" x14ac:dyDescent="0.25">
      <c r="B61" s="210"/>
      <c r="O61" s="211"/>
    </row>
    <row r="62" spans="2:15" x14ac:dyDescent="0.25">
      <c r="B62" s="210"/>
      <c r="O62" s="211"/>
    </row>
    <row r="63" spans="2:15" x14ac:dyDescent="0.25">
      <c r="B63" s="210"/>
      <c r="O63" s="211"/>
    </row>
    <row r="64" spans="2:15" x14ac:dyDescent="0.25">
      <c r="B64" s="210"/>
      <c r="O64" s="211"/>
    </row>
    <row r="65" spans="2:15" x14ac:dyDescent="0.25">
      <c r="B65" s="210"/>
      <c r="O65" s="211"/>
    </row>
    <row r="66" spans="2:15" x14ac:dyDescent="0.25">
      <c r="B66" s="210"/>
      <c r="O66" s="211"/>
    </row>
    <row r="67" spans="2:15" x14ac:dyDescent="0.25">
      <c r="B67" s="210"/>
      <c r="O67" s="211"/>
    </row>
    <row r="68" spans="2:15" x14ac:dyDescent="0.25">
      <c r="B68" s="210"/>
      <c r="O68" s="211"/>
    </row>
    <row r="69" spans="2:15" x14ac:dyDescent="0.25">
      <c r="B69" s="210"/>
      <c r="O69" s="211"/>
    </row>
    <row r="70" spans="2:15" x14ac:dyDescent="0.25">
      <c r="B70" s="210"/>
      <c r="O70" s="211"/>
    </row>
    <row r="71" spans="2:15" x14ac:dyDescent="0.25">
      <c r="B71" s="210"/>
      <c r="C71" s="360" t="s">
        <v>378</v>
      </c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211"/>
    </row>
    <row r="72" spans="2:15" ht="30.75" customHeight="1" x14ac:dyDescent="0.25">
      <c r="B72" s="210"/>
      <c r="C72" s="361" t="s">
        <v>385</v>
      </c>
      <c r="D72" s="361"/>
      <c r="E72" s="361"/>
      <c r="F72" s="361"/>
      <c r="G72" s="361"/>
      <c r="H72" s="361"/>
      <c r="I72" s="361"/>
      <c r="J72" s="361"/>
      <c r="K72" s="361"/>
      <c r="L72" s="361"/>
      <c r="M72" s="361"/>
      <c r="N72" s="361"/>
      <c r="O72" s="211"/>
    </row>
    <row r="73" spans="2:15" ht="33" customHeight="1" x14ac:dyDescent="0.25">
      <c r="B73" s="210"/>
      <c r="C73" s="356"/>
      <c r="D73" s="356"/>
      <c r="E73" s="356"/>
      <c r="F73" s="356"/>
      <c r="G73" s="356"/>
      <c r="H73" s="356"/>
      <c r="I73" s="356"/>
      <c r="J73" s="356"/>
      <c r="K73" s="356"/>
      <c r="L73" s="356"/>
      <c r="M73" s="356"/>
      <c r="N73" s="356"/>
      <c r="O73" s="211"/>
    </row>
    <row r="74" spans="2:15" x14ac:dyDescent="0.25">
      <c r="B74" s="210"/>
      <c r="O74" s="211"/>
    </row>
    <row r="75" spans="2:15" x14ac:dyDescent="0.25">
      <c r="B75" s="210"/>
      <c r="O75" s="211"/>
    </row>
    <row r="76" spans="2:15" x14ac:dyDescent="0.25">
      <c r="B76" s="210"/>
      <c r="O76" s="211"/>
    </row>
    <row r="77" spans="2:15" x14ac:dyDescent="0.25">
      <c r="B77" s="210"/>
      <c r="O77" s="211"/>
    </row>
    <row r="78" spans="2:15" x14ac:dyDescent="0.25">
      <c r="B78" s="210"/>
      <c r="O78" s="211"/>
    </row>
    <row r="79" spans="2:15" x14ac:dyDescent="0.25">
      <c r="B79" s="210"/>
      <c r="O79" s="211"/>
    </row>
    <row r="80" spans="2:15" x14ac:dyDescent="0.25">
      <c r="B80" s="210"/>
      <c r="O80" s="211"/>
    </row>
    <row r="81" spans="2:15" x14ac:dyDescent="0.25">
      <c r="B81" s="210"/>
      <c r="O81" s="211"/>
    </row>
    <row r="82" spans="2:15" x14ac:dyDescent="0.25">
      <c r="B82" s="210"/>
      <c r="O82" s="211"/>
    </row>
    <row r="83" spans="2:15" x14ac:dyDescent="0.25">
      <c r="B83" s="210"/>
      <c r="O83" s="211"/>
    </row>
    <row r="84" spans="2:15" x14ac:dyDescent="0.25">
      <c r="B84" s="210"/>
      <c r="O84" s="211"/>
    </row>
    <row r="85" spans="2:15" x14ac:dyDescent="0.25">
      <c r="B85" s="210"/>
      <c r="O85" s="211"/>
    </row>
    <row r="86" spans="2:15" x14ac:dyDescent="0.25">
      <c r="B86" s="210"/>
      <c r="O86" s="211"/>
    </row>
    <row r="87" spans="2:15" x14ac:dyDescent="0.25">
      <c r="B87" s="210"/>
      <c r="O87" s="211"/>
    </row>
    <row r="88" spans="2:15" x14ac:dyDescent="0.25">
      <c r="B88" s="210"/>
      <c r="O88" s="211"/>
    </row>
    <row r="89" spans="2:15" x14ac:dyDescent="0.25">
      <c r="B89" s="210"/>
      <c r="O89" s="211"/>
    </row>
    <row r="90" spans="2:15" x14ac:dyDescent="0.25">
      <c r="B90" s="210"/>
      <c r="O90" s="211"/>
    </row>
    <row r="91" spans="2:15" x14ac:dyDescent="0.25">
      <c r="B91" s="210"/>
      <c r="O91" s="211"/>
    </row>
    <row r="92" spans="2:15" ht="23.25" customHeight="1" x14ac:dyDescent="0.25">
      <c r="B92" s="210"/>
      <c r="O92" s="211"/>
    </row>
    <row r="93" spans="2:15" ht="24" customHeight="1" x14ac:dyDescent="0.25">
      <c r="B93" s="210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211"/>
    </row>
    <row r="94" spans="2:15" x14ac:dyDescent="0.25">
      <c r="B94" s="210"/>
      <c r="O94" s="211"/>
    </row>
    <row r="95" spans="2:15" x14ac:dyDescent="0.25">
      <c r="B95" s="210"/>
      <c r="O95" s="211"/>
    </row>
    <row r="96" spans="2:15" x14ac:dyDescent="0.25">
      <c r="B96" s="210"/>
      <c r="O96" s="211"/>
    </row>
    <row r="97" spans="2:15" x14ac:dyDescent="0.25">
      <c r="B97" s="210"/>
      <c r="O97" s="211"/>
    </row>
    <row r="98" spans="2:15" x14ac:dyDescent="0.25">
      <c r="B98" s="210"/>
      <c r="O98" s="211"/>
    </row>
    <row r="99" spans="2:15" x14ac:dyDescent="0.25">
      <c r="B99" s="210"/>
      <c r="O99" s="211"/>
    </row>
    <row r="100" spans="2:15" x14ac:dyDescent="0.25">
      <c r="B100" s="210"/>
      <c r="O100" s="211"/>
    </row>
    <row r="101" spans="2:15" x14ac:dyDescent="0.25">
      <c r="B101" s="210"/>
      <c r="O101" s="211"/>
    </row>
    <row r="102" spans="2:15" x14ac:dyDescent="0.25">
      <c r="B102" s="210"/>
      <c r="O102" s="211"/>
    </row>
    <row r="103" spans="2:15" x14ac:dyDescent="0.25">
      <c r="B103" s="210"/>
      <c r="O103" s="211"/>
    </row>
    <row r="104" spans="2:15" x14ac:dyDescent="0.25">
      <c r="B104" s="210"/>
      <c r="O104" s="211"/>
    </row>
    <row r="105" spans="2:15" x14ac:dyDescent="0.25">
      <c r="B105" s="210"/>
      <c r="O105" s="211"/>
    </row>
    <row r="106" spans="2:15" ht="35.25" customHeight="1" thickBot="1" x14ac:dyDescent="0.3">
      <c r="B106" s="213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5"/>
    </row>
    <row r="107" spans="2:15" ht="9" customHeight="1" x14ac:dyDescent="0.25"/>
  </sheetData>
  <mergeCells count="20">
    <mergeCell ref="C11:N11"/>
    <mergeCell ref="B5:O5"/>
    <mergeCell ref="B6:O6"/>
    <mergeCell ref="C8:N8"/>
    <mergeCell ref="C9:N9"/>
    <mergeCell ref="C10:N10"/>
    <mergeCell ref="C12:N12"/>
    <mergeCell ref="C13:N13"/>
    <mergeCell ref="C14:N14"/>
    <mergeCell ref="C27:N27"/>
    <mergeCell ref="C28:H28"/>
    <mergeCell ref="I28:N28"/>
    <mergeCell ref="C73:N73"/>
    <mergeCell ref="C93:N93"/>
    <mergeCell ref="B41:O41"/>
    <mergeCell ref="C56:N56"/>
    <mergeCell ref="C57:N57"/>
    <mergeCell ref="C58:N58"/>
    <mergeCell ref="C71:N71"/>
    <mergeCell ref="C72:N72"/>
  </mergeCells>
  <pageMargins left="0.25" right="0.25" top="0.25" bottom="0.25" header="0.3" footer="0.3"/>
  <pageSetup paperSize="9" scale="82" fitToHeight="0" orientation="portrait" r:id="rId1"/>
  <rowBreaks count="1" manualBreakCount="1">
    <brk id="53" max="15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  <pageSetUpPr fitToPage="1"/>
  </sheetPr>
  <dimension ref="B1:R104"/>
  <sheetViews>
    <sheetView showGridLines="0" view="pageBreakPreview" zoomScaleSheetLayoutView="100" workbookViewId="0">
      <selection activeCell="B2" sqref="B2"/>
    </sheetView>
  </sheetViews>
  <sheetFormatPr baseColWidth="10" defaultColWidth="9.140625" defaultRowHeight="15" x14ac:dyDescent="0.25"/>
  <cols>
    <col min="1" max="1" width="1.140625" customWidth="1"/>
    <col min="2" max="2" width="3.85546875" style="160" customWidth="1"/>
    <col min="3" max="14" width="9.140625" style="160"/>
    <col min="15" max="15" width="4.140625" style="160" customWidth="1"/>
    <col min="16" max="16" width="1.5703125" customWidth="1"/>
  </cols>
  <sheetData>
    <row r="1" spans="2:16" ht="9" customHeight="1" x14ac:dyDescent="0.25"/>
    <row r="2" spans="2:16" ht="8.25" customHeight="1" thickBot="1" x14ac:dyDescent="0.3"/>
    <row r="3" spans="2:16" ht="30.75" customHeight="1" x14ac:dyDescent="0.25">
      <c r="B3" s="207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9"/>
    </row>
    <row r="4" spans="2:16" ht="30.75" customHeight="1" x14ac:dyDescent="0.25">
      <c r="B4" s="210"/>
      <c r="O4" s="211"/>
      <c r="P4" s="211"/>
    </row>
    <row r="5" spans="2:16" ht="20.25" customHeight="1" x14ac:dyDescent="0.25">
      <c r="B5" s="377" t="s">
        <v>370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9"/>
      <c r="P5" s="211"/>
    </row>
    <row r="6" spans="2:16" ht="12" customHeight="1" thickBot="1" x14ac:dyDescent="0.3">
      <c r="B6" s="380" t="s">
        <v>360</v>
      </c>
      <c r="C6" s="381"/>
      <c r="D6" s="381"/>
      <c r="E6" s="381"/>
      <c r="F6" s="381"/>
      <c r="G6" s="381"/>
      <c r="H6" s="381"/>
      <c r="I6" s="381"/>
      <c r="J6" s="381"/>
      <c r="K6" s="381"/>
      <c r="L6" s="381"/>
      <c r="M6" s="381"/>
      <c r="N6" s="381"/>
      <c r="O6" s="382"/>
    </row>
    <row r="7" spans="2:16" ht="4.5" customHeight="1" x14ac:dyDescent="0.25">
      <c r="B7" s="210"/>
      <c r="O7" s="211"/>
    </row>
    <row r="8" spans="2:16" ht="15" customHeight="1" x14ac:dyDescent="0.25">
      <c r="B8" s="210" t="s">
        <v>361</v>
      </c>
      <c r="C8" s="360" t="s">
        <v>359</v>
      </c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360"/>
      <c r="O8" s="211"/>
    </row>
    <row r="9" spans="2:16" s="61" customFormat="1" ht="24" customHeight="1" x14ac:dyDescent="0.25">
      <c r="B9" s="216"/>
      <c r="C9" s="362" t="s">
        <v>371</v>
      </c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217"/>
    </row>
    <row r="10" spans="2:16" s="61" customFormat="1" ht="15.75" customHeight="1" x14ac:dyDescent="0.25">
      <c r="B10" s="216"/>
      <c r="C10" s="363" t="s">
        <v>362</v>
      </c>
      <c r="D10" s="368"/>
      <c r="E10" s="368"/>
      <c r="F10" s="368"/>
      <c r="G10" s="368"/>
      <c r="H10" s="368"/>
      <c r="I10" s="368"/>
      <c r="J10" s="368"/>
      <c r="K10" s="368"/>
      <c r="L10" s="368"/>
      <c r="M10" s="368"/>
      <c r="N10" s="368"/>
      <c r="O10" s="217"/>
    </row>
    <row r="11" spans="2:16" s="61" customFormat="1" ht="15.75" customHeight="1" x14ac:dyDescent="0.25">
      <c r="B11" s="216"/>
      <c r="C11" s="362" t="s">
        <v>363</v>
      </c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8"/>
      <c r="O11" s="217"/>
    </row>
    <row r="12" spans="2:16" s="61" customFormat="1" ht="25.5" customHeight="1" x14ac:dyDescent="0.25">
      <c r="B12" s="216"/>
      <c r="C12" s="362" t="s">
        <v>372</v>
      </c>
      <c r="D12" s="363"/>
      <c r="E12" s="363"/>
      <c r="F12" s="363"/>
      <c r="G12" s="363"/>
      <c r="H12" s="363"/>
      <c r="I12" s="363"/>
      <c r="J12" s="363"/>
      <c r="K12" s="363"/>
      <c r="L12" s="363"/>
      <c r="M12" s="363"/>
      <c r="N12" s="363"/>
      <c r="O12" s="217"/>
    </row>
    <row r="13" spans="2:16" ht="24" customHeight="1" x14ac:dyDescent="0.25">
      <c r="B13" s="210"/>
      <c r="C13" s="360" t="s">
        <v>364</v>
      </c>
      <c r="D13" s="360"/>
      <c r="E13" s="360"/>
      <c r="F13" s="360"/>
      <c r="G13" s="360"/>
      <c r="H13" s="360"/>
      <c r="I13" s="360"/>
      <c r="J13" s="360"/>
      <c r="K13" s="360"/>
      <c r="L13" s="360"/>
      <c r="M13" s="360"/>
      <c r="N13" s="360"/>
      <c r="O13" s="211"/>
    </row>
    <row r="14" spans="2:16" ht="24" customHeight="1" x14ac:dyDescent="0.25">
      <c r="B14" s="210"/>
      <c r="C14" s="364" t="s">
        <v>369</v>
      </c>
      <c r="D14" s="364"/>
      <c r="E14" s="364"/>
      <c r="F14" s="364"/>
      <c r="G14" s="364"/>
      <c r="H14" s="364"/>
      <c r="I14" s="364"/>
      <c r="J14" s="364"/>
      <c r="K14" s="364"/>
      <c r="L14" s="364"/>
      <c r="M14" s="364"/>
      <c r="N14" s="364"/>
      <c r="O14" s="211"/>
    </row>
    <row r="15" spans="2:16" x14ac:dyDescent="0.25">
      <c r="B15" s="210"/>
      <c r="O15" s="211"/>
    </row>
    <row r="16" spans="2:16" x14ac:dyDescent="0.25">
      <c r="B16" s="210"/>
      <c r="O16" s="211"/>
    </row>
    <row r="17" spans="2:18" x14ac:dyDescent="0.25">
      <c r="B17" s="210"/>
      <c r="O17" s="211"/>
    </row>
    <row r="18" spans="2:18" x14ac:dyDescent="0.25">
      <c r="B18" s="210"/>
      <c r="O18" s="211"/>
    </row>
    <row r="19" spans="2:18" x14ac:dyDescent="0.25">
      <c r="B19" s="210"/>
      <c r="O19" s="211"/>
    </row>
    <row r="20" spans="2:18" x14ac:dyDescent="0.25">
      <c r="B20" s="210"/>
      <c r="O20" s="211"/>
    </row>
    <row r="21" spans="2:18" x14ac:dyDescent="0.25">
      <c r="B21" s="210"/>
      <c r="O21" s="211"/>
    </row>
    <row r="22" spans="2:18" x14ac:dyDescent="0.25">
      <c r="B22" s="210"/>
      <c r="O22" s="211"/>
    </row>
    <row r="23" spans="2:18" x14ac:dyDescent="0.25">
      <c r="B23" s="210"/>
      <c r="O23" s="211"/>
    </row>
    <row r="24" spans="2:18" x14ac:dyDescent="0.25">
      <c r="B24" s="210"/>
      <c r="O24" s="211"/>
    </row>
    <row r="25" spans="2:18" x14ac:dyDescent="0.25">
      <c r="B25" s="210"/>
      <c r="O25" s="211"/>
    </row>
    <row r="26" spans="2:18" ht="23.25" customHeight="1" x14ac:dyDescent="0.25">
      <c r="B26" s="210"/>
      <c r="C26" s="383" t="s">
        <v>365</v>
      </c>
      <c r="D26" s="383"/>
      <c r="E26" s="383"/>
      <c r="F26" s="383"/>
      <c r="G26" s="383"/>
      <c r="H26" s="383"/>
      <c r="I26" s="383"/>
      <c r="J26" s="383"/>
      <c r="K26" s="383"/>
      <c r="L26" s="383"/>
      <c r="M26" s="383"/>
      <c r="N26" s="383"/>
      <c r="O26" s="211"/>
    </row>
    <row r="27" spans="2:18" ht="33" customHeight="1" x14ac:dyDescent="0.25">
      <c r="B27" s="210"/>
      <c r="C27" s="364"/>
      <c r="D27" s="364"/>
      <c r="E27" s="364"/>
      <c r="F27" s="364" t="s">
        <v>366</v>
      </c>
      <c r="G27" s="364"/>
      <c r="H27" s="364"/>
      <c r="I27" s="364"/>
      <c r="J27" s="364"/>
      <c r="K27" s="364"/>
      <c r="L27" s="364"/>
      <c r="M27" s="364"/>
      <c r="N27" s="364"/>
      <c r="O27" s="211"/>
    </row>
    <row r="28" spans="2:18" ht="45" customHeight="1" x14ac:dyDescent="0.25">
      <c r="B28" s="210"/>
      <c r="C28" s="365"/>
      <c r="D28" s="365"/>
      <c r="E28" s="365"/>
      <c r="F28" s="365"/>
      <c r="G28" s="365"/>
      <c r="H28" s="365"/>
      <c r="I28" s="365"/>
      <c r="J28" s="365"/>
      <c r="K28" s="365"/>
      <c r="L28" s="365"/>
      <c r="M28" s="365"/>
      <c r="N28" s="365"/>
      <c r="O28" s="218"/>
      <c r="P28" s="212"/>
      <c r="Q28" s="212"/>
      <c r="R28" s="212"/>
    </row>
    <row r="29" spans="2:18" ht="15" customHeight="1" x14ac:dyDescent="0.25">
      <c r="B29" s="210"/>
      <c r="O29" s="211"/>
    </row>
    <row r="30" spans="2:18" x14ac:dyDescent="0.25">
      <c r="B30" s="210"/>
      <c r="O30" s="211"/>
    </row>
    <row r="31" spans="2:18" x14ac:dyDescent="0.25">
      <c r="B31" s="210"/>
      <c r="O31" s="211"/>
    </row>
    <row r="32" spans="2:18" x14ac:dyDescent="0.25">
      <c r="B32" s="210"/>
      <c r="O32" s="211"/>
    </row>
    <row r="33" spans="2:15" x14ac:dyDescent="0.25">
      <c r="B33" s="210"/>
      <c r="O33" s="211"/>
    </row>
    <row r="34" spans="2:15" x14ac:dyDescent="0.25">
      <c r="B34" s="210"/>
      <c r="O34" s="211"/>
    </row>
    <row r="35" spans="2:15" x14ac:dyDescent="0.25">
      <c r="B35" s="210"/>
      <c r="O35" s="211"/>
    </row>
    <row r="36" spans="2:15" x14ac:dyDescent="0.25">
      <c r="B36" s="210"/>
      <c r="O36" s="211"/>
    </row>
    <row r="37" spans="2:15" x14ac:dyDescent="0.25">
      <c r="B37" s="210"/>
      <c r="O37" s="211"/>
    </row>
    <row r="38" spans="2:15" ht="21" customHeight="1" x14ac:dyDescent="0.25">
      <c r="B38" s="210"/>
      <c r="O38" s="211"/>
    </row>
    <row r="39" spans="2:15" ht="11.25" customHeight="1" x14ac:dyDescent="0.25">
      <c r="B39" s="210"/>
      <c r="O39" s="211"/>
    </row>
    <row r="40" spans="2:15" ht="21" customHeight="1" x14ac:dyDescent="0.25">
      <c r="B40" s="210"/>
      <c r="O40" s="211"/>
    </row>
    <row r="41" spans="2:15" ht="21" customHeight="1" x14ac:dyDescent="0.25">
      <c r="B41" s="357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8"/>
      <c r="N41" s="358"/>
      <c r="O41" s="359"/>
    </row>
    <row r="42" spans="2:15" ht="21" customHeight="1" x14ac:dyDescent="0.25"/>
    <row r="43" spans="2:15" ht="21" customHeight="1" x14ac:dyDescent="0.25">
      <c r="B43" s="210"/>
      <c r="O43" s="211"/>
    </row>
    <row r="44" spans="2:15" ht="21" customHeight="1" x14ac:dyDescent="0.25">
      <c r="B44" s="210"/>
      <c r="O44" s="211"/>
    </row>
    <row r="45" spans="2:15" ht="25.5" customHeight="1" x14ac:dyDescent="0.25">
      <c r="B45" s="210"/>
      <c r="O45" s="211"/>
    </row>
    <row r="46" spans="2:15" x14ac:dyDescent="0.25">
      <c r="B46" s="210"/>
      <c r="O46" s="211"/>
    </row>
    <row r="47" spans="2:15" ht="15" customHeight="1" x14ac:dyDescent="0.25">
      <c r="B47" s="210"/>
      <c r="O47" s="211"/>
    </row>
    <row r="48" spans="2:15" x14ac:dyDescent="0.25">
      <c r="B48" s="210"/>
      <c r="O48" s="211"/>
    </row>
    <row r="49" spans="2:15" x14ac:dyDescent="0.25">
      <c r="B49" s="210"/>
      <c r="O49" s="211"/>
    </row>
    <row r="50" spans="2:15" x14ac:dyDescent="0.25">
      <c r="B50" s="210"/>
      <c r="O50" s="211"/>
    </row>
    <row r="51" spans="2:15" x14ac:dyDescent="0.25">
      <c r="B51" s="210"/>
      <c r="O51" s="211"/>
    </row>
    <row r="52" spans="2:15" x14ac:dyDescent="0.25">
      <c r="B52" s="210"/>
      <c r="O52" s="211"/>
    </row>
    <row r="53" spans="2:15" ht="23.25" customHeight="1" thickBot="1" x14ac:dyDescent="0.3">
      <c r="B53" s="213"/>
      <c r="C53" s="214"/>
      <c r="D53" s="214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5"/>
    </row>
    <row r="54" spans="2:15" x14ac:dyDescent="0.25">
      <c r="B54" s="210"/>
      <c r="C54" s="376" t="s">
        <v>367</v>
      </c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211"/>
    </row>
    <row r="55" spans="2:15" ht="42" customHeight="1" x14ac:dyDescent="0.25">
      <c r="B55" s="210"/>
      <c r="C55" s="364" t="s">
        <v>373</v>
      </c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211"/>
    </row>
    <row r="56" spans="2:15" ht="33" customHeight="1" x14ac:dyDescent="0.25">
      <c r="B56" s="210"/>
      <c r="O56" s="211"/>
    </row>
    <row r="57" spans="2:15" x14ac:dyDescent="0.25">
      <c r="B57" s="210"/>
      <c r="O57" s="211"/>
    </row>
    <row r="58" spans="2:15" x14ac:dyDescent="0.25">
      <c r="B58" s="210"/>
      <c r="O58" s="211"/>
    </row>
    <row r="59" spans="2:15" x14ac:dyDescent="0.25">
      <c r="B59" s="210"/>
      <c r="O59" s="211"/>
    </row>
    <row r="60" spans="2:15" x14ac:dyDescent="0.25">
      <c r="B60" s="210"/>
      <c r="O60" s="211"/>
    </row>
    <row r="61" spans="2:15" x14ac:dyDescent="0.25">
      <c r="B61" s="210"/>
      <c r="O61" s="211"/>
    </row>
    <row r="62" spans="2:15" x14ac:dyDescent="0.25">
      <c r="B62" s="210"/>
      <c r="O62" s="211"/>
    </row>
    <row r="63" spans="2:15" x14ac:dyDescent="0.25">
      <c r="B63" s="210"/>
      <c r="O63" s="211"/>
    </row>
    <row r="64" spans="2:15" x14ac:dyDescent="0.25">
      <c r="B64" s="210"/>
      <c r="O64" s="211"/>
    </row>
    <row r="65" spans="2:15" x14ac:dyDescent="0.25">
      <c r="B65" s="210"/>
      <c r="O65" s="211"/>
    </row>
    <row r="66" spans="2:15" x14ac:dyDescent="0.25">
      <c r="B66" s="210"/>
      <c r="O66" s="211"/>
    </row>
    <row r="67" spans="2:15" x14ac:dyDescent="0.25">
      <c r="B67" s="210"/>
      <c r="O67" s="211"/>
    </row>
    <row r="68" spans="2:15" x14ac:dyDescent="0.25">
      <c r="B68" s="210"/>
      <c r="O68" s="211"/>
    </row>
    <row r="69" spans="2:15" x14ac:dyDescent="0.25">
      <c r="B69" s="210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211"/>
    </row>
    <row r="70" spans="2:15" x14ac:dyDescent="0.25">
      <c r="B70" s="210"/>
      <c r="C70" s="361"/>
      <c r="D70" s="361"/>
      <c r="E70" s="361"/>
      <c r="F70" s="361"/>
      <c r="G70" s="361"/>
      <c r="H70" s="361"/>
      <c r="I70" s="361"/>
      <c r="J70" s="361"/>
      <c r="K70" s="361"/>
      <c r="L70" s="361"/>
      <c r="M70" s="361"/>
      <c r="N70" s="361"/>
      <c r="O70" s="211"/>
    </row>
    <row r="71" spans="2:15" x14ac:dyDescent="0.25">
      <c r="B71" s="210"/>
      <c r="C71" s="356"/>
      <c r="D71" s="356"/>
      <c r="E71" s="356"/>
      <c r="F71" s="356"/>
      <c r="G71" s="356"/>
      <c r="H71" s="356"/>
      <c r="I71" s="356"/>
      <c r="J71" s="356"/>
      <c r="K71" s="356"/>
      <c r="L71" s="356"/>
      <c r="M71" s="356"/>
      <c r="N71" s="356"/>
      <c r="O71" s="211"/>
    </row>
    <row r="72" spans="2:15" x14ac:dyDescent="0.25">
      <c r="B72" s="210"/>
      <c r="O72" s="211"/>
    </row>
    <row r="73" spans="2:15" x14ac:dyDescent="0.25">
      <c r="B73" s="210"/>
      <c r="O73" s="211"/>
    </row>
    <row r="74" spans="2:15" x14ac:dyDescent="0.25">
      <c r="B74" s="210"/>
      <c r="O74" s="211"/>
    </row>
    <row r="75" spans="2:15" ht="23.25" customHeight="1" x14ac:dyDescent="0.25">
      <c r="B75" s="210"/>
      <c r="O75" s="211"/>
    </row>
    <row r="76" spans="2:15" ht="24" customHeight="1" x14ac:dyDescent="0.25">
      <c r="B76" s="210"/>
      <c r="C76" s="375" t="s">
        <v>368</v>
      </c>
      <c r="D76" s="375"/>
      <c r="E76" s="375"/>
      <c r="F76" s="375"/>
      <c r="G76" s="375"/>
      <c r="H76" s="375"/>
      <c r="I76" s="375"/>
      <c r="J76" s="375"/>
      <c r="K76" s="375"/>
      <c r="L76" s="375"/>
      <c r="M76" s="375"/>
      <c r="N76" s="375"/>
      <c r="O76" s="211"/>
    </row>
    <row r="77" spans="2:15" ht="15" customHeight="1" x14ac:dyDescent="0.25">
      <c r="B77" s="210"/>
      <c r="O77" s="211"/>
    </row>
    <row r="78" spans="2:15" ht="15" customHeight="1" x14ac:dyDescent="0.25">
      <c r="B78" s="210"/>
      <c r="O78" s="211"/>
    </row>
    <row r="79" spans="2:15" ht="15" customHeight="1" x14ac:dyDescent="0.25">
      <c r="B79" s="210"/>
      <c r="O79" s="211"/>
    </row>
    <row r="80" spans="2:15" ht="15" customHeight="1" x14ac:dyDescent="0.25">
      <c r="B80" s="210"/>
      <c r="O80" s="211"/>
    </row>
    <row r="81" spans="2:15" ht="15" customHeight="1" x14ac:dyDescent="0.25">
      <c r="B81" s="210"/>
      <c r="O81" s="211"/>
    </row>
    <row r="82" spans="2:15" ht="15" customHeight="1" x14ac:dyDescent="0.25">
      <c r="B82" s="210"/>
      <c r="O82" s="211"/>
    </row>
    <row r="83" spans="2:15" ht="15" customHeight="1" x14ac:dyDescent="0.25">
      <c r="B83" s="210"/>
      <c r="O83" s="211"/>
    </row>
    <row r="84" spans="2:15" ht="15" customHeight="1" x14ac:dyDescent="0.25">
      <c r="B84" s="210"/>
      <c r="O84" s="211"/>
    </row>
    <row r="85" spans="2:15" ht="15" customHeight="1" x14ac:dyDescent="0.25">
      <c r="B85" s="210"/>
      <c r="O85" s="211"/>
    </row>
    <row r="86" spans="2:15" ht="27" customHeight="1" x14ac:dyDescent="0.25">
      <c r="B86" s="210"/>
      <c r="O86" s="211"/>
    </row>
    <row r="87" spans="2:15" ht="15" customHeight="1" x14ac:dyDescent="0.25">
      <c r="B87" s="210"/>
      <c r="O87" s="211"/>
    </row>
    <row r="88" spans="2:15" ht="21" customHeight="1" x14ac:dyDescent="0.25">
      <c r="B88" s="210"/>
      <c r="O88" s="211"/>
    </row>
    <row r="89" spans="2:15" ht="41.25" customHeight="1" x14ac:dyDescent="0.25">
      <c r="B89" s="210"/>
      <c r="O89" s="211"/>
    </row>
    <row r="90" spans="2:15" ht="9" customHeight="1" x14ac:dyDescent="0.25">
      <c r="B90" s="210"/>
      <c r="O90" s="211"/>
    </row>
    <row r="91" spans="2:15" x14ac:dyDescent="0.25">
      <c r="B91" s="210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6"/>
      <c r="N91" s="356"/>
      <c r="O91" s="211"/>
    </row>
    <row r="92" spans="2:15" x14ac:dyDescent="0.25">
      <c r="B92" s="210"/>
      <c r="O92" s="211"/>
    </row>
    <row r="93" spans="2:15" x14ac:dyDescent="0.25">
      <c r="B93" s="210"/>
      <c r="O93" s="211"/>
    </row>
    <row r="94" spans="2:15" x14ac:dyDescent="0.25">
      <c r="B94" s="210"/>
      <c r="O94" s="211"/>
    </row>
    <row r="95" spans="2:15" x14ac:dyDescent="0.25">
      <c r="B95" s="210"/>
      <c r="O95" s="211"/>
    </row>
    <row r="96" spans="2:15" x14ac:dyDescent="0.25">
      <c r="B96" s="210"/>
      <c r="O96" s="211"/>
    </row>
    <row r="97" spans="2:15" x14ac:dyDescent="0.25">
      <c r="B97" s="210"/>
      <c r="O97" s="211"/>
    </row>
    <row r="98" spans="2:15" x14ac:dyDescent="0.25">
      <c r="B98" s="210"/>
      <c r="O98" s="211"/>
    </row>
    <row r="99" spans="2:15" x14ac:dyDescent="0.25">
      <c r="B99" s="210"/>
      <c r="O99" s="211"/>
    </row>
    <row r="100" spans="2:15" x14ac:dyDescent="0.25">
      <c r="B100" s="210"/>
      <c r="O100" s="211"/>
    </row>
    <row r="101" spans="2:15" x14ac:dyDescent="0.25">
      <c r="B101" s="210"/>
      <c r="O101" s="211"/>
    </row>
    <row r="102" spans="2:15" x14ac:dyDescent="0.25">
      <c r="B102" s="210"/>
      <c r="O102" s="211"/>
    </row>
    <row r="103" spans="2:15" x14ac:dyDescent="0.25">
      <c r="B103" s="210"/>
      <c r="O103" s="211"/>
    </row>
    <row r="104" spans="2:15" ht="15.75" thickBot="1" x14ac:dyDescent="0.3">
      <c r="B104" s="213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5"/>
    </row>
  </sheetData>
  <mergeCells count="21">
    <mergeCell ref="C28:H28"/>
    <mergeCell ref="I28:N28"/>
    <mergeCell ref="B5:O5"/>
    <mergeCell ref="B6:O6"/>
    <mergeCell ref="C8:N8"/>
    <mergeCell ref="C9:N9"/>
    <mergeCell ref="C10:N10"/>
    <mergeCell ref="C11:N11"/>
    <mergeCell ref="C12:N12"/>
    <mergeCell ref="C13:N13"/>
    <mergeCell ref="C14:N14"/>
    <mergeCell ref="C26:N26"/>
    <mergeCell ref="C27:N27"/>
    <mergeCell ref="C76:N76"/>
    <mergeCell ref="C91:N91"/>
    <mergeCell ref="B41:O41"/>
    <mergeCell ref="C54:N54"/>
    <mergeCell ref="C55:N55"/>
    <mergeCell ref="C69:N69"/>
    <mergeCell ref="C70:N70"/>
    <mergeCell ref="C71:N71"/>
  </mergeCells>
  <pageMargins left="0.25" right="0.25" top="0.25" bottom="0.25" header="0.3" footer="0.3"/>
  <pageSetup paperSize="9" scale="8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6">
    <tabColor theme="0" tint="-0.499984740745262"/>
  </sheetPr>
  <dimension ref="A3:AH426"/>
  <sheetViews>
    <sheetView topLeftCell="A7" zoomScaleNormal="100" workbookViewId="0">
      <selection activeCell="A11" sqref="A11"/>
    </sheetView>
  </sheetViews>
  <sheetFormatPr baseColWidth="10" defaultColWidth="9.140625" defaultRowHeight="15" x14ac:dyDescent="0.25"/>
  <cols>
    <col min="11" max="11" width="27.85546875" bestFit="1" customWidth="1"/>
    <col min="17" max="17" width="19.5703125" customWidth="1"/>
  </cols>
  <sheetData>
    <row r="3" spans="1:34" x14ac:dyDescent="0.25">
      <c r="I3" s="72"/>
      <c r="L3" s="384"/>
      <c r="M3" s="385"/>
      <c r="N3" s="386"/>
    </row>
    <row r="4" spans="1:34" x14ac:dyDescent="0.25">
      <c r="L4" s="235">
        <v>2013</v>
      </c>
      <c r="M4" s="236">
        <v>539276</v>
      </c>
      <c r="N4" s="235"/>
    </row>
    <row r="5" spans="1:34" x14ac:dyDescent="0.25">
      <c r="L5" s="235">
        <v>2014</v>
      </c>
      <c r="M5" s="236">
        <v>539276</v>
      </c>
      <c r="N5" s="235"/>
    </row>
    <row r="6" spans="1:34" x14ac:dyDescent="0.25">
      <c r="L6" s="235">
        <v>2015</v>
      </c>
      <c r="M6" s="235"/>
      <c r="N6" s="235"/>
    </row>
    <row r="7" spans="1:34" x14ac:dyDescent="0.25">
      <c r="O7" s="332" t="s">
        <v>334</v>
      </c>
      <c r="P7" s="332"/>
      <c r="Q7" s="332"/>
      <c r="R7" s="332"/>
      <c r="S7" s="332"/>
      <c r="T7" s="332"/>
      <c r="U7" s="332"/>
      <c r="V7" s="332"/>
      <c r="X7" s="332" t="s">
        <v>335</v>
      </c>
      <c r="Y7" s="332"/>
      <c r="Z7" s="332"/>
      <c r="AA7" s="332"/>
      <c r="AB7" s="332"/>
      <c r="AC7" s="332"/>
      <c r="AD7" s="332"/>
      <c r="AE7" s="332"/>
    </row>
    <row r="8" spans="1:34" x14ac:dyDescent="0.25">
      <c r="M8">
        <f>COUNTA(SARI!$F:$F)</f>
        <v>2</v>
      </c>
      <c r="N8">
        <f ca="1">SUM(OFFSET(SARI!$F$8,0,0,COUNTA(SARI!$F:$F)),1)</f>
        <v>1</v>
      </c>
      <c r="O8" s="332"/>
      <c r="P8" s="332"/>
      <c r="Q8" s="332"/>
      <c r="R8" s="332"/>
      <c r="S8" s="332"/>
      <c r="T8" s="332"/>
      <c r="U8" s="332"/>
      <c r="V8" s="332"/>
      <c r="X8" s="332"/>
      <c r="Y8" s="332"/>
      <c r="Z8" s="332"/>
      <c r="AA8" s="332"/>
      <c r="AB8" s="332"/>
      <c r="AC8" s="332"/>
      <c r="AD8" s="332"/>
      <c r="AE8" s="332"/>
    </row>
    <row r="9" spans="1:34" ht="18" customHeight="1" x14ac:dyDescent="0.3">
      <c r="B9" s="200" t="s">
        <v>270</v>
      </c>
      <c r="C9" s="201"/>
      <c r="D9" s="201"/>
      <c r="E9" s="202" t="s">
        <v>429</v>
      </c>
      <c r="F9" s="203"/>
      <c r="G9" s="204"/>
      <c r="H9" s="237" t="s">
        <v>231</v>
      </c>
      <c r="I9" s="238"/>
      <c r="J9" s="238"/>
      <c r="K9" s="239"/>
      <c r="M9" s="9" t="s">
        <v>332</v>
      </c>
      <c r="O9" s="332"/>
      <c r="P9" s="332"/>
      <c r="Q9" s="332"/>
      <c r="R9" s="332"/>
      <c r="S9" s="332"/>
      <c r="T9" s="332"/>
      <c r="U9" s="332"/>
      <c r="V9" s="332"/>
      <c r="X9" s="332"/>
      <c r="Y9" s="332"/>
      <c r="Z9" s="332"/>
      <c r="AA9" s="332"/>
      <c r="AB9" s="332"/>
      <c r="AC9" s="332"/>
      <c r="AD9" s="332"/>
      <c r="AE9" s="332"/>
    </row>
    <row r="10" spans="1:34" ht="120" x14ac:dyDescent="0.25">
      <c r="B10" s="185" t="s">
        <v>204</v>
      </c>
      <c r="C10" s="186"/>
      <c r="D10" t="s">
        <v>270</v>
      </c>
      <c r="E10" s="185" t="s">
        <v>204</v>
      </c>
      <c r="F10" s="186"/>
      <c r="G10" s="187" t="s">
        <v>430</v>
      </c>
      <c r="H10" s="185" t="s">
        <v>204</v>
      </c>
      <c r="I10" s="206" t="s">
        <v>33</v>
      </c>
      <c r="J10" s="206" t="s">
        <v>231</v>
      </c>
      <c r="K10" s="205" t="str">
        <f>CONCATENATE("% ",Leyendas!K2)</f>
        <v>% 2019</v>
      </c>
      <c r="M10" t="s">
        <v>333</v>
      </c>
      <c r="N10">
        <f ca="1">SUM(OFFSET(SARI!$E$8,0,0,COUNTA(SARI!$E:$E)),1)-1</f>
        <v>0</v>
      </c>
      <c r="P10" s="191" t="s">
        <v>192</v>
      </c>
      <c r="Q10" s="192" t="s">
        <v>8</v>
      </c>
      <c r="R10" s="193" t="s">
        <v>336</v>
      </c>
      <c r="S10" s="193" t="s">
        <v>337</v>
      </c>
      <c r="T10" s="194" t="s">
        <v>338</v>
      </c>
      <c r="U10" s="194" t="s">
        <v>339</v>
      </c>
      <c r="V10" s="112"/>
      <c r="W10" s="113"/>
      <c r="X10" s="104" t="s">
        <v>272</v>
      </c>
      <c r="Y10" s="104" t="s">
        <v>340</v>
      </c>
      <c r="Z10" s="144" t="s">
        <v>341</v>
      </c>
      <c r="AA10" s="104" t="s">
        <v>342</v>
      </c>
      <c r="AB10" s="103" t="s">
        <v>437</v>
      </c>
      <c r="AC10" s="103" t="s">
        <v>436</v>
      </c>
      <c r="AD10" s="102" t="s">
        <v>435</v>
      </c>
      <c r="AE10" s="102" t="s">
        <v>434</v>
      </c>
    </row>
    <row r="11" spans="1:34" x14ac:dyDescent="0.25">
      <c r="A11" s="72" t="str">
        <f>SARI!$BY8</f>
        <v>2019</v>
      </c>
      <c r="B11" s="240">
        <f>SARI!$BZ8</f>
        <v>1</v>
      </c>
      <c r="C11" s="188"/>
      <c r="D11" s="72">
        <f>SARI!E8</f>
        <v>0</v>
      </c>
      <c r="E11" s="240">
        <f>SARI!$BZ8</f>
        <v>1</v>
      </c>
      <c r="F11" s="189"/>
      <c r="G11" s="70" t="e">
        <f>SARI!E8/SARI!D8</f>
        <v>#DIV/0!</v>
      </c>
      <c r="H11" s="240">
        <f>SARI!$BZ8</f>
        <v>1</v>
      </c>
      <c r="I11">
        <f>SARI!J8</f>
        <v>0</v>
      </c>
      <c r="J11">
        <f>SARI!K8</f>
        <v>0</v>
      </c>
      <c r="K11" s="190" t="e">
        <f>SARI!K8/SARI!J8</f>
        <v>#DIV/0!</v>
      </c>
      <c r="M11" t="s">
        <v>273</v>
      </c>
      <c r="N11">
        <f ca="1">SUM(OFFSET(SARI!$F$8,0,0,COUNTA(SARI!$F:$F)),1)-1</f>
        <v>0</v>
      </c>
      <c r="P11" s="72" t="str">
        <f>SARI!$BY8</f>
        <v>2019</v>
      </c>
      <c r="Q11" s="240">
        <f>SARI!$BZ8</f>
        <v>1</v>
      </c>
      <c r="R11">
        <f>SARI!G8</f>
        <v>0</v>
      </c>
      <c r="S11" t="e">
        <f>SARI!G8/SARI!F8</f>
        <v>#DIV/0!</v>
      </c>
      <c r="T11">
        <f>SARI!H8</f>
        <v>0</v>
      </c>
      <c r="U11" s="83" t="e">
        <f>SARI!H8/SARI!F8</f>
        <v>#DIV/0!</v>
      </c>
      <c r="X11" s="81">
        <f>ILI!E8</f>
        <v>0</v>
      </c>
      <c r="Y11" s="81">
        <f>ILI!D8</f>
        <v>0</v>
      </c>
      <c r="Z11" s="83" t="e">
        <f>X11/Y11</f>
        <v>#DIV/0!</v>
      </c>
      <c r="AA11" s="70" t="e">
        <f>ILI!E8/ILI!F8</f>
        <v>#DIV/0!</v>
      </c>
      <c r="AB11" s="81">
        <f>ILI!E8</f>
        <v>0</v>
      </c>
      <c r="AC11" s="70" t="e">
        <f>ILI!G8/ILI!E8</f>
        <v>#DIV/0!</v>
      </c>
      <c r="AD11" s="81">
        <f>ILI!H8 + ILI!I8</f>
        <v>0</v>
      </c>
      <c r="AE11" s="70" t="e">
        <f>(AD11)/ILI!F8</f>
        <v>#DIV/0!</v>
      </c>
      <c r="AG11" s="82" t="s">
        <v>433</v>
      </c>
    </row>
    <row r="12" spans="1:34" x14ac:dyDescent="0.25">
      <c r="B12" s="240">
        <f>SARI!$BZ9</f>
        <v>2</v>
      </c>
      <c r="C12" s="188"/>
      <c r="D12" s="72">
        <f>SARI!E9</f>
        <v>0</v>
      </c>
      <c r="E12" s="240">
        <f>SARI!$BZ9</f>
        <v>2</v>
      </c>
      <c r="F12" s="189"/>
      <c r="G12" s="70" t="e">
        <f>SARI!E9/SARI!D9</f>
        <v>#DIV/0!</v>
      </c>
      <c r="H12" s="240">
        <f>SARI!$BZ9</f>
        <v>2</v>
      </c>
      <c r="I12">
        <f>SARI!J9</f>
        <v>0</v>
      </c>
      <c r="J12">
        <f>SARI!K9</f>
        <v>0</v>
      </c>
      <c r="K12" s="190" t="e">
        <f>SARI!K9/SARI!J9</f>
        <v>#DIV/0!</v>
      </c>
      <c r="M12" t="s">
        <v>274</v>
      </c>
      <c r="N12">
        <f ca="1">N10-N11</f>
        <v>0</v>
      </c>
      <c r="Q12" s="240">
        <f>SARI!$BZ9</f>
        <v>2</v>
      </c>
      <c r="R12">
        <f>SARI!G9</f>
        <v>0</v>
      </c>
      <c r="S12" t="e">
        <f>SARI!G9/SARI!F9</f>
        <v>#DIV/0!</v>
      </c>
      <c r="T12">
        <f>SARI!H9</f>
        <v>0</v>
      </c>
      <c r="U12" s="83" t="e">
        <f>SARI!H9/SARI!F9</f>
        <v>#DIV/0!</v>
      </c>
      <c r="X12" s="81">
        <f>ILI!E9</f>
        <v>0</v>
      </c>
      <c r="Y12" s="81">
        <f>ILI!D9</f>
        <v>0</v>
      </c>
      <c r="Z12" s="83" t="e">
        <f t="shared" ref="Z12:Z62" si="0">X12/Y12</f>
        <v>#DIV/0!</v>
      </c>
      <c r="AA12" s="70" t="e">
        <f>ILI!E9/ILI!F9</f>
        <v>#DIV/0!</v>
      </c>
      <c r="AB12" s="81">
        <f>ILI!E9</f>
        <v>0</v>
      </c>
      <c r="AC12" s="70" t="e">
        <f>ILI!G9/ILI!E9</f>
        <v>#DIV/0!</v>
      </c>
      <c r="AD12" s="81">
        <f>ILI!H9 + ILI!I9</f>
        <v>0</v>
      </c>
      <c r="AE12" s="70" t="e">
        <f>(AD12)/ILI!F9</f>
        <v>#DIV/0!</v>
      </c>
      <c r="AG12" t="s">
        <v>432</v>
      </c>
      <c r="AH12" s="146">
        <f ca="1">SUM(OFFSET(ILI!$E$8,0,0,COUNTA(ILI!$E:$E)),1) -1</f>
        <v>0</v>
      </c>
    </row>
    <row r="13" spans="1:34" x14ac:dyDescent="0.25">
      <c r="B13" s="240">
        <f>SARI!$BZ10</f>
        <v>3</v>
      </c>
      <c r="C13" s="188"/>
      <c r="D13" s="72">
        <f>SARI!E10</f>
        <v>0</v>
      </c>
      <c r="E13" s="240">
        <f>SARI!$BZ10</f>
        <v>3</v>
      </c>
      <c r="F13" s="189"/>
      <c r="G13" s="70" t="e">
        <f>SARI!E10/SARI!D10</f>
        <v>#DIV/0!</v>
      </c>
      <c r="H13" s="240">
        <f>SARI!$BZ10</f>
        <v>3</v>
      </c>
      <c r="I13">
        <f>SARI!J10</f>
        <v>0</v>
      </c>
      <c r="J13">
        <f>SARI!K10</f>
        <v>0</v>
      </c>
      <c r="K13" s="190" t="e">
        <f>SARI!K10/SARI!J10</f>
        <v>#DIV/0!</v>
      </c>
      <c r="Q13" s="240">
        <f>SARI!$BZ10</f>
        <v>3</v>
      </c>
      <c r="R13">
        <f>SARI!G10</f>
        <v>0</v>
      </c>
      <c r="S13" t="e">
        <f>SARI!G10/SARI!F10</f>
        <v>#DIV/0!</v>
      </c>
      <c r="T13">
        <f>SARI!H10</f>
        <v>0</v>
      </c>
      <c r="U13" s="83" t="e">
        <f>SARI!H10/SARI!F10</f>
        <v>#DIV/0!</v>
      </c>
      <c r="X13" s="81">
        <f>ILI!E10</f>
        <v>0</v>
      </c>
      <c r="Y13" s="81">
        <f>ILI!D10</f>
        <v>0</v>
      </c>
      <c r="Z13" s="83" t="e">
        <f t="shared" si="0"/>
        <v>#DIV/0!</v>
      </c>
      <c r="AA13" s="70" t="e">
        <f>ILI!E10/ILI!F10</f>
        <v>#DIV/0!</v>
      </c>
      <c r="AB13" s="81">
        <f>ILI!E10</f>
        <v>0</v>
      </c>
      <c r="AC13" s="70" t="e">
        <f>ILI!G10/ILI!E10</f>
        <v>#DIV/0!</v>
      </c>
      <c r="AD13" s="81">
        <f>ILI!H10 + ILI!I10</f>
        <v>0</v>
      </c>
      <c r="AE13" s="70" t="e">
        <f>(AD13)/ILI!F10</f>
        <v>#DIV/0!</v>
      </c>
      <c r="AG13" t="s">
        <v>276</v>
      </c>
      <c r="AH13" s="146">
        <f ca="1">SUM(OFFSET(ILI!$F$8,0,0,COUNTA(ILI!$F:$F)),1)-1</f>
        <v>0</v>
      </c>
    </row>
    <row r="14" spans="1:34" x14ac:dyDescent="0.25">
      <c r="B14" s="240">
        <f>SARI!$BZ11</f>
        <v>4</v>
      </c>
      <c r="C14" s="188"/>
      <c r="D14" s="72">
        <f>SARI!E11</f>
        <v>0</v>
      </c>
      <c r="E14" s="240">
        <f>SARI!$BZ11</f>
        <v>4</v>
      </c>
      <c r="F14" s="189"/>
      <c r="G14" s="70" t="e">
        <f>SARI!E11/SARI!D11</f>
        <v>#DIV/0!</v>
      </c>
      <c r="H14" s="240">
        <f>SARI!$BZ11</f>
        <v>4</v>
      </c>
      <c r="I14">
        <f>SARI!J11</f>
        <v>0</v>
      </c>
      <c r="J14">
        <f>SARI!K11</f>
        <v>0</v>
      </c>
      <c r="K14" s="190" t="e">
        <f>SARI!K11/SARI!J11</f>
        <v>#DIV/0!</v>
      </c>
      <c r="Q14" s="240">
        <f>SARI!$BZ11</f>
        <v>4</v>
      </c>
      <c r="R14">
        <f>SARI!G11</f>
        <v>0</v>
      </c>
      <c r="S14" t="e">
        <f>SARI!G11/SARI!F11</f>
        <v>#DIV/0!</v>
      </c>
      <c r="T14">
        <f>SARI!H11</f>
        <v>0</v>
      </c>
      <c r="U14" s="83" t="e">
        <f>SARI!H11/SARI!F11</f>
        <v>#DIV/0!</v>
      </c>
      <c r="X14" s="81">
        <f>ILI!E11</f>
        <v>0</v>
      </c>
      <c r="Y14" s="81">
        <f>ILI!D11</f>
        <v>0</v>
      </c>
      <c r="Z14" s="83" t="e">
        <f t="shared" si="0"/>
        <v>#DIV/0!</v>
      </c>
      <c r="AA14" s="70" t="e">
        <f>ILI!E11/ILI!F11</f>
        <v>#DIV/0!</v>
      </c>
      <c r="AB14" s="81">
        <f>ILI!E11</f>
        <v>0</v>
      </c>
      <c r="AC14" s="70" t="e">
        <f>ILI!G11/ILI!E11</f>
        <v>#DIV/0!</v>
      </c>
      <c r="AD14" s="81">
        <f>ILI!H11 + ILI!I11</f>
        <v>0</v>
      </c>
      <c r="AE14" s="70" t="e">
        <f>(AD14)/ILI!F11</f>
        <v>#DIV/0!</v>
      </c>
      <c r="AG14" t="s">
        <v>277</v>
      </c>
      <c r="AH14">
        <f ca="1">AH12-AH13</f>
        <v>0</v>
      </c>
    </row>
    <row r="15" spans="1:34" x14ac:dyDescent="0.25">
      <c r="B15" s="240">
        <f>SARI!$BZ12</f>
        <v>5</v>
      </c>
      <c r="C15" s="188"/>
      <c r="D15" s="72">
        <f>SARI!E12</f>
        <v>0</v>
      </c>
      <c r="E15" s="240">
        <f>SARI!$BZ12</f>
        <v>5</v>
      </c>
      <c r="F15" s="189"/>
      <c r="G15" s="70" t="e">
        <f>SARI!E12/SARI!D12</f>
        <v>#DIV/0!</v>
      </c>
      <c r="H15" s="240">
        <f>SARI!$BZ12</f>
        <v>5</v>
      </c>
      <c r="I15">
        <f>SARI!J12</f>
        <v>0</v>
      </c>
      <c r="J15">
        <f>SARI!K12</f>
        <v>0</v>
      </c>
      <c r="K15" s="190" t="e">
        <f>SARI!K12/SARI!J12</f>
        <v>#DIV/0!</v>
      </c>
      <c r="M15" s="9" t="s">
        <v>317</v>
      </c>
      <c r="Q15" s="240">
        <f>SARI!$BZ12</f>
        <v>5</v>
      </c>
      <c r="R15">
        <f>SARI!G12</f>
        <v>0</v>
      </c>
      <c r="S15" t="e">
        <f>SARI!G12/SARI!F12</f>
        <v>#DIV/0!</v>
      </c>
      <c r="T15">
        <f>SARI!H12</f>
        <v>0</v>
      </c>
      <c r="U15" s="83" t="e">
        <f>SARI!H12/SARI!F12</f>
        <v>#DIV/0!</v>
      </c>
      <c r="X15" s="81">
        <f>ILI!E12</f>
        <v>0</v>
      </c>
      <c r="Y15" s="81">
        <f>ILI!D12</f>
        <v>0</v>
      </c>
      <c r="Z15" s="83" t="e">
        <f t="shared" si="0"/>
        <v>#DIV/0!</v>
      </c>
      <c r="AA15" s="70" t="e">
        <f>ILI!E12/ILI!F12</f>
        <v>#DIV/0!</v>
      </c>
      <c r="AB15" s="81">
        <f>ILI!E12</f>
        <v>0</v>
      </c>
      <c r="AC15" s="70" t="e">
        <f>ILI!G12/ILI!E12</f>
        <v>#DIV/0!</v>
      </c>
      <c r="AD15" s="81">
        <f>ILI!H12 + ILI!I12</f>
        <v>0</v>
      </c>
      <c r="AE15" s="70" t="e">
        <f>(AD15)/ILI!F12</f>
        <v>#DIV/0!</v>
      </c>
    </row>
    <row r="16" spans="1:34" x14ac:dyDescent="0.25">
      <c r="B16" s="240">
        <f>SARI!$BZ13</f>
        <v>6</v>
      </c>
      <c r="C16" s="188"/>
      <c r="D16" s="72">
        <f>SARI!E13</f>
        <v>0</v>
      </c>
      <c r="E16" s="240">
        <f>SARI!$BZ13</f>
        <v>6</v>
      </c>
      <c r="F16" s="189"/>
      <c r="G16" s="70" t="e">
        <f>SARI!E13/SARI!D13</f>
        <v>#DIV/0!</v>
      </c>
      <c r="H16" s="240">
        <f>SARI!$BZ13</f>
        <v>6</v>
      </c>
      <c r="I16">
        <f>SARI!J13</f>
        <v>0</v>
      </c>
      <c r="J16">
        <f>SARI!K13</f>
        <v>0</v>
      </c>
      <c r="K16" s="190" t="e">
        <f>SARI!K13/SARI!J13</f>
        <v>#DIV/0!</v>
      </c>
      <c r="M16" t="s">
        <v>273</v>
      </c>
      <c r="N16">
        <f>SARI!F8</f>
        <v>0</v>
      </c>
      <c r="Q16" s="240">
        <f>SARI!$BZ13</f>
        <v>6</v>
      </c>
      <c r="R16">
        <f>SARI!G13</f>
        <v>0</v>
      </c>
      <c r="S16" t="e">
        <f>SARI!G13/SARI!F13</f>
        <v>#DIV/0!</v>
      </c>
      <c r="T16">
        <f>SARI!H13</f>
        <v>0</v>
      </c>
      <c r="U16" s="83" t="e">
        <f>SARI!H13/SARI!F13</f>
        <v>#DIV/0!</v>
      </c>
      <c r="X16" s="81">
        <f>ILI!E13</f>
        <v>0</v>
      </c>
      <c r="Y16" s="81">
        <f>ILI!D13</f>
        <v>0</v>
      </c>
      <c r="Z16" s="83" t="e">
        <f t="shared" si="0"/>
        <v>#DIV/0!</v>
      </c>
      <c r="AA16" s="70" t="e">
        <f>ILI!E13/ILI!F13</f>
        <v>#DIV/0!</v>
      </c>
      <c r="AB16" s="81">
        <f>ILI!E13</f>
        <v>0</v>
      </c>
      <c r="AC16" s="70" t="e">
        <f>ILI!G13/ILI!E13</f>
        <v>#DIV/0!</v>
      </c>
      <c r="AD16" s="81">
        <f>ILI!H13 + ILI!I13</f>
        <v>0</v>
      </c>
      <c r="AE16" s="70" t="e">
        <f>(AD16)/ILI!F13</f>
        <v>#DIV/0!</v>
      </c>
    </row>
    <row r="17" spans="2:31" x14ac:dyDescent="0.25">
      <c r="B17" s="240">
        <f>SARI!$BZ14</f>
        <v>7</v>
      </c>
      <c r="C17" s="188"/>
      <c r="D17" s="72">
        <f>SARI!E14</f>
        <v>0</v>
      </c>
      <c r="E17" s="240">
        <f>SARI!$BZ14</f>
        <v>7</v>
      </c>
      <c r="F17" s="189"/>
      <c r="G17" s="70" t="e">
        <f>SARI!E14/SARI!D14</f>
        <v>#DIV/0!</v>
      </c>
      <c r="H17" s="240">
        <f>SARI!$BZ14</f>
        <v>7</v>
      </c>
      <c r="I17">
        <f>SARI!J14</f>
        <v>0</v>
      </c>
      <c r="J17">
        <f>SARI!K14</f>
        <v>0</v>
      </c>
      <c r="K17" s="190" t="e">
        <f>SARI!K14/SARI!J14</f>
        <v>#DIV/0!</v>
      </c>
      <c r="M17" t="s">
        <v>318</v>
      </c>
      <c r="N17">
        <f>SARI!G8</f>
        <v>0</v>
      </c>
      <c r="Q17" s="240">
        <f>SARI!$BZ14</f>
        <v>7</v>
      </c>
      <c r="R17">
        <f>SARI!G14</f>
        <v>0</v>
      </c>
      <c r="S17" t="e">
        <f>SARI!G14/SARI!F14</f>
        <v>#DIV/0!</v>
      </c>
      <c r="T17">
        <f>SARI!H14</f>
        <v>0</v>
      </c>
      <c r="U17" s="83" t="e">
        <f>SARI!H14/SARI!F14</f>
        <v>#DIV/0!</v>
      </c>
      <c r="X17" s="81">
        <f>ILI!E14</f>
        <v>0</v>
      </c>
      <c r="Y17" s="81">
        <f>ILI!D14</f>
        <v>0</v>
      </c>
      <c r="Z17" s="83" t="e">
        <f t="shared" si="0"/>
        <v>#DIV/0!</v>
      </c>
      <c r="AA17" s="70" t="e">
        <f>ILI!E14/ILI!F14</f>
        <v>#DIV/0!</v>
      </c>
      <c r="AB17" s="81">
        <f>ILI!E14</f>
        <v>0</v>
      </c>
      <c r="AC17" s="70" t="e">
        <f>ILI!G14/ILI!E14</f>
        <v>#DIV/0!</v>
      </c>
      <c r="AD17" s="81">
        <f>ILI!H14 + ILI!I14</f>
        <v>0</v>
      </c>
      <c r="AE17" s="70" t="e">
        <f>(AD17)/ILI!F14</f>
        <v>#DIV/0!</v>
      </c>
    </row>
    <row r="18" spans="2:31" x14ac:dyDescent="0.25">
      <c r="B18" s="240">
        <f>SARI!$BZ15</f>
        <v>8</v>
      </c>
      <c r="C18" s="188"/>
      <c r="D18" s="72">
        <f>SARI!E15</f>
        <v>0</v>
      </c>
      <c r="E18" s="240">
        <f>SARI!$BZ15</f>
        <v>8</v>
      </c>
      <c r="F18" s="189"/>
      <c r="G18" s="70" t="e">
        <f>SARI!E15/SARI!D15</f>
        <v>#DIV/0!</v>
      </c>
      <c r="H18" s="240">
        <f>SARI!$BZ15</f>
        <v>8</v>
      </c>
      <c r="I18">
        <f>SARI!J15</f>
        <v>0</v>
      </c>
      <c r="J18">
        <f>SARI!K15</f>
        <v>0</v>
      </c>
      <c r="K18" s="190" t="e">
        <f>SARI!K15/SARI!J15</f>
        <v>#DIV/0!</v>
      </c>
      <c r="M18" t="s">
        <v>319</v>
      </c>
      <c r="N18">
        <f>SARI!H8</f>
        <v>0</v>
      </c>
      <c r="Q18" s="240">
        <f>SARI!$BZ15</f>
        <v>8</v>
      </c>
      <c r="R18">
        <f>SARI!G15</f>
        <v>0</v>
      </c>
      <c r="S18" t="e">
        <f>SARI!G15/SARI!F15</f>
        <v>#DIV/0!</v>
      </c>
      <c r="T18">
        <f>SARI!H15</f>
        <v>0</v>
      </c>
      <c r="U18" s="83" t="e">
        <f>SARI!H15/SARI!F15</f>
        <v>#DIV/0!</v>
      </c>
      <c r="X18" s="81">
        <f>ILI!E15</f>
        <v>0</v>
      </c>
      <c r="Y18" s="81">
        <f>ILI!D15</f>
        <v>0</v>
      </c>
      <c r="Z18" s="83" t="e">
        <f t="shared" si="0"/>
        <v>#DIV/0!</v>
      </c>
      <c r="AA18" s="70" t="e">
        <f>ILI!E15/ILI!F15</f>
        <v>#DIV/0!</v>
      </c>
      <c r="AB18" s="81">
        <f>ILI!E15</f>
        <v>0</v>
      </c>
      <c r="AC18" s="70" t="e">
        <f>ILI!G15/ILI!E15</f>
        <v>#DIV/0!</v>
      </c>
      <c r="AD18" s="81">
        <f>ILI!H15 + ILI!I15</f>
        <v>0</v>
      </c>
      <c r="AE18" s="70" t="e">
        <f>(AD18)/ILI!F15</f>
        <v>#DIV/0!</v>
      </c>
    </row>
    <row r="19" spans="2:31" x14ac:dyDescent="0.25">
      <c r="B19" s="240">
        <f>SARI!$BZ16</f>
        <v>9</v>
      </c>
      <c r="C19" s="188"/>
      <c r="D19" s="72">
        <f>SARI!E16</f>
        <v>0</v>
      </c>
      <c r="E19" s="240">
        <f>SARI!$BZ16</f>
        <v>9</v>
      </c>
      <c r="F19" s="189"/>
      <c r="G19" s="70" t="e">
        <f>SARI!E16/SARI!D16</f>
        <v>#DIV/0!</v>
      </c>
      <c r="H19" s="240">
        <f>SARI!$BZ16</f>
        <v>9</v>
      </c>
      <c r="I19">
        <f>SARI!J16</f>
        <v>0</v>
      </c>
      <c r="J19">
        <f>SARI!K16</f>
        <v>0</v>
      </c>
      <c r="K19" s="190" t="e">
        <f>SARI!K16/SARI!J16</f>
        <v>#DIV/0!</v>
      </c>
      <c r="M19" t="s">
        <v>320</v>
      </c>
      <c r="N19">
        <f>SARI!I8</f>
        <v>0</v>
      </c>
      <c r="Q19" s="240">
        <f>SARI!$BZ16</f>
        <v>9</v>
      </c>
      <c r="R19">
        <f>SARI!G16</f>
        <v>0</v>
      </c>
      <c r="S19" t="e">
        <f>SARI!G16/SARI!F16</f>
        <v>#DIV/0!</v>
      </c>
      <c r="T19">
        <f>SARI!H16</f>
        <v>0</v>
      </c>
      <c r="U19" s="83" t="e">
        <f>SARI!H16/SARI!F16</f>
        <v>#DIV/0!</v>
      </c>
      <c r="X19" s="81">
        <f>ILI!E16</f>
        <v>0</v>
      </c>
      <c r="Y19" s="81">
        <f>ILI!D16</f>
        <v>0</v>
      </c>
      <c r="Z19" s="83" t="e">
        <f t="shared" si="0"/>
        <v>#DIV/0!</v>
      </c>
      <c r="AA19" s="70" t="e">
        <f>ILI!E16/ILI!F16</f>
        <v>#DIV/0!</v>
      </c>
      <c r="AB19" s="81">
        <f>ILI!E16</f>
        <v>0</v>
      </c>
      <c r="AC19" s="70" t="e">
        <f>ILI!G16/ILI!E16</f>
        <v>#DIV/0!</v>
      </c>
      <c r="AD19" s="81">
        <f>ILI!H16 + ILI!I16</f>
        <v>0</v>
      </c>
      <c r="AE19" s="70" t="e">
        <f>(AD19)/ILI!F16</f>
        <v>#DIV/0!</v>
      </c>
    </row>
    <row r="20" spans="2:31" x14ac:dyDescent="0.25">
      <c r="B20" s="240">
        <f>SARI!$BZ17</f>
        <v>10</v>
      </c>
      <c r="C20" s="188"/>
      <c r="D20" s="72">
        <f>SARI!E17</f>
        <v>0</v>
      </c>
      <c r="E20" s="240">
        <f>SARI!$BZ17</f>
        <v>10</v>
      </c>
      <c r="F20" s="189"/>
      <c r="G20" s="70" t="e">
        <f>SARI!E17/SARI!D17</f>
        <v>#DIV/0!</v>
      </c>
      <c r="H20" s="240">
        <f>SARI!$BZ17</f>
        <v>10</v>
      </c>
      <c r="I20">
        <f>SARI!J17</f>
        <v>0</v>
      </c>
      <c r="J20">
        <f>SARI!K17</f>
        <v>0</v>
      </c>
      <c r="K20" s="190" t="e">
        <f>SARI!K17/SARI!J17</f>
        <v>#DIV/0!</v>
      </c>
      <c r="M20" t="s">
        <v>321</v>
      </c>
      <c r="N20">
        <f>N16-N17-N19</f>
        <v>0</v>
      </c>
      <c r="Q20" s="240">
        <f>SARI!$BZ17</f>
        <v>10</v>
      </c>
      <c r="R20">
        <f>SARI!G17</f>
        <v>0</v>
      </c>
      <c r="S20" t="e">
        <f>SARI!G17/SARI!F17</f>
        <v>#DIV/0!</v>
      </c>
      <c r="T20">
        <f>SARI!H17</f>
        <v>0</v>
      </c>
      <c r="U20" s="83" t="e">
        <f>SARI!H17/SARI!F17</f>
        <v>#DIV/0!</v>
      </c>
      <c r="X20" s="81">
        <f>ILI!E17</f>
        <v>0</v>
      </c>
      <c r="Y20" s="81">
        <f>ILI!D17</f>
        <v>0</v>
      </c>
      <c r="Z20" s="83" t="e">
        <f t="shared" si="0"/>
        <v>#DIV/0!</v>
      </c>
      <c r="AA20" s="70" t="e">
        <f>ILI!E17/ILI!F17</f>
        <v>#DIV/0!</v>
      </c>
      <c r="AB20" s="81">
        <f>ILI!E17</f>
        <v>0</v>
      </c>
      <c r="AC20" s="70" t="e">
        <f>ILI!G17/ILI!E17</f>
        <v>#DIV/0!</v>
      </c>
      <c r="AD20" s="81">
        <f>ILI!H17 + ILI!I17</f>
        <v>0</v>
      </c>
      <c r="AE20" s="70" t="e">
        <f>(AD20)/ILI!F17</f>
        <v>#DIV/0!</v>
      </c>
    </row>
    <row r="21" spans="2:31" x14ac:dyDescent="0.25">
      <c r="B21" s="240">
        <f>SARI!$BZ18</f>
        <v>11</v>
      </c>
      <c r="C21" s="188"/>
      <c r="D21" s="72">
        <f>SARI!E18</f>
        <v>0</v>
      </c>
      <c r="E21" s="240">
        <f>SARI!$BZ18</f>
        <v>11</v>
      </c>
      <c r="F21" s="189"/>
      <c r="G21" s="70" t="e">
        <f>SARI!E18/SARI!D18</f>
        <v>#DIV/0!</v>
      </c>
      <c r="H21" s="240">
        <f>SARI!$BZ18</f>
        <v>11</v>
      </c>
      <c r="I21">
        <f>SARI!J18</f>
        <v>0</v>
      </c>
      <c r="J21">
        <f>SARI!K18</f>
        <v>0</v>
      </c>
      <c r="K21" s="190" t="e">
        <f>SARI!K18/SARI!J18</f>
        <v>#DIV/0!</v>
      </c>
      <c r="Q21" s="240">
        <f>SARI!$BZ18</f>
        <v>11</v>
      </c>
      <c r="R21">
        <f>SARI!G18</f>
        <v>0</v>
      </c>
      <c r="S21" t="e">
        <f>SARI!G18/SARI!F18</f>
        <v>#DIV/0!</v>
      </c>
      <c r="T21">
        <f>SARI!H18</f>
        <v>0</v>
      </c>
      <c r="U21" s="83" t="e">
        <f>SARI!H18/SARI!F18</f>
        <v>#DIV/0!</v>
      </c>
      <c r="X21" s="81">
        <f>ILI!E18</f>
        <v>0</v>
      </c>
      <c r="Y21" s="81">
        <f>ILI!D18</f>
        <v>0</v>
      </c>
      <c r="Z21" s="83" t="e">
        <f t="shared" si="0"/>
        <v>#DIV/0!</v>
      </c>
      <c r="AA21" s="70" t="e">
        <f>ILI!E18/ILI!F18</f>
        <v>#DIV/0!</v>
      </c>
      <c r="AB21" s="81">
        <f>ILI!E18</f>
        <v>0</v>
      </c>
      <c r="AC21" s="70" t="e">
        <f>ILI!G18/ILI!E18</f>
        <v>#DIV/0!</v>
      </c>
      <c r="AD21" s="81">
        <f>ILI!H18 + ILI!I18</f>
        <v>0</v>
      </c>
      <c r="AE21" s="70" t="e">
        <f>(AD21)/ILI!F18</f>
        <v>#DIV/0!</v>
      </c>
    </row>
    <row r="22" spans="2:31" x14ac:dyDescent="0.25">
      <c r="B22" s="240">
        <f>SARI!$BZ19</f>
        <v>12</v>
      </c>
      <c r="C22" s="188"/>
      <c r="D22" s="72">
        <f>SARI!E19</f>
        <v>0</v>
      </c>
      <c r="E22" s="240">
        <f>SARI!$BZ19</f>
        <v>12</v>
      </c>
      <c r="F22" s="189"/>
      <c r="G22" s="70" t="e">
        <f>SARI!E19/SARI!D19</f>
        <v>#DIV/0!</v>
      </c>
      <c r="H22" s="240">
        <f>SARI!$BZ19</f>
        <v>12</v>
      </c>
      <c r="I22">
        <f>SARI!J19</f>
        <v>0</v>
      </c>
      <c r="J22">
        <f>SARI!K19</f>
        <v>0</v>
      </c>
      <c r="K22" s="190" t="e">
        <f>SARI!K19/SARI!J19</f>
        <v>#DIV/0!</v>
      </c>
      <c r="Q22" s="240">
        <f>SARI!$BZ19</f>
        <v>12</v>
      </c>
      <c r="R22">
        <f>SARI!G19</f>
        <v>0</v>
      </c>
      <c r="S22" t="e">
        <f>SARI!G19/SARI!F19</f>
        <v>#DIV/0!</v>
      </c>
      <c r="T22">
        <f>SARI!H19</f>
        <v>0</v>
      </c>
      <c r="U22" s="83" t="e">
        <f>SARI!H19/SARI!F19</f>
        <v>#DIV/0!</v>
      </c>
      <c r="X22" s="81">
        <f>ILI!E19</f>
        <v>0</v>
      </c>
      <c r="Y22" s="81">
        <f>ILI!D19</f>
        <v>0</v>
      </c>
      <c r="Z22" s="83" t="e">
        <f t="shared" si="0"/>
        <v>#DIV/0!</v>
      </c>
      <c r="AA22" s="70" t="e">
        <f>ILI!E19/ILI!F19</f>
        <v>#DIV/0!</v>
      </c>
      <c r="AB22" s="81">
        <f>ILI!E19</f>
        <v>0</v>
      </c>
      <c r="AC22" s="70" t="e">
        <f>ILI!G19/ILI!E19</f>
        <v>#DIV/0!</v>
      </c>
      <c r="AD22" s="81">
        <f>ILI!H19 + ILI!I19</f>
        <v>0</v>
      </c>
      <c r="AE22" s="70" t="e">
        <f>(AD22)/ILI!F19</f>
        <v>#DIV/0!</v>
      </c>
    </row>
    <row r="23" spans="2:31" x14ac:dyDescent="0.25">
      <c r="B23" s="240">
        <f>SARI!$BZ20</f>
        <v>13</v>
      </c>
      <c r="C23" s="188"/>
      <c r="D23" s="72">
        <f>SARI!E20</f>
        <v>0</v>
      </c>
      <c r="E23" s="240">
        <f>SARI!$BZ20</f>
        <v>13</v>
      </c>
      <c r="F23" s="189"/>
      <c r="G23" s="70" t="e">
        <f>SARI!E20/SARI!D20</f>
        <v>#DIV/0!</v>
      </c>
      <c r="H23" s="240">
        <f>SARI!$BZ20</f>
        <v>13</v>
      </c>
      <c r="I23">
        <f>SARI!J20</f>
        <v>0</v>
      </c>
      <c r="J23">
        <f>SARI!K20</f>
        <v>0</v>
      </c>
      <c r="K23" s="190" t="e">
        <f>SARI!K20/SARI!J20</f>
        <v>#DIV/0!</v>
      </c>
      <c r="Q23" s="240">
        <f>SARI!$BZ20</f>
        <v>13</v>
      </c>
      <c r="R23">
        <f>SARI!G20</f>
        <v>0</v>
      </c>
      <c r="S23" t="e">
        <f>SARI!G20/SARI!F20</f>
        <v>#DIV/0!</v>
      </c>
      <c r="T23">
        <f>SARI!H20</f>
        <v>0</v>
      </c>
      <c r="U23" s="83" t="e">
        <f>SARI!H20/SARI!F20</f>
        <v>#DIV/0!</v>
      </c>
      <c r="X23" s="81">
        <f>ILI!E20</f>
        <v>0</v>
      </c>
      <c r="Y23" s="81">
        <f>ILI!D20</f>
        <v>0</v>
      </c>
      <c r="Z23" s="83" t="e">
        <f t="shared" si="0"/>
        <v>#DIV/0!</v>
      </c>
      <c r="AA23" s="70" t="e">
        <f>ILI!E20/ILI!F20</f>
        <v>#DIV/0!</v>
      </c>
      <c r="AB23" s="81">
        <f>ILI!E20</f>
        <v>0</v>
      </c>
      <c r="AC23" s="70" t="e">
        <f>ILI!G20/ILI!E20</f>
        <v>#DIV/0!</v>
      </c>
      <c r="AD23" s="81">
        <f>ILI!H20 + ILI!I20</f>
        <v>0</v>
      </c>
      <c r="AE23" s="70" t="e">
        <f>(AD23)/ILI!F20</f>
        <v>#DIV/0!</v>
      </c>
    </row>
    <row r="24" spans="2:31" x14ac:dyDescent="0.25">
      <c r="B24" s="240">
        <f>SARI!$BZ21</f>
        <v>14</v>
      </c>
      <c r="C24" s="188"/>
      <c r="D24" s="72">
        <f>SARI!E21</f>
        <v>0</v>
      </c>
      <c r="E24" s="240">
        <f>SARI!$BZ21</f>
        <v>14</v>
      </c>
      <c r="F24" s="189"/>
      <c r="G24" s="70" t="e">
        <f>SARI!E21/SARI!D21</f>
        <v>#DIV/0!</v>
      </c>
      <c r="H24" s="240">
        <f>SARI!$BZ21</f>
        <v>14</v>
      </c>
      <c r="I24">
        <f>SARI!J21</f>
        <v>0</v>
      </c>
      <c r="J24">
        <f>SARI!K21</f>
        <v>0</v>
      </c>
      <c r="K24" s="190" t="e">
        <f>SARI!K21/SARI!J21</f>
        <v>#DIV/0!</v>
      </c>
      <c r="Q24" s="240">
        <f>SARI!$BZ21</f>
        <v>14</v>
      </c>
      <c r="R24">
        <f>SARI!G21</f>
        <v>0</v>
      </c>
      <c r="S24" t="e">
        <f>SARI!G21/SARI!F21</f>
        <v>#DIV/0!</v>
      </c>
      <c r="T24">
        <f>SARI!H21</f>
        <v>0</v>
      </c>
      <c r="U24" s="83" t="e">
        <f>SARI!H21/SARI!F21</f>
        <v>#DIV/0!</v>
      </c>
      <c r="X24" s="81">
        <f>ILI!E21</f>
        <v>0</v>
      </c>
      <c r="Y24" s="81">
        <f>ILI!D21</f>
        <v>0</v>
      </c>
      <c r="Z24" s="83" t="e">
        <f t="shared" si="0"/>
        <v>#DIV/0!</v>
      </c>
      <c r="AA24" s="70" t="e">
        <f>ILI!E21/ILI!F21</f>
        <v>#DIV/0!</v>
      </c>
      <c r="AB24" s="81">
        <f>ILI!E21</f>
        <v>0</v>
      </c>
      <c r="AC24" s="70" t="e">
        <f>ILI!G21/ILI!E21</f>
        <v>#DIV/0!</v>
      </c>
      <c r="AD24" s="81">
        <f>ILI!H21 + ILI!I21</f>
        <v>0</v>
      </c>
      <c r="AE24" s="70" t="e">
        <f>(AD24)/ILI!F21</f>
        <v>#DIV/0!</v>
      </c>
    </row>
    <row r="25" spans="2:31" x14ac:dyDescent="0.25">
      <c r="B25" s="240">
        <f>SARI!$BZ22</f>
        <v>15</v>
      </c>
      <c r="C25" s="188"/>
      <c r="D25" s="72">
        <f>SARI!E22</f>
        <v>0</v>
      </c>
      <c r="E25" s="240">
        <f>SARI!$BZ22</f>
        <v>15</v>
      </c>
      <c r="F25" s="189"/>
      <c r="G25" s="70" t="e">
        <f>SARI!E22/SARI!D22</f>
        <v>#DIV/0!</v>
      </c>
      <c r="H25" s="240">
        <f>SARI!$BZ22</f>
        <v>15</v>
      </c>
      <c r="I25">
        <f>SARI!J22</f>
        <v>0</v>
      </c>
      <c r="J25">
        <f>SARI!K22</f>
        <v>0</v>
      </c>
      <c r="K25" s="190" t="e">
        <f>SARI!K22/SARI!J22</f>
        <v>#DIV/0!</v>
      </c>
      <c r="Q25" s="240">
        <f>SARI!$BZ22</f>
        <v>15</v>
      </c>
      <c r="R25">
        <f>SARI!G22</f>
        <v>0</v>
      </c>
      <c r="S25" t="e">
        <f>SARI!G22/SARI!F22</f>
        <v>#DIV/0!</v>
      </c>
      <c r="T25">
        <f>SARI!H22</f>
        <v>0</v>
      </c>
      <c r="U25" s="83" t="e">
        <f>SARI!H22/SARI!F22</f>
        <v>#DIV/0!</v>
      </c>
      <c r="X25" s="81">
        <f>ILI!E22</f>
        <v>0</v>
      </c>
      <c r="Y25" s="81">
        <f>ILI!D22</f>
        <v>0</v>
      </c>
      <c r="Z25" s="83" t="e">
        <f t="shared" si="0"/>
        <v>#DIV/0!</v>
      </c>
      <c r="AA25" s="70" t="e">
        <f>ILI!E22/ILI!F22</f>
        <v>#DIV/0!</v>
      </c>
      <c r="AB25" s="81">
        <f>ILI!E22</f>
        <v>0</v>
      </c>
      <c r="AC25" s="70" t="e">
        <f>ILI!G22/ILI!E22</f>
        <v>#DIV/0!</v>
      </c>
      <c r="AD25" s="81">
        <f>ILI!H22 + ILI!I22</f>
        <v>0</v>
      </c>
      <c r="AE25" s="70" t="e">
        <f>(AD25)/ILI!F22</f>
        <v>#DIV/0!</v>
      </c>
    </row>
    <row r="26" spans="2:31" x14ac:dyDescent="0.25">
      <c r="B26" s="240">
        <f>SARI!$BZ23</f>
        <v>16</v>
      </c>
      <c r="C26" s="188"/>
      <c r="D26" s="72">
        <f>SARI!E23</f>
        <v>0</v>
      </c>
      <c r="E26" s="240">
        <f>SARI!$BZ23</f>
        <v>16</v>
      </c>
      <c r="F26" s="189"/>
      <c r="G26" s="70" t="e">
        <f>SARI!E23/SARI!D23</f>
        <v>#DIV/0!</v>
      </c>
      <c r="H26" s="240">
        <f>SARI!$BZ23</f>
        <v>16</v>
      </c>
      <c r="I26">
        <f>SARI!J23</f>
        <v>0</v>
      </c>
      <c r="J26">
        <f>SARI!K23</f>
        <v>0</v>
      </c>
      <c r="K26" s="190" t="e">
        <f>SARI!K23/SARI!J23</f>
        <v>#DIV/0!</v>
      </c>
      <c r="Q26" s="240">
        <f>SARI!$BZ23</f>
        <v>16</v>
      </c>
      <c r="R26">
        <f>SARI!G23</f>
        <v>0</v>
      </c>
      <c r="S26" t="e">
        <f>SARI!G23/SARI!F23</f>
        <v>#DIV/0!</v>
      </c>
      <c r="T26">
        <f>SARI!H23</f>
        <v>0</v>
      </c>
      <c r="U26" s="83" t="e">
        <f>SARI!H23/SARI!F23</f>
        <v>#DIV/0!</v>
      </c>
      <c r="X26" s="81">
        <f>ILI!E23</f>
        <v>0</v>
      </c>
      <c r="Y26" s="81">
        <f>ILI!D23</f>
        <v>0</v>
      </c>
      <c r="Z26" s="83" t="e">
        <f t="shared" si="0"/>
        <v>#DIV/0!</v>
      </c>
      <c r="AA26" s="70" t="e">
        <f>ILI!E23/ILI!F23</f>
        <v>#DIV/0!</v>
      </c>
      <c r="AB26" s="81">
        <f>ILI!E23</f>
        <v>0</v>
      </c>
      <c r="AC26" s="70" t="e">
        <f>ILI!G23/ILI!E23</f>
        <v>#DIV/0!</v>
      </c>
      <c r="AD26" s="81">
        <f>ILI!H23 + ILI!I23</f>
        <v>0</v>
      </c>
      <c r="AE26" s="70" t="e">
        <f>(AD26)/ILI!F23</f>
        <v>#DIV/0!</v>
      </c>
    </row>
    <row r="27" spans="2:31" x14ac:dyDescent="0.25">
      <c r="B27" s="240">
        <f>SARI!$BZ24</f>
        <v>17</v>
      </c>
      <c r="C27" s="188"/>
      <c r="D27" s="72">
        <f>SARI!E24</f>
        <v>0</v>
      </c>
      <c r="E27" s="240">
        <f>SARI!$BZ24</f>
        <v>17</v>
      </c>
      <c r="F27" s="189"/>
      <c r="G27" s="70" t="e">
        <f>SARI!E24/SARI!D24</f>
        <v>#DIV/0!</v>
      </c>
      <c r="H27" s="240">
        <f>SARI!$BZ24</f>
        <v>17</v>
      </c>
      <c r="I27">
        <f>SARI!J24</f>
        <v>0</v>
      </c>
      <c r="J27">
        <f>SARI!K24</f>
        <v>0</v>
      </c>
      <c r="K27" s="190" t="e">
        <f>SARI!K24/SARI!J24</f>
        <v>#DIV/0!</v>
      </c>
      <c r="Q27" s="240">
        <f>SARI!$BZ24</f>
        <v>17</v>
      </c>
      <c r="R27">
        <f>SARI!G24</f>
        <v>0</v>
      </c>
      <c r="S27" t="e">
        <f>SARI!G24/SARI!F24</f>
        <v>#DIV/0!</v>
      </c>
      <c r="T27">
        <f>SARI!H24</f>
        <v>0</v>
      </c>
      <c r="U27" s="83" t="e">
        <f>SARI!H24/SARI!F24</f>
        <v>#DIV/0!</v>
      </c>
      <c r="X27" s="81">
        <f>ILI!E24</f>
        <v>0</v>
      </c>
      <c r="Y27" s="81">
        <f>ILI!D24</f>
        <v>0</v>
      </c>
      <c r="Z27" s="83" t="e">
        <f t="shared" si="0"/>
        <v>#DIV/0!</v>
      </c>
      <c r="AA27" s="70" t="e">
        <f>ILI!E24/ILI!F24</f>
        <v>#DIV/0!</v>
      </c>
      <c r="AB27" s="81">
        <f>ILI!E24</f>
        <v>0</v>
      </c>
      <c r="AC27" s="70" t="e">
        <f>ILI!G24/ILI!E24</f>
        <v>#DIV/0!</v>
      </c>
      <c r="AD27" s="81">
        <f>ILI!H24 + ILI!I24</f>
        <v>0</v>
      </c>
      <c r="AE27" s="70" t="e">
        <f>(AD27)/ILI!F24</f>
        <v>#DIV/0!</v>
      </c>
    </row>
    <row r="28" spans="2:31" x14ac:dyDescent="0.25">
      <c r="B28" s="240">
        <f>SARI!$BZ25</f>
        <v>18</v>
      </c>
      <c r="C28" s="188"/>
      <c r="D28" s="72">
        <f>SARI!E25</f>
        <v>0</v>
      </c>
      <c r="E28" s="240">
        <f>SARI!$BZ25</f>
        <v>18</v>
      </c>
      <c r="F28" s="189"/>
      <c r="G28" s="70" t="e">
        <f>SARI!E25/SARI!D25</f>
        <v>#DIV/0!</v>
      </c>
      <c r="H28" s="240">
        <f>SARI!$BZ25</f>
        <v>18</v>
      </c>
      <c r="I28">
        <f>SARI!J25</f>
        <v>0</v>
      </c>
      <c r="J28">
        <f>SARI!K25</f>
        <v>0</v>
      </c>
      <c r="K28" s="190" t="e">
        <f>SARI!K25/SARI!J25</f>
        <v>#DIV/0!</v>
      </c>
      <c r="Q28" s="240">
        <f>SARI!$BZ25</f>
        <v>18</v>
      </c>
      <c r="R28">
        <f>SARI!G25</f>
        <v>0</v>
      </c>
      <c r="S28" t="e">
        <f>SARI!G25/SARI!F25</f>
        <v>#DIV/0!</v>
      </c>
      <c r="T28">
        <f>SARI!H25</f>
        <v>0</v>
      </c>
      <c r="U28" s="83" t="e">
        <f>SARI!H25/SARI!F25</f>
        <v>#DIV/0!</v>
      </c>
      <c r="X28" s="81">
        <f>ILI!E25</f>
        <v>0</v>
      </c>
      <c r="Y28" s="81">
        <f>ILI!D25</f>
        <v>0</v>
      </c>
      <c r="Z28" s="83" t="e">
        <f t="shared" si="0"/>
        <v>#DIV/0!</v>
      </c>
      <c r="AA28" s="70" t="e">
        <f>ILI!E25/ILI!F25</f>
        <v>#DIV/0!</v>
      </c>
      <c r="AB28" s="81">
        <f>ILI!E25</f>
        <v>0</v>
      </c>
      <c r="AC28" s="70" t="e">
        <f>ILI!G25/ILI!E25</f>
        <v>#DIV/0!</v>
      </c>
      <c r="AD28" s="81">
        <f>ILI!H25 + ILI!I25</f>
        <v>0</v>
      </c>
      <c r="AE28" s="70" t="e">
        <f>(AD28)/ILI!F25</f>
        <v>#DIV/0!</v>
      </c>
    </row>
    <row r="29" spans="2:31" x14ac:dyDescent="0.25">
      <c r="B29" s="240">
        <f>SARI!$BZ26</f>
        <v>19</v>
      </c>
      <c r="C29" s="188"/>
      <c r="D29" s="72">
        <f>SARI!E26</f>
        <v>0</v>
      </c>
      <c r="E29" s="240">
        <f>SARI!$BZ26</f>
        <v>19</v>
      </c>
      <c r="F29" s="189"/>
      <c r="G29" s="70" t="e">
        <f>SARI!E26/SARI!D26</f>
        <v>#DIV/0!</v>
      </c>
      <c r="H29" s="240">
        <f>SARI!$BZ26</f>
        <v>19</v>
      </c>
      <c r="I29">
        <f>SARI!J26</f>
        <v>0</v>
      </c>
      <c r="J29">
        <f>SARI!K26</f>
        <v>0</v>
      </c>
      <c r="K29" s="190" t="e">
        <f>SARI!K26/SARI!J26</f>
        <v>#DIV/0!</v>
      </c>
      <c r="Q29" s="240">
        <f>SARI!$BZ26</f>
        <v>19</v>
      </c>
      <c r="R29">
        <f>SARI!G26</f>
        <v>0</v>
      </c>
      <c r="S29" t="e">
        <f>SARI!G26/SARI!F26</f>
        <v>#DIV/0!</v>
      </c>
      <c r="T29">
        <f>SARI!H26</f>
        <v>0</v>
      </c>
      <c r="U29" s="83" t="e">
        <f>SARI!H26/SARI!F26</f>
        <v>#DIV/0!</v>
      </c>
      <c r="X29" s="81">
        <f>ILI!E26</f>
        <v>0</v>
      </c>
      <c r="Y29" s="81">
        <f>ILI!D26</f>
        <v>0</v>
      </c>
      <c r="Z29" s="83" t="e">
        <f t="shared" si="0"/>
        <v>#DIV/0!</v>
      </c>
      <c r="AA29" s="70" t="e">
        <f>ILI!E26/ILI!F26</f>
        <v>#DIV/0!</v>
      </c>
      <c r="AB29" s="81">
        <f>ILI!E26</f>
        <v>0</v>
      </c>
      <c r="AC29" s="70" t="e">
        <f>ILI!G26/ILI!E26</f>
        <v>#DIV/0!</v>
      </c>
      <c r="AD29" s="81">
        <f>ILI!H26 + ILI!I26</f>
        <v>0</v>
      </c>
      <c r="AE29" s="70" t="e">
        <f>(AD29)/ILI!F26</f>
        <v>#DIV/0!</v>
      </c>
    </row>
    <row r="30" spans="2:31" x14ac:dyDescent="0.25">
      <c r="B30" s="240">
        <f>SARI!$BZ27</f>
        <v>20</v>
      </c>
      <c r="C30" s="188"/>
      <c r="D30" s="72">
        <f>SARI!E27</f>
        <v>0</v>
      </c>
      <c r="E30" s="240">
        <f>SARI!$BZ27</f>
        <v>20</v>
      </c>
      <c r="F30" s="189"/>
      <c r="G30" s="70" t="e">
        <f>SARI!E27/SARI!D27</f>
        <v>#DIV/0!</v>
      </c>
      <c r="H30" s="240">
        <f>SARI!$BZ27</f>
        <v>20</v>
      </c>
      <c r="I30">
        <f>SARI!J27</f>
        <v>0</v>
      </c>
      <c r="J30">
        <f>SARI!K27</f>
        <v>0</v>
      </c>
      <c r="K30" s="190" t="e">
        <f>SARI!K27/SARI!J27</f>
        <v>#DIV/0!</v>
      </c>
      <c r="Q30" s="240">
        <f>SARI!$BZ27</f>
        <v>20</v>
      </c>
      <c r="R30">
        <f>SARI!G27</f>
        <v>0</v>
      </c>
      <c r="S30" t="e">
        <f>SARI!G27/SARI!F27</f>
        <v>#DIV/0!</v>
      </c>
      <c r="T30">
        <f>SARI!H27</f>
        <v>0</v>
      </c>
      <c r="U30" s="83" t="e">
        <f>SARI!H27/SARI!F27</f>
        <v>#DIV/0!</v>
      </c>
      <c r="X30" s="81">
        <f>ILI!E27</f>
        <v>0</v>
      </c>
      <c r="Y30" s="81">
        <f>ILI!D27</f>
        <v>0</v>
      </c>
      <c r="Z30" s="83" t="e">
        <f t="shared" si="0"/>
        <v>#DIV/0!</v>
      </c>
      <c r="AA30" s="70" t="e">
        <f>ILI!E27/ILI!F27</f>
        <v>#DIV/0!</v>
      </c>
      <c r="AB30" s="81">
        <f>ILI!E27</f>
        <v>0</v>
      </c>
      <c r="AC30" s="70" t="e">
        <f>ILI!G27/ILI!E27</f>
        <v>#DIV/0!</v>
      </c>
      <c r="AD30" s="81">
        <f>ILI!H27 + ILI!I27</f>
        <v>0</v>
      </c>
      <c r="AE30" s="70" t="e">
        <f>(AD30)/ILI!F27</f>
        <v>#DIV/0!</v>
      </c>
    </row>
    <row r="31" spans="2:31" x14ac:dyDescent="0.25">
      <c r="B31" s="240">
        <f>SARI!$BZ28</f>
        <v>21</v>
      </c>
      <c r="C31" s="188"/>
      <c r="D31" s="72">
        <f>SARI!E28</f>
        <v>0</v>
      </c>
      <c r="E31" s="240">
        <f>SARI!$BZ28</f>
        <v>21</v>
      </c>
      <c r="F31" s="189"/>
      <c r="G31" s="70" t="e">
        <f>SARI!E28/SARI!D28</f>
        <v>#DIV/0!</v>
      </c>
      <c r="H31" s="240">
        <f>SARI!$BZ28</f>
        <v>21</v>
      </c>
      <c r="I31">
        <f>SARI!J28</f>
        <v>0</v>
      </c>
      <c r="J31">
        <f>SARI!K28</f>
        <v>0</v>
      </c>
      <c r="K31" s="190" t="e">
        <f>SARI!K28/SARI!J28</f>
        <v>#DIV/0!</v>
      </c>
      <c r="Q31" s="240">
        <f>SARI!$BZ28</f>
        <v>21</v>
      </c>
      <c r="R31">
        <f>SARI!G28</f>
        <v>0</v>
      </c>
      <c r="S31" t="e">
        <f>SARI!G28/SARI!F28</f>
        <v>#DIV/0!</v>
      </c>
      <c r="T31">
        <f>SARI!H28</f>
        <v>0</v>
      </c>
      <c r="U31" s="83" t="e">
        <f>SARI!H28/SARI!F28</f>
        <v>#DIV/0!</v>
      </c>
      <c r="X31" s="81">
        <f>ILI!E28</f>
        <v>0</v>
      </c>
      <c r="Y31" s="81">
        <f>ILI!D28</f>
        <v>0</v>
      </c>
      <c r="Z31" s="83" t="e">
        <f t="shared" si="0"/>
        <v>#DIV/0!</v>
      </c>
      <c r="AA31" s="70" t="e">
        <f>ILI!E28/ILI!F28</f>
        <v>#DIV/0!</v>
      </c>
      <c r="AB31" s="81">
        <f>ILI!E28</f>
        <v>0</v>
      </c>
      <c r="AC31" s="70" t="e">
        <f>ILI!G28/ILI!E28</f>
        <v>#DIV/0!</v>
      </c>
      <c r="AD31" s="81">
        <f>ILI!H28 + ILI!I28</f>
        <v>0</v>
      </c>
      <c r="AE31" s="70" t="e">
        <f>(AD31)/ILI!F28</f>
        <v>#DIV/0!</v>
      </c>
    </row>
    <row r="32" spans="2:31" x14ac:dyDescent="0.25">
      <c r="B32" s="240">
        <f>SARI!$BZ29</f>
        <v>22</v>
      </c>
      <c r="C32" s="188"/>
      <c r="D32" s="72">
        <f>SARI!E29</f>
        <v>0</v>
      </c>
      <c r="E32" s="240">
        <f>SARI!$BZ29</f>
        <v>22</v>
      </c>
      <c r="F32" s="189"/>
      <c r="G32" s="70" t="e">
        <f>SARI!E29/SARI!D29</f>
        <v>#DIV/0!</v>
      </c>
      <c r="H32" s="240">
        <f>SARI!$BZ29</f>
        <v>22</v>
      </c>
      <c r="I32">
        <f>SARI!J29</f>
        <v>0</v>
      </c>
      <c r="J32">
        <f>SARI!K29</f>
        <v>0</v>
      </c>
      <c r="K32" s="190" t="e">
        <f>SARI!K29/SARI!J29</f>
        <v>#DIV/0!</v>
      </c>
      <c r="Q32" s="240">
        <f>SARI!$BZ29</f>
        <v>22</v>
      </c>
      <c r="R32">
        <f>SARI!G29</f>
        <v>0</v>
      </c>
      <c r="S32" t="e">
        <f>SARI!G29/SARI!F29</f>
        <v>#DIV/0!</v>
      </c>
      <c r="T32">
        <f>SARI!H29</f>
        <v>0</v>
      </c>
      <c r="U32" s="83" t="e">
        <f>SARI!H29/SARI!F29</f>
        <v>#DIV/0!</v>
      </c>
      <c r="X32" s="81">
        <f>ILI!E29</f>
        <v>0</v>
      </c>
      <c r="Y32" s="81">
        <f>ILI!D29</f>
        <v>0</v>
      </c>
      <c r="Z32" s="83" t="e">
        <f t="shared" si="0"/>
        <v>#DIV/0!</v>
      </c>
      <c r="AA32" s="70" t="e">
        <f>ILI!E29/ILI!F29</f>
        <v>#DIV/0!</v>
      </c>
      <c r="AB32" s="81">
        <f>ILI!E29</f>
        <v>0</v>
      </c>
      <c r="AC32" s="70" t="e">
        <f>ILI!G29/ILI!E29</f>
        <v>#DIV/0!</v>
      </c>
      <c r="AD32" s="81">
        <f>ILI!H29 + ILI!I29</f>
        <v>0</v>
      </c>
      <c r="AE32" s="70" t="e">
        <f>(AD32)/ILI!F29</f>
        <v>#DIV/0!</v>
      </c>
    </row>
    <row r="33" spans="2:31" x14ac:dyDescent="0.25">
      <c r="B33" s="240">
        <f>SARI!$BZ30</f>
        <v>23</v>
      </c>
      <c r="C33" s="188"/>
      <c r="D33" s="72">
        <f>SARI!E30</f>
        <v>0</v>
      </c>
      <c r="E33" s="240">
        <f>SARI!$BZ30</f>
        <v>23</v>
      </c>
      <c r="F33" s="189"/>
      <c r="G33" s="70" t="e">
        <f>SARI!E30/SARI!D30</f>
        <v>#DIV/0!</v>
      </c>
      <c r="H33" s="240">
        <f>SARI!$BZ30</f>
        <v>23</v>
      </c>
      <c r="I33">
        <f>SARI!J30</f>
        <v>0</v>
      </c>
      <c r="J33">
        <f>SARI!K30</f>
        <v>0</v>
      </c>
      <c r="K33" s="190" t="e">
        <f>SARI!K30/SARI!J30</f>
        <v>#DIV/0!</v>
      </c>
      <c r="Q33" s="240">
        <f>SARI!$BZ30</f>
        <v>23</v>
      </c>
      <c r="R33">
        <f>SARI!G30</f>
        <v>0</v>
      </c>
      <c r="S33" t="e">
        <f>SARI!G30/SARI!F30</f>
        <v>#DIV/0!</v>
      </c>
      <c r="T33">
        <f>SARI!H30</f>
        <v>0</v>
      </c>
      <c r="U33" s="83" t="e">
        <f>SARI!H30/SARI!F30</f>
        <v>#DIV/0!</v>
      </c>
      <c r="X33" s="81">
        <f>ILI!E30</f>
        <v>0</v>
      </c>
      <c r="Y33" s="81">
        <f>ILI!D30</f>
        <v>0</v>
      </c>
      <c r="Z33" s="83" t="e">
        <f t="shared" si="0"/>
        <v>#DIV/0!</v>
      </c>
      <c r="AA33" s="70" t="e">
        <f>ILI!E30/ILI!F30</f>
        <v>#DIV/0!</v>
      </c>
      <c r="AB33" s="81">
        <f>ILI!E30</f>
        <v>0</v>
      </c>
      <c r="AC33" s="70" t="e">
        <f>ILI!G30/ILI!E30</f>
        <v>#DIV/0!</v>
      </c>
      <c r="AD33" s="81">
        <f>ILI!H30 + ILI!I30</f>
        <v>0</v>
      </c>
      <c r="AE33" s="70" t="e">
        <f>(AD33)/ILI!F30</f>
        <v>#DIV/0!</v>
      </c>
    </row>
    <row r="34" spans="2:31" x14ac:dyDescent="0.25">
      <c r="B34" s="240">
        <f>SARI!$BZ31</f>
        <v>24</v>
      </c>
      <c r="C34" s="188"/>
      <c r="D34" s="72">
        <f>SARI!E31</f>
        <v>0</v>
      </c>
      <c r="E34" s="240">
        <f>SARI!$BZ31</f>
        <v>24</v>
      </c>
      <c r="F34" s="189"/>
      <c r="G34" s="70" t="e">
        <f>SARI!E31/SARI!D31</f>
        <v>#DIV/0!</v>
      </c>
      <c r="H34" s="240">
        <f>SARI!$BZ31</f>
        <v>24</v>
      </c>
      <c r="I34">
        <f>SARI!J31</f>
        <v>0</v>
      </c>
      <c r="J34">
        <f>SARI!K31</f>
        <v>0</v>
      </c>
      <c r="K34" s="190" t="e">
        <f>SARI!K31/SARI!J31</f>
        <v>#DIV/0!</v>
      </c>
      <c r="Q34" s="240">
        <f>SARI!$BZ31</f>
        <v>24</v>
      </c>
      <c r="R34">
        <f>SARI!G31</f>
        <v>0</v>
      </c>
      <c r="S34" t="e">
        <f>SARI!G31/SARI!F31</f>
        <v>#DIV/0!</v>
      </c>
      <c r="T34">
        <f>SARI!H31</f>
        <v>0</v>
      </c>
      <c r="U34" s="83" t="e">
        <f>SARI!H31/SARI!F31</f>
        <v>#DIV/0!</v>
      </c>
      <c r="X34" s="81">
        <f>ILI!E31</f>
        <v>0</v>
      </c>
      <c r="Y34" s="81">
        <f>ILI!D31</f>
        <v>0</v>
      </c>
      <c r="Z34" s="83" t="e">
        <f t="shared" si="0"/>
        <v>#DIV/0!</v>
      </c>
      <c r="AA34" s="70" t="e">
        <f>ILI!E31/ILI!F31</f>
        <v>#DIV/0!</v>
      </c>
      <c r="AB34" s="81">
        <f>ILI!E31</f>
        <v>0</v>
      </c>
      <c r="AC34" s="70" t="e">
        <f>ILI!G31/ILI!E31</f>
        <v>#DIV/0!</v>
      </c>
      <c r="AD34" s="81">
        <f>ILI!H31 + ILI!I31</f>
        <v>0</v>
      </c>
      <c r="AE34" s="70" t="e">
        <f>(AD34)/ILI!F31</f>
        <v>#DIV/0!</v>
      </c>
    </row>
    <row r="35" spans="2:31" x14ac:dyDescent="0.25">
      <c r="B35" s="240">
        <f>SARI!$BZ32</f>
        <v>25</v>
      </c>
      <c r="C35" s="188"/>
      <c r="D35" s="72">
        <f>SARI!E32</f>
        <v>0</v>
      </c>
      <c r="E35" s="240">
        <f>SARI!$BZ32</f>
        <v>25</v>
      </c>
      <c r="F35" s="189"/>
      <c r="G35" s="70" t="e">
        <f>SARI!E32/SARI!D32</f>
        <v>#DIV/0!</v>
      </c>
      <c r="H35" s="240">
        <f>SARI!$BZ32</f>
        <v>25</v>
      </c>
      <c r="I35">
        <f>SARI!J32</f>
        <v>0</v>
      </c>
      <c r="J35">
        <f>SARI!K32</f>
        <v>0</v>
      </c>
      <c r="K35" s="190" t="e">
        <f>SARI!K32/SARI!J32</f>
        <v>#DIV/0!</v>
      </c>
      <c r="Q35" s="240">
        <f>SARI!$BZ32</f>
        <v>25</v>
      </c>
      <c r="R35">
        <f>SARI!G32</f>
        <v>0</v>
      </c>
      <c r="S35" t="e">
        <f>SARI!G32/SARI!F32</f>
        <v>#DIV/0!</v>
      </c>
      <c r="T35">
        <f>SARI!H32</f>
        <v>0</v>
      </c>
      <c r="U35" s="83" t="e">
        <f>SARI!H32/SARI!F32</f>
        <v>#DIV/0!</v>
      </c>
      <c r="X35" s="81">
        <f>ILI!E32</f>
        <v>0</v>
      </c>
      <c r="Y35" s="81">
        <f>ILI!D32</f>
        <v>0</v>
      </c>
      <c r="Z35" s="83" t="e">
        <f t="shared" si="0"/>
        <v>#DIV/0!</v>
      </c>
      <c r="AA35" s="70" t="e">
        <f>ILI!E32/ILI!F32</f>
        <v>#DIV/0!</v>
      </c>
      <c r="AB35" s="81">
        <f>ILI!E32</f>
        <v>0</v>
      </c>
      <c r="AC35" s="70" t="e">
        <f>ILI!G32/ILI!E32</f>
        <v>#DIV/0!</v>
      </c>
      <c r="AD35" s="81">
        <f>ILI!H32 + ILI!I32</f>
        <v>0</v>
      </c>
      <c r="AE35" s="70" t="e">
        <f>(AD35)/ILI!F32</f>
        <v>#DIV/0!</v>
      </c>
    </row>
    <row r="36" spans="2:31" x14ac:dyDescent="0.25">
      <c r="B36" s="240">
        <f>SARI!$BZ33</f>
        <v>26</v>
      </c>
      <c r="C36" s="188"/>
      <c r="D36" s="72">
        <f>SARI!E33</f>
        <v>0</v>
      </c>
      <c r="E36" s="240">
        <f>SARI!$BZ33</f>
        <v>26</v>
      </c>
      <c r="F36" s="189"/>
      <c r="G36" s="70" t="e">
        <f>SARI!E33/SARI!D33</f>
        <v>#DIV/0!</v>
      </c>
      <c r="H36" s="240">
        <f>SARI!$BZ33</f>
        <v>26</v>
      </c>
      <c r="I36">
        <f>SARI!J33</f>
        <v>0</v>
      </c>
      <c r="J36">
        <f>SARI!K33</f>
        <v>0</v>
      </c>
      <c r="K36" s="190" t="e">
        <f>SARI!K33/SARI!J33</f>
        <v>#DIV/0!</v>
      </c>
      <c r="Q36" s="240">
        <f>SARI!$BZ33</f>
        <v>26</v>
      </c>
      <c r="R36">
        <f>SARI!G33</f>
        <v>0</v>
      </c>
      <c r="S36" t="e">
        <f>SARI!G33/SARI!F33</f>
        <v>#DIV/0!</v>
      </c>
      <c r="T36">
        <f>SARI!H33</f>
        <v>0</v>
      </c>
      <c r="U36" s="83" t="e">
        <f>SARI!H33/SARI!F33</f>
        <v>#DIV/0!</v>
      </c>
      <c r="X36" s="81">
        <f>ILI!E33</f>
        <v>0</v>
      </c>
      <c r="Y36" s="81">
        <f>ILI!D33</f>
        <v>0</v>
      </c>
      <c r="Z36" s="83" t="e">
        <f t="shared" si="0"/>
        <v>#DIV/0!</v>
      </c>
      <c r="AA36" s="70" t="e">
        <f>ILI!E33/ILI!F33</f>
        <v>#DIV/0!</v>
      </c>
      <c r="AB36" s="81">
        <f>ILI!E33</f>
        <v>0</v>
      </c>
      <c r="AC36" s="70" t="e">
        <f>ILI!G33/ILI!E33</f>
        <v>#DIV/0!</v>
      </c>
      <c r="AD36" s="81">
        <f>ILI!H33 + ILI!I33</f>
        <v>0</v>
      </c>
      <c r="AE36" s="70" t="e">
        <f>(AD36)/ILI!F33</f>
        <v>#DIV/0!</v>
      </c>
    </row>
    <row r="37" spans="2:31" x14ac:dyDescent="0.25">
      <c r="B37" s="240">
        <f>SARI!$BZ34</f>
        <v>27</v>
      </c>
      <c r="C37" s="188"/>
      <c r="D37" s="72">
        <f>SARI!E34</f>
        <v>0</v>
      </c>
      <c r="E37" s="240">
        <f>SARI!$BZ34</f>
        <v>27</v>
      </c>
      <c r="F37" s="189"/>
      <c r="G37" s="70" t="e">
        <f>SARI!E34/SARI!D34</f>
        <v>#DIV/0!</v>
      </c>
      <c r="H37" s="240">
        <f>SARI!$BZ34</f>
        <v>27</v>
      </c>
      <c r="I37">
        <f>SARI!J34</f>
        <v>0</v>
      </c>
      <c r="J37">
        <f>SARI!K34</f>
        <v>0</v>
      </c>
      <c r="K37" s="190" t="e">
        <f>SARI!K34/SARI!J34</f>
        <v>#DIV/0!</v>
      </c>
      <c r="Q37" s="240">
        <f>SARI!$BZ34</f>
        <v>27</v>
      </c>
      <c r="R37">
        <f>SARI!G34</f>
        <v>0</v>
      </c>
      <c r="S37" t="e">
        <f>SARI!G34/SARI!F34</f>
        <v>#DIV/0!</v>
      </c>
      <c r="T37">
        <f>SARI!H34</f>
        <v>0</v>
      </c>
      <c r="U37" s="83" t="e">
        <f>SARI!H34/SARI!F34</f>
        <v>#DIV/0!</v>
      </c>
      <c r="X37" s="81">
        <f>ILI!E34</f>
        <v>0</v>
      </c>
      <c r="Y37" s="81">
        <f>ILI!D34</f>
        <v>0</v>
      </c>
      <c r="Z37" s="83" t="e">
        <f t="shared" si="0"/>
        <v>#DIV/0!</v>
      </c>
      <c r="AA37" s="70" t="e">
        <f>ILI!E34/ILI!F34</f>
        <v>#DIV/0!</v>
      </c>
      <c r="AB37" s="81">
        <f>ILI!E34</f>
        <v>0</v>
      </c>
      <c r="AC37" s="70" t="e">
        <f>ILI!G34/ILI!E34</f>
        <v>#DIV/0!</v>
      </c>
      <c r="AD37" s="81">
        <f>ILI!H34 + ILI!I34</f>
        <v>0</v>
      </c>
      <c r="AE37" s="70" t="e">
        <f>(AD37)/ILI!F34</f>
        <v>#DIV/0!</v>
      </c>
    </row>
    <row r="38" spans="2:31" x14ac:dyDescent="0.25">
      <c r="B38" s="240">
        <f>SARI!$BZ35</f>
        <v>28</v>
      </c>
      <c r="C38" s="188"/>
      <c r="D38" s="72">
        <f>SARI!E35</f>
        <v>0</v>
      </c>
      <c r="E38" s="240">
        <f>SARI!$BZ35</f>
        <v>28</v>
      </c>
      <c r="F38" s="189"/>
      <c r="G38" s="70" t="e">
        <f>SARI!E35/SARI!D35</f>
        <v>#DIV/0!</v>
      </c>
      <c r="H38" s="240">
        <f>SARI!$BZ35</f>
        <v>28</v>
      </c>
      <c r="I38">
        <f>SARI!J35</f>
        <v>0</v>
      </c>
      <c r="J38">
        <f>SARI!K35</f>
        <v>0</v>
      </c>
      <c r="K38" s="190" t="e">
        <f>SARI!K35/SARI!J35</f>
        <v>#DIV/0!</v>
      </c>
      <c r="Q38" s="240">
        <f>SARI!$BZ35</f>
        <v>28</v>
      </c>
      <c r="R38">
        <f>SARI!G35</f>
        <v>0</v>
      </c>
      <c r="S38" t="e">
        <f>SARI!G35/SARI!F35</f>
        <v>#DIV/0!</v>
      </c>
      <c r="T38">
        <f>SARI!H35</f>
        <v>0</v>
      </c>
      <c r="U38" s="83" t="e">
        <f>SARI!H35/SARI!F35</f>
        <v>#DIV/0!</v>
      </c>
      <c r="X38" s="81">
        <f>ILI!E35</f>
        <v>0</v>
      </c>
      <c r="Y38" s="81">
        <f>ILI!D35</f>
        <v>0</v>
      </c>
      <c r="Z38" s="83" t="e">
        <f t="shared" si="0"/>
        <v>#DIV/0!</v>
      </c>
      <c r="AA38" s="70" t="e">
        <f>ILI!E35/ILI!F35</f>
        <v>#DIV/0!</v>
      </c>
      <c r="AB38" s="81">
        <f>ILI!E35</f>
        <v>0</v>
      </c>
      <c r="AC38" s="70" t="e">
        <f>ILI!G35/ILI!E35</f>
        <v>#DIV/0!</v>
      </c>
      <c r="AD38" s="81">
        <f>ILI!H35 + ILI!I35</f>
        <v>0</v>
      </c>
      <c r="AE38" s="70" t="e">
        <f>(AD38)/ILI!F35</f>
        <v>#DIV/0!</v>
      </c>
    </row>
    <row r="39" spans="2:31" x14ac:dyDescent="0.25">
      <c r="B39" s="240">
        <f>SARI!$BZ36</f>
        <v>29</v>
      </c>
      <c r="C39" s="188"/>
      <c r="D39" s="72">
        <f>SARI!E36</f>
        <v>0</v>
      </c>
      <c r="E39" s="240">
        <f>SARI!$BZ36</f>
        <v>29</v>
      </c>
      <c r="F39" s="189"/>
      <c r="G39" s="70" t="e">
        <f>SARI!E36/SARI!D36</f>
        <v>#DIV/0!</v>
      </c>
      <c r="H39" s="240">
        <f>SARI!$BZ36</f>
        <v>29</v>
      </c>
      <c r="I39">
        <f>SARI!J36</f>
        <v>0</v>
      </c>
      <c r="J39">
        <f>SARI!K36</f>
        <v>0</v>
      </c>
      <c r="K39" s="190" t="e">
        <f>SARI!K36/SARI!J36</f>
        <v>#DIV/0!</v>
      </c>
      <c r="Q39" s="240">
        <f>SARI!$BZ36</f>
        <v>29</v>
      </c>
      <c r="R39">
        <f>SARI!G36</f>
        <v>0</v>
      </c>
      <c r="S39" t="e">
        <f>SARI!G36/SARI!F36</f>
        <v>#DIV/0!</v>
      </c>
      <c r="T39">
        <f>SARI!H36</f>
        <v>0</v>
      </c>
      <c r="U39" s="83" t="e">
        <f>SARI!H36/SARI!F36</f>
        <v>#DIV/0!</v>
      </c>
      <c r="X39" s="81">
        <f>ILI!E36</f>
        <v>0</v>
      </c>
      <c r="Y39" s="81">
        <f>ILI!D36</f>
        <v>0</v>
      </c>
      <c r="Z39" s="83" t="e">
        <f t="shared" si="0"/>
        <v>#DIV/0!</v>
      </c>
      <c r="AA39" s="70" t="e">
        <f>ILI!E36/ILI!F36</f>
        <v>#DIV/0!</v>
      </c>
      <c r="AB39" s="81">
        <f>ILI!E36</f>
        <v>0</v>
      </c>
      <c r="AC39" s="70" t="e">
        <f>ILI!G36/ILI!E36</f>
        <v>#DIV/0!</v>
      </c>
      <c r="AD39" s="81">
        <f>ILI!H36 + ILI!I36</f>
        <v>0</v>
      </c>
      <c r="AE39" s="70" t="e">
        <f>(AD39)/ILI!F36</f>
        <v>#DIV/0!</v>
      </c>
    </row>
    <row r="40" spans="2:31" x14ac:dyDescent="0.25">
      <c r="B40" s="240">
        <f>SARI!$BZ37</f>
        <v>30</v>
      </c>
      <c r="C40" s="188"/>
      <c r="D40" s="72">
        <f>SARI!E37</f>
        <v>0</v>
      </c>
      <c r="E40" s="240">
        <f>SARI!$BZ37</f>
        <v>30</v>
      </c>
      <c r="F40" s="189"/>
      <c r="G40" s="70" t="e">
        <f>SARI!E37/SARI!D37</f>
        <v>#DIV/0!</v>
      </c>
      <c r="H40" s="240">
        <f>SARI!$BZ37</f>
        <v>30</v>
      </c>
      <c r="I40">
        <f>SARI!J37</f>
        <v>0</v>
      </c>
      <c r="J40">
        <f>SARI!K37</f>
        <v>0</v>
      </c>
      <c r="K40" s="190" t="e">
        <f>SARI!K37/SARI!J37</f>
        <v>#DIV/0!</v>
      </c>
      <c r="Q40" s="240">
        <f>SARI!$BZ37</f>
        <v>30</v>
      </c>
      <c r="R40">
        <f>SARI!G37</f>
        <v>0</v>
      </c>
      <c r="S40" t="e">
        <f>SARI!G37/SARI!F37</f>
        <v>#DIV/0!</v>
      </c>
      <c r="T40">
        <f>SARI!H37</f>
        <v>0</v>
      </c>
      <c r="U40" s="83" t="e">
        <f>SARI!H37/SARI!F37</f>
        <v>#DIV/0!</v>
      </c>
      <c r="X40" s="81">
        <f>ILI!E37</f>
        <v>0</v>
      </c>
      <c r="Y40" s="81">
        <f>ILI!D37</f>
        <v>0</v>
      </c>
      <c r="Z40" s="83" t="e">
        <f t="shared" si="0"/>
        <v>#DIV/0!</v>
      </c>
      <c r="AA40" s="70" t="e">
        <f>ILI!E37/ILI!F37</f>
        <v>#DIV/0!</v>
      </c>
      <c r="AB40" s="81">
        <f>ILI!E37</f>
        <v>0</v>
      </c>
      <c r="AC40" s="70" t="e">
        <f>ILI!G37/ILI!E37</f>
        <v>#DIV/0!</v>
      </c>
      <c r="AD40" s="81">
        <f>ILI!H37 + ILI!I37</f>
        <v>0</v>
      </c>
      <c r="AE40" s="70" t="e">
        <f>(AD40)/ILI!F37</f>
        <v>#DIV/0!</v>
      </c>
    </row>
    <row r="41" spans="2:31" x14ac:dyDescent="0.25">
      <c r="B41" s="240">
        <f>SARI!$BZ38</f>
        <v>31</v>
      </c>
      <c r="C41" s="188"/>
      <c r="D41" s="72">
        <f>SARI!E38</f>
        <v>0</v>
      </c>
      <c r="E41" s="240">
        <f>SARI!$BZ38</f>
        <v>31</v>
      </c>
      <c r="F41" s="189"/>
      <c r="G41" s="70" t="e">
        <f>SARI!E38/SARI!D38</f>
        <v>#DIV/0!</v>
      </c>
      <c r="H41" s="240">
        <f>SARI!$BZ38</f>
        <v>31</v>
      </c>
      <c r="I41">
        <f>SARI!J38</f>
        <v>0</v>
      </c>
      <c r="J41">
        <f>SARI!K38</f>
        <v>0</v>
      </c>
      <c r="K41" s="190" t="e">
        <f>SARI!K38/SARI!J38</f>
        <v>#DIV/0!</v>
      </c>
      <c r="Q41" s="240">
        <f>SARI!$BZ38</f>
        <v>31</v>
      </c>
      <c r="R41">
        <f>SARI!G38</f>
        <v>0</v>
      </c>
      <c r="S41" t="e">
        <f>SARI!G38/SARI!F38</f>
        <v>#DIV/0!</v>
      </c>
      <c r="T41">
        <f>SARI!H38</f>
        <v>0</v>
      </c>
      <c r="U41" s="83" t="e">
        <f>SARI!H38/SARI!F38</f>
        <v>#DIV/0!</v>
      </c>
      <c r="X41" s="81">
        <f>ILI!E38</f>
        <v>0</v>
      </c>
      <c r="Y41" s="81">
        <f>ILI!D38</f>
        <v>0</v>
      </c>
      <c r="Z41" s="83" t="e">
        <f t="shared" si="0"/>
        <v>#DIV/0!</v>
      </c>
      <c r="AA41" s="70" t="e">
        <f>ILI!E38/ILI!F38</f>
        <v>#DIV/0!</v>
      </c>
      <c r="AB41" s="81">
        <f>ILI!E38</f>
        <v>0</v>
      </c>
      <c r="AC41" s="70" t="e">
        <f>ILI!G38/ILI!E38</f>
        <v>#DIV/0!</v>
      </c>
      <c r="AD41" s="81">
        <f>ILI!H38 + ILI!I38</f>
        <v>0</v>
      </c>
      <c r="AE41" s="70" t="e">
        <f>(AD41)/ILI!F38</f>
        <v>#DIV/0!</v>
      </c>
    </row>
    <row r="42" spans="2:31" x14ac:dyDescent="0.25">
      <c r="B42" s="240">
        <f>SARI!$BZ39</f>
        <v>32</v>
      </c>
      <c r="C42" s="188"/>
      <c r="D42" s="72">
        <f>SARI!E39</f>
        <v>0</v>
      </c>
      <c r="E42" s="240">
        <f>SARI!$BZ39</f>
        <v>32</v>
      </c>
      <c r="F42" s="189"/>
      <c r="G42" s="70" t="e">
        <f>SARI!E39/SARI!D39</f>
        <v>#DIV/0!</v>
      </c>
      <c r="H42" s="240">
        <f>SARI!$BZ39</f>
        <v>32</v>
      </c>
      <c r="I42">
        <f>SARI!J39</f>
        <v>0</v>
      </c>
      <c r="J42">
        <f>SARI!K39</f>
        <v>0</v>
      </c>
      <c r="K42" s="190" t="e">
        <f>SARI!K39/SARI!J39</f>
        <v>#DIV/0!</v>
      </c>
      <c r="Q42" s="240">
        <f>SARI!$BZ39</f>
        <v>32</v>
      </c>
      <c r="R42">
        <f>SARI!G39</f>
        <v>0</v>
      </c>
      <c r="S42" t="e">
        <f>SARI!G39/SARI!F39</f>
        <v>#DIV/0!</v>
      </c>
      <c r="T42">
        <f>SARI!H39</f>
        <v>0</v>
      </c>
      <c r="U42" s="83" t="e">
        <f>SARI!H39/SARI!F39</f>
        <v>#DIV/0!</v>
      </c>
      <c r="X42" s="81">
        <f>ILI!E39</f>
        <v>0</v>
      </c>
      <c r="Y42" s="81">
        <f>ILI!D39</f>
        <v>0</v>
      </c>
      <c r="Z42" s="83" t="e">
        <f t="shared" si="0"/>
        <v>#DIV/0!</v>
      </c>
      <c r="AA42" s="70" t="e">
        <f>ILI!E39/ILI!F39</f>
        <v>#DIV/0!</v>
      </c>
      <c r="AB42" s="81">
        <f>ILI!E39</f>
        <v>0</v>
      </c>
      <c r="AC42" s="70" t="e">
        <f>ILI!G39/ILI!E39</f>
        <v>#DIV/0!</v>
      </c>
      <c r="AD42" s="81">
        <f>ILI!H39 + ILI!I39</f>
        <v>0</v>
      </c>
      <c r="AE42" s="70" t="e">
        <f>(AD42)/ILI!F39</f>
        <v>#DIV/0!</v>
      </c>
    </row>
    <row r="43" spans="2:31" x14ac:dyDescent="0.25">
      <c r="B43" s="240">
        <f>SARI!$BZ40</f>
        <v>33</v>
      </c>
      <c r="C43" s="188"/>
      <c r="D43" s="72">
        <f>SARI!E40</f>
        <v>0</v>
      </c>
      <c r="E43" s="240">
        <f>SARI!$BZ40</f>
        <v>33</v>
      </c>
      <c r="F43" s="189"/>
      <c r="G43" s="70" t="e">
        <f>SARI!E40/SARI!D40</f>
        <v>#DIV/0!</v>
      </c>
      <c r="H43" s="240">
        <f>SARI!$BZ40</f>
        <v>33</v>
      </c>
      <c r="I43">
        <f>SARI!J40</f>
        <v>0</v>
      </c>
      <c r="J43">
        <f>SARI!K40</f>
        <v>0</v>
      </c>
      <c r="K43" s="190" t="e">
        <f>SARI!K40/SARI!J40</f>
        <v>#DIV/0!</v>
      </c>
      <c r="Q43" s="240">
        <f>SARI!$BZ40</f>
        <v>33</v>
      </c>
      <c r="R43">
        <f>SARI!G40</f>
        <v>0</v>
      </c>
      <c r="S43" t="e">
        <f>SARI!G40/SARI!F40</f>
        <v>#DIV/0!</v>
      </c>
      <c r="T43">
        <f>SARI!H40</f>
        <v>0</v>
      </c>
      <c r="U43" s="83" t="e">
        <f>SARI!H40/SARI!F40</f>
        <v>#DIV/0!</v>
      </c>
      <c r="X43" s="81">
        <f>ILI!E40</f>
        <v>0</v>
      </c>
      <c r="Y43" s="81">
        <f>ILI!D40</f>
        <v>0</v>
      </c>
      <c r="Z43" s="83" t="e">
        <f t="shared" si="0"/>
        <v>#DIV/0!</v>
      </c>
      <c r="AA43" s="70" t="e">
        <f>ILI!E40/ILI!F40</f>
        <v>#DIV/0!</v>
      </c>
      <c r="AB43" s="81">
        <f>ILI!E40</f>
        <v>0</v>
      </c>
      <c r="AC43" s="70" t="e">
        <f>ILI!G40/ILI!E40</f>
        <v>#DIV/0!</v>
      </c>
      <c r="AD43" s="81">
        <f>ILI!H40 + ILI!I40</f>
        <v>0</v>
      </c>
      <c r="AE43" s="70" t="e">
        <f>(AD43)/ILI!F40</f>
        <v>#DIV/0!</v>
      </c>
    </row>
    <row r="44" spans="2:31" x14ac:dyDescent="0.25">
      <c r="B44" s="240">
        <f>SARI!$BZ41</f>
        <v>34</v>
      </c>
      <c r="C44" s="188"/>
      <c r="D44" s="72">
        <f>SARI!E41</f>
        <v>0</v>
      </c>
      <c r="E44" s="240">
        <f>SARI!$BZ41</f>
        <v>34</v>
      </c>
      <c r="F44" s="189"/>
      <c r="G44" s="70" t="e">
        <f>SARI!E41/SARI!D41</f>
        <v>#DIV/0!</v>
      </c>
      <c r="H44" s="240">
        <f>SARI!$BZ41</f>
        <v>34</v>
      </c>
      <c r="I44">
        <f>SARI!J41</f>
        <v>0</v>
      </c>
      <c r="J44">
        <f>SARI!K41</f>
        <v>0</v>
      </c>
      <c r="K44" s="190" t="e">
        <f>SARI!K41/SARI!J41</f>
        <v>#DIV/0!</v>
      </c>
      <c r="Q44" s="240">
        <f>SARI!$BZ41</f>
        <v>34</v>
      </c>
      <c r="R44">
        <f>SARI!G41</f>
        <v>0</v>
      </c>
      <c r="S44" t="e">
        <f>SARI!G41/SARI!F41</f>
        <v>#DIV/0!</v>
      </c>
      <c r="T44">
        <f>SARI!H41</f>
        <v>0</v>
      </c>
      <c r="U44" s="83" t="e">
        <f>SARI!H41/SARI!F41</f>
        <v>#DIV/0!</v>
      </c>
      <c r="X44" s="81">
        <f>ILI!E41</f>
        <v>0</v>
      </c>
      <c r="Y44" s="81">
        <f>ILI!D41</f>
        <v>0</v>
      </c>
      <c r="Z44" s="83" t="e">
        <f t="shared" si="0"/>
        <v>#DIV/0!</v>
      </c>
      <c r="AA44" s="70" t="e">
        <f>ILI!E41/ILI!F41</f>
        <v>#DIV/0!</v>
      </c>
      <c r="AB44" s="81">
        <f>ILI!E41</f>
        <v>0</v>
      </c>
      <c r="AC44" s="70" t="e">
        <f>ILI!G41/ILI!E41</f>
        <v>#DIV/0!</v>
      </c>
      <c r="AD44" s="81">
        <f>ILI!H41 + ILI!I41</f>
        <v>0</v>
      </c>
      <c r="AE44" s="70" t="e">
        <f>(AD44)/ILI!F41</f>
        <v>#DIV/0!</v>
      </c>
    </row>
    <row r="45" spans="2:31" x14ac:dyDescent="0.25">
      <c r="B45" s="240">
        <f>SARI!$BZ42</f>
        <v>35</v>
      </c>
      <c r="C45" s="188"/>
      <c r="D45" s="72">
        <f>SARI!E42</f>
        <v>0</v>
      </c>
      <c r="E45" s="240">
        <f>SARI!$BZ42</f>
        <v>35</v>
      </c>
      <c r="F45" s="189"/>
      <c r="G45" s="70" t="e">
        <f>SARI!E42/SARI!D42</f>
        <v>#DIV/0!</v>
      </c>
      <c r="H45" s="240">
        <f>SARI!$BZ42</f>
        <v>35</v>
      </c>
      <c r="I45">
        <f>SARI!J42</f>
        <v>0</v>
      </c>
      <c r="J45">
        <f>SARI!K42</f>
        <v>0</v>
      </c>
      <c r="K45" s="190" t="e">
        <f>SARI!K42/SARI!J42</f>
        <v>#DIV/0!</v>
      </c>
      <c r="Q45" s="240">
        <f>SARI!$BZ42</f>
        <v>35</v>
      </c>
      <c r="R45">
        <f>SARI!G42</f>
        <v>0</v>
      </c>
      <c r="S45" t="e">
        <f>SARI!G42/SARI!F42</f>
        <v>#DIV/0!</v>
      </c>
      <c r="T45">
        <f>SARI!H42</f>
        <v>0</v>
      </c>
      <c r="U45" s="83" t="e">
        <f>SARI!H42/SARI!F42</f>
        <v>#DIV/0!</v>
      </c>
      <c r="X45" s="81">
        <f>ILI!E42</f>
        <v>0</v>
      </c>
      <c r="Y45" s="81">
        <f>ILI!D42</f>
        <v>0</v>
      </c>
      <c r="Z45" s="83" t="e">
        <f t="shared" si="0"/>
        <v>#DIV/0!</v>
      </c>
      <c r="AA45" s="70" t="e">
        <f>ILI!E42/ILI!F42</f>
        <v>#DIV/0!</v>
      </c>
      <c r="AB45" s="81">
        <f>ILI!E42</f>
        <v>0</v>
      </c>
      <c r="AC45" s="70" t="e">
        <f>ILI!G42/ILI!E42</f>
        <v>#DIV/0!</v>
      </c>
      <c r="AD45" s="81">
        <f>ILI!H42 + ILI!I42</f>
        <v>0</v>
      </c>
      <c r="AE45" s="70" t="e">
        <f>(AD45)/ILI!F42</f>
        <v>#DIV/0!</v>
      </c>
    </row>
    <row r="46" spans="2:31" x14ac:dyDescent="0.25">
      <c r="B46" s="240">
        <f>SARI!$BZ43</f>
        <v>36</v>
      </c>
      <c r="C46" s="188"/>
      <c r="D46" s="72">
        <f>SARI!E43</f>
        <v>0</v>
      </c>
      <c r="E46" s="240">
        <f>SARI!$BZ43</f>
        <v>36</v>
      </c>
      <c r="F46" s="189"/>
      <c r="G46" s="70" t="e">
        <f>SARI!E43/SARI!D43</f>
        <v>#DIV/0!</v>
      </c>
      <c r="H46" s="240">
        <f>SARI!$BZ43</f>
        <v>36</v>
      </c>
      <c r="I46">
        <f>SARI!J43</f>
        <v>0</v>
      </c>
      <c r="J46">
        <f>SARI!K43</f>
        <v>0</v>
      </c>
      <c r="K46" s="190" t="e">
        <f>SARI!K43/SARI!J43</f>
        <v>#DIV/0!</v>
      </c>
      <c r="Q46" s="240">
        <f>SARI!$BZ43</f>
        <v>36</v>
      </c>
      <c r="R46">
        <f>SARI!G43</f>
        <v>0</v>
      </c>
      <c r="S46" t="e">
        <f>SARI!G43/SARI!F43</f>
        <v>#DIV/0!</v>
      </c>
      <c r="T46">
        <f>SARI!H43</f>
        <v>0</v>
      </c>
      <c r="U46" s="83" t="e">
        <f>SARI!H43/SARI!F43</f>
        <v>#DIV/0!</v>
      </c>
      <c r="X46" s="81">
        <f>ILI!E43</f>
        <v>0</v>
      </c>
      <c r="Y46" s="81">
        <f>ILI!D43</f>
        <v>0</v>
      </c>
      <c r="Z46" s="83" t="e">
        <f t="shared" si="0"/>
        <v>#DIV/0!</v>
      </c>
      <c r="AA46" s="70" t="e">
        <f>ILI!E43/ILI!F43</f>
        <v>#DIV/0!</v>
      </c>
      <c r="AB46" s="81">
        <f>ILI!E43</f>
        <v>0</v>
      </c>
      <c r="AC46" s="70" t="e">
        <f>ILI!G43/ILI!E43</f>
        <v>#DIV/0!</v>
      </c>
      <c r="AD46" s="81">
        <f>ILI!H43 + ILI!I43</f>
        <v>0</v>
      </c>
      <c r="AE46" s="70" t="e">
        <f>(AD46)/ILI!F43</f>
        <v>#DIV/0!</v>
      </c>
    </row>
    <row r="47" spans="2:31" x14ac:dyDescent="0.25">
      <c r="B47" s="240">
        <f>SARI!$BZ44</f>
        <v>37</v>
      </c>
      <c r="C47" s="188"/>
      <c r="D47" s="72">
        <f>SARI!E44</f>
        <v>0</v>
      </c>
      <c r="E47" s="240">
        <f>SARI!$BZ44</f>
        <v>37</v>
      </c>
      <c r="F47" s="189"/>
      <c r="G47" s="70" t="e">
        <f>SARI!E44/SARI!D44</f>
        <v>#DIV/0!</v>
      </c>
      <c r="H47" s="240">
        <f>SARI!$BZ44</f>
        <v>37</v>
      </c>
      <c r="I47">
        <f>SARI!J44</f>
        <v>0</v>
      </c>
      <c r="J47">
        <f>SARI!K44</f>
        <v>0</v>
      </c>
      <c r="K47" s="190" t="e">
        <f>SARI!K44/SARI!J44</f>
        <v>#DIV/0!</v>
      </c>
      <c r="Q47" s="240">
        <f>SARI!$BZ44</f>
        <v>37</v>
      </c>
      <c r="R47">
        <f>SARI!G44</f>
        <v>0</v>
      </c>
      <c r="S47" t="e">
        <f>SARI!G44/SARI!F44</f>
        <v>#DIV/0!</v>
      </c>
      <c r="T47">
        <f>SARI!H44</f>
        <v>0</v>
      </c>
      <c r="U47" s="83" t="e">
        <f>SARI!H44/SARI!F44</f>
        <v>#DIV/0!</v>
      </c>
      <c r="X47" s="81">
        <f>ILI!E44</f>
        <v>0</v>
      </c>
      <c r="Y47" s="81">
        <f>ILI!D44</f>
        <v>0</v>
      </c>
      <c r="Z47" s="83" t="e">
        <f t="shared" si="0"/>
        <v>#DIV/0!</v>
      </c>
      <c r="AA47" s="70" t="e">
        <f>ILI!E44/ILI!F44</f>
        <v>#DIV/0!</v>
      </c>
      <c r="AB47" s="81">
        <f>ILI!E44</f>
        <v>0</v>
      </c>
      <c r="AC47" s="70" t="e">
        <f>ILI!G44/ILI!E44</f>
        <v>#DIV/0!</v>
      </c>
      <c r="AD47" s="81">
        <f>ILI!H44 + ILI!I44</f>
        <v>0</v>
      </c>
      <c r="AE47" s="70" t="e">
        <f>(AD47)/ILI!F44</f>
        <v>#DIV/0!</v>
      </c>
    </row>
    <row r="48" spans="2:31" x14ac:dyDescent="0.25">
      <c r="B48" s="240">
        <f>SARI!$BZ45</f>
        <v>38</v>
      </c>
      <c r="C48" s="188"/>
      <c r="D48" s="72">
        <f>SARI!E45</f>
        <v>0</v>
      </c>
      <c r="E48" s="240">
        <f>SARI!$BZ45</f>
        <v>38</v>
      </c>
      <c r="F48" s="189"/>
      <c r="G48" s="70" t="e">
        <f>SARI!E45/SARI!D45</f>
        <v>#DIV/0!</v>
      </c>
      <c r="H48" s="240">
        <f>SARI!$BZ45</f>
        <v>38</v>
      </c>
      <c r="I48">
        <f>SARI!J45</f>
        <v>0</v>
      </c>
      <c r="J48">
        <f>SARI!K45</f>
        <v>0</v>
      </c>
      <c r="K48" s="190" t="e">
        <f>SARI!K45/SARI!J45</f>
        <v>#DIV/0!</v>
      </c>
      <c r="Q48" s="240">
        <f>SARI!$BZ45</f>
        <v>38</v>
      </c>
      <c r="R48">
        <f>SARI!G45</f>
        <v>0</v>
      </c>
      <c r="S48" t="e">
        <f>SARI!G45/SARI!F45</f>
        <v>#DIV/0!</v>
      </c>
      <c r="T48">
        <f>SARI!H45</f>
        <v>0</v>
      </c>
      <c r="U48" s="83" t="e">
        <f>SARI!H45/SARI!F45</f>
        <v>#DIV/0!</v>
      </c>
      <c r="X48" s="81">
        <f>ILI!E45</f>
        <v>0</v>
      </c>
      <c r="Y48" s="81">
        <f>ILI!D45</f>
        <v>0</v>
      </c>
      <c r="Z48" s="83" t="e">
        <f t="shared" si="0"/>
        <v>#DIV/0!</v>
      </c>
      <c r="AA48" s="70" t="e">
        <f>ILI!E45/ILI!F45</f>
        <v>#DIV/0!</v>
      </c>
      <c r="AB48" s="81">
        <f>ILI!E45</f>
        <v>0</v>
      </c>
      <c r="AC48" s="70" t="e">
        <f>ILI!G45/ILI!E45</f>
        <v>#DIV/0!</v>
      </c>
      <c r="AD48" s="81">
        <f>ILI!H45 + ILI!I45</f>
        <v>0</v>
      </c>
      <c r="AE48" s="70" t="e">
        <f>(AD48)/ILI!F45</f>
        <v>#DIV/0!</v>
      </c>
    </row>
    <row r="49" spans="1:31" x14ac:dyDescent="0.25">
      <c r="B49" s="240">
        <f>SARI!$BZ46</f>
        <v>39</v>
      </c>
      <c r="C49" s="188"/>
      <c r="D49" s="72">
        <f>SARI!E46</f>
        <v>0</v>
      </c>
      <c r="E49" s="240">
        <f>SARI!$BZ46</f>
        <v>39</v>
      </c>
      <c r="F49" s="189"/>
      <c r="G49" s="70" t="e">
        <f>SARI!E46/SARI!D46</f>
        <v>#DIV/0!</v>
      </c>
      <c r="H49" s="240">
        <f>SARI!$BZ46</f>
        <v>39</v>
      </c>
      <c r="I49">
        <f>SARI!J46</f>
        <v>0</v>
      </c>
      <c r="J49">
        <f>SARI!K46</f>
        <v>0</v>
      </c>
      <c r="K49" s="190" t="e">
        <f>SARI!K46/SARI!J46</f>
        <v>#DIV/0!</v>
      </c>
      <c r="Q49" s="240">
        <f>SARI!$BZ46</f>
        <v>39</v>
      </c>
      <c r="R49">
        <f>SARI!G46</f>
        <v>0</v>
      </c>
      <c r="S49" t="e">
        <f>SARI!G46/SARI!F46</f>
        <v>#DIV/0!</v>
      </c>
      <c r="T49">
        <f>SARI!H46</f>
        <v>0</v>
      </c>
      <c r="U49" s="83" t="e">
        <f>SARI!H46/SARI!F46</f>
        <v>#DIV/0!</v>
      </c>
      <c r="X49" s="81">
        <f>ILI!E46</f>
        <v>0</v>
      </c>
      <c r="Y49" s="81">
        <f>ILI!D46</f>
        <v>0</v>
      </c>
      <c r="Z49" s="83" t="e">
        <f t="shared" si="0"/>
        <v>#DIV/0!</v>
      </c>
      <c r="AA49" s="70" t="e">
        <f>ILI!E46/ILI!F46</f>
        <v>#DIV/0!</v>
      </c>
      <c r="AB49" s="81">
        <f>ILI!E46</f>
        <v>0</v>
      </c>
      <c r="AC49" s="70" t="e">
        <f>ILI!G46/ILI!E46</f>
        <v>#DIV/0!</v>
      </c>
      <c r="AD49" s="81">
        <f>ILI!H46 + ILI!I46</f>
        <v>0</v>
      </c>
      <c r="AE49" s="70" t="e">
        <f>(AD49)/ILI!F46</f>
        <v>#DIV/0!</v>
      </c>
    </row>
    <row r="50" spans="1:31" x14ac:dyDescent="0.25">
      <c r="B50" s="240">
        <f>SARI!$BZ47</f>
        <v>40</v>
      </c>
      <c r="C50" s="188"/>
      <c r="D50" s="72">
        <f>SARI!E47</f>
        <v>0</v>
      </c>
      <c r="E50" s="240">
        <f>SARI!$BZ47</f>
        <v>40</v>
      </c>
      <c r="F50" s="189"/>
      <c r="G50" s="70" t="e">
        <f>SARI!E47/SARI!D47</f>
        <v>#DIV/0!</v>
      </c>
      <c r="H50" s="240">
        <f>SARI!$BZ47</f>
        <v>40</v>
      </c>
      <c r="I50">
        <f>SARI!J47</f>
        <v>0</v>
      </c>
      <c r="J50">
        <f>SARI!K47</f>
        <v>0</v>
      </c>
      <c r="K50" s="190" t="e">
        <f>SARI!K47/SARI!J47</f>
        <v>#DIV/0!</v>
      </c>
      <c r="Q50" s="240">
        <f>SARI!$BZ47</f>
        <v>40</v>
      </c>
      <c r="R50">
        <f>SARI!G47</f>
        <v>0</v>
      </c>
      <c r="S50" t="e">
        <f>SARI!G47/SARI!F47</f>
        <v>#DIV/0!</v>
      </c>
      <c r="T50">
        <f>SARI!H47</f>
        <v>0</v>
      </c>
      <c r="U50" s="83" t="e">
        <f>SARI!H47/SARI!F47</f>
        <v>#DIV/0!</v>
      </c>
      <c r="X50" s="81">
        <f>ILI!E47</f>
        <v>0</v>
      </c>
      <c r="Y50" s="81">
        <f>ILI!D47</f>
        <v>0</v>
      </c>
      <c r="Z50" s="83" t="e">
        <f t="shared" si="0"/>
        <v>#DIV/0!</v>
      </c>
      <c r="AA50" s="70" t="e">
        <f>ILI!E47/ILI!F47</f>
        <v>#DIV/0!</v>
      </c>
      <c r="AB50" s="81">
        <f>ILI!E47</f>
        <v>0</v>
      </c>
      <c r="AC50" s="70" t="e">
        <f>ILI!G47/ILI!E47</f>
        <v>#DIV/0!</v>
      </c>
      <c r="AD50" s="81">
        <f>ILI!H47 + ILI!I47</f>
        <v>0</v>
      </c>
      <c r="AE50" s="70" t="e">
        <f>(AD50)/ILI!F47</f>
        <v>#DIV/0!</v>
      </c>
    </row>
    <row r="51" spans="1:31" x14ac:dyDescent="0.25">
      <c r="B51" s="240">
        <f>SARI!$BZ48</f>
        <v>41</v>
      </c>
      <c r="C51" s="188"/>
      <c r="D51" s="72">
        <f>SARI!E48</f>
        <v>0</v>
      </c>
      <c r="E51" s="240">
        <f>SARI!$BZ48</f>
        <v>41</v>
      </c>
      <c r="F51" s="189"/>
      <c r="G51" s="70" t="e">
        <f>SARI!E48/SARI!D48</f>
        <v>#DIV/0!</v>
      </c>
      <c r="H51" s="240">
        <f>SARI!$BZ48</f>
        <v>41</v>
      </c>
      <c r="I51">
        <f>SARI!J48</f>
        <v>0</v>
      </c>
      <c r="J51">
        <f>SARI!K48</f>
        <v>0</v>
      </c>
      <c r="K51" s="190" t="e">
        <f>SARI!K48/SARI!J48</f>
        <v>#DIV/0!</v>
      </c>
      <c r="Q51" s="240">
        <f>SARI!$BZ48</f>
        <v>41</v>
      </c>
      <c r="R51">
        <f>SARI!G48</f>
        <v>0</v>
      </c>
      <c r="S51" t="e">
        <f>SARI!G48/SARI!F48</f>
        <v>#DIV/0!</v>
      </c>
      <c r="T51">
        <f>SARI!H48</f>
        <v>0</v>
      </c>
      <c r="U51" s="83" t="e">
        <f>SARI!H48/SARI!F48</f>
        <v>#DIV/0!</v>
      </c>
      <c r="X51" s="81">
        <f>ILI!E48</f>
        <v>0</v>
      </c>
      <c r="Y51" s="81">
        <f>ILI!D48</f>
        <v>0</v>
      </c>
      <c r="Z51" s="83" t="e">
        <f t="shared" si="0"/>
        <v>#DIV/0!</v>
      </c>
      <c r="AA51" s="70" t="e">
        <f>ILI!E48/ILI!F48</f>
        <v>#DIV/0!</v>
      </c>
      <c r="AB51" s="81">
        <f>ILI!E48</f>
        <v>0</v>
      </c>
      <c r="AC51" s="70" t="e">
        <f>ILI!G48/ILI!E48</f>
        <v>#DIV/0!</v>
      </c>
      <c r="AD51" s="81">
        <f>ILI!H48 + ILI!I48</f>
        <v>0</v>
      </c>
      <c r="AE51" s="70" t="e">
        <f>(AD51)/ILI!F48</f>
        <v>#DIV/0!</v>
      </c>
    </row>
    <row r="52" spans="1:31" x14ac:dyDescent="0.25">
      <c r="B52" s="240">
        <f>SARI!$BZ49</f>
        <v>42</v>
      </c>
      <c r="C52" s="188"/>
      <c r="D52" s="72">
        <f>SARI!E49</f>
        <v>0</v>
      </c>
      <c r="E52" s="240">
        <f>SARI!$BZ49</f>
        <v>42</v>
      </c>
      <c r="F52" s="189"/>
      <c r="G52" s="70" t="e">
        <f>SARI!E49/SARI!D49</f>
        <v>#DIV/0!</v>
      </c>
      <c r="H52" s="240">
        <f>SARI!$BZ49</f>
        <v>42</v>
      </c>
      <c r="I52">
        <f>SARI!J49</f>
        <v>0</v>
      </c>
      <c r="J52">
        <f>SARI!K49</f>
        <v>0</v>
      </c>
      <c r="K52" s="190" t="e">
        <f>SARI!K49/SARI!J49</f>
        <v>#DIV/0!</v>
      </c>
      <c r="Q52" s="240">
        <f>SARI!$BZ49</f>
        <v>42</v>
      </c>
      <c r="R52">
        <f>SARI!G49</f>
        <v>0</v>
      </c>
      <c r="S52" t="e">
        <f>SARI!G49/SARI!F49</f>
        <v>#DIV/0!</v>
      </c>
      <c r="T52">
        <f>SARI!H49</f>
        <v>0</v>
      </c>
      <c r="U52" s="83" t="e">
        <f>SARI!H49/SARI!F49</f>
        <v>#DIV/0!</v>
      </c>
      <c r="X52" s="81">
        <f>ILI!E49</f>
        <v>0</v>
      </c>
      <c r="Y52" s="81">
        <f>ILI!D49</f>
        <v>0</v>
      </c>
      <c r="Z52" s="83" t="e">
        <f t="shared" si="0"/>
        <v>#DIV/0!</v>
      </c>
      <c r="AA52" s="70" t="e">
        <f>ILI!E49/ILI!F49</f>
        <v>#DIV/0!</v>
      </c>
      <c r="AB52" s="81">
        <f>ILI!E49</f>
        <v>0</v>
      </c>
      <c r="AC52" s="70" t="e">
        <f>ILI!G49/ILI!E49</f>
        <v>#DIV/0!</v>
      </c>
      <c r="AD52" s="81">
        <f>ILI!H49 + ILI!I49</f>
        <v>0</v>
      </c>
      <c r="AE52" s="70" t="e">
        <f>(AD52)/ILI!F49</f>
        <v>#DIV/0!</v>
      </c>
    </row>
    <row r="53" spans="1:31" x14ac:dyDescent="0.25">
      <c r="B53" s="240">
        <f>SARI!$BZ50</f>
        <v>43</v>
      </c>
      <c r="C53" s="188"/>
      <c r="D53" s="72">
        <f>SARI!E50</f>
        <v>0</v>
      </c>
      <c r="E53" s="240">
        <f>SARI!$BZ50</f>
        <v>43</v>
      </c>
      <c r="F53" s="189"/>
      <c r="G53" s="70" t="e">
        <f>SARI!E50/SARI!D50</f>
        <v>#DIV/0!</v>
      </c>
      <c r="H53" s="240">
        <f>SARI!$BZ50</f>
        <v>43</v>
      </c>
      <c r="I53">
        <f>SARI!J50</f>
        <v>0</v>
      </c>
      <c r="J53">
        <f>SARI!K50</f>
        <v>0</v>
      </c>
      <c r="K53" s="190" t="e">
        <f>SARI!K50/SARI!J50</f>
        <v>#DIV/0!</v>
      </c>
      <c r="Q53" s="240">
        <f>SARI!$BZ50</f>
        <v>43</v>
      </c>
      <c r="R53">
        <f>SARI!G50</f>
        <v>0</v>
      </c>
      <c r="S53" t="e">
        <f>SARI!G50/SARI!F50</f>
        <v>#DIV/0!</v>
      </c>
      <c r="T53">
        <f>SARI!H50</f>
        <v>0</v>
      </c>
      <c r="U53" s="83" t="e">
        <f>SARI!H50/SARI!F50</f>
        <v>#DIV/0!</v>
      </c>
      <c r="X53" s="81">
        <f>ILI!E50</f>
        <v>0</v>
      </c>
      <c r="Y53" s="81">
        <f>ILI!D50</f>
        <v>0</v>
      </c>
      <c r="Z53" s="83" t="e">
        <f t="shared" si="0"/>
        <v>#DIV/0!</v>
      </c>
      <c r="AA53" s="70" t="e">
        <f>ILI!E50/ILI!F50</f>
        <v>#DIV/0!</v>
      </c>
      <c r="AB53" s="81">
        <f>ILI!E50</f>
        <v>0</v>
      </c>
      <c r="AC53" s="70" t="e">
        <f>ILI!G50/ILI!E50</f>
        <v>#DIV/0!</v>
      </c>
      <c r="AD53" s="81">
        <f>ILI!H50 + ILI!I50</f>
        <v>0</v>
      </c>
      <c r="AE53" s="70" t="e">
        <f>(AD53)/ILI!F50</f>
        <v>#DIV/0!</v>
      </c>
    </row>
    <row r="54" spans="1:31" x14ac:dyDescent="0.25">
      <c r="B54" s="240">
        <f>SARI!$BZ51</f>
        <v>44</v>
      </c>
      <c r="C54" s="188"/>
      <c r="D54" s="72">
        <f>SARI!E51</f>
        <v>0</v>
      </c>
      <c r="E54" s="240">
        <f>SARI!$BZ51</f>
        <v>44</v>
      </c>
      <c r="F54" s="189"/>
      <c r="G54" s="70" t="e">
        <f>SARI!E51/SARI!D51</f>
        <v>#DIV/0!</v>
      </c>
      <c r="H54" s="240">
        <f>SARI!$BZ51</f>
        <v>44</v>
      </c>
      <c r="I54">
        <f>SARI!J51</f>
        <v>0</v>
      </c>
      <c r="J54">
        <f>SARI!K51</f>
        <v>0</v>
      </c>
      <c r="K54" s="190" t="e">
        <f>SARI!K51/SARI!J51</f>
        <v>#DIV/0!</v>
      </c>
      <c r="Q54" s="240">
        <f>SARI!$BZ51</f>
        <v>44</v>
      </c>
      <c r="R54">
        <f>SARI!G51</f>
        <v>0</v>
      </c>
      <c r="S54" t="e">
        <f>SARI!G51/SARI!F51</f>
        <v>#DIV/0!</v>
      </c>
      <c r="T54">
        <f>SARI!H51</f>
        <v>0</v>
      </c>
      <c r="U54" s="83" t="e">
        <f>SARI!H51/SARI!F51</f>
        <v>#DIV/0!</v>
      </c>
      <c r="X54" s="81">
        <f>ILI!E51</f>
        <v>0</v>
      </c>
      <c r="Y54" s="81">
        <f>ILI!D51</f>
        <v>0</v>
      </c>
      <c r="Z54" s="83" t="e">
        <f t="shared" si="0"/>
        <v>#DIV/0!</v>
      </c>
      <c r="AA54" s="70" t="e">
        <f>ILI!E51/ILI!F51</f>
        <v>#DIV/0!</v>
      </c>
      <c r="AB54" s="81">
        <f>ILI!E51</f>
        <v>0</v>
      </c>
      <c r="AC54" s="70" t="e">
        <f>ILI!G51/ILI!E51</f>
        <v>#DIV/0!</v>
      </c>
      <c r="AD54" s="81">
        <f>ILI!H51 + ILI!I51</f>
        <v>0</v>
      </c>
      <c r="AE54" s="70" t="e">
        <f>(AD54)/ILI!F51</f>
        <v>#DIV/0!</v>
      </c>
    </row>
    <row r="55" spans="1:31" x14ac:dyDescent="0.25">
      <c r="B55" s="240">
        <f>SARI!$BZ52</f>
        <v>45</v>
      </c>
      <c r="C55" s="188"/>
      <c r="D55" s="72">
        <f>SARI!E52</f>
        <v>0</v>
      </c>
      <c r="E55" s="240">
        <f>SARI!$BZ52</f>
        <v>45</v>
      </c>
      <c r="F55" s="189"/>
      <c r="G55" s="70" t="e">
        <f>SARI!E52/SARI!D52</f>
        <v>#DIV/0!</v>
      </c>
      <c r="H55" s="240">
        <f>SARI!$BZ52</f>
        <v>45</v>
      </c>
      <c r="I55">
        <f>SARI!J52</f>
        <v>0</v>
      </c>
      <c r="J55">
        <f>SARI!K52</f>
        <v>0</v>
      </c>
      <c r="K55" s="190" t="e">
        <f>SARI!K52/SARI!J52</f>
        <v>#DIV/0!</v>
      </c>
      <c r="Q55" s="240">
        <f>SARI!$BZ52</f>
        <v>45</v>
      </c>
      <c r="R55">
        <f>SARI!G52</f>
        <v>0</v>
      </c>
      <c r="S55" t="e">
        <f>SARI!G52/SARI!F52</f>
        <v>#DIV/0!</v>
      </c>
      <c r="T55">
        <f>SARI!H52</f>
        <v>0</v>
      </c>
      <c r="U55" s="83" t="e">
        <f>SARI!H52/SARI!F52</f>
        <v>#DIV/0!</v>
      </c>
      <c r="X55" s="81">
        <f>ILI!E52</f>
        <v>0</v>
      </c>
      <c r="Y55" s="81">
        <f>ILI!D52</f>
        <v>0</v>
      </c>
      <c r="Z55" s="83" t="e">
        <f t="shared" si="0"/>
        <v>#DIV/0!</v>
      </c>
      <c r="AA55" s="70" t="e">
        <f>ILI!E52/ILI!F52</f>
        <v>#DIV/0!</v>
      </c>
      <c r="AB55" s="81">
        <f>ILI!E52</f>
        <v>0</v>
      </c>
      <c r="AC55" s="70" t="e">
        <f>ILI!G52/ILI!E52</f>
        <v>#DIV/0!</v>
      </c>
      <c r="AD55" s="81">
        <f>ILI!H52 + ILI!I52</f>
        <v>0</v>
      </c>
      <c r="AE55" s="70" t="e">
        <f>(AD55)/ILI!F52</f>
        <v>#DIV/0!</v>
      </c>
    </row>
    <row r="56" spans="1:31" x14ac:dyDescent="0.25">
      <c r="B56" s="240">
        <f>SARI!$BZ53</f>
        <v>46</v>
      </c>
      <c r="C56" s="188"/>
      <c r="D56" s="72">
        <f>SARI!E53</f>
        <v>0</v>
      </c>
      <c r="E56" s="240">
        <f>SARI!$BZ53</f>
        <v>46</v>
      </c>
      <c r="F56" s="189"/>
      <c r="G56" s="70" t="e">
        <f>SARI!E53/SARI!D53</f>
        <v>#DIV/0!</v>
      </c>
      <c r="H56" s="240">
        <f>SARI!$BZ53</f>
        <v>46</v>
      </c>
      <c r="I56">
        <f>SARI!J53</f>
        <v>0</v>
      </c>
      <c r="J56">
        <f>SARI!K53</f>
        <v>0</v>
      </c>
      <c r="K56" s="190" t="e">
        <f>SARI!K53/SARI!J53</f>
        <v>#DIV/0!</v>
      </c>
      <c r="Q56" s="240">
        <f>SARI!$BZ53</f>
        <v>46</v>
      </c>
      <c r="R56">
        <f>SARI!G53</f>
        <v>0</v>
      </c>
      <c r="S56" t="e">
        <f>SARI!G53/SARI!F53</f>
        <v>#DIV/0!</v>
      </c>
      <c r="T56">
        <f>SARI!H53</f>
        <v>0</v>
      </c>
      <c r="U56" s="83" t="e">
        <f>SARI!H53/SARI!F53</f>
        <v>#DIV/0!</v>
      </c>
      <c r="X56" s="81">
        <f>ILI!E53</f>
        <v>0</v>
      </c>
      <c r="Y56" s="81">
        <f>ILI!D53</f>
        <v>0</v>
      </c>
      <c r="Z56" s="83" t="e">
        <f t="shared" si="0"/>
        <v>#DIV/0!</v>
      </c>
      <c r="AA56" s="70" t="e">
        <f>ILI!E53/ILI!F53</f>
        <v>#DIV/0!</v>
      </c>
      <c r="AB56" s="81">
        <f>ILI!E53</f>
        <v>0</v>
      </c>
      <c r="AC56" s="70" t="e">
        <f>ILI!G53/ILI!E53</f>
        <v>#DIV/0!</v>
      </c>
      <c r="AD56" s="81">
        <f>ILI!H53 + ILI!I53</f>
        <v>0</v>
      </c>
      <c r="AE56" s="70" t="e">
        <f>(AD56)/ILI!F53</f>
        <v>#DIV/0!</v>
      </c>
    </row>
    <row r="57" spans="1:31" x14ac:dyDescent="0.25">
      <c r="B57" s="240">
        <f>SARI!$BZ54</f>
        <v>47</v>
      </c>
      <c r="C57" s="188"/>
      <c r="D57" s="72">
        <f>SARI!E54</f>
        <v>0</v>
      </c>
      <c r="E57" s="240">
        <f>SARI!$BZ54</f>
        <v>47</v>
      </c>
      <c r="F57" s="189"/>
      <c r="G57" s="70" t="e">
        <f>SARI!E54/SARI!D54</f>
        <v>#DIV/0!</v>
      </c>
      <c r="H57" s="240">
        <f>SARI!$BZ54</f>
        <v>47</v>
      </c>
      <c r="I57">
        <f>SARI!J54</f>
        <v>0</v>
      </c>
      <c r="J57">
        <f>SARI!K54</f>
        <v>0</v>
      </c>
      <c r="K57" s="190" t="e">
        <f>SARI!K54/SARI!J54</f>
        <v>#DIV/0!</v>
      </c>
      <c r="Q57" s="240">
        <f>SARI!$BZ54</f>
        <v>47</v>
      </c>
      <c r="R57">
        <f>SARI!G54</f>
        <v>0</v>
      </c>
      <c r="S57" t="e">
        <f>SARI!G54/SARI!F54</f>
        <v>#DIV/0!</v>
      </c>
      <c r="T57">
        <f>SARI!H54</f>
        <v>0</v>
      </c>
      <c r="U57" s="83" t="e">
        <f>SARI!H54/SARI!F54</f>
        <v>#DIV/0!</v>
      </c>
      <c r="X57" s="81">
        <f>ILI!E54</f>
        <v>0</v>
      </c>
      <c r="Y57" s="81">
        <f>ILI!D54</f>
        <v>0</v>
      </c>
      <c r="Z57" s="83" t="e">
        <f t="shared" si="0"/>
        <v>#DIV/0!</v>
      </c>
      <c r="AA57" s="70" t="e">
        <f>ILI!E54/ILI!F54</f>
        <v>#DIV/0!</v>
      </c>
      <c r="AB57" s="81">
        <f>ILI!E54</f>
        <v>0</v>
      </c>
      <c r="AC57" s="70" t="e">
        <f>ILI!G54/ILI!E54</f>
        <v>#DIV/0!</v>
      </c>
      <c r="AD57" s="81">
        <f>ILI!H54 + ILI!I54</f>
        <v>0</v>
      </c>
      <c r="AE57" s="70" t="e">
        <f>(AD57)/ILI!F54</f>
        <v>#DIV/0!</v>
      </c>
    </row>
    <row r="58" spans="1:31" x14ac:dyDescent="0.25">
      <c r="B58" s="240">
        <f>SARI!$BZ55</f>
        <v>48</v>
      </c>
      <c r="C58" s="188"/>
      <c r="D58" s="72">
        <f>SARI!E55</f>
        <v>0</v>
      </c>
      <c r="E58" s="240">
        <f>SARI!$BZ55</f>
        <v>48</v>
      </c>
      <c r="F58" s="189"/>
      <c r="G58" s="70" t="e">
        <f>SARI!E55/SARI!D55</f>
        <v>#DIV/0!</v>
      </c>
      <c r="H58" s="240">
        <f>SARI!$BZ55</f>
        <v>48</v>
      </c>
      <c r="I58">
        <f>SARI!J55</f>
        <v>0</v>
      </c>
      <c r="J58">
        <f>SARI!K55</f>
        <v>0</v>
      </c>
      <c r="K58" s="190" t="e">
        <f>SARI!K55/SARI!J55</f>
        <v>#DIV/0!</v>
      </c>
      <c r="Q58" s="240">
        <f>SARI!$BZ55</f>
        <v>48</v>
      </c>
      <c r="R58">
        <f>SARI!G55</f>
        <v>0</v>
      </c>
      <c r="S58" t="e">
        <f>SARI!G55/SARI!F55</f>
        <v>#DIV/0!</v>
      </c>
      <c r="T58">
        <f>SARI!H55</f>
        <v>0</v>
      </c>
      <c r="U58" s="83" t="e">
        <f>SARI!H55/SARI!F55</f>
        <v>#DIV/0!</v>
      </c>
      <c r="X58" s="81">
        <f>ILI!E55</f>
        <v>0</v>
      </c>
      <c r="Y58" s="81">
        <f>ILI!D55</f>
        <v>0</v>
      </c>
      <c r="Z58" s="83" t="e">
        <f t="shared" si="0"/>
        <v>#DIV/0!</v>
      </c>
      <c r="AA58" s="70" t="e">
        <f>ILI!E55/ILI!F55</f>
        <v>#DIV/0!</v>
      </c>
      <c r="AB58" s="81">
        <f>ILI!E55</f>
        <v>0</v>
      </c>
      <c r="AC58" s="70" t="e">
        <f>ILI!G55/ILI!E55</f>
        <v>#DIV/0!</v>
      </c>
      <c r="AD58" s="81">
        <f>ILI!H55 + ILI!I55</f>
        <v>0</v>
      </c>
      <c r="AE58" s="70" t="e">
        <f>(AD58)/ILI!F55</f>
        <v>#DIV/0!</v>
      </c>
    </row>
    <row r="59" spans="1:31" x14ac:dyDescent="0.25">
      <c r="B59" s="240">
        <f>SARI!$BZ56</f>
        <v>49</v>
      </c>
      <c r="C59" s="188"/>
      <c r="D59" s="72">
        <f>SARI!E56</f>
        <v>0</v>
      </c>
      <c r="E59" s="240">
        <f>SARI!$BZ56</f>
        <v>49</v>
      </c>
      <c r="F59" s="189"/>
      <c r="G59" s="70" t="e">
        <f>SARI!E56/SARI!D56</f>
        <v>#DIV/0!</v>
      </c>
      <c r="H59" s="240">
        <f>SARI!$BZ56</f>
        <v>49</v>
      </c>
      <c r="I59">
        <f>SARI!J56</f>
        <v>0</v>
      </c>
      <c r="J59">
        <f>SARI!K56</f>
        <v>0</v>
      </c>
      <c r="K59" s="190" t="e">
        <f>SARI!K56/SARI!J56</f>
        <v>#DIV/0!</v>
      </c>
      <c r="Q59" s="240">
        <f>SARI!$BZ56</f>
        <v>49</v>
      </c>
      <c r="R59">
        <f>SARI!G56</f>
        <v>0</v>
      </c>
      <c r="S59" t="e">
        <f>SARI!G56/SARI!F56</f>
        <v>#DIV/0!</v>
      </c>
      <c r="T59">
        <f>SARI!H56</f>
        <v>0</v>
      </c>
      <c r="U59" s="83" t="e">
        <f>SARI!H56/SARI!F56</f>
        <v>#DIV/0!</v>
      </c>
      <c r="X59" s="81">
        <f>ILI!E56</f>
        <v>0</v>
      </c>
      <c r="Y59" s="81">
        <f>ILI!D56</f>
        <v>0</v>
      </c>
      <c r="Z59" s="83" t="e">
        <f t="shared" si="0"/>
        <v>#DIV/0!</v>
      </c>
      <c r="AA59" s="70" t="e">
        <f>ILI!E56/ILI!F56</f>
        <v>#DIV/0!</v>
      </c>
      <c r="AB59" s="81">
        <f>ILI!E56</f>
        <v>0</v>
      </c>
      <c r="AC59" s="70" t="e">
        <f>ILI!G56/ILI!E56</f>
        <v>#DIV/0!</v>
      </c>
      <c r="AD59" s="81">
        <f>ILI!H56 + ILI!I56</f>
        <v>0</v>
      </c>
      <c r="AE59" s="70" t="e">
        <f>(AD59)/ILI!F56</f>
        <v>#DIV/0!</v>
      </c>
    </row>
    <row r="60" spans="1:31" x14ac:dyDescent="0.25">
      <c r="B60" s="240">
        <f>SARI!$BZ57</f>
        <v>50</v>
      </c>
      <c r="C60" s="188"/>
      <c r="D60" s="72">
        <f>SARI!E57</f>
        <v>0</v>
      </c>
      <c r="E60" s="240">
        <f>SARI!$BZ57</f>
        <v>50</v>
      </c>
      <c r="F60" s="189"/>
      <c r="G60" s="70" t="e">
        <f>SARI!E57/SARI!D57</f>
        <v>#DIV/0!</v>
      </c>
      <c r="H60" s="240">
        <f>SARI!$BZ57</f>
        <v>50</v>
      </c>
      <c r="I60">
        <f>SARI!J57</f>
        <v>0</v>
      </c>
      <c r="J60">
        <f>SARI!K57</f>
        <v>0</v>
      </c>
      <c r="K60" s="190" t="e">
        <f>SARI!K57/SARI!J57</f>
        <v>#DIV/0!</v>
      </c>
      <c r="Q60" s="240">
        <f>SARI!$BZ57</f>
        <v>50</v>
      </c>
      <c r="R60">
        <f>SARI!G57</f>
        <v>0</v>
      </c>
      <c r="S60" t="e">
        <f>SARI!G57/SARI!F57</f>
        <v>#DIV/0!</v>
      </c>
      <c r="T60">
        <f>SARI!H57</f>
        <v>0</v>
      </c>
      <c r="U60" s="83" t="e">
        <f>SARI!H57/SARI!F57</f>
        <v>#DIV/0!</v>
      </c>
      <c r="X60" s="81">
        <f>ILI!E57</f>
        <v>0</v>
      </c>
      <c r="Y60" s="81">
        <f>ILI!D57</f>
        <v>0</v>
      </c>
      <c r="Z60" s="83" t="e">
        <f t="shared" si="0"/>
        <v>#DIV/0!</v>
      </c>
      <c r="AA60" s="70" t="e">
        <f>ILI!E57/ILI!F57</f>
        <v>#DIV/0!</v>
      </c>
      <c r="AB60" s="81">
        <f>ILI!E57</f>
        <v>0</v>
      </c>
      <c r="AC60" s="70" t="e">
        <f>ILI!G57/ILI!E57</f>
        <v>#DIV/0!</v>
      </c>
      <c r="AD60" s="81">
        <f>ILI!H57 + ILI!I57</f>
        <v>0</v>
      </c>
      <c r="AE60" s="70" t="e">
        <f>(AD60)/ILI!F57</f>
        <v>#DIV/0!</v>
      </c>
    </row>
    <row r="61" spans="1:31" x14ac:dyDescent="0.25">
      <c r="B61" s="240">
        <f>SARI!$BZ58</f>
        <v>51</v>
      </c>
      <c r="C61" s="188"/>
      <c r="D61" s="72">
        <f>SARI!E58</f>
        <v>0</v>
      </c>
      <c r="E61" s="240">
        <f>SARI!$BZ58</f>
        <v>51</v>
      </c>
      <c r="F61" s="189"/>
      <c r="G61" s="70" t="e">
        <f>SARI!E58/SARI!D58</f>
        <v>#DIV/0!</v>
      </c>
      <c r="H61" s="240">
        <f>SARI!$BZ58</f>
        <v>51</v>
      </c>
      <c r="I61">
        <f>SARI!J58</f>
        <v>0</v>
      </c>
      <c r="J61">
        <f>SARI!K58</f>
        <v>0</v>
      </c>
      <c r="K61" s="190" t="e">
        <f>SARI!K58/SARI!J58</f>
        <v>#DIV/0!</v>
      </c>
      <c r="Q61" s="240">
        <f>SARI!$BZ58</f>
        <v>51</v>
      </c>
      <c r="R61">
        <f>SARI!G58</f>
        <v>0</v>
      </c>
      <c r="S61" t="e">
        <f>SARI!G58/SARI!F58</f>
        <v>#DIV/0!</v>
      </c>
      <c r="T61">
        <f>SARI!H58</f>
        <v>0</v>
      </c>
      <c r="U61" s="83" t="e">
        <f>SARI!H58/SARI!F58</f>
        <v>#DIV/0!</v>
      </c>
      <c r="X61" s="81">
        <f>ILI!E58</f>
        <v>0</v>
      </c>
      <c r="Y61" s="81">
        <f>ILI!D58</f>
        <v>0</v>
      </c>
      <c r="Z61" s="83" t="e">
        <f t="shared" si="0"/>
        <v>#DIV/0!</v>
      </c>
      <c r="AA61" s="70" t="e">
        <f>ILI!E58/ILI!F58</f>
        <v>#DIV/0!</v>
      </c>
      <c r="AB61" s="81">
        <f>ILI!E58</f>
        <v>0</v>
      </c>
      <c r="AC61" s="70" t="e">
        <f>ILI!G58/ILI!E58</f>
        <v>#DIV/0!</v>
      </c>
      <c r="AD61" s="81">
        <f>ILI!H58 + ILI!I58</f>
        <v>0</v>
      </c>
      <c r="AE61" s="70" t="e">
        <f>(AD61)/ILI!F58</f>
        <v>#DIV/0!</v>
      </c>
    </row>
    <row r="62" spans="1:31" x14ac:dyDescent="0.25">
      <c r="B62" s="240">
        <f>SARI!$BZ59</f>
        <v>52</v>
      </c>
      <c r="C62" s="188"/>
      <c r="D62" s="72">
        <f>SARI!E59</f>
        <v>0</v>
      </c>
      <c r="E62" s="240">
        <f>SARI!$BZ59</f>
        <v>52</v>
      </c>
      <c r="F62" s="189"/>
      <c r="G62" s="70" t="e">
        <f>SARI!E59/SARI!D59</f>
        <v>#DIV/0!</v>
      </c>
      <c r="H62" s="240">
        <f>SARI!$BZ59</f>
        <v>52</v>
      </c>
      <c r="I62">
        <f>SARI!J59</f>
        <v>0</v>
      </c>
      <c r="J62">
        <f>SARI!K59</f>
        <v>0</v>
      </c>
      <c r="K62" s="190" t="e">
        <f>SARI!K59/SARI!J59</f>
        <v>#DIV/0!</v>
      </c>
      <c r="Q62" s="240">
        <f>SARI!$BZ59</f>
        <v>52</v>
      </c>
      <c r="R62">
        <f>SARI!G59</f>
        <v>0</v>
      </c>
      <c r="S62" t="e">
        <f>SARI!G59/SARI!F59</f>
        <v>#DIV/0!</v>
      </c>
      <c r="T62">
        <f>SARI!H59</f>
        <v>0</v>
      </c>
      <c r="U62" s="83" t="e">
        <f>SARI!H59/SARI!F59</f>
        <v>#DIV/0!</v>
      </c>
      <c r="X62" s="81">
        <f>ILI!E59</f>
        <v>0</v>
      </c>
      <c r="Y62" s="81">
        <f>ILI!D59</f>
        <v>0</v>
      </c>
      <c r="Z62" s="83" t="e">
        <f t="shared" si="0"/>
        <v>#DIV/0!</v>
      </c>
      <c r="AA62" s="70" t="e">
        <f>ILI!E59/ILI!F59</f>
        <v>#DIV/0!</v>
      </c>
      <c r="AB62" s="81">
        <f>ILI!E59</f>
        <v>0</v>
      </c>
      <c r="AC62" s="70" t="e">
        <f>ILI!G59/ILI!E59</f>
        <v>#DIV/0!</v>
      </c>
      <c r="AD62" s="81">
        <f>ILI!H59 + ILI!I59</f>
        <v>0</v>
      </c>
      <c r="AE62" s="70" t="e">
        <f>(AD62)/ILI!F59</f>
        <v>#DIV/0!</v>
      </c>
    </row>
    <row r="63" spans="1:31" x14ac:dyDescent="0.25">
      <c r="A63" s="72">
        <f>SARI!$BY60</f>
        <v>0</v>
      </c>
      <c r="B63" s="240">
        <f>SARI!$BZ60</f>
        <v>0</v>
      </c>
      <c r="C63" s="188"/>
      <c r="D63" s="72">
        <f>SARI!E60</f>
        <v>0</v>
      </c>
      <c r="E63" s="240">
        <f>SARI!$BZ60</f>
        <v>0</v>
      </c>
      <c r="F63" s="189"/>
      <c r="G63" s="70" t="e">
        <f>SARI!E60/SARI!D60</f>
        <v>#DIV/0!</v>
      </c>
      <c r="H63" s="240">
        <f>SARI!$BZ60</f>
        <v>0</v>
      </c>
      <c r="I63">
        <f>SARI!J60</f>
        <v>0</v>
      </c>
      <c r="J63">
        <f>SARI!K60</f>
        <v>0</v>
      </c>
      <c r="K63" s="190" t="e">
        <f>SARI!K60/SARI!J60</f>
        <v>#DIV/0!</v>
      </c>
      <c r="M63" s="72"/>
      <c r="N63" s="72"/>
      <c r="P63" s="72">
        <f>SARI!$BY60</f>
        <v>0</v>
      </c>
      <c r="Q63" s="240">
        <f>SARI!$BZ60</f>
        <v>0</v>
      </c>
      <c r="R63">
        <f>SARI!G60</f>
        <v>0</v>
      </c>
      <c r="S63" t="e">
        <f>SARI!G60/SARI!F60</f>
        <v>#DIV/0!</v>
      </c>
      <c r="T63">
        <f>SARI!H60</f>
        <v>0</v>
      </c>
      <c r="U63" s="83" t="e">
        <f>SARI!H60/SARI!F60</f>
        <v>#DIV/0!</v>
      </c>
      <c r="X63" s="81">
        <f>ILI!E60</f>
        <v>0</v>
      </c>
      <c r="Y63" s="81">
        <f>ILI!D60</f>
        <v>0</v>
      </c>
      <c r="Z63" s="83" t="e">
        <f>X63/Y63</f>
        <v>#DIV/0!</v>
      </c>
      <c r="AA63" s="70" t="e">
        <f>ILI!E60/ILI!F60</f>
        <v>#DIV/0!</v>
      </c>
      <c r="AB63" s="81">
        <f>ILI!E60</f>
        <v>0</v>
      </c>
      <c r="AC63" s="70" t="e">
        <f>ILI!G60/ILI!E60</f>
        <v>#DIV/0!</v>
      </c>
      <c r="AD63" s="81">
        <f>ILI!H60 + ILI!I60</f>
        <v>0</v>
      </c>
      <c r="AE63" s="70" t="e">
        <f>(AD63)/ILI!F60</f>
        <v>#DIV/0!</v>
      </c>
    </row>
    <row r="64" spans="1:31" x14ac:dyDescent="0.25">
      <c r="B64" s="240">
        <f>SARI!$BZ61</f>
        <v>0</v>
      </c>
      <c r="C64" s="188"/>
      <c r="D64" s="72">
        <f>SARI!E61</f>
        <v>0</v>
      </c>
      <c r="E64" s="240">
        <f>SARI!$BZ61</f>
        <v>0</v>
      </c>
      <c r="F64" s="189"/>
      <c r="G64" s="70" t="e">
        <f>SARI!E61/SARI!D61</f>
        <v>#DIV/0!</v>
      </c>
      <c r="H64" s="240">
        <f>SARI!$BZ61</f>
        <v>0</v>
      </c>
      <c r="I64">
        <f>SARI!J61</f>
        <v>0</v>
      </c>
      <c r="J64">
        <f>SARI!K61</f>
        <v>0</v>
      </c>
      <c r="K64" s="190" t="e">
        <f>SARI!K61/SARI!J61</f>
        <v>#DIV/0!</v>
      </c>
      <c r="Q64" s="240">
        <f>SARI!$BZ61</f>
        <v>0</v>
      </c>
      <c r="R64">
        <f>SARI!G61</f>
        <v>0</v>
      </c>
      <c r="S64" t="e">
        <f>SARI!G61/SARI!F61</f>
        <v>#DIV/0!</v>
      </c>
      <c r="T64">
        <f>SARI!H61</f>
        <v>0</v>
      </c>
      <c r="U64" s="83" t="e">
        <f>SARI!H61/SARI!F61</f>
        <v>#DIV/0!</v>
      </c>
      <c r="X64" s="81">
        <f>ILI!E61</f>
        <v>0</v>
      </c>
      <c r="Y64" s="81">
        <f>ILI!D61</f>
        <v>0</v>
      </c>
      <c r="Z64" s="83" t="e">
        <f t="shared" ref="Z64:Z114" si="1">X64/Y64</f>
        <v>#DIV/0!</v>
      </c>
      <c r="AA64" s="70" t="e">
        <f>ILI!E61/ILI!F61</f>
        <v>#DIV/0!</v>
      </c>
      <c r="AB64" s="81">
        <f>ILI!E61</f>
        <v>0</v>
      </c>
      <c r="AC64" s="70" t="e">
        <f>ILI!G61/ILI!E61</f>
        <v>#DIV/0!</v>
      </c>
      <c r="AD64" s="81">
        <f>ILI!H61 + ILI!I61</f>
        <v>0</v>
      </c>
      <c r="AE64" s="70" t="e">
        <f>(AD64)/ILI!F61</f>
        <v>#DIV/0!</v>
      </c>
    </row>
    <row r="65" spans="2:31" x14ac:dyDescent="0.25">
      <c r="B65" s="240">
        <f>SARI!$BZ62</f>
        <v>0</v>
      </c>
      <c r="C65" s="188"/>
      <c r="D65" s="72">
        <f>SARI!E62</f>
        <v>0</v>
      </c>
      <c r="E65" s="240">
        <f>SARI!$BZ62</f>
        <v>0</v>
      </c>
      <c r="F65" s="189"/>
      <c r="G65" s="70" t="e">
        <f>SARI!E62/SARI!D62</f>
        <v>#DIV/0!</v>
      </c>
      <c r="H65" s="240">
        <f>SARI!$BZ62</f>
        <v>0</v>
      </c>
      <c r="I65">
        <f>SARI!J62</f>
        <v>0</v>
      </c>
      <c r="J65">
        <f>SARI!K62</f>
        <v>0</v>
      </c>
      <c r="K65" s="190" t="e">
        <f>SARI!K62/SARI!J62</f>
        <v>#DIV/0!</v>
      </c>
      <c r="Q65" s="240">
        <f>SARI!$BZ62</f>
        <v>0</v>
      </c>
      <c r="R65">
        <f>SARI!G62</f>
        <v>0</v>
      </c>
      <c r="S65" t="e">
        <f>SARI!G62/SARI!F62</f>
        <v>#DIV/0!</v>
      </c>
      <c r="T65">
        <f>SARI!H62</f>
        <v>0</v>
      </c>
      <c r="U65" s="83" t="e">
        <f>SARI!H62/SARI!F62</f>
        <v>#DIV/0!</v>
      </c>
      <c r="X65" s="81">
        <f>ILI!E62</f>
        <v>0</v>
      </c>
      <c r="Y65" s="81">
        <f>ILI!D62</f>
        <v>0</v>
      </c>
      <c r="Z65" s="83" t="e">
        <f t="shared" si="1"/>
        <v>#DIV/0!</v>
      </c>
      <c r="AA65" s="70" t="e">
        <f>ILI!E62/ILI!F62</f>
        <v>#DIV/0!</v>
      </c>
      <c r="AB65" s="81">
        <f>ILI!E62</f>
        <v>0</v>
      </c>
      <c r="AC65" s="70" t="e">
        <f>ILI!G62/ILI!E62</f>
        <v>#DIV/0!</v>
      </c>
      <c r="AD65" s="81">
        <f>ILI!H62 + ILI!I62</f>
        <v>0</v>
      </c>
      <c r="AE65" s="70" t="e">
        <f>(AD65)/ILI!F62</f>
        <v>#DIV/0!</v>
      </c>
    </row>
    <row r="66" spans="2:31" x14ac:dyDescent="0.25">
      <c r="B66" s="240">
        <f>SARI!$BZ63</f>
        <v>0</v>
      </c>
      <c r="C66" s="188"/>
      <c r="D66" s="72">
        <f>SARI!E63</f>
        <v>0</v>
      </c>
      <c r="E66" s="240">
        <f>SARI!$BZ63</f>
        <v>0</v>
      </c>
      <c r="F66" s="189"/>
      <c r="G66" s="70" t="e">
        <f>SARI!E63/SARI!D63</f>
        <v>#DIV/0!</v>
      </c>
      <c r="H66" s="240">
        <f>SARI!$BZ63</f>
        <v>0</v>
      </c>
      <c r="I66">
        <f>SARI!J63</f>
        <v>0</v>
      </c>
      <c r="J66">
        <f>SARI!K63</f>
        <v>0</v>
      </c>
      <c r="K66" s="190" t="e">
        <f>SARI!K63/SARI!J63</f>
        <v>#DIV/0!</v>
      </c>
      <c r="Q66" s="240">
        <f>SARI!$BZ63</f>
        <v>0</v>
      </c>
      <c r="R66">
        <f>SARI!G63</f>
        <v>0</v>
      </c>
      <c r="S66" t="e">
        <f>SARI!G63/SARI!F63</f>
        <v>#DIV/0!</v>
      </c>
      <c r="T66">
        <f>SARI!H63</f>
        <v>0</v>
      </c>
      <c r="U66" s="83" t="e">
        <f>SARI!H63/SARI!F63</f>
        <v>#DIV/0!</v>
      </c>
      <c r="X66" s="81">
        <f>ILI!E63</f>
        <v>0</v>
      </c>
      <c r="Y66" s="81">
        <f>ILI!D63</f>
        <v>0</v>
      </c>
      <c r="Z66" s="83" t="e">
        <f t="shared" si="1"/>
        <v>#DIV/0!</v>
      </c>
      <c r="AA66" s="70" t="e">
        <f>ILI!E63/ILI!F63</f>
        <v>#DIV/0!</v>
      </c>
      <c r="AB66" s="81">
        <f>ILI!E63</f>
        <v>0</v>
      </c>
      <c r="AC66" s="70" t="e">
        <f>ILI!G63/ILI!E63</f>
        <v>#DIV/0!</v>
      </c>
      <c r="AD66" s="81">
        <f>ILI!H63 + ILI!I63</f>
        <v>0</v>
      </c>
      <c r="AE66" s="70" t="e">
        <f>(AD66)/ILI!F63</f>
        <v>#DIV/0!</v>
      </c>
    </row>
    <row r="67" spans="2:31" x14ac:dyDescent="0.25">
      <c r="B67" s="240">
        <f>SARI!$BZ64</f>
        <v>0</v>
      </c>
      <c r="C67" s="188"/>
      <c r="D67" s="72">
        <f>SARI!E64</f>
        <v>0</v>
      </c>
      <c r="E67" s="240">
        <f>SARI!$BZ64</f>
        <v>0</v>
      </c>
      <c r="F67" s="189"/>
      <c r="G67" s="70" t="e">
        <f>SARI!E64/SARI!D64</f>
        <v>#DIV/0!</v>
      </c>
      <c r="H67" s="240">
        <f>SARI!$BZ64</f>
        <v>0</v>
      </c>
      <c r="I67">
        <f>SARI!J64</f>
        <v>0</v>
      </c>
      <c r="J67">
        <f>SARI!K64</f>
        <v>0</v>
      </c>
      <c r="K67" s="190" t="e">
        <f>SARI!K64/SARI!J64</f>
        <v>#DIV/0!</v>
      </c>
      <c r="Q67" s="240">
        <f>SARI!$BZ64</f>
        <v>0</v>
      </c>
      <c r="R67">
        <f>SARI!G64</f>
        <v>0</v>
      </c>
      <c r="S67" t="e">
        <f>SARI!G64/SARI!F64</f>
        <v>#DIV/0!</v>
      </c>
      <c r="T67">
        <f>SARI!H64</f>
        <v>0</v>
      </c>
      <c r="U67" s="83" t="e">
        <f>SARI!H64/SARI!F64</f>
        <v>#DIV/0!</v>
      </c>
      <c r="X67" s="81">
        <f>ILI!E64</f>
        <v>0</v>
      </c>
      <c r="Y67" s="81">
        <f>ILI!D64</f>
        <v>0</v>
      </c>
      <c r="Z67" s="83" t="e">
        <f t="shared" si="1"/>
        <v>#DIV/0!</v>
      </c>
      <c r="AA67" s="70" t="e">
        <f>ILI!E64/ILI!F64</f>
        <v>#DIV/0!</v>
      </c>
      <c r="AB67" s="81">
        <f>ILI!E64</f>
        <v>0</v>
      </c>
      <c r="AC67" s="70" t="e">
        <f>ILI!G64/ILI!E64</f>
        <v>#DIV/0!</v>
      </c>
      <c r="AD67" s="81">
        <f>ILI!H64 + ILI!I64</f>
        <v>0</v>
      </c>
      <c r="AE67" s="70" t="e">
        <f>(AD67)/ILI!F64</f>
        <v>#DIV/0!</v>
      </c>
    </row>
    <row r="68" spans="2:31" x14ac:dyDescent="0.25">
      <c r="B68" s="240">
        <f>SARI!$BZ65</f>
        <v>0</v>
      </c>
      <c r="C68" s="188"/>
      <c r="D68" s="72">
        <f>SARI!E65</f>
        <v>0</v>
      </c>
      <c r="E68" s="240">
        <f>SARI!$BZ65</f>
        <v>0</v>
      </c>
      <c r="F68" s="189"/>
      <c r="G68" s="70" t="e">
        <f>SARI!E65/SARI!D65</f>
        <v>#DIV/0!</v>
      </c>
      <c r="H68" s="240">
        <f>SARI!$BZ65</f>
        <v>0</v>
      </c>
      <c r="I68">
        <f>SARI!J65</f>
        <v>0</v>
      </c>
      <c r="J68">
        <f>SARI!K65</f>
        <v>0</v>
      </c>
      <c r="K68" s="190" t="e">
        <f>SARI!K65/SARI!J65</f>
        <v>#DIV/0!</v>
      </c>
      <c r="Q68" s="240">
        <f>SARI!$BZ65</f>
        <v>0</v>
      </c>
      <c r="R68">
        <f>SARI!G65</f>
        <v>0</v>
      </c>
      <c r="S68" t="e">
        <f>SARI!G65/SARI!F65</f>
        <v>#DIV/0!</v>
      </c>
      <c r="T68">
        <f>SARI!H65</f>
        <v>0</v>
      </c>
      <c r="U68" s="83" t="e">
        <f>SARI!H65/SARI!F65</f>
        <v>#DIV/0!</v>
      </c>
      <c r="X68" s="81">
        <f>ILI!E65</f>
        <v>0</v>
      </c>
      <c r="Y68" s="81">
        <f>ILI!D65</f>
        <v>0</v>
      </c>
      <c r="Z68" s="83" t="e">
        <f t="shared" si="1"/>
        <v>#DIV/0!</v>
      </c>
      <c r="AA68" s="70" t="e">
        <f>ILI!E65/ILI!F65</f>
        <v>#DIV/0!</v>
      </c>
      <c r="AB68" s="81">
        <f>ILI!E65</f>
        <v>0</v>
      </c>
      <c r="AC68" s="70" t="e">
        <f>ILI!G65/ILI!E65</f>
        <v>#DIV/0!</v>
      </c>
      <c r="AD68" s="81">
        <f>ILI!H65 + ILI!I65</f>
        <v>0</v>
      </c>
      <c r="AE68" s="70" t="e">
        <f>(AD68)/ILI!F65</f>
        <v>#DIV/0!</v>
      </c>
    </row>
    <row r="69" spans="2:31" x14ac:dyDescent="0.25">
      <c r="B69" s="240">
        <f>SARI!$BZ66</f>
        <v>0</v>
      </c>
      <c r="C69" s="188"/>
      <c r="D69" s="72">
        <f>SARI!E66</f>
        <v>0</v>
      </c>
      <c r="E69" s="240">
        <f>SARI!$BZ66</f>
        <v>0</v>
      </c>
      <c r="F69" s="189"/>
      <c r="G69" s="70" t="e">
        <f>SARI!E66/SARI!D66</f>
        <v>#DIV/0!</v>
      </c>
      <c r="H69" s="240">
        <f>SARI!$BZ66</f>
        <v>0</v>
      </c>
      <c r="I69">
        <f>SARI!J66</f>
        <v>0</v>
      </c>
      <c r="J69">
        <f>SARI!K66</f>
        <v>0</v>
      </c>
      <c r="K69" s="190" t="e">
        <f>SARI!K66/SARI!J66</f>
        <v>#DIV/0!</v>
      </c>
      <c r="Q69" s="240">
        <f>SARI!$BZ66</f>
        <v>0</v>
      </c>
      <c r="R69">
        <f>SARI!G66</f>
        <v>0</v>
      </c>
      <c r="S69" t="e">
        <f>SARI!G66/SARI!F66</f>
        <v>#DIV/0!</v>
      </c>
      <c r="T69">
        <f>SARI!H66</f>
        <v>0</v>
      </c>
      <c r="U69" s="83" t="e">
        <f>SARI!H66/SARI!F66</f>
        <v>#DIV/0!</v>
      </c>
      <c r="X69" s="81">
        <f>ILI!E66</f>
        <v>0</v>
      </c>
      <c r="Y69" s="81">
        <f>ILI!D66</f>
        <v>0</v>
      </c>
      <c r="Z69" s="83" t="e">
        <f t="shared" si="1"/>
        <v>#DIV/0!</v>
      </c>
      <c r="AA69" s="70" t="e">
        <f>ILI!E66/ILI!F66</f>
        <v>#DIV/0!</v>
      </c>
      <c r="AB69" s="81">
        <f>ILI!E66</f>
        <v>0</v>
      </c>
      <c r="AC69" s="70" t="e">
        <f>ILI!G66/ILI!E66</f>
        <v>#DIV/0!</v>
      </c>
      <c r="AD69" s="81">
        <f>ILI!H66 + ILI!I66</f>
        <v>0</v>
      </c>
      <c r="AE69" s="70" t="e">
        <f>(AD69)/ILI!F66</f>
        <v>#DIV/0!</v>
      </c>
    </row>
    <row r="70" spans="2:31" x14ac:dyDescent="0.25">
      <c r="B70" s="240">
        <f>SARI!$BZ67</f>
        <v>0</v>
      </c>
      <c r="C70" s="188"/>
      <c r="D70" s="72">
        <f>SARI!E67</f>
        <v>0</v>
      </c>
      <c r="E70" s="240">
        <f>SARI!$BZ67</f>
        <v>0</v>
      </c>
      <c r="F70" s="189"/>
      <c r="G70" s="70" t="e">
        <f>SARI!E67/SARI!D67</f>
        <v>#DIV/0!</v>
      </c>
      <c r="H70" s="240">
        <f>SARI!$BZ67</f>
        <v>0</v>
      </c>
      <c r="I70">
        <f>SARI!J67</f>
        <v>0</v>
      </c>
      <c r="J70">
        <f>SARI!K67</f>
        <v>0</v>
      </c>
      <c r="K70" s="190" t="e">
        <f>SARI!K67/SARI!J67</f>
        <v>#DIV/0!</v>
      </c>
      <c r="Q70" s="240">
        <f>SARI!$BZ67</f>
        <v>0</v>
      </c>
      <c r="R70">
        <f>SARI!G67</f>
        <v>0</v>
      </c>
      <c r="S70" t="e">
        <f>SARI!G67/SARI!F67</f>
        <v>#DIV/0!</v>
      </c>
      <c r="T70">
        <f>SARI!H67</f>
        <v>0</v>
      </c>
      <c r="U70" s="83" t="e">
        <f>SARI!H67/SARI!F67</f>
        <v>#DIV/0!</v>
      </c>
      <c r="X70" s="81">
        <f>ILI!E67</f>
        <v>0</v>
      </c>
      <c r="Y70" s="81">
        <f>ILI!D67</f>
        <v>0</v>
      </c>
      <c r="Z70" s="83" t="e">
        <f t="shared" si="1"/>
        <v>#DIV/0!</v>
      </c>
      <c r="AA70" s="70" t="e">
        <f>ILI!E67/ILI!F67</f>
        <v>#DIV/0!</v>
      </c>
      <c r="AB70" s="81">
        <f>ILI!E67</f>
        <v>0</v>
      </c>
      <c r="AC70" s="70" t="e">
        <f>ILI!G67/ILI!E67</f>
        <v>#DIV/0!</v>
      </c>
      <c r="AD70" s="81">
        <f>ILI!H67 + ILI!I67</f>
        <v>0</v>
      </c>
      <c r="AE70" s="70" t="e">
        <f>(AD70)/ILI!F67</f>
        <v>#DIV/0!</v>
      </c>
    </row>
    <row r="71" spans="2:31" x14ac:dyDescent="0.25">
      <c r="B71" s="240">
        <f>SARI!$BZ68</f>
        <v>0</v>
      </c>
      <c r="C71" s="188"/>
      <c r="D71" s="72">
        <f>SARI!E68</f>
        <v>0</v>
      </c>
      <c r="E71" s="240">
        <f>SARI!$BZ68</f>
        <v>0</v>
      </c>
      <c r="F71" s="189"/>
      <c r="G71" s="70" t="e">
        <f>SARI!E68/SARI!D68</f>
        <v>#DIV/0!</v>
      </c>
      <c r="H71" s="240">
        <f>SARI!$BZ68</f>
        <v>0</v>
      </c>
      <c r="I71">
        <f>SARI!J68</f>
        <v>0</v>
      </c>
      <c r="J71">
        <f>SARI!K68</f>
        <v>0</v>
      </c>
      <c r="K71" s="190" t="e">
        <f>SARI!K68/SARI!J68</f>
        <v>#DIV/0!</v>
      </c>
      <c r="Q71" s="240">
        <f>SARI!$BZ68</f>
        <v>0</v>
      </c>
      <c r="R71">
        <f>SARI!G68</f>
        <v>0</v>
      </c>
      <c r="S71" t="e">
        <f>SARI!G68/SARI!F68</f>
        <v>#DIV/0!</v>
      </c>
      <c r="T71">
        <f>SARI!H68</f>
        <v>0</v>
      </c>
      <c r="U71" s="83" t="e">
        <f>SARI!H68/SARI!F68</f>
        <v>#DIV/0!</v>
      </c>
      <c r="X71" s="81">
        <f>ILI!E68</f>
        <v>0</v>
      </c>
      <c r="Y71" s="81">
        <f>ILI!D68</f>
        <v>0</v>
      </c>
      <c r="Z71" s="83" t="e">
        <f t="shared" si="1"/>
        <v>#DIV/0!</v>
      </c>
      <c r="AA71" s="70" t="e">
        <f>ILI!E68/ILI!F68</f>
        <v>#DIV/0!</v>
      </c>
      <c r="AB71" s="81">
        <f>ILI!E68</f>
        <v>0</v>
      </c>
      <c r="AC71" s="70" t="e">
        <f>ILI!G68/ILI!E68</f>
        <v>#DIV/0!</v>
      </c>
      <c r="AD71" s="81">
        <f>ILI!H68 + ILI!I68</f>
        <v>0</v>
      </c>
      <c r="AE71" s="70" t="e">
        <f>(AD71)/ILI!F68</f>
        <v>#DIV/0!</v>
      </c>
    </row>
    <row r="72" spans="2:31" x14ac:dyDescent="0.25">
      <c r="B72" s="240">
        <f>SARI!$BZ69</f>
        <v>0</v>
      </c>
      <c r="C72" s="188"/>
      <c r="D72" s="72">
        <f>SARI!E69</f>
        <v>0</v>
      </c>
      <c r="E72" s="240">
        <f>SARI!$BZ69</f>
        <v>0</v>
      </c>
      <c r="F72" s="189"/>
      <c r="G72" s="70" t="e">
        <f>SARI!E69/SARI!D69</f>
        <v>#DIV/0!</v>
      </c>
      <c r="H72" s="240">
        <f>SARI!$BZ69</f>
        <v>0</v>
      </c>
      <c r="I72">
        <f>SARI!J69</f>
        <v>0</v>
      </c>
      <c r="J72">
        <f>SARI!K69</f>
        <v>0</v>
      </c>
      <c r="K72" s="190" t="e">
        <f>SARI!K69/SARI!J69</f>
        <v>#DIV/0!</v>
      </c>
      <c r="Q72" s="240">
        <f>SARI!$BZ69</f>
        <v>0</v>
      </c>
      <c r="R72">
        <f>SARI!G69</f>
        <v>0</v>
      </c>
      <c r="S72" t="e">
        <f>SARI!G69/SARI!F69</f>
        <v>#DIV/0!</v>
      </c>
      <c r="T72">
        <f>SARI!H69</f>
        <v>0</v>
      </c>
      <c r="U72" s="83" t="e">
        <f>SARI!H69/SARI!F69</f>
        <v>#DIV/0!</v>
      </c>
      <c r="X72" s="81">
        <f>ILI!E69</f>
        <v>0</v>
      </c>
      <c r="Y72" s="81">
        <f>ILI!D69</f>
        <v>0</v>
      </c>
      <c r="Z72" s="83" t="e">
        <f t="shared" si="1"/>
        <v>#DIV/0!</v>
      </c>
      <c r="AA72" s="70" t="e">
        <f>ILI!E69/ILI!F69</f>
        <v>#DIV/0!</v>
      </c>
      <c r="AB72" s="81">
        <f>ILI!E69</f>
        <v>0</v>
      </c>
      <c r="AC72" s="70" t="e">
        <f>ILI!G69/ILI!E69</f>
        <v>#DIV/0!</v>
      </c>
      <c r="AD72" s="81">
        <f>ILI!H69 + ILI!I69</f>
        <v>0</v>
      </c>
      <c r="AE72" s="70" t="e">
        <f>(AD72)/ILI!F69</f>
        <v>#DIV/0!</v>
      </c>
    </row>
    <row r="73" spans="2:31" x14ac:dyDescent="0.25">
      <c r="B73" s="240">
        <f>SARI!$BZ70</f>
        <v>0</v>
      </c>
      <c r="C73" s="188"/>
      <c r="D73" s="72">
        <f>SARI!E70</f>
        <v>0</v>
      </c>
      <c r="E73" s="240">
        <f>SARI!$BZ70</f>
        <v>0</v>
      </c>
      <c r="F73" s="189"/>
      <c r="G73" s="70" t="e">
        <f>SARI!E70/SARI!D70</f>
        <v>#DIV/0!</v>
      </c>
      <c r="H73" s="240">
        <f>SARI!$BZ70</f>
        <v>0</v>
      </c>
      <c r="I73">
        <f>SARI!J70</f>
        <v>0</v>
      </c>
      <c r="J73">
        <f>SARI!K70</f>
        <v>0</v>
      </c>
      <c r="K73" s="190" t="e">
        <f>SARI!K70/SARI!J70</f>
        <v>#DIV/0!</v>
      </c>
      <c r="Q73" s="240">
        <f>SARI!$BZ70</f>
        <v>0</v>
      </c>
      <c r="R73">
        <f>SARI!G70</f>
        <v>0</v>
      </c>
      <c r="S73" t="e">
        <f>SARI!G70/SARI!F70</f>
        <v>#DIV/0!</v>
      </c>
      <c r="T73">
        <f>SARI!H70</f>
        <v>0</v>
      </c>
      <c r="U73" s="83" t="e">
        <f>SARI!H70/SARI!F70</f>
        <v>#DIV/0!</v>
      </c>
      <c r="X73" s="81">
        <f>ILI!E70</f>
        <v>0</v>
      </c>
      <c r="Y73" s="81">
        <f>ILI!D70</f>
        <v>0</v>
      </c>
      <c r="Z73" s="83" t="e">
        <f t="shared" si="1"/>
        <v>#DIV/0!</v>
      </c>
      <c r="AA73" s="70" t="e">
        <f>ILI!E70/ILI!F70</f>
        <v>#DIV/0!</v>
      </c>
      <c r="AB73" s="81">
        <f>ILI!E70</f>
        <v>0</v>
      </c>
      <c r="AC73" s="70" t="e">
        <f>ILI!G70/ILI!E70</f>
        <v>#DIV/0!</v>
      </c>
      <c r="AD73" s="81">
        <f>ILI!H70 + ILI!I70</f>
        <v>0</v>
      </c>
      <c r="AE73" s="70" t="e">
        <f>(AD73)/ILI!F70</f>
        <v>#DIV/0!</v>
      </c>
    </row>
    <row r="74" spans="2:31" x14ac:dyDescent="0.25">
      <c r="B74" s="240">
        <f>SARI!$BZ71</f>
        <v>0</v>
      </c>
      <c r="C74" s="188"/>
      <c r="D74" s="72">
        <f>SARI!E71</f>
        <v>0</v>
      </c>
      <c r="E74" s="240">
        <f>SARI!$BZ71</f>
        <v>0</v>
      </c>
      <c r="F74" s="189"/>
      <c r="G74" s="70" t="e">
        <f>SARI!E71/SARI!D71</f>
        <v>#DIV/0!</v>
      </c>
      <c r="H74" s="240">
        <f>SARI!$BZ71</f>
        <v>0</v>
      </c>
      <c r="I74">
        <f>SARI!J71</f>
        <v>0</v>
      </c>
      <c r="J74">
        <f>SARI!K71</f>
        <v>0</v>
      </c>
      <c r="K74" s="190" t="e">
        <f>SARI!K71/SARI!J71</f>
        <v>#DIV/0!</v>
      </c>
      <c r="Q74" s="240">
        <f>SARI!$BZ71</f>
        <v>0</v>
      </c>
      <c r="R74">
        <f>SARI!G71</f>
        <v>0</v>
      </c>
      <c r="S74" t="e">
        <f>SARI!G71/SARI!F71</f>
        <v>#DIV/0!</v>
      </c>
      <c r="T74">
        <f>SARI!H71</f>
        <v>0</v>
      </c>
      <c r="U74" s="83" t="e">
        <f>SARI!H71/SARI!F71</f>
        <v>#DIV/0!</v>
      </c>
      <c r="X74" s="81">
        <f>ILI!E71</f>
        <v>0</v>
      </c>
      <c r="Y74" s="81">
        <f>ILI!D71</f>
        <v>0</v>
      </c>
      <c r="Z74" s="83" t="e">
        <f t="shared" si="1"/>
        <v>#DIV/0!</v>
      </c>
      <c r="AA74" s="70" t="e">
        <f>ILI!E71/ILI!F71</f>
        <v>#DIV/0!</v>
      </c>
      <c r="AB74" s="81">
        <f>ILI!E71</f>
        <v>0</v>
      </c>
      <c r="AC74" s="70" t="e">
        <f>ILI!G71/ILI!E71</f>
        <v>#DIV/0!</v>
      </c>
      <c r="AD74" s="81">
        <f>ILI!H71 + ILI!I71</f>
        <v>0</v>
      </c>
      <c r="AE74" s="70" t="e">
        <f>(AD74)/ILI!F71</f>
        <v>#DIV/0!</v>
      </c>
    </row>
    <row r="75" spans="2:31" x14ac:dyDescent="0.25">
      <c r="B75" s="240">
        <f>SARI!$BZ72</f>
        <v>0</v>
      </c>
      <c r="C75" s="188"/>
      <c r="D75" s="72">
        <f>SARI!E72</f>
        <v>0</v>
      </c>
      <c r="E75" s="240">
        <f>SARI!$BZ72</f>
        <v>0</v>
      </c>
      <c r="F75" s="189"/>
      <c r="G75" s="70" t="e">
        <f>SARI!E72/SARI!D72</f>
        <v>#DIV/0!</v>
      </c>
      <c r="H75" s="240">
        <f>SARI!$BZ72</f>
        <v>0</v>
      </c>
      <c r="I75">
        <f>SARI!J72</f>
        <v>0</v>
      </c>
      <c r="J75">
        <f>SARI!K72</f>
        <v>0</v>
      </c>
      <c r="K75" s="190" t="e">
        <f>SARI!K72/SARI!J72</f>
        <v>#DIV/0!</v>
      </c>
      <c r="Q75" s="240">
        <f>SARI!$BZ72</f>
        <v>0</v>
      </c>
      <c r="R75">
        <f>SARI!G72</f>
        <v>0</v>
      </c>
      <c r="S75" t="e">
        <f>SARI!G72/SARI!F72</f>
        <v>#DIV/0!</v>
      </c>
      <c r="T75">
        <f>SARI!H72</f>
        <v>0</v>
      </c>
      <c r="U75" s="83" t="e">
        <f>SARI!H72/SARI!F72</f>
        <v>#DIV/0!</v>
      </c>
      <c r="X75" s="81">
        <f>ILI!E72</f>
        <v>0</v>
      </c>
      <c r="Y75" s="81">
        <f>ILI!D72</f>
        <v>0</v>
      </c>
      <c r="Z75" s="83" t="e">
        <f t="shared" si="1"/>
        <v>#DIV/0!</v>
      </c>
      <c r="AA75" s="70" t="e">
        <f>ILI!E72/ILI!F72</f>
        <v>#DIV/0!</v>
      </c>
      <c r="AB75" s="81">
        <f>ILI!E72</f>
        <v>0</v>
      </c>
      <c r="AC75" s="70" t="e">
        <f>ILI!G72/ILI!E72</f>
        <v>#DIV/0!</v>
      </c>
      <c r="AD75" s="81">
        <f>ILI!H72 + ILI!I72</f>
        <v>0</v>
      </c>
      <c r="AE75" s="70" t="e">
        <f>(AD75)/ILI!F72</f>
        <v>#DIV/0!</v>
      </c>
    </row>
    <row r="76" spans="2:31" x14ac:dyDescent="0.25">
      <c r="B76" s="240">
        <f>SARI!$BZ73</f>
        <v>0</v>
      </c>
      <c r="C76" s="188"/>
      <c r="D76" s="72">
        <f>SARI!E73</f>
        <v>0</v>
      </c>
      <c r="E76" s="240">
        <f>SARI!$BZ73</f>
        <v>0</v>
      </c>
      <c r="F76" s="189"/>
      <c r="G76" s="70" t="e">
        <f>SARI!E73/SARI!D73</f>
        <v>#DIV/0!</v>
      </c>
      <c r="H76" s="240">
        <f>SARI!$BZ73</f>
        <v>0</v>
      </c>
      <c r="I76">
        <f>SARI!J73</f>
        <v>0</v>
      </c>
      <c r="J76">
        <f>SARI!K73</f>
        <v>0</v>
      </c>
      <c r="K76" s="190" t="e">
        <f>SARI!K73/SARI!J73</f>
        <v>#DIV/0!</v>
      </c>
      <c r="Q76" s="240">
        <f>SARI!$BZ73</f>
        <v>0</v>
      </c>
      <c r="R76">
        <f>SARI!G73</f>
        <v>0</v>
      </c>
      <c r="S76" t="e">
        <f>SARI!G73/SARI!F73</f>
        <v>#DIV/0!</v>
      </c>
      <c r="T76">
        <f>SARI!H73</f>
        <v>0</v>
      </c>
      <c r="U76" s="83" t="e">
        <f>SARI!H73/SARI!F73</f>
        <v>#DIV/0!</v>
      </c>
      <c r="X76" s="81">
        <f>ILI!E73</f>
        <v>0</v>
      </c>
      <c r="Y76" s="81">
        <f>ILI!D73</f>
        <v>0</v>
      </c>
      <c r="Z76" s="83" t="e">
        <f t="shared" si="1"/>
        <v>#DIV/0!</v>
      </c>
      <c r="AA76" s="70" t="e">
        <f>ILI!E73/ILI!F73</f>
        <v>#DIV/0!</v>
      </c>
      <c r="AB76" s="81">
        <f>ILI!E73</f>
        <v>0</v>
      </c>
      <c r="AC76" s="70" t="e">
        <f>ILI!G73/ILI!E73</f>
        <v>#DIV/0!</v>
      </c>
      <c r="AD76" s="81">
        <f>ILI!H73 + ILI!I73</f>
        <v>0</v>
      </c>
      <c r="AE76" s="70" t="e">
        <f>(AD76)/ILI!F73</f>
        <v>#DIV/0!</v>
      </c>
    </row>
    <row r="77" spans="2:31" x14ac:dyDescent="0.25">
      <c r="B77" s="240">
        <f>SARI!$BZ74</f>
        <v>0</v>
      </c>
      <c r="C77" s="188"/>
      <c r="D77" s="72">
        <f>SARI!E74</f>
        <v>0</v>
      </c>
      <c r="E77" s="240">
        <f>SARI!$BZ74</f>
        <v>0</v>
      </c>
      <c r="F77" s="189"/>
      <c r="G77" s="70" t="e">
        <f>SARI!E74/SARI!D74</f>
        <v>#DIV/0!</v>
      </c>
      <c r="H77" s="240">
        <f>SARI!$BZ74</f>
        <v>0</v>
      </c>
      <c r="I77">
        <f>SARI!J74</f>
        <v>0</v>
      </c>
      <c r="J77">
        <f>SARI!K74</f>
        <v>0</v>
      </c>
      <c r="K77" s="190" t="e">
        <f>SARI!K74/SARI!J74</f>
        <v>#DIV/0!</v>
      </c>
      <c r="Q77" s="240">
        <f>SARI!$BZ74</f>
        <v>0</v>
      </c>
      <c r="R77">
        <f>SARI!G74</f>
        <v>0</v>
      </c>
      <c r="S77" t="e">
        <f>SARI!G74/SARI!F74</f>
        <v>#DIV/0!</v>
      </c>
      <c r="T77">
        <f>SARI!H74</f>
        <v>0</v>
      </c>
      <c r="U77" s="83" t="e">
        <f>SARI!H74/SARI!F74</f>
        <v>#DIV/0!</v>
      </c>
      <c r="X77" s="81">
        <f>ILI!E74</f>
        <v>0</v>
      </c>
      <c r="Y77" s="81">
        <f>ILI!D74</f>
        <v>0</v>
      </c>
      <c r="Z77" s="83" t="e">
        <f t="shared" si="1"/>
        <v>#DIV/0!</v>
      </c>
      <c r="AA77" s="70" t="e">
        <f>ILI!E74/ILI!F74</f>
        <v>#DIV/0!</v>
      </c>
      <c r="AB77" s="81">
        <f>ILI!E74</f>
        <v>0</v>
      </c>
      <c r="AC77" s="70" t="e">
        <f>ILI!G74/ILI!E74</f>
        <v>#DIV/0!</v>
      </c>
      <c r="AD77" s="81">
        <f>ILI!H74 + ILI!I74</f>
        <v>0</v>
      </c>
      <c r="AE77" s="70" t="e">
        <f>(AD77)/ILI!F74</f>
        <v>#DIV/0!</v>
      </c>
    </row>
    <row r="78" spans="2:31" x14ac:dyDescent="0.25">
      <c r="B78" s="240">
        <f>SARI!$BZ75</f>
        <v>0</v>
      </c>
      <c r="C78" s="188"/>
      <c r="D78" s="72">
        <f>SARI!E75</f>
        <v>0</v>
      </c>
      <c r="E78" s="240">
        <f>SARI!$BZ75</f>
        <v>0</v>
      </c>
      <c r="F78" s="189"/>
      <c r="G78" s="70" t="e">
        <f>SARI!E75/SARI!D75</f>
        <v>#DIV/0!</v>
      </c>
      <c r="H78" s="240">
        <f>SARI!$BZ75</f>
        <v>0</v>
      </c>
      <c r="I78">
        <f>SARI!J75</f>
        <v>0</v>
      </c>
      <c r="J78">
        <f>SARI!K75</f>
        <v>0</v>
      </c>
      <c r="K78" s="190" t="e">
        <f>SARI!K75/SARI!J75</f>
        <v>#DIV/0!</v>
      </c>
      <c r="Q78" s="240">
        <f>SARI!$BZ75</f>
        <v>0</v>
      </c>
      <c r="R78">
        <f>SARI!G75</f>
        <v>0</v>
      </c>
      <c r="S78" t="e">
        <f>SARI!G75/SARI!F75</f>
        <v>#DIV/0!</v>
      </c>
      <c r="T78">
        <f>SARI!H75</f>
        <v>0</v>
      </c>
      <c r="U78" s="83" t="e">
        <f>SARI!H75/SARI!F75</f>
        <v>#DIV/0!</v>
      </c>
      <c r="X78" s="81">
        <f>ILI!E75</f>
        <v>0</v>
      </c>
      <c r="Y78" s="81">
        <f>ILI!D75</f>
        <v>0</v>
      </c>
      <c r="Z78" s="83" t="e">
        <f t="shared" si="1"/>
        <v>#DIV/0!</v>
      </c>
      <c r="AA78" s="70" t="e">
        <f>ILI!E75/ILI!F75</f>
        <v>#DIV/0!</v>
      </c>
      <c r="AB78" s="81">
        <f>ILI!E75</f>
        <v>0</v>
      </c>
      <c r="AC78" s="70" t="e">
        <f>ILI!G75/ILI!E75</f>
        <v>#DIV/0!</v>
      </c>
      <c r="AD78" s="81">
        <f>ILI!H75 + ILI!I75</f>
        <v>0</v>
      </c>
      <c r="AE78" s="70" t="e">
        <f>(AD78)/ILI!F75</f>
        <v>#DIV/0!</v>
      </c>
    </row>
    <row r="79" spans="2:31" x14ac:dyDescent="0.25">
      <c r="B79" s="240">
        <f>SARI!$BZ76</f>
        <v>0</v>
      </c>
      <c r="C79" s="188"/>
      <c r="D79" s="72">
        <f>SARI!E76</f>
        <v>0</v>
      </c>
      <c r="E79" s="240">
        <f>SARI!$BZ76</f>
        <v>0</v>
      </c>
      <c r="F79" s="189"/>
      <c r="G79" s="70" t="e">
        <f>SARI!E76/SARI!D76</f>
        <v>#DIV/0!</v>
      </c>
      <c r="H79" s="240">
        <f>SARI!$BZ76</f>
        <v>0</v>
      </c>
      <c r="I79">
        <f>SARI!J76</f>
        <v>0</v>
      </c>
      <c r="J79">
        <f>SARI!K76</f>
        <v>0</v>
      </c>
      <c r="K79" s="190" t="e">
        <f>SARI!K76/SARI!J76</f>
        <v>#DIV/0!</v>
      </c>
      <c r="Q79" s="240">
        <f>SARI!$BZ76</f>
        <v>0</v>
      </c>
      <c r="R79">
        <f>SARI!G76</f>
        <v>0</v>
      </c>
      <c r="S79" t="e">
        <f>SARI!G76/SARI!F76</f>
        <v>#DIV/0!</v>
      </c>
      <c r="T79">
        <f>SARI!H76</f>
        <v>0</v>
      </c>
      <c r="U79" s="83" t="e">
        <f>SARI!H76/SARI!F76</f>
        <v>#DIV/0!</v>
      </c>
      <c r="X79" s="81">
        <f>ILI!E76</f>
        <v>0</v>
      </c>
      <c r="Y79" s="81">
        <f>ILI!D76</f>
        <v>0</v>
      </c>
      <c r="Z79" s="83" t="e">
        <f t="shared" si="1"/>
        <v>#DIV/0!</v>
      </c>
      <c r="AA79" s="70" t="e">
        <f>ILI!E76/ILI!F76</f>
        <v>#DIV/0!</v>
      </c>
      <c r="AB79" s="81">
        <f>ILI!E76</f>
        <v>0</v>
      </c>
      <c r="AC79" s="70" t="e">
        <f>ILI!G76/ILI!E76</f>
        <v>#DIV/0!</v>
      </c>
      <c r="AD79" s="81">
        <f>ILI!H76 + ILI!I76</f>
        <v>0</v>
      </c>
      <c r="AE79" s="70" t="e">
        <f>(AD79)/ILI!F76</f>
        <v>#DIV/0!</v>
      </c>
    </row>
    <row r="80" spans="2:31" x14ac:dyDescent="0.25">
      <c r="B80" s="240">
        <f>SARI!$BZ77</f>
        <v>0</v>
      </c>
      <c r="C80" s="188"/>
      <c r="D80" s="72">
        <f>SARI!E77</f>
        <v>0</v>
      </c>
      <c r="E80" s="240">
        <f>SARI!$BZ77</f>
        <v>0</v>
      </c>
      <c r="F80" s="189"/>
      <c r="G80" s="70" t="e">
        <f>SARI!E77/SARI!D77</f>
        <v>#DIV/0!</v>
      </c>
      <c r="H80" s="240">
        <f>SARI!$BZ77</f>
        <v>0</v>
      </c>
      <c r="I80">
        <f>SARI!J77</f>
        <v>0</v>
      </c>
      <c r="J80">
        <f>SARI!K77</f>
        <v>0</v>
      </c>
      <c r="K80" s="190" t="e">
        <f>SARI!K77/SARI!J77</f>
        <v>#DIV/0!</v>
      </c>
      <c r="Q80" s="240">
        <f>SARI!$BZ77</f>
        <v>0</v>
      </c>
      <c r="R80">
        <f>SARI!G77</f>
        <v>0</v>
      </c>
      <c r="S80" t="e">
        <f>SARI!G77/SARI!F77</f>
        <v>#DIV/0!</v>
      </c>
      <c r="T80">
        <f>SARI!H77</f>
        <v>0</v>
      </c>
      <c r="U80" s="83" t="e">
        <f>SARI!H77/SARI!F77</f>
        <v>#DIV/0!</v>
      </c>
      <c r="X80" s="81">
        <f>ILI!E77</f>
        <v>0</v>
      </c>
      <c r="Y80" s="81">
        <f>ILI!D77</f>
        <v>0</v>
      </c>
      <c r="Z80" s="83" t="e">
        <f t="shared" si="1"/>
        <v>#DIV/0!</v>
      </c>
      <c r="AA80" s="70" t="e">
        <f>ILI!E77/ILI!F77</f>
        <v>#DIV/0!</v>
      </c>
      <c r="AB80" s="81">
        <f>ILI!E77</f>
        <v>0</v>
      </c>
      <c r="AC80" s="70" t="e">
        <f>ILI!G77/ILI!E77</f>
        <v>#DIV/0!</v>
      </c>
      <c r="AD80" s="81">
        <f>ILI!H77 + ILI!I77</f>
        <v>0</v>
      </c>
      <c r="AE80" s="70" t="e">
        <f>(AD80)/ILI!F77</f>
        <v>#DIV/0!</v>
      </c>
    </row>
    <row r="81" spans="1:31" x14ac:dyDescent="0.25">
      <c r="B81" s="240">
        <f>SARI!$BZ78</f>
        <v>0</v>
      </c>
      <c r="C81" s="188"/>
      <c r="D81" s="72">
        <f>SARI!E78</f>
        <v>0</v>
      </c>
      <c r="E81" s="240">
        <f>SARI!$BZ78</f>
        <v>0</v>
      </c>
      <c r="F81" s="189"/>
      <c r="G81" s="70" t="e">
        <f>SARI!E78/SARI!D78</f>
        <v>#DIV/0!</v>
      </c>
      <c r="H81" s="240">
        <f>SARI!$BZ78</f>
        <v>0</v>
      </c>
      <c r="I81">
        <f>SARI!J78</f>
        <v>0</v>
      </c>
      <c r="J81">
        <f>SARI!K78</f>
        <v>0</v>
      </c>
      <c r="K81" s="190" t="e">
        <f>SARI!K78/SARI!J78</f>
        <v>#DIV/0!</v>
      </c>
      <c r="Q81" s="240">
        <f>SARI!$BZ78</f>
        <v>0</v>
      </c>
      <c r="R81">
        <f>SARI!G78</f>
        <v>0</v>
      </c>
      <c r="S81" t="e">
        <f>SARI!G78/SARI!F78</f>
        <v>#DIV/0!</v>
      </c>
      <c r="T81">
        <f>SARI!H78</f>
        <v>0</v>
      </c>
      <c r="U81" s="83" t="e">
        <f>SARI!H78/SARI!F78</f>
        <v>#DIV/0!</v>
      </c>
      <c r="X81" s="81">
        <f>ILI!E78</f>
        <v>0</v>
      </c>
      <c r="Y81" s="81">
        <f>ILI!D78</f>
        <v>0</v>
      </c>
      <c r="Z81" s="83" t="e">
        <f t="shared" si="1"/>
        <v>#DIV/0!</v>
      </c>
      <c r="AA81" s="70" t="e">
        <f>ILI!E78/ILI!F78</f>
        <v>#DIV/0!</v>
      </c>
      <c r="AB81" s="81">
        <f>ILI!E78</f>
        <v>0</v>
      </c>
      <c r="AC81" s="70" t="e">
        <f>ILI!G78/ILI!E78</f>
        <v>#DIV/0!</v>
      </c>
      <c r="AD81" s="81">
        <f>ILI!H78 + ILI!I78</f>
        <v>0</v>
      </c>
      <c r="AE81" s="70" t="e">
        <f>(AD81)/ILI!F78</f>
        <v>#DIV/0!</v>
      </c>
    </row>
    <row r="82" spans="1:31" x14ac:dyDescent="0.25">
      <c r="B82" s="240">
        <f>SARI!$BZ79</f>
        <v>0</v>
      </c>
      <c r="C82" s="188"/>
      <c r="D82" s="72">
        <f>SARI!E79</f>
        <v>0</v>
      </c>
      <c r="E82" s="240">
        <f>SARI!$BZ79</f>
        <v>0</v>
      </c>
      <c r="F82" s="189"/>
      <c r="G82" s="70" t="e">
        <f>SARI!E79/SARI!D79</f>
        <v>#DIV/0!</v>
      </c>
      <c r="H82" s="240">
        <f>SARI!$BZ79</f>
        <v>0</v>
      </c>
      <c r="I82">
        <f>SARI!J79</f>
        <v>0</v>
      </c>
      <c r="J82">
        <f>SARI!K79</f>
        <v>0</v>
      </c>
      <c r="K82" s="190" t="e">
        <f>SARI!K79/SARI!J79</f>
        <v>#DIV/0!</v>
      </c>
      <c r="Q82" s="240">
        <f>SARI!$BZ79</f>
        <v>0</v>
      </c>
      <c r="R82">
        <f>SARI!G79</f>
        <v>0</v>
      </c>
      <c r="S82" t="e">
        <f>SARI!G79/SARI!F79</f>
        <v>#DIV/0!</v>
      </c>
      <c r="T82">
        <f>SARI!H79</f>
        <v>0</v>
      </c>
      <c r="U82" s="83" t="e">
        <f>SARI!H79/SARI!F79</f>
        <v>#DIV/0!</v>
      </c>
      <c r="X82" s="81">
        <f>ILI!E79</f>
        <v>0</v>
      </c>
      <c r="Y82" s="81">
        <f>ILI!D79</f>
        <v>0</v>
      </c>
      <c r="Z82" s="83" t="e">
        <f t="shared" si="1"/>
        <v>#DIV/0!</v>
      </c>
      <c r="AA82" s="70" t="e">
        <f>ILI!E79/ILI!F79</f>
        <v>#DIV/0!</v>
      </c>
      <c r="AB82" s="81">
        <f>ILI!E79</f>
        <v>0</v>
      </c>
      <c r="AC82" s="70" t="e">
        <f>ILI!G79/ILI!E79</f>
        <v>#DIV/0!</v>
      </c>
      <c r="AD82" s="81">
        <f>ILI!H79 + ILI!I79</f>
        <v>0</v>
      </c>
      <c r="AE82" s="70" t="e">
        <f>(AD82)/ILI!F79</f>
        <v>#DIV/0!</v>
      </c>
    </row>
    <row r="83" spans="1:31" x14ac:dyDescent="0.25">
      <c r="B83" s="240">
        <f>SARI!$BZ80</f>
        <v>0</v>
      </c>
      <c r="C83" s="188"/>
      <c r="D83" s="72">
        <f>SARI!E80</f>
        <v>0</v>
      </c>
      <c r="E83" s="240">
        <f>SARI!$BZ80</f>
        <v>0</v>
      </c>
      <c r="F83" s="189"/>
      <c r="G83" s="70" t="e">
        <f>SARI!E80/SARI!D80</f>
        <v>#DIV/0!</v>
      </c>
      <c r="H83" s="240">
        <f>SARI!$BZ80</f>
        <v>0</v>
      </c>
      <c r="I83">
        <f>SARI!J80</f>
        <v>0</v>
      </c>
      <c r="J83">
        <f>SARI!K80</f>
        <v>0</v>
      </c>
      <c r="K83" s="190" t="e">
        <f>SARI!K80/SARI!J80</f>
        <v>#DIV/0!</v>
      </c>
      <c r="Q83" s="240">
        <f>SARI!$BZ80</f>
        <v>0</v>
      </c>
      <c r="R83">
        <f>SARI!G80</f>
        <v>0</v>
      </c>
      <c r="S83" t="e">
        <f>SARI!G80/SARI!F80</f>
        <v>#DIV/0!</v>
      </c>
      <c r="T83">
        <f>SARI!H80</f>
        <v>0</v>
      </c>
      <c r="U83" s="83" t="e">
        <f>SARI!H80/SARI!F80</f>
        <v>#DIV/0!</v>
      </c>
      <c r="X83" s="81">
        <f>ILI!E80</f>
        <v>0</v>
      </c>
      <c r="Y83" s="81">
        <f>ILI!D80</f>
        <v>0</v>
      </c>
      <c r="Z83" s="83" t="e">
        <f t="shared" si="1"/>
        <v>#DIV/0!</v>
      </c>
      <c r="AA83" s="70" t="e">
        <f>ILI!E80/ILI!F80</f>
        <v>#DIV/0!</v>
      </c>
      <c r="AB83" s="81">
        <f>ILI!E80</f>
        <v>0</v>
      </c>
      <c r="AC83" s="70" t="e">
        <f>ILI!G80/ILI!E80</f>
        <v>#DIV/0!</v>
      </c>
      <c r="AD83" s="81">
        <f>ILI!H80 + ILI!I80</f>
        <v>0</v>
      </c>
      <c r="AE83" s="70" t="e">
        <f>(AD83)/ILI!F80</f>
        <v>#DIV/0!</v>
      </c>
    </row>
    <row r="84" spans="1:31" x14ac:dyDescent="0.25">
      <c r="B84" s="240">
        <f>SARI!$BZ81</f>
        <v>0</v>
      </c>
      <c r="C84" s="188"/>
      <c r="D84" s="72">
        <f>SARI!E81</f>
        <v>0</v>
      </c>
      <c r="E84" s="240">
        <f>SARI!$BZ81</f>
        <v>0</v>
      </c>
      <c r="F84" s="189"/>
      <c r="G84" s="70" t="e">
        <f>SARI!E81/SARI!D81</f>
        <v>#DIV/0!</v>
      </c>
      <c r="H84" s="240">
        <f>SARI!$BZ81</f>
        <v>0</v>
      </c>
      <c r="I84">
        <f>SARI!J81</f>
        <v>0</v>
      </c>
      <c r="J84">
        <f>SARI!K81</f>
        <v>0</v>
      </c>
      <c r="K84" s="190" t="e">
        <f>SARI!K81/SARI!J81</f>
        <v>#DIV/0!</v>
      </c>
      <c r="Q84" s="240">
        <f>SARI!$BZ81</f>
        <v>0</v>
      </c>
      <c r="R84">
        <f>SARI!G81</f>
        <v>0</v>
      </c>
      <c r="S84" t="e">
        <f>SARI!G81/SARI!F81</f>
        <v>#DIV/0!</v>
      </c>
      <c r="T84">
        <f>SARI!H81</f>
        <v>0</v>
      </c>
      <c r="U84" s="83" t="e">
        <f>SARI!H81/SARI!F81</f>
        <v>#DIV/0!</v>
      </c>
      <c r="X84" s="81">
        <f>ILI!E81</f>
        <v>0</v>
      </c>
      <c r="Y84" s="81">
        <f>ILI!D81</f>
        <v>0</v>
      </c>
      <c r="Z84" s="83" t="e">
        <f t="shared" si="1"/>
        <v>#DIV/0!</v>
      </c>
      <c r="AA84" s="70" t="e">
        <f>ILI!E81/ILI!F81</f>
        <v>#DIV/0!</v>
      </c>
      <c r="AB84" s="81">
        <f>ILI!E81</f>
        <v>0</v>
      </c>
      <c r="AC84" s="70" t="e">
        <f>ILI!G81/ILI!E81</f>
        <v>#DIV/0!</v>
      </c>
      <c r="AD84" s="81">
        <f>ILI!H81 + ILI!I81</f>
        <v>0</v>
      </c>
      <c r="AE84" s="70" t="e">
        <f>(AD84)/ILI!F81</f>
        <v>#DIV/0!</v>
      </c>
    </row>
    <row r="85" spans="1:31" x14ac:dyDescent="0.25">
      <c r="B85" s="240">
        <f>SARI!$BZ82</f>
        <v>0</v>
      </c>
      <c r="C85" s="188"/>
      <c r="D85" s="72">
        <f>SARI!E82</f>
        <v>0</v>
      </c>
      <c r="E85" s="240">
        <f>SARI!$BZ82</f>
        <v>0</v>
      </c>
      <c r="F85" s="189"/>
      <c r="G85" s="70" t="e">
        <f>SARI!E82/SARI!D82</f>
        <v>#DIV/0!</v>
      </c>
      <c r="H85" s="240">
        <f>SARI!$BZ82</f>
        <v>0</v>
      </c>
      <c r="I85">
        <f>SARI!J82</f>
        <v>0</v>
      </c>
      <c r="J85">
        <f>SARI!K82</f>
        <v>0</v>
      </c>
      <c r="K85" s="190" t="e">
        <f>SARI!K82/SARI!J82</f>
        <v>#DIV/0!</v>
      </c>
      <c r="Q85" s="240">
        <f>SARI!$BZ82</f>
        <v>0</v>
      </c>
      <c r="R85">
        <f>SARI!G82</f>
        <v>0</v>
      </c>
      <c r="S85" t="e">
        <f>SARI!G82/SARI!F82</f>
        <v>#DIV/0!</v>
      </c>
      <c r="T85">
        <f>SARI!H82</f>
        <v>0</v>
      </c>
      <c r="U85" s="83" t="e">
        <f>SARI!H82/SARI!F82</f>
        <v>#DIV/0!</v>
      </c>
      <c r="X85" s="81">
        <f>ILI!E82</f>
        <v>0</v>
      </c>
      <c r="Y85" s="81">
        <f>ILI!D82</f>
        <v>0</v>
      </c>
      <c r="Z85" s="83" t="e">
        <f t="shared" si="1"/>
        <v>#DIV/0!</v>
      </c>
      <c r="AA85" s="70" t="e">
        <f>ILI!E82/ILI!F82</f>
        <v>#DIV/0!</v>
      </c>
      <c r="AB85" s="81">
        <f>ILI!E82</f>
        <v>0</v>
      </c>
      <c r="AC85" s="70" t="e">
        <f>ILI!G82/ILI!E82</f>
        <v>#DIV/0!</v>
      </c>
      <c r="AD85" s="81">
        <f>ILI!H82 + ILI!I82</f>
        <v>0</v>
      </c>
      <c r="AE85" s="70" t="e">
        <f>(AD85)/ILI!F82</f>
        <v>#DIV/0!</v>
      </c>
    </row>
    <row r="86" spans="1:31" s="111" customFormat="1" x14ac:dyDescent="0.25">
      <c r="A86"/>
      <c r="B86" s="240">
        <f>SARI!$BZ83</f>
        <v>0</v>
      </c>
      <c r="C86" s="188"/>
      <c r="D86" s="72">
        <f>SARI!E83</f>
        <v>0</v>
      </c>
      <c r="E86" s="240">
        <f>SARI!$BZ83</f>
        <v>0</v>
      </c>
      <c r="F86" s="189"/>
      <c r="G86" s="70" t="e">
        <f>SARI!E83/SARI!D83</f>
        <v>#DIV/0!</v>
      </c>
      <c r="H86" s="240">
        <f>SARI!$BZ83</f>
        <v>0</v>
      </c>
      <c r="I86">
        <f>SARI!J83</f>
        <v>0</v>
      </c>
      <c r="J86">
        <f>SARI!K83</f>
        <v>0</v>
      </c>
      <c r="K86" s="190" t="e">
        <f>SARI!K83/SARI!J83</f>
        <v>#DIV/0!</v>
      </c>
      <c r="P86"/>
      <c r="Q86" s="240">
        <f>SARI!$BZ83</f>
        <v>0</v>
      </c>
      <c r="R86">
        <f>SARI!G83</f>
        <v>0</v>
      </c>
      <c r="S86" t="e">
        <f>SARI!G83/SARI!F83</f>
        <v>#DIV/0!</v>
      </c>
      <c r="T86">
        <f>SARI!H83</f>
        <v>0</v>
      </c>
      <c r="U86" s="83" t="e">
        <f>SARI!H83/SARI!F83</f>
        <v>#DIV/0!</v>
      </c>
      <c r="V86"/>
      <c r="W86"/>
      <c r="X86" s="81">
        <f>ILI!E83</f>
        <v>0</v>
      </c>
      <c r="Y86" s="81">
        <f>ILI!D83</f>
        <v>0</v>
      </c>
      <c r="Z86" s="83" t="e">
        <f t="shared" si="1"/>
        <v>#DIV/0!</v>
      </c>
      <c r="AA86" s="70" t="e">
        <f>ILI!E83/ILI!F83</f>
        <v>#DIV/0!</v>
      </c>
      <c r="AB86" s="81">
        <f>ILI!E83</f>
        <v>0</v>
      </c>
      <c r="AC86" s="70" t="e">
        <f>ILI!G83/ILI!E83</f>
        <v>#DIV/0!</v>
      </c>
      <c r="AD86" s="81">
        <f>ILI!H83 + ILI!I83</f>
        <v>0</v>
      </c>
      <c r="AE86" s="70" t="e">
        <f>(AD86)/ILI!F83</f>
        <v>#DIV/0!</v>
      </c>
    </row>
    <row r="87" spans="1:31" x14ac:dyDescent="0.25">
      <c r="B87" s="240">
        <f>SARI!$BZ84</f>
        <v>0</v>
      </c>
      <c r="C87" s="188"/>
      <c r="D87" s="72">
        <f>SARI!E84</f>
        <v>0</v>
      </c>
      <c r="E87" s="240">
        <f>SARI!$BZ84</f>
        <v>0</v>
      </c>
      <c r="F87" s="189"/>
      <c r="G87" s="70" t="e">
        <f>SARI!E84/SARI!D84</f>
        <v>#DIV/0!</v>
      </c>
      <c r="H87" s="240">
        <f>SARI!$BZ84</f>
        <v>0</v>
      </c>
      <c r="I87">
        <f>SARI!J84</f>
        <v>0</v>
      </c>
      <c r="J87">
        <f>SARI!K84</f>
        <v>0</v>
      </c>
      <c r="K87" s="190" t="e">
        <f>SARI!K84/SARI!J84</f>
        <v>#DIV/0!</v>
      </c>
      <c r="Q87" s="240">
        <f>SARI!$BZ84</f>
        <v>0</v>
      </c>
      <c r="R87">
        <f>SARI!G84</f>
        <v>0</v>
      </c>
      <c r="S87" t="e">
        <f>SARI!G84/SARI!F84</f>
        <v>#DIV/0!</v>
      </c>
      <c r="T87">
        <f>SARI!H84</f>
        <v>0</v>
      </c>
      <c r="U87" s="83" t="e">
        <f>SARI!H84/SARI!F84</f>
        <v>#DIV/0!</v>
      </c>
      <c r="X87" s="81">
        <f>ILI!E84</f>
        <v>0</v>
      </c>
      <c r="Y87" s="81">
        <f>ILI!D84</f>
        <v>0</v>
      </c>
      <c r="Z87" s="83" t="e">
        <f t="shared" si="1"/>
        <v>#DIV/0!</v>
      </c>
      <c r="AA87" s="70" t="e">
        <f>ILI!E84/ILI!F84</f>
        <v>#DIV/0!</v>
      </c>
      <c r="AB87" s="81">
        <f>ILI!E84</f>
        <v>0</v>
      </c>
      <c r="AC87" s="70" t="e">
        <f>ILI!G84/ILI!E84</f>
        <v>#DIV/0!</v>
      </c>
      <c r="AD87" s="81">
        <f>ILI!H84 + ILI!I84</f>
        <v>0</v>
      </c>
      <c r="AE87" s="70" t="e">
        <f>(AD87)/ILI!F84</f>
        <v>#DIV/0!</v>
      </c>
    </row>
    <row r="88" spans="1:31" x14ac:dyDescent="0.25">
      <c r="B88" s="240">
        <f>SARI!$BZ85</f>
        <v>0</v>
      </c>
      <c r="C88" s="188"/>
      <c r="D88" s="72">
        <f>SARI!E85</f>
        <v>0</v>
      </c>
      <c r="E88" s="240">
        <f>SARI!$BZ85</f>
        <v>0</v>
      </c>
      <c r="F88" s="189"/>
      <c r="G88" s="70" t="e">
        <f>SARI!E85/SARI!D85</f>
        <v>#DIV/0!</v>
      </c>
      <c r="H88" s="240">
        <f>SARI!$BZ85</f>
        <v>0</v>
      </c>
      <c r="I88">
        <f>SARI!J85</f>
        <v>0</v>
      </c>
      <c r="J88">
        <f>SARI!K85</f>
        <v>0</v>
      </c>
      <c r="K88" s="190" t="e">
        <f>SARI!K85/SARI!J85</f>
        <v>#DIV/0!</v>
      </c>
      <c r="Q88" s="240">
        <f>SARI!$BZ85</f>
        <v>0</v>
      </c>
      <c r="R88">
        <f>SARI!G85</f>
        <v>0</v>
      </c>
      <c r="S88" t="e">
        <f>SARI!G85/SARI!F85</f>
        <v>#DIV/0!</v>
      </c>
      <c r="T88">
        <f>SARI!H85</f>
        <v>0</v>
      </c>
      <c r="U88" s="83" t="e">
        <f>SARI!H85/SARI!F85</f>
        <v>#DIV/0!</v>
      </c>
      <c r="X88" s="81">
        <f>ILI!E85</f>
        <v>0</v>
      </c>
      <c r="Y88" s="81">
        <f>ILI!D85</f>
        <v>0</v>
      </c>
      <c r="Z88" s="83" t="e">
        <f t="shared" si="1"/>
        <v>#DIV/0!</v>
      </c>
      <c r="AA88" s="70" t="e">
        <f>ILI!E85/ILI!F85</f>
        <v>#DIV/0!</v>
      </c>
      <c r="AB88" s="81">
        <f>ILI!E85</f>
        <v>0</v>
      </c>
      <c r="AC88" s="70" t="e">
        <f>ILI!G85/ILI!E85</f>
        <v>#DIV/0!</v>
      </c>
      <c r="AD88" s="81">
        <f>ILI!H85 + ILI!I85</f>
        <v>0</v>
      </c>
      <c r="AE88" s="70" t="e">
        <f>(AD88)/ILI!F85</f>
        <v>#DIV/0!</v>
      </c>
    </row>
    <row r="89" spans="1:31" x14ac:dyDescent="0.25">
      <c r="B89" s="240">
        <f>SARI!$BZ86</f>
        <v>0</v>
      </c>
      <c r="C89" s="188"/>
      <c r="D89" s="72">
        <f>SARI!E86</f>
        <v>0</v>
      </c>
      <c r="E89" s="240">
        <f>SARI!$BZ86</f>
        <v>0</v>
      </c>
      <c r="F89" s="189"/>
      <c r="G89" s="70" t="e">
        <f>SARI!E86/SARI!D86</f>
        <v>#DIV/0!</v>
      </c>
      <c r="H89" s="240">
        <f>SARI!$BZ86</f>
        <v>0</v>
      </c>
      <c r="I89">
        <f>SARI!J86</f>
        <v>0</v>
      </c>
      <c r="J89">
        <f>SARI!K86</f>
        <v>0</v>
      </c>
      <c r="K89" s="190" t="e">
        <f>SARI!K86/SARI!J86</f>
        <v>#DIV/0!</v>
      </c>
      <c r="Q89" s="240">
        <f>SARI!$BZ86</f>
        <v>0</v>
      </c>
      <c r="R89">
        <f>SARI!G86</f>
        <v>0</v>
      </c>
      <c r="S89" t="e">
        <f>SARI!G86/SARI!F86</f>
        <v>#DIV/0!</v>
      </c>
      <c r="T89">
        <f>SARI!H86</f>
        <v>0</v>
      </c>
      <c r="U89" s="83" t="e">
        <f>SARI!H86/SARI!F86</f>
        <v>#DIV/0!</v>
      </c>
      <c r="X89" s="81">
        <f>ILI!E86</f>
        <v>0</v>
      </c>
      <c r="Y89" s="81">
        <f>ILI!D86</f>
        <v>0</v>
      </c>
      <c r="Z89" s="83" t="e">
        <f t="shared" si="1"/>
        <v>#DIV/0!</v>
      </c>
      <c r="AA89" s="70" t="e">
        <f>ILI!E86/ILI!F86</f>
        <v>#DIV/0!</v>
      </c>
      <c r="AB89" s="81">
        <f>ILI!E86</f>
        <v>0</v>
      </c>
      <c r="AC89" s="70" t="e">
        <f>ILI!G86/ILI!E86</f>
        <v>#DIV/0!</v>
      </c>
      <c r="AD89" s="81">
        <f>ILI!H86 + ILI!I86</f>
        <v>0</v>
      </c>
      <c r="AE89" s="70" t="e">
        <f>(AD89)/ILI!F86</f>
        <v>#DIV/0!</v>
      </c>
    </row>
    <row r="90" spans="1:31" x14ac:dyDescent="0.25">
      <c r="B90" s="240">
        <f>SARI!$BZ87</f>
        <v>0</v>
      </c>
      <c r="C90" s="188"/>
      <c r="D90" s="72">
        <f>SARI!E87</f>
        <v>0</v>
      </c>
      <c r="E90" s="240">
        <f>SARI!$BZ87</f>
        <v>0</v>
      </c>
      <c r="F90" s="189"/>
      <c r="G90" s="70" t="e">
        <f>SARI!E87/SARI!D87</f>
        <v>#DIV/0!</v>
      </c>
      <c r="H90" s="240">
        <f>SARI!$BZ87</f>
        <v>0</v>
      </c>
      <c r="I90">
        <f>SARI!J87</f>
        <v>0</v>
      </c>
      <c r="J90">
        <f>SARI!K87</f>
        <v>0</v>
      </c>
      <c r="K90" s="190" t="e">
        <f>SARI!K87/SARI!J87</f>
        <v>#DIV/0!</v>
      </c>
      <c r="Q90" s="240">
        <f>SARI!$BZ87</f>
        <v>0</v>
      </c>
      <c r="R90">
        <f>SARI!G87</f>
        <v>0</v>
      </c>
      <c r="S90" t="e">
        <f>SARI!G87/SARI!F87</f>
        <v>#DIV/0!</v>
      </c>
      <c r="T90">
        <f>SARI!H87</f>
        <v>0</v>
      </c>
      <c r="U90" s="83" t="e">
        <f>SARI!H87/SARI!F87</f>
        <v>#DIV/0!</v>
      </c>
      <c r="X90" s="81">
        <f>ILI!E87</f>
        <v>0</v>
      </c>
      <c r="Y90" s="81">
        <f>ILI!D87</f>
        <v>0</v>
      </c>
      <c r="Z90" s="83" t="e">
        <f t="shared" si="1"/>
        <v>#DIV/0!</v>
      </c>
      <c r="AA90" s="70" t="e">
        <f>ILI!E87/ILI!F87</f>
        <v>#DIV/0!</v>
      </c>
      <c r="AB90" s="81">
        <f>ILI!E87</f>
        <v>0</v>
      </c>
      <c r="AC90" s="70" t="e">
        <f>ILI!G87/ILI!E87</f>
        <v>#DIV/0!</v>
      </c>
      <c r="AD90" s="81">
        <f>ILI!H87 + ILI!I87</f>
        <v>0</v>
      </c>
      <c r="AE90" s="70" t="e">
        <f>(AD90)/ILI!F87</f>
        <v>#DIV/0!</v>
      </c>
    </row>
    <row r="91" spans="1:31" x14ac:dyDescent="0.25">
      <c r="B91" s="240">
        <f>SARI!$BZ88</f>
        <v>0</v>
      </c>
      <c r="C91" s="188"/>
      <c r="D91" s="72">
        <f>SARI!E88</f>
        <v>0</v>
      </c>
      <c r="E91" s="240">
        <f>SARI!$BZ88</f>
        <v>0</v>
      </c>
      <c r="F91" s="189"/>
      <c r="G91" s="70" t="e">
        <f>SARI!E88/SARI!D88</f>
        <v>#DIV/0!</v>
      </c>
      <c r="H91" s="240">
        <f>SARI!$BZ88</f>
        <v>0</v>
      </c>
      <c r="I91">
        <f>SARI!J88</f>
        <v>0</v>
      </c>
      <c r="J91">
        <f>SARI!K88</f>
        <v>0</v>
      </c>
      <c r="K91" s="190" t="e">
        <f>SARI!K88/SARI!J88</f>
        <v>#DIV/0!</v>
      </c>
      <c r="Q91" s="240">
        <f>SARI!$BZ88</f>
        <v>0</v>
      </c>
      <c r="R91">
        <f>SARI!G88</f>
        <v>0</v>
      </c>
      <c r="S91" t="e">
        <f>SARI!G88/SARI!F88</f>
        <v>#DIV/0!</v>
      </c>
      <c r="T91">
        <f>SARI!H88</f>
        <v>0</v>
      </c>
      <c r="U91" s="83" t="e">
        <f>SARI!H88/SARI!F88</f>
        <v>#DIV/0!</v>
      </c>
      <c r="X91" s="81">
        <f>ILI!E88</f>
        <v>0</v>
      </c>
      <c r="Y91" s="81">
        <f>ILI!D88</f>
        <v>0</v>
      </c>
      <c r="Z91" s="83" t="e">
        <f t="shared" si="1"/>
        <v>#DIV/0!</v>
      </c>
      <c r="AA91" s="70" t="e">
        <f>ILI!E88/ILI!F88</f>
        <v>#DIV/0!</v>
      </c>
      <c r="AB91" s="81">
        <f>ILI!E88</f>
        <v>0</v>
      </c>
      <c r="AC91" s="70" t="e">
        <f>ILI!G88/ILI!E88</f>
        <v>#DIV/0!</v>
      </c>
      <c r="AD91" s="81">
        <f>ILI!H88 + ILI!I88</f>
        <v>0</v>
      </c>
      <c r="AE91" s="70" t="e">
        <f>(AD91)/ILI!F88</f>
        <v>#DIV/0!</v>
      </c>
    </row>
    <row r="92" spans="1:31" x14ac:dyDescent="0.25">
      <c r="B92" s="240">
        <f>SARI!$BZ89</f>
        <v>0</v>
      </c>
      <c r="C92" s="188"/>
      <c r="D92" s="72">
        <f>SARI!E89</f>
        <v>0</v>
      </c>
      <c r="E92" s="240">
        <f>SARI!$BZ89</f>
        <v>0</v>
      </c>
      <c r="F92" s="189"/>
      <c r="G92" s="70" t="e">
        <f>SARI!E89/SARI!D89</f>
        <v>#DIV/0!</v>
      </c>
      <c r="H92" s="240">
        <f>SARI!$BZ89</f>
        <v>0</v>
      </c>
      <c r="I92">
        <f>SARI!J89</f>
        <v>0</v>
      </c>
      <c r="J92">
        <f>SARI!K89</f>
        <v>0</v>
      </c>
      <c r="K92" s="190" t="e">
        <f>SARI!K89/SARI!J89</f>
        <v>#DIV/0!</v>
      </c>
      <c r="Q92" s="240">
        <f>SARI!$BZ89</f>
        <v>0</v>
      </c>
      <c r="R92">
        <f>SARI!G89</f>
        <v>0</v>
      </c>
      <c r="S92" t="e">
        <f>SARI!G89/SARI!F89</f>
        <v>#DIV/0!</v>
      </c>
      <c r="T92">
        <f>SARI!H89</f>
        <v>0</v>
      </c>
      <c r="U92" s="83" t="e">
        <f>SARI!H89/SARI!F89</f>
        <v>#DIV/0!</v>
      </c>
      <c r="X92" s="81">
        <f>ILI!E89</f>
        <v>0</v>
      </c>
      <c r="Y92" s="81">
        <f>ILI!D89</f>
        <v>0</v>
      </c>
      <c r="Z92" s="83" t="e">
        <f t="shared" si="1"/>
        <v>#DIV/0!</v>
      </c>
      <c r="AA92" s="70" t="e">
        <f>ILI!E89/ILI!F89</f>
        <v>#DIV/0!</v>
      </c>
      <c r="AB92" s="81">
        <f>ILI!E89</f>
        <v>0</v>
      </c>
      <c r="AC92" s="70" t="e">
        <f>ILI!G89/ILI!E89</f>
        <v>#DIV/0!</v>
      </c>
      <c r="AD92" s="81">
        <f>ILI!H89 + ILI!I89</f>
        <v>0</v>
      </c>
      <c r="AE92" s="70" t="e">
        <f>(AD92)/ILI!F89</f>
        <v>#DIV/0!</v>
      </c>
    </row>
    <row r="93" spans="1:31" x14ac:dyDescent="0.25">
      <c r="B93" s="240">
        <f>SARI!$BZ90</f>
        <v>0</v>
      </c>
      <c r="C93" s="188"/>
      <c r="D93" s="72">
        <f>SARI!E90</f>
        <v>0</v>
      </c>
      <c r="E93" s="240">
        <f>SARI!$BZ90</f>
        <v>0</v>
      </c>
      <c r="F93" s="189"/>
      <c r="G93" s="70" t="e">
        <f>SARI!E90/SARI!D90</f>
        <v>#DIV/0!</v>
      </c>
      <c r="H93" s="240">
        <f>SARI!$BZ90</f>
        <v>0</v>
      </c>
      <c r="I93">
        <f>SARI!J90</f>
        <v>0</v>
      </c>
      <c r="J93">
        <f>SARI!K90</f>
        <v>0</v>
      </c>
      <c r="K93" s="190" t="e">
        <f>SARI!K90/SARI!J90</f>
        <v>#DIV/0!</v>
      </c>
      <c r="Q93" s="240">
        <f>SARI!$BZ90</f>
        <v>0</v>
      </c>
      <c r="R93">
        <f>SARI!G90</f>
        <v>0</v>
      </c>
      <c r="S93" t="e">
        <f>SARI!G90/SARI!F90</f>
        <v>#DIV/0!</v>
      </c>
      <c r="T93">
        <f>SARI!H90</f>
        <v>0</v>
      </c>
      <c r="U93" s="83" t="e">
        <f>SARI!H90/SARI!F90</f>
        <v>#DIV/0!</v>
      </c>
      <c r="X93" s="81">
        <f>ILI!E90</f>
        <v>0</v>
      </c>
      <c r="Y93" s="81">
        <f>ILI!D90</f>
        <v>0</v>
      </c>
      <c r="Z93" s="83" t="e">
        <f t="shared" si="1"/>
        <v>#DIV/0!</v>
      </c>
      <c r="AA93" s="70" t="e">
        <f>ILI!E90/ILI!F90</f>
        <v>#DIV/0!</v>
      </c>
      <c r="AB93" s="81">
        <f>ILI!E90</f>
        <v>0</v>
      </c>
      <c r="AC93" s="70" t="e">
        <f>ILI!G90/ILI!E90</f>
        <v>#DIV/0!</v>
      </c>
      <c r="AD93" s="81">
        <f>ILI!H90 + ILI!I90</f>
        <v>0</v>
      </c>
      <c r="AE93" s="70" t="e">
        <f>(AD93)/ILI!F90</f>
        <v>#DIV/0!</v>
      </c>
    </row>
    <row r="94" spans="1:31" x14ac:dyDescent="0.25">
      <c r="B94" s="240">
        <f>SARI!$BZ91</f>
        <v>0</v>
      </c>
      <c r="C94" s="188"/>
      <c r="D94" s="72">
        <f>SARI!E91</f>
        <v>0</v>
      </c>
      <c r="E94" s="240">
        <f>SARI!$BZ91</f>
        <v>0</v>
      </c>
      <c r="F94" s="189"/>
      <c r="G94" s="70" t="e">
        <f>SARI!E91/SARI!D91</f>
        <v>#DIV/0!</v>
      </c>
      <c r="H94" s="240">
        <f>SARI!$BZ91</f>
        <v>0</v>
      </c>
      <c r="I94">
        <f>SARI!J91</f>
        <v>0</v>
      </c>
      <c r="J94">
        <f>SARI!K91</f>
        <v>0</v>
      </c>
      <c r="K94" s="190" t="e">
        <f>SARI!K91/SARI!J91</f>
        <v>#DIV/0!</v>
      </c>
      <c r="Q94" s="240">
        <f>SARI!$BZ91</f>
        <v>0</v>
      </c>
      <c r="R94">
        <f>SARI!G91</f>
        <v>0</v>
      </c>
      <c r="S94" t="e">
        <f>SARI!G91/SARI!F91</f>
        <v>#DIV/0!</v>
      </c>
      <c r="T94">
        <f>SARI!H91</f>
        <v>0</v>
      </c>
      <c r="U94" s="83" t="e">
        <f>SARI!H91/SARI!F91</f>
        <v>#DIV/0!</v>
      </c>
      <c r="X94" s="81">
        <f>ILI!E91</f>
        <v>0</v>
      </c>
      <c r="Y94" s="81">
        <f>ILI!D91</f>
        <v>0</v>
      </c>
      <c r="Z94" s="83" t="e">
        <f t="shared" si="1"/>
        <v>#DIV/0!</v>
      </c>
      <c r="AA94" s="70" t="e">
        <f>ILI!E91/ILI!F91</f>
        <v>#DIV/0!</v>
      </c>
      <c r="AB94" s="81">
        <f>ILI!E91</f>
        <v>0</v>
      </c>
      <c r="AC94" s="70" t="e">
        <f>ILI!G91/ILI!E91</f>
        <v>#DIV/0!</v>
      </c>
      <c r="AD94" s="81">
        <f>ILI!H91 + ILI!I91</f>
        <v>0</v>
      </c>
      <c r="AE94" s="70" t="e">
        <f>(AD94)/ILI!F91</f>
        <v>#DIV/0!</v>
      </c>
    </row>
    <row r="95" spans="1:31" x14ac:dyDescent="0.25">
      <c r="B95" s="240">
        <f>SARI!$BZ92</f>
        <v>0</v>
      </c>
      <c r="C95" s="188"/>
      <c r="D95" s="72">
        <f>SARI!E92</f>
        <v>0</v>
      </c>
      <c r="E95" s="240">
        <f>SARI!$BZ92</f>
        <v>0</v>
      </c>
      <c r="F95" s="189"/>
      <c r="G95" s="70" t="e">
        <f>SARI!E92/SARI!D92</f>
        <v>#DIV/0!</v>
      </c>
      <c r="H95" s="240">
        <f>SARI!$BZ92</f>
        <v>0</v>
      </c>
      <c r="I95">
        <f>SARI!J92</f>
        <v>0</v>
      </c>
      <c r="J95">
        <f>SARI!K92</f>
        <v>0</v>
      </c>
      <c r="K95" s="190" t="e">
        <f>SARI!K92/SARI!J92</f>
        <v>#DIV/0!</v>
      </c>
      <c r="Q95" s="240">
        <f>SARI!$BZ92</f>
        <v>0</v>
      </c>
      <c r="R95">
        <f>SARI!G92</f>
        <v>0</v>
      </c>
      <c r="S95" t="e">
        <f>SARI!G92/SARI!F92</f>
        <v>#DIV/0!</v>
      </c>
      <c r="T95">
        <f>SARI!H92</f>
        <v>0</v>
      </c>
      <c r="U95" s="83" t="e">
        <f>SARI!H92/SARI!F92</f>
        <v>#DIV/0!</v>
      </c>
      <c r="X95" s="81">
        <f>ILI!E92</f>
        <v>0</v>
      </c>
      <c r="Y95" s="81">
        <f>ILI!D92</f>
        <v>0</v>
      </c>
      <c r="Z95" s="83" t="e">
        <f t="shared" si="1"/>
        <v>#DIV/0!</v>
      </c>
      <c r="AA95" s="70" t="e">
        <f>ILI!E92/ILI!F92</f>
        <v>#DIV/0!</v>
      </c>
      <c r="AB95" s="81">
        <f>ILI!E92</f>
        <v>0</v>
      </c>
      <c r="AC95" s="70" t="e">
        <f>ILI!G92/ILI!E92</f>
        <v>#DIV/0!</v>
      </c>
      <c r="AD95" s="81">
        <f>ILI!H92 + ILI!I92</f>
        <v>0</v>
      </c>
      <c r="AE95" s="70" t="e">
        <f>(AD95)/ILI!F92</f>
        <v>#DIV/0!</v>
      </c>
    </row>
    <row r="96" spans="1:31" x14ac:dyDescent="0.25">
      <c r="B96" s="240">
        <f>SARI!$BZ93</f>
        <v>0</v>
      </c>
      <c r="C96" s="188"/>
      <c r="D96" s="72">
        <f>SARI!E93</f>
        <v>0</v>
      </c>
      <c r="E96" s="240">
        <f>SARI!$BZ93</f>
        <v>0</v>
      </c>
      <c r="F96" s="189"/>
      <c r="G96" s="70" t="e">
        <f>SARI!E93/SARI!D93</f>
        <v>#DIV/0!</v>
      </c>
      <c r="H96" s="240">
        <f>SARI!$BZ93</f>
        <v>0</v>
      </c>
      <c r="I96">
        <f>SARI!J93</f>
        <v>0</v>
      </c>
      <c r="J96">
        <f>SARI!K93</f>
        <v>0</v>
      </c>
      <c r="K96" s="190" t="e">
        <f>SARI!K93/SARI!J93</f>
        <v>#DIV/0!</v>
      </c>
      <c r="Q96" s="240">
        <f>SARI!$BZ93</f>
        <v>0</v>
      </c>
      <c r="R96">
        <f>SARI!G93</f>
        <v>0</v>
      </c>
      <c r="S96" t="e">
        <f>SARI!G93/SARI!F93</f>
        <v>#DIV/0!</v>
      </c>
      <c r="T96">
        <f>SARI!H93</f>
        <v>0</v>
      </c>
      <c r="U96" s="83" t="e">
        <f>SARI!H93/SARI!F93</f>
        <v>#DIV/0!</v>
      </c>
      <c r="X96" s="81">
        <f>ILI!E93</f>
        <v>0</v>
      </c>
      <c r="Y96" s="81">
        <f>ILI!D93</f>
        <v>0</v>
      </c>
      <c r="Z96" s="83" t="e">
        <f t="shared" si="1"/>
        <v>#DIV/0!</v>
      </c>
      <c r="AA96" s="70" t="e">
        <f>ILI!E93/ILI!F93</f>
        <v>#DIV/0!</v>
      </c>
      <c r="AB96" s="81">
        <f>ILI!E93</f>
        <v>0</v>
      </c>
      <c r="AC96" s="70" t="e">
        <f>ILI!G93/ILI!E93</f>
        <v>#DIV/0!</v>
      </c>
      <c r="AD96" s="81">
        <f>ILI!H93 + ILI!I93</f>
        <v>0</v>
      </c>
      <c r="AE96" s="70" t="e">
        <f>(AD96)/ILI!F93</f>
        <v>#DIV/0!</v>
      </c>
    </row>
    <row r="97" spans="2:31" x14ac:dyDescent="0.25">
      <c r="B97" s="240">
        <f>SARI!$BZ94</f>
        <v>0</v>
      </c>
      <c r="C97" s="188"/>
      <c r="D97" s="72">
        <f>SARI!E94</f>
        <v>0</v>
      </c>
      <c r="E97" s="240">
        <f>SARI!$BZ94</f>
        <v>0</v>
      </c>
      <c r="F97" s="189"/>
      <c r="G97" s="70" t="e">
        <f>SARI!E94/SARI!D94</f>
        <v>#DIV/0!</v>
      </c>
      <c r="H97" s="240">
        <f>SARI!$BZ94</f>
        <v>0</v>
      </c>
      <c r="I97">
        <f>SARI!J94</f>
        <v>0</v>
      </c>
      <c r="J97">
        <f>SARI!K94</f>
        <v>0</v>
      </c>
      <c r="K97" s="190" t="e">
        <f>SARI!K94/SARI!J94</f>
        <v>#DIV/0!</v>
      </c>
      <c r="Q97" s="240">
        <f>SARI!$BZ94</f>
        <v>0</v>
      </c>
      <c r="R97">
        <f>SARI!G94</f>
        <v>0</v>
      </c>
      <c r="S97" t="e">
        <f>SARI!G94/SARI!F94</f>
        <v>#DIV/0!</v>
      </c>
      <c r="T97">
        <f>SARI!H94</f>
        <v>0</v>
      </c>
      <c r="U97" s="83" t="e">
        <f>SARI!H94/SARI!F94</f>
        <v>#DIV/0!</v>
      </c>
      <c r="X97" s="81">
        <f>ILI!E94</f>
        <v>0</v>
      </c>
      <c r="Y97" s="81">
        <f>ILI!D94</f>
        <v>0</v>
      </c>
      <c r="Z97" s="83" t="e">
        <f t="shared" si="1"/>
        <v>#DIV/0!</v>
      </c>
      <c r="AA97" s="70" t="e">
        <f>ILI!E94/ILI!F94</f>
        <v>#DIV/0!</v>
      </c>
      <c r="AB97" s="81">
        <f>ILI!E94</f>
        <v>0</v>
      </c>
      <c r="AC97" s="70" t="e">
        <f>ILI!G94/ILI!E94</f>
        <v>#DIV/0!</v>
      </c>
      <c r="AD97" s="81">
        <f>ILI!H94 + ILI!I94</f>
        <v>0</v>
      </c>
      <c r="AE97" s="70" t="e">
        <f>(AD97)/ILI!F94</f>
        <v>#DIV/0!</v>
      </c>
    </row>
    <row r="98" spans="2:31" x14ac:dyDescent="0.25">
      <c r="B98" s="240">
        <f>SARI!$BZ95</f>
        <v>0</v>
      </c>
      <c r="C98" s="188"/>
      <c r="D98" s="72">
        <f>SARI!E95</f>
        <v>0</v>
      </c>
      <c r="E98" s="240">
        <f>SARI!$BZ95</f>
        <v>0</v>
      </c>
      <c r="F98" s="189"/>
      <c r="G98" s="70" t="e">
        <f>SARI!E95/SARI!D95</f>
        <v>#DIV/0!</v>
      </c>
      <c r="H98" s="240">
        <f>SARI!$BZ95</f>
        <v>0</v>
      </c>
      <c r="I98">
        <f>SARI!J95</f>
        <v>0</v>
      </c>
      <c r="J98">
        <f>SARI!K95</f>
        <v>0</v>
      </c>
      <c r="K98" s="190" t="e">
        <f>SARI!K95/SARI!J95</f>
        <v>#DIV/0!</v>
      </c>
      <c r="Q98" s="240">
        <f>SARI!$BZ95</f>
        <v>0</v>
      </c>
      <c r="R98">
        <f>SARI!G95</f>
        <v>0</v>
      </c>
      <c r="S98" t="e">
        <f>SARI!G95/SARI!F95</f>
        <v>#DIV/0!</v>
      </c>
      <c r="T98">
        <f>SARI!H95</f>
        <v>0</v>
      </c>
      <c r="U98" s="83" t="e">
        <f>SARI!H95/SARI!F95</f>
        <v>#DIV/0!</v>
      </c>
      <c r="X98" s="81">
        <f>ILI!E95</f>
        <v>0</v>
      </c>
      <c r="Y98" s="81">
        <f>ILI!D95</f>
        <v>0</v>
      </c>
      <c r="Z98" s="83" t="e">
        <f t="shared" si="1"/>
        <v>#DIV/0!</v>
      </c>
      <c r="AA98" s="70" t="e">
        <f>ILI!E95/ILI!F95</f>
        <v>#DIV/0!</v>
      </c>
      <c r="AB98" s="81">
        <f>ILI!E95</f>
        <v>0</v>
      </c>
      <c r="AC98" s="70" t="e">
        <f>ILI!G95/ILI!E95</f>
        <v>#DIV/0!</v>
      </c>
      <c r="AD98" s="81">
        <f>ILI!H95 + ILI!I95</f>
        <v>0</v>
      </c>
      <c r="AE98" s="70" t="e">
        <f>(AD98)/ILI!F95</f>
        <v>#DIV/0!</v>
      </c>
    </row>
    <row r="99" spans="2:31" x14ac:dyDescent="0.25">
      <c r="B99" s="240">
        <f>SARI!$BZ96</f>
        <v>0</v>
      </c>
      <c r="C99" s="188"/>
      <c r="D99" s="72">
        <f>SARI!E96</f>
        <v>0</v>
      </c>
      <c r="E99" s="240">
        <f>SARI!$BZ96</f>
        <v>0</v>
      </c>
      <c r="F99" s="189"/>
      <c r="G99" s="70" t="e">
        <f>SARI!E96/SARI!D96</f>
        <v>#DIV/0!</v>
      </c>
      <c r="H99" s="240">
        <f>SARI!$BZ96</f>
        <v>0</v>
      </c>
      <c r="I99">
        <f>SARI!J96</f>
        <v>0</v>
      </c>
      <c r="J99">
        <f>SARI!K96</f>
        <v>0</v>
      </c>
      <c r="K99" s="190" t="e">
        <f>SARI!K96/SARI!J96</f>
        <v>#DIV/0!</v>
      </c>
      <c r="Q99" s="240">
        <f>SARI!$BZ96</f>
        <v>0</v>
      </c>
      <c r="R99">
        <f>SARI!G96</f>
        <v>0</v>
      </c>
      <c r="S99" t="e">
        <f>SARI!G96/SARI!F96</f>
        <v>#DIV/0!</v>
      </c>
      <c r="T99">
        <f>SARI!H96</f>
        <v>0</v>
      </c>
      <c r="U99" s="83" t="e">
        <f>SARI!H96/SARI!F96</f>
        <v>#DIV/0!</v>
      </c>
      <c r="X99" s="81">
        <f>ILI!E96</f>
        <v>0</v>
      </c>
      <c r="Y99" s="81">
        <f>ILI!D96</f>
        <v>0</v>
      </c>
      <c r="Z99" s="83" t="e">
        <f t="shared" si="1"/>
        <v>#DIV/0!</v>
      </c>
      <c r="AA99" s="70" t="e">
        <f>ILI!E96/ILI!F96</f>
        <v>#DIV/0!</v>
      </c>
      <c r="AB99" s="81">
        <f>ILI!E96</f>
        <v>0</v>
      </c>
      <c r="AC99" s="70" t="e">
        <f>ILI!G96/ILI!E96</f>
        <v>#DIV/0!</v>
      </c>
      <c r="AD99" s="81">
        <f>ILI!H96 + ILI!I96</f>
        <v>0</v>
      </c>
      <c r="AE99" s="70" t="e">
        <f>(AD99)/ILI!F96</f>
        <v>#DIV/0!</v>
      </c>
    </row>
    <row r="100" spans="2:31" x14ac:dyDescent="0.25">
      <c r="B100" s="240">
        <f>SARI!$BZ97</f>
        <v>0</v>
      </c>
      <c r="C100" s="188"/>
      <c r="D100" s="72">
        <f>SARI!E97</f>
        <v>0</v>
      </c>
      <c r="E100" s="240">
        <f>SARI!$BZ97</f>
        <v>0</v>
      </c>
      <c r="F100" s="189"/>
      <c r="G100" s="70" t="e">
        <f>SARI!E97/SARI!D97</f>
        <v>#DIV/0!</v>
      </c>
      <c r="H100" s="240">
        <f>SARI!$BZ97</f>
        <v>0</v>
      </c>
      <c r="I100">
        <f>SARI!J97</f>
        <v>0</v>
      </c>
      <c r="J100">
        <f>SARI!K97</f>
        <v>0</v>
      </c>
      <c r="K100" s="190" t="e">
        <f>SARI!K97/SARI!J97</f>
        <v>#DIV/0!</v>
      </c>
      <c r="Q100" s="240">
        <f>SARI!$BZ97</f>
        <v>0</v>
      </c>
      <c r="R100">
        <f>SARI!G97</f>
        <v>0</v>
      </c>
      <c r="S100" t="e">
        <f>SARI!G97/SARI!F97</f>
        <v>#DIV/0!</v>
      </c>
      <c r="T100">
        <f>SARI!H97</f>
        <v>0</v>
      </c>
      <c r="U100" s="83" t="e">
        <f>SARI!H97/SARI!F97</f>
        <v>#DIV/0!</v>
      </c>
      <c r="X100" s="81">
        <f>ILI!E97</f>
        <v>0</v>
      </c>
      <c r="Y100" s="81">
        <f>ILI!D97</f>
        <v>0</v>
      </c>
      <c r="Z100" s="83" t="e">
        <f t="shared" si="1"/>
        <v>#DIV/0!</v>
      </c>
      <c r="AA100" s="70" t="e">
        <f>ILI!E97/ILI!F97</f>
        <v>#DIV/0!</v>
      </c>
      <c r="AB100" s="81">
        <f>ILI!E97</f>
        <v>0</v>
      </c>
      <c r="AC100" s="70" t="e">
        <f>ILI!G97/ILI!E97</f>
        <v>#DIV/0!</v>
      </c>
      <c r="AD100" s="81">
        <f>ILI!H97 + ILI!I97</f>
        <v>0</v>
      </c>
      <c r="AE100" s="70" t="e">
        <f>(AD100)/ILI!F97</f>
        <v>#DIV/0!</v>
      </c>
    </row>
    <row r="101" spans="2:31" x14ac:dyDescent="0.25">
      <c r="B101" s="240">
        <f>SARI!$BZ98</f>
        <v>0</v>
      </c>
      <c r="C101" s="188"/>
      <c r="D101" s="72">
        <f>SARI!E98</f>
        <v>0</v>
      </c>
      <c r="E101" s="240">
        <f>SARI!$BZ98</f>
        <v>0</v>
      </c>
      <c r="F101" s="189"/>
      <c r="G101" s="70" t="e">
        <f>SARI!E98/SARI!D98</f>
        <v>#DIV/0!</v>
      </c>
      <c r="H101" s="240">
        <f>SARI!$BZ98</f>
        <v>0</v>
      </c>
      <c r="I101">
        <f>SARI!J98</f>
        <v>0</v>
      </c>
      <c r="J101">
        <f>SARI!K98</f>
        <v>0</v>
      </c>
      <c r="K101" s="190" t="e">
        <f>SARI!K98/SARI!J98</f>
        <v>#DIV/0!</v>
      </c>
      <c r="Q101" s="240">
        <f>SARI!$BZ98</f>
        <v>0</v>
      </c>
      <c r="R101">
        <f>SARI!G98</f>
        <v>0</v>
      </c>
      <c r="S101" t="e">
        <f>SARI!G98/SARI!F98</f>
        <v>#DIV/0!</v>
      </c>
      <c r="T101">
        <f>SARI!H98</f>
        <v>0</v>
      </c>
      <c r="U101" s="83" t="e">
        <f>SARI!H98/SARI!F98</f>
        <v>#DIV/0!</v>
      </c>
      <c r="X101" s="81">
        <f>ILI!E98</f>
        <v>0</v>
      </c>
      <c r="Y101" s="81">
        <f>ILI!D98</f>
        <v>0</v>
      </c>
      <c r="Z101" s="83" t="e">
        <f t="shared" si="1"/>
        <v>#DIV/0!</v>
      </c>
      <c r="AA101" s="70" t="e">
        <f>ILI!E98/ILI!F98</f>
        <v>#DIV/0!</v>
      </c>
      <c r="AB101" s="81">
        <f>ILI!E98</f>
        <v>0</v>
      </c>
      <c r="AC101" s="70" t="e">
        <f>ILI!G98/ILI!E98</f>
        <v>#DIV/0!</v>
      </c>
      <c r="AD101" s="81">
        <f>ILI!H98 + ILI!I98</f>
        <v>0</v>
      </c>
      <c r="AE101" s="70" t="e">
        <f>(AD101)/ILI!F98</f>
        <v>#DIV/0!</v>
      </c>
    </row>
    <row r="102" spans="2:31" x14ac:dyDescent="0.25">
      <c r="B102" s="240">
        <f>SARI!$BZ99</f>
        <v>0</v>
      </c>
      <c r="C102" s="188"/>
      <c r="D102" s="72">
        <f>SARI!E99</f>
        <v>0</v>
      </c>
      <c r="E102" s="240">
        <f>SARI!$BZ99</f>
        <v>0</v>
      </c>
      <c r="F102" s="189"/>
      <c r="G102" s="70" t="e">
        <f>SARI!E99/SARI!D99</f>
        <v>#DIV/0!</v>
      </c>
      <c r="H102" s="240">
        <f>SARI!$BZ99</f>
        <v>0</v>
      </c>
      <c r="I102">
        <f>SARI!J99</f>
        <v>0</v>
      </c>
      <c r="J102">
        <f>SARI!K99</f>
        <v>0</v>
      </c>
      <c r="K102" s="190" t="e">
        <f>SARI!K99/SARI!J99</f>
        <v>#DIV/0!</v>
      </c>
      <c r="Q102" s="240">
        <f>SARI!$BZ99</f>
        <v>0</v>
      </c>
      <c r="R102">
        <f>SARI!G99</f>
        <v>0</v>
      </c>
      <c r="S102" t="e">
        <f>SARI!G99/SARI!F99</f>
        <v>#DIV/0!</v>
      </c>
      <c r="T102">
        <f>SARI!H99</f>
        <v>0</v>
      </c>
      <c r="U102" s="83" t="e">
        <f>SARI!H99/SARI!F99</f>
        <v>#DIV/0!</v>
      </c>
      <c r="X102" s="81">
        <f>ILI!E99</f>
        <v>0</v>
      </c>
      <c r="Y102" s="81">
        <f>ILI!D99</f>
        <v>0</v>
      </c>
      <c r="Z102" s="83" t="e">
        <f t="shared" si="1"/>
        <v>#DIV/0!</v>
      </c>
      <c r="AA102" s="70" t="e">
        <f>ILI!E99/ILI!F99</f>
        <v>#DIV/0!</v>
      </c>
      <c r="AB102" s="81">
        <f>ILI!E99</f>
        <v>0</v>
      </c>
      <c r="AC102" s="70" t="e">
        <f>ILI!G99/ILI!E99</f>
        <v>#DIV/0!</v>
      </c>
      <c r="AD102" s="81">
        <f>ILI!H99 + ILI!I99</f>
        <v>0</v>
      </c>
      <c r="AE102" s="70" t="e">
        <f>(AD102)/ILI!F99</f>
        <v>#DIV/0!</v>
      </c>
    </row>
    <row r="103" spans="2:31" x14ac:dyDescent="0.25">
      <c r="B103" s="240">
        <f>SARI!$BZ100</f>
        <v>0</v>
      </c>
      <c r="C103" s="188"/>
      <c r="D103" s="72">
        <f>SARI!E100</f>
        <v>0</v>
      </c>
      <c r="E103" s="240">
        <f>SARI!$BZ100</f>
        <v>0</v>
      </c>
      <c r="F103" s="189"/>
      <c r="G103" s="70" t="e">
        <f>SARI!E100/SARI!D100</f>
        <v>#DIV/0!</v>
      </c>
      <c r="H103" s="240">
        <f>SARI!$BZ100</f>
        <v>0</v>
      </c>
      <c r="I103">
        <f>SARI!J100</f>
        <v>0</v>
      </c>
      <c r="J103">
        <f>SARI!K100</f>
        <v>0</v>
      </c>
      <c r="K103" s="190" t="e">
        <f>SARI!K100/SARI!J100</f>
        <v>#DIV/0!</v>
      </c>
      <c r="Q103" s="240">
        <f>SARI!$BZ100</f>
        <v>0</v>
      </c>
      <c r="R103">
        <f>SARI!G100</f>
        <v>0</v>
      </c>
      <c r="S103" t="e">
        <f>SARI!G100/SARI!F100</f>
        <v>#DIV/0!</v>
      </c>
      <c r="T103">
        <f>SARI!H100</f>
        <v>0</v>
      </c>
      <c r="U103" s="83" t="e">
        <f>SARI!H100/SARI!F100</f>
        <v>#DIV/0!</v>
      </c>
      <c r="X103" s="81">
        <f>ILI!E100</f>
        <v>0</v>
      </c>
      <c r="Y103" s="81">
        <f>ILI!D100</f>
        <v>0</v>
      </c>
      <c r="Z103" s="83" t="e">
        <f t="shared" si="1"/>
        <v>#DIV/0!</v>
      </c>
      <c r="AA103" s="70" t="e">
        <f>ILI!E100/ILI!F100</f>
        <v>#DIV/0!</v>
      </c>
      <c r="AB103" s="81">
        <f>ILI!E100</f>
        <v>0</v>
      </c>
      <c r="AC103" s="70" t="e">
        <f>ILI!G100/ILI!E100</f>
        <v>#DIV/0!</v>
      </c>
      <c r="AD103" s="81">
        <f>ILI!H100 + ILI!I100</f>
        <v>0</v>
      </c>
      <c r="AE103" s="70" t="e">
        <f>(AD103)/ILI!F100</f>
        <v>#DIV/0!</v>
      </c>
    </row>
    <row r="104" spans="2:31" x14ac:dyDescent="0.25">
      <c r="B104" s="240">
        <f>SARI!$BZ101</f>
        <v>0</v>
      </c>
      <c r="C104" s="188"/>
      <c r="D104" s="72">
        <f>SARI!E101</f>
        <v>0</v>
      </c>
      <c r="E104" s="240">
        <f>SARI!$BZ101</f>
        <v>0</v>
      </c>
      <c r="F104" s="189"/>
      <c r="G104" s="70" t="e">
        <f>SARI!E101/SARI!D101</f>
        <v>#DIV/0!</v>
      </c>
      <c r="H104" s="240">
        <f>SARI!$BZ101</f>
        <v>0</v>
      </c>
      <c r="I104">
        <f>SARI!J101</f>
        <v>0</v>
      </c>
      <c r="J104">
        <f>SARI!K101</f>
        <v>0</v>
      </c>
      <c r="K104" s="190" t="e">
        <f>SARI!K101/SARI!J101</f>
        <v>#DIV/0!</v>
      </c>
      <c r="Q104" s="240">
        <f>SARI!$BZ101</f>
        <v>0</v>
      </c>
      <c r="R104">
        <f>SARI!G101</f>
        <v>0</v>
      </c>
      <c r="S104" t="e">
        <f>SARI!G101/SARI!F101</f>
        <v>#DIV/0!</v>
      </c>
      <c r="T104">
        <f>SARI!H101</f>
        <v>0</v>
      </c>
      <c r="U104" s="83" t="e">
        <f>SARI!H101/SARI!F101</f>
        <v>#DIV/0!</v>
      </c>
      <c r="X104" s="81">
        <f>ILI!E101</f>
        <v>0</v>
      </c>
      <c r="Y104" s="81">
        <f>ILI!D101</f>
        <v>0</v>
      </c>
      <c r="Z104" s="83" t="e">
        <f t="shared" si="1"/>
        <v>#DIV/0!</v>
      </c>
      <c r="AA104" s="70" t="e">
        <f>ILI!E101/ILI!F101</f>
        <v>#DIV/0!</v>
      </c>
      <c r="AB104" s="81">
        <f>ILI!E101</f>
        <v>0</v>
      </c>
      <c r="AC104" s="70" t="e">
        <f>ILI!G101/ILI!E101</f>
        <v>#DIV/0!</v>
      </c>
      <c r="AD104" s="81">
        <f>ILI!H101 + ILI!I101</f>
        <v>0</v>
      </c>
      <c r="AE104" s="70" t="e">
        <f>(AD104)/ILI!F101</f>
        <v>#DIV/0!</v>
      </c>
    </row>
    <row r="105" spans="2:31" x14ac:dyDescent="0.25">
      <c r="B105" s="240">
        <f>SARI!$BZ102</f>
        <v>0</v>
      </c>
      <c r="C105" s="188"/>
      <c r="D105" s="72">
        <f>SARI!E102</f>
        <v>0</v>
      </c>
      <c r="E105" s="240">
        <f>SARI!$BZ102</f>
        <v>0</v>
      </c>
      <c r="F105" s="189"/>
      <c r="G105" s="70" t="e">
        <f>SARI!E102/SARI!D102</f>
        <v>#DIV/0!</v>
      </c>
      <c r="H105" s="240">
        <f>SARI!$BZ102</f>
        <v>0</v>
      </c>
      <c r="I105">
        <f>SARI!J102</f>
        <v>0</v>
      </c>
      <c r="J105">
        <f>SARI!K102</f>
        <v>0</v>
      </c>
      <c r="K105" s="190" t="e">
        <f>SARI!K102/SARI!J102</f>
        <v>#DIV/0!</v>
      </c>
      <c r="Q105" s="240">
        <f>SARI!$BZ102</f>
        <v>0</v>
      </c>
      <c r="R105">
        <f>SARI!G102</f>
        <v>0</v>
      </c>
      <c r="S105" t="e">
        <f>SARI!G102/SARI!F102</f>
        <v>#DIV/0!</v>
      </c>
      <c r="T105">
        <f>SARI!H102</f>
        <v>0</v>
      </c>
      <c r="U105" s="83" t="e">
        <f>SARI!H102/SARI!F102</f>
        <v>#DIV/0!</v>
      </c>
      <c r="X105" s="81">
        <f>ILI!E102</f>
        <v>0</v>
      </c>
      <c r="Y105" s="81">
        <f>ILI!D102</f>
        <v>0</v>
      </c>
      <c r="Z105" s="83" t="e">
        <f t="shared" si="1"/>
        <v>#DIV/0!</v>
      </c>
      <c r="AA105" s="70" t="e">
        <f>ILI!E102/ILI!F102</f>
        <v>#DIV/0!</v>
      </c>
      <c r="AB105" s="81">
        <f>ILI!E102</f>
        <v>0</v>
      </c>
      <c r="AC105" s="70" t="e">
        <f>ILI!G102/ILI!E102</f>
        <v>#DIV/0!</v>
      </c>
      <c r="AD105" s="81">
        <f>ILI!H102 + ILI!I102</f>
        <v>0</v>
      </c>
      <c r="AE105" s="70" t="e">
        <f>(AD105)/ILI!F102</f>
        <v>#DIV/0!</v>
      </c>
    </row>
    <row r="106" spans="2:31" x14ac:dyDescent="0.25">
      <c r="B106" s="240">
        <f>SARI!$BZ103</f>
        <v>0</v>
      </c>
      <c r="C106" s="188"/>
      <c r="D106" s="72">
        <f>SARI!E103</f>
        <v>0</v>
      </c>
      <c r="E106" s="240">
        <f>SARI!$BZ103</f>
        <v>0</v>
      </c>
      <c r="F106" s="189"/>
      <c r="G106" s="70" t="e">
        <f>SARI!E103/SARI!D103</f>
        <v>#DIV/0!</v>
      </c>
      <c r="H106" s="240">
        <f>SARI!$BZ103</f>
        <v>0</v>
      </c>
      <c r="I106">
        <f>SARI!J103</f>
        <v>0</v>
      </c>
      <c r="J106">
        <f>SARI!K103</f>
        <v>0</v>
      </c>
      <c r="K106" s="190" t="e">
        <f>SARI!K103/SARI!J103</f>
        <v>#DIV/0!</v>
      </c>
      <c r="Q106" s="240">
        <f>SARI!$BZ103</f>
        <v>0</v>
      </c>
      <c r="R106">
        <f>SARI!G103</f>
        <v>0</v>
      </c>
      <c r="S106" t="e">
        <f>SARI!G103/SARI!F103</f>
        <v>#DIV/0!</v>
      </c>
      <c r="T106">
        <f>SARI!H103</f>
        <v>0</v>
      </c>
      <c r="U106" s="83" t="e">
        <f>SARI!H103/SARI!F103</f>
        <v>#DIV/0!</v>
      </c>
      <c r="X106" s="81">
        <f>ILI!E103</f>
        <v>0</v>
      </c>
      <c r="Y106" s="81">
        <f>ILI!D103</f>
        <v>0</v>
      </c>
      <c r="Z106" s="83" t="e">
        <f t="shared" si="1"/>
        <v>#DIV/0!</v>
      </c>
      <c r="AA106" s="70" t="e">
        <f>ILI!E103/ILI!F103</f>
        <v>#DIV/0!</v>
      </c>
      <c r="AB106" s="81">
        <f>ILI!E103</f>
        <v>0</v>
      </c>
      <c r="AC106" s="70" t="e">
        <f>ILI!G103/ILI!E103</f>
        <v>#DIV/0!</v>
      </c>
      <c r="AD106" s="81">
        <f>ILI!H103 + ILI!I103</f>
        <v>0</v>
      </c>
      <c r="AE106" s="70" t="e">
        <f>(AD106)/ILI!F103</f>
        <v>#DIV/0!</v>
      </c>
    </row>
    <row r="107" spans="2:31" x14ac:dyDescent="0.25">
      <c r="B107" s="240">
        <f>SARI!$BZ104</f>
        <v>0</v>
      </c>
      <c r="C107" s="188"/>
      <c r="D107" s="72">
        <f>SARI!E104</f>
        <v>0</v>
      </c>
      <c r="E107" s="240">
        <f>SARI!$BZ104</f>
        <v>0</v>
      </c>
      <c r="F107" s="189"/>
      <c r="G107" s="70" t="e">
        <f>SARI!E104/SARI!D104</f>
        <v>#DIV/0!</v>
      </c>
      <c r="H107" s="240">
        <f>SARI!$BZ104</f>
        <v>0</v>
      </c>
      <c r="I107">
        <f>SARI!J104</f>
        <v>0</v>
      </c>
      <c r="J107">
        <f>SARI!K104</f>
        <v>0</v>
      </c>
      <c r="K107" s="190" t="e">
        <f>SARI!K104/SARI!J104</f>
        <v>#DIV/0!</v>
      </c>
      <c r="Q107" s="240">
        <f>SARI!$BZ104</f>
        <v>0</v>
      </c>
      <c r="R107">
        <f>SARI!G104</f>
        <v>0</v>
      </c>
      <c r="S107" t="e">
        <f>SARI!G104/SARI!F104</f>
        <v>#DIV/0!</v>
      </c>
      <c r="T107">
        <f>SARI!H104</f>
        <v>0</v>
      </c>
      <c r="U107" s="83" t="e">
        <f>SARI!H104/SARI!F104</f>
        <v>#DIV/0!</v>
      </c>
      <c r="X107" s="81">
        <f>ILI!E104</f>
        <v>0</v>
      </c>
      <c r="Y107" s="81">
        <f>ILI!D104</f>
        <v>0</v>
      </c>
      <c r="Z107" s="83" t="e">
        <f t="shared" si="1"/>
        <v>#DIV/0!</v>
      </c>
      <c r="AA107" s="70" t="e">
        <f>ILI!E104/ILI!F104</f>
        <v>#DIV/0!</v>
      </c>
      <c r="AB107" s="81">
        <f>ILI!E104</f>
        <v>0</v>
      </c>
      <c r="AC107" s="70" t="e">
        <f>ILI!G104/ILI!E104</f>
        <v>#DIV/0!</v>
      </c>
      <c r="AD107" s="81">
        <f>ILI!H104 + ILI!I104</f>
        <v>0</v>
      </c>
      <c r="AE107" s="70" t="e">
        <f>(AD107)/ILI!F104</f>
        <v>#DIV/0!</v>
      </c>
    </row>
    <row r="108" spans="2:31" x14ac:dyDescent="0.25">
      <c r="B108" s="240">
        <f>SARI!$BZ105</f>
        <v>0</v>
      </c>
      <c r="C108" s="188"/>
      <c r="D108" s="72">
        <f>SARI!E105</f>
        <v>0</v>
      </c>
      <c r="E108" s="240">
        <f>SARI!$BZ105</f>
        <v>0</v>
      </c>
      <c r="F108" s="189"/>
      <c r="G108" s="70" t="e">
        <f>SARI!E105/SARI!D105</f>
        <v>#DIV/0!</v>
      </c>
      <c r="H108" s="240">
        <f>SARI!$BZ105</f>
        <v>0</v>
      </c>
      <c r="I108">
        <f>SARI!J105</f>
        <v>0</v>
      </c>
      <c r="J108">
        <f>SARI!K105</f>
        <v>0</v>
      </c>
      <c r="K108" s="190" t="e">
        <f>SARI!K105/SARI!J105</f>
        <v>#DIV/0!</v>
      </c>
      <c r="Q108" s="240">
        <f>SARI!$BZ105</f>
        <v>0</v>
      </c>
      <c r="R108">
        <f>SARI!G105</f>
        <v>0</v>
      </c>
      <c r="S108" t="e">
        <f>SARI!G105/SARI!F105</f>
        <v>#DIV/0!</v>
      </c>
      <c r="T108">
        <f>SARI!H105</f>
        <v>0</v>
      </c>
      <c r="U108" s="83" t="e">
        <f>SARI!H105/SARI!F105</f>
        <v>#DIV/0!</v>
      </c>
      <c r="X108" s="81">
        <f>ILI!E105</f>
        <v>0</v>
      </c>
      <c r="Y108" s="81">
        <f>ILI!D105</f>
        <v>0</v>
      </c>
      <c r="Z108" s="83" t="e">
        <f t="shared" si="1"/>
        <v>#DIV/0!</v>
      </c>
      <c r="AA108" s="70" t="e">
        <f>ILI!E105/ILI!F105</f>
        <v>#DIV/0!</v>
      </c>
      <c r="AB108" s="81">
        <f>ILI!E105</f>
        <v>0</v>
      </c>
      <c r="AC108" s="70" t="e">
        <f>ILI!G105/ILI!E105</f>
        <v>#DIV/0!</v>
      </c>
      <c r="AD108" s="81">
        <f>ILI!H105 + ILI!I105</f>
        <v>0</v>
      </c>
      <c r="AE108" s="70" t="e">
        <f>(AD108)/ILI!F105</f>
        <v>#DIV/0!</v>
      </c>
    </row>
    <row r="109" spans="2:31" x14ac:dyDescent="0.25">
      <c r="B109" s="240">
        <f>SARI!$BZ106</f>
        <v>0</v>
      </c>
      <c r="C109" s="188"/>
      <c r="D109" s="72">
        <f>SARI!E106</f>
        <v>0</v>
      </c>
      <c r="E109" s="240">
        <f>SARI!$BZ106</f>
        <v>0</v>
      </c>
      <c r="F109" s="189"/>
      <c r="G109" s="70" t="e">
        <f>SARI!E106/SARI!D106</f>
        <v>#DIV/0!</v>
      </c>
      <c r="H109" s="240">
        <f>SARI!$BZ106</f>
        <v>0</v>
      </c>
      <c r="I109">
        <f>SARI!J106</f>
        <v>0</v>
      </c>
      <c r="J109">
        <f>SARI!K106</f>
        <v>0</v>
      </c>
      <c r="K109" s="190" t="e">
        <f>SARI!K106/SARI!J106</f>
        <v>#DIV/0!</v>
      </c>
      <c r="Q109" s="240">
        <f>SARI!$BZ106</f>
        <v>0</v>
      </c>
      <c r="R109">
        <f>SARI!G106</f>
        <v>0</v>
      </c>
      <c r="S109" t="e">
        <f>SARI!G106/SARI!F106</f>
        <v>#DIV/0!</v>
      </c>
      <c r="T109">
        <f>SARI!H106</f>
        <v>0</v>
      </c>
      <c r="U109" s="83" t="e">
        <f>SARI!H106/SARI!F106</f>
        <v>#DIV/0!</v>
      </c>
      <c r="X109" s="81">
        <f>ILI!E106</f>
        <v>0</v>
      </c>
      <c r="Y109" s="81">
        <f>ILI!D106</f>
        <v>0</v>
      </c>
      <c r="Z109" s="83" t="e">
        <f t="shared" si="1"/>
        <v>#DIV/0!</v>
      </c>
      <c r="AA109" s="70" t="e">
        <f>ILI!E106/ILI!F106</f>
        <v>#DIV/0!</v>
      </c>
      <c r="AB109" s="81">
        <f>ILI!E106</f>
        <v>0</v>
      </c>
      <c r="AC109" s="70" t="e">
        <f>ILI!G106/ILI!E106</f>
        <v>#DIV/0!</v>
      </c>
      <c r="AD109" s="81">
        <f>ILI!H106 + ILI!I106</f>
        <v>0</v>
      </c>
      <c r="AE109" s="70" t="e">
        <f>(AD109)/ILI!F106</f>
        <v>#DIV/0!</v>
      </c>
    </row>
    <row r="110" spans="2:31" x14ac:dyDescent="0.25">
      <c r="B110" s="240">
        <f>SARI!$BZ107</f>
        <v>0</v>
      </c>
      <c r="C110" s="188"/>
      <c r="D110" s="72">
        <f>SARI!E107</f>
        <v>0</v>
      </c>
      <c r="E110" s="240">
        <f>SARI!$BZ107</f>
        <v>0</v>
      </c>
      <c r="F110" s="189"/>
      <c r="G110" s="70" t="e">
        <f>SARI!E107/SARI!D107</f>
        <v>#DIV/0!</v>
      </c>
      <c r="H110" s="240">
        <f>SARI!$BZ107</f>
        <v>0</v>
      </c>
      <c r="I110">
        <f>SARI!J107</f>
        <v>0</v>
      </c>
      <c r="J110">
        <f>SARI!K107</f>
        <v>0</v>
      </c>
      <c r="K110" s="190" t="e">
        <f>SARI!K107/SARI!J107</f>
        <v>#DIV/0!</v>
      </c>
      <c r="Q110" s="240">
        <f>SARI!$BZ107</f>
        <v>0</v>
      </c>
      <c r="R110">
        <f>SARI!G107</f>
        <v>0</v>
      </c>
      <c r="S110" t="e">
        <f>SARI!G107/SARI!F107</f>
        <v>#DIV/0!</v>
      </c>
      <c r="T110">
        <f>SARI!H107</f>
        <v>0</v>
      </c>
      <c r="U110" s="83" t="e">
        <f>SARI!H107/SARI!F107</f>
        <v>#DIV/0!</v>
      </c>
      <c r="X110" s="81">
        <f>ILI!E107</f>
        <v>0</v>
      </c>
      <c r="Y110" s="81">
        <f>ILI!D107</f>
        <v>0</v>
      </c>
      <c r="Z110" s="83" t="e">
        <f t="shared" si="1"/>
        <v>#DIV/0!</v>
      </c>
      <c r="AA110" s="70" t="e">
        <f>ILI!E107/ILI!F107</f>
        <v>#DIV/0!</v>
      </c>
      <c r="AB110" s="81">
        <f>ILI!E107</f>
        <v>0</v>
      </c>
      <c r="AC110" s="70" t="e">
        <f>ILI!G107/ILI!E107</f>
        <v>#DIV/0!</v>
      </c>
      <c r="AD110" s="81">
        <f>ILI!H107 + ILI!I107</f>
        <v>0</v>
      </c>
      <c r="AE110" s="70" t="e">
        <f>(AD110)/ILI!F107</f>
        <v>#DIV/0!</v>
      </c>
    </row>
    <row r="111" spans="2:31" x14ac:dyDescent="0.25">
      <c r="B111" s="240">
        <f>SARI!$BZ108</f>
        <v>0</v>
      </c>
      <c r="C111" s="188"/>
      <c r="D111" s="72">
        <f>SARI!E108</f>
        <v>0</v>
      </c>
      <c r="E111" s="240">
        <f>SARI!$BZ108</f>
        <v>0</v>
      </c>
      <c r="F111" s="189"/>
      <c r="G111" s="70" t="e">
        <f>SARI!E108/SARI!D108</f>
        <v>#DIV/0!</v>
      </c>
      <c r="H111" s="240">
        <f>SARI!$BZ108</f>
        <v>0</v>
      </c>
      <c r="I111">
        <f>SARI!J108</f>
        <v>0</v>
      </c>
      <c r="J111">
        <f>SARI!K108</f>
        <v>0</v>
      </c>
      <c r="K111" s="190" t="e">
        <f>SARI!K108/SARI!J108</f>
        <v>#DIV/0!</v>
      </c>
      <c r="Q111" s="240">
        <f>SARI!$BZ108</f>
        <v>0</v>
      </c>
      <c r="R111">
        <f>SARI!G108</f>
        <v>0</v>
      </c>
      <c r="S111" t="e">
        <f>SARI!G108/SARI!F108</f>
        <v>#DIV/0!</v>
      </c>
      <c r="T111">
        <f>SARI!H108</f>
        <v>0</v>
      </c>
      <c r="U111" s="83" t="e">
        <f>SARI!H108/SARI!F108</f>
        <v>#DIV/0!</v>
      </c>
      <c r="X111" s="81">
        <f>ILI!E108</f>
        <v>0</v>
      </c>
      <c r="Y111" s="81">
        <f>ILI!D108</f>
        <v>0</v>
      </c>
      <c r="Z111" s="83" t="e">
        <f t="shared" si="1"/>
        <v>#DIV/0!</v>
      </c>
      <c r="AA111" s="70" t="e">
        <f>ILI!E108/ILI!F108</f>
        <v>#DIV/0!</v>
      </c>
      <c r="AB111" s="81">
        <f>ILI!E108</f>
        <v>0</v>
      </c>
      <c r="AC111" s="70" t="e">
        <f>ILI!G108/ILI!E108</f>
        <v>#DIV/0!</v>
      </c>
      <c r="AD111" s="81">
        <f>ILI!H108 + ILI!I108</f>
        <v>0</v>
      </c>
      <c r="AE111" s="70" t="e">
        <f>(AD111)/ILI!F108</f>
        <v>#DIV/0!</v>
      </c>
    </row>
    <row r="112" spans="2:31" x14ac:dyDescent="0.25">
      <c r="B112" s="240">
        <f>SARI!$BZ109</f>
        <v>0</v>
      </c>
      <c r="C112" s="188"/>
      <c r="D112" s="72">
        <f>SARI!E109</f>
        <v>0</v>
      </c>
      <c r="E112" s="240">
        <f>SARI!$BZ109</f>
        <v>0</v>
      </c>
      <c r="F112" s="189"/>
      <c r="G112" s="70" t="e">
        <f>SARI!E109/SARI!D109</f>
        <v>#DIV/0!</v>
      </c>
      <c r="H112" s="240">
        <f>SARI!$BZ109</f>
        <v>0</v>
      </c>
      <c r="I112">
        <f>SARI!J109</f>
        <v>0</v>
      </c>
      <c r="J112">
        <f>SARI!K109</f>
        <v>0</v>
      </c>
      <c r="K112" s="190" t="e">
        <f>SARI!K109/SARI!J109</f>
        <v>#DIV/0!</v>
      </c>
      <c r="Q112" s="240">
        <f>SARI!$BZ109</f>
        <v>0</v>
      </c>
      <c r="R112">
        <f>SARI!G109</f>
        <v>0</v>
      </c>
      <c r="S112" t="e">
        <f>SARI!G109/SARI!F109</f>
        <v>#DIV/0!</v>
      </c>
      <c r="T112">
        <f>SARI!H109</f>
        <v>0</v>
      </c>
      <c r="U112" s="83" t="e">
        <f>SARI!H109/SARI!F109</f>
        <v>#DIV/0!</v>
      </c>
      <c r="X112" s="81">
        <f>ILI!E109</f>
        <v>0</v>
      </c>
      <c r="Y112" s="81">
        <f>ILI!D109</f>
        <v>0</v>
      </c>
      <c r="Z112" s="83" t="e">
        <f t="shared" si="1"/>
        <v>#DIV/0!</v>
      </c>
      <c r="AA112" s="70" t="e">
        <f>ILI!E109/ILI!F109</f>
        <v>#DIV/0!</v>
      </c>
      <c r="AB112" s="81">
        <f>ILI!E109</f>
        <v>0</v>
      </c>
      <c r="AC112" s="70" t="e">
        <f>ILI!G109/ILI!E109</f>
        <v>#DIV/0!</v>
      </c>
      <c r="AD112" s="81">
        <f>ILI!H109 + ILI!I109</f>
        <v>0</v>
      </c>
      <c r="AE112" s="70" t="e">
        <f>(AD112)/ILI!F109</f>
        <v>#DIV/0!</v>
      </c>
    </row>
    <row r="113" spans="1:31" x14ac:dyDescent="0.25">
      <c r="B113" s="240">
        <f>SARI!$BZ110</f>
        <v>0</v>
      </c>
      <c r="C113" s="188"/>
      <c r="D113" s="72">
        <f>SARI!E110</f>
        <v>0</v>
      </c>
      <c r="E113" s="240">
        <f>SARI!$BZ110</f>
        <v>0</v>
      </c>
      <c r="F113" s="189"/>
      <c r="G113" s="70" t="e">
        <f>SARI!E110/SARI!D110</f>
        <v>#DIV/0!</v>
      </c>
      <c r="H113" s="240">
        <f>SARI!$BZ110</f>
        <v>0</v>
      </c>
      <c r="I113">
        <f>SARI!J110</f>
        <v>0</v>
      </c>
      <c r="J113">
        <f>SARI!K110</f>
        <v>0</v>
      </c>
      <c r="K113" s="190" t="e">
        <f>SARI!K110/SARI!J110</f>
        <v>#DIV/0!</v>
      </c>
      <c r="Q113" s="240">
        <f>SARI!$BZ110</f>
        <v>0</v>
      </c>
      <c r="R113">
        <f>SARI!G110</f>
        <v>0</v>
      </c>
      <c r="S113" t="e">
        <f>SARI!G110/SARI!F110</f>
        <v>#DIV/0!</v>
      </c>
      <c r="T113">
        <f>SARI!H110</f>
        <v>0</v>
      </c>
      <c r="U113" s="83" t="e">
        <f>SARI!H110/SARI!F110</f>
        <v>#DIV/0!</v>
      </c>
      <c r="X113" s="81">
        <f>ILI!E110</f>
        <v>0</v>
      </c>
      <c r="Y113" s="81">
        <f>ILI!D110</f>
        <v>0</v>
      </c>
      <c r="Z113" s="83" t="e">
        <f t="shared" si="1"/>
        <v>#DIV/0!</v>
      </c>
      <c r="AA113" s="70" t="e">
        <f>ILI!E110/ILI!F110</f>
        <v>#DIV/0!</v>
      </c>
      <c r="AB113" s="81">
        <f>ILI!E110</f>
        <v>0</v>
      </c>
      <c r="AC113" s="70" t="e">
        <f>ILI!G110/ILI!E110</f>
        <v>#DIV/0!</v>
      </c>
      <c r="AD113" s="81">
        <f>ILI!H110 + ILI!I110</f>
        <v>0</v>
      </c>
      <c r="AE113" s="70" t="e">
        <f>(AD113)/ILI!F110</f>
        <v>#DIV/0!</v>
      </c>
    </row>
    <row r="114" spans="1:31" x14ac:dyDescent="0.25">
      <c r="B114" s="240">
        <f>SARI!$BZ111</f>
        <v>0</v>
      </c>
      <c r="C114" s="188"/>
      <c r="D114" s="72">
        <f>SARI!E111</f>
        <v>0</v>
      </c>
      <c r="E114" s="240">
        <f>SARI!$BZ111</f>
        <v>0</v>
      </c>
      <c r="F114" s="189"/>
      <c r="G114" s="70" t="e">
        <f>SARI!E111/SARI!D111</f>
        <v>#DIV/0!</v>
      </c>
      <c r="H114" s="240">
        <f>SARI!$BZ111</f>
        <v>0</v>
      </c>
      <c r="I114">
        <f>SARI!J111</f>
        <v>0</v>
      </c>
      <c r="J114">
        <f>SARI!K111</f>
        <v>0</v>
      </c>
      <c r="K114" s="190" t="e">
        <f>SARI!K111/SARI!J111</f>
        <v>#DIV/0!</v>
      </c>
      <c r="Q114" s="240">
        <f>SARI!$BZ111</f>
        <v>0</v>
      </c>
      <c r="R114">
        <f>SARI!G111</f>
        <v>0</v>
      </c>
      <c r="S114" t="e">
        <f>SARI!G111/SARI!F111</f>
        <v>#DIV/0!</v>
      </c>
      <c r="T114">
        <f>SARI!H111</f>
        <v>0</v>
      </c>
      <c r="U114" s="83" t="e">
        <f>SARI!H111/SARI!F111</f>
        <v>#DIV/0!</v>
      </c>
      <c r="X114" s="81">
        <f>ILI!E111</f>
        <v>0</v>
      </c>
      <c r="Y114" s="81">
        <f>ILI!D111</f>
        <v>0</v>
      </c>
      <c r="Z114" s="83" t="e">
        <f t="shared" si="1"/>
        <v>#DIV/0!</v>
      </c>
      <c r="AA114" s="70" t="e">
        <f>ILI!E111/ILI!F111</f>
        <v>#DIV/0!</v>
      </c>
      <c r="AB114" s="81">
        <f>ILI!E111</f>
        <v>0</v>
      </c>
      <c r="AC114" s="70" t="e">
        <f>ILI!G111/ILI!E111</f>
        <v>#DIV/0!</v>
      </c>
      <c r="AD114" s="81">
        <f>ILI!H111 + ILI!I111</f>
        <v>0</v>
      </c>
      <c r="AE114" s="70" t="e">
        <f>(AD114)/ILI!F111</f>
        <v>#DIV/0!</v>
      </c>
    </row>
    <row r="115" spans="1:31" x14ac:dyDescent="0.25">
      <c r="A115" s="72">
        <f>SARI!$BY112</f>
        <v>0</v>
      </c>
      <c r="B115" s="240">
        <f>SARI!$BZ112</f>
        <v>0</v>
      </c>
      <c r="C115" s="188"/>
      <c r="D115" s="72">
        <f>SARI!E112</f>
        <v>0</v>
      </c>
      <c r="E115" s="240">
        <f>SARI!$BZ112</f>
        <v>0</v>
      </c>
      <c r="F115" s="189"/>
      <c r="G115" s="70" t="e">
        <f>SARI!E112/SARI!D112</f>
        <v>#DIV/0!</v>
      </c>
      <c r="H115" s="240">
        <f>SARI!$BZ112</f>
        <v>0</v>
      </c>
      <c r="I115">
        <f>SARI!J112</f>
        <v>0</v>
      </c>
      <c r="J115">
        <f>SARI!K112</f>
        <v>0</v>
      </c>
      <c r="K115" s="190" t="e">
        <f>SARI!K112/SARI!J112</f>
        <v>#DIV/0!</v>
      </c>
      <c r="P115" s="72">
        <f>SARI!$BY112</f>
        <v>0</v>
      </c>
      <c r="Q115" s="240">
        <f>SARI!$BZ112</f>
        <v>0</v>
      </c>
      <c r="R115">
        <f>SARI!G112</f>
        <v>0</v>
      </c>
      <c r="S115" t="e">
        <f>SARI!G112/SARI!F112</f>
        <v>#DIV/0!</v>
      </c>
      <c r="T115">
        <f>SARI!H112</f>
        <v>0</v>
      </c>
      <c r="U115" s="83" t="e">
        <f>SARI!H112/SARI!F112</f>
        <v>#DIV/0!</v>
      </c>
      <c r="X115" s="81">
        <f>ILI!E112</f>
        <v>0</v>
      </c>
      <c r="Y115" s="81">
        <f>ILI!D112</f>
        <v>0</v>
      </c>
      <c r="Z115" s="83" t="e">
        <f>X115/Y115</f>
        <v>#DIV/0!</v>
      </c>
      <c r="AA115" s="70" t="e">
        <f>ILI!E112/ILI!F112</f>
        <v>#DIV/0!</v>
      </c>
      <c r="AB115" s="81">
        <f>ILI!E112</f>
        <v>0</v>
      </c>
      <c r="AC115" s="70" t="e">
        <f>ILI!G112/ILI!E112</f>
        <v>#DIV/0!</v>
      </c>
      <c r="AD115" s="81">
        <f>ILI!H112 + ILI!I112</f>
        <v>0</v>
      </c>
      <c r="AE115" s="70" t="e">
        <f>(AD115)/ILI!F112</f>
        <v>#DIV/0!</v>
      </c>
    </row>
    <row r="116" spans="1:31" x14ac:dyDescent="0.25">
      <c r="B116" s="240">
        <f>SARI!$BZ113</f>
        <v>0</v>
      </c>
      <c r="C116" s="188"/>
      <c r="D116" s="72">
        <f>SARI!E113</f>
        <v>0</v>
      </c>
      <c r="E116" s="240">
        <f>SARI!$BZ113</f>
        <v>0</v>
      </c>
      <c r="F116" s="189"/>
      <c r="G116" s="70" t="e">
        <f>SARI!E113/SARI!D113</f>
        <v>#DIV/0!</v>
      </c>
      <c r="H116" s="240">
        <f>SARI!$BZ113</f>
        <v>0</v>
      </c>
      <c r="I116">
        <f>SARI!J113</f>
        <v>0</v>
      </c>
      <c r="J116">
        <f>SARI!K113</f>
        <v>0</v>
      </c>
      <c r="K116" s="190" t="e">
        <f>SARI!K113/SARI!J113</f>
        <v>#DIV/0!</v>
      </c>
      <c r="Q116" s="240">
        <f>SARI!$BZ113</f>
        <v>0</v>
      </c>
      <c r="R116">
        <f>SARI!G113</f>
        <v>0</v>
      </c>
      <c r="S116" t="e">
        <f>SARI!G113/SARI!F113</f>
        <v>#DIV/0!</v>
      </c>
      <c r="T116">
        <f>SARI!H113</f>
        <v>0</v>
      </c>
      <c r="U116" s="83" t="e">
        <f>SARI!H113/SARI!F113</f>
        <v>#DIV/0!</v>
      </c>
      <c r="X116" s="81">
        <f>ILI!E113</f>
        <v>0</v>
      </c>
      <c r="Y116" s="81">
        <f>ILI!D113</f>
        <v>0</v>
      </c>
      <c r="Z116" s="83" t="e">
        <f t="shared" ref="Z116:Z166" si="2">X116/Y116</f>
        <v>#DIV/0!</v>
      </c>
      <c r="AA116" s="70" t="e">
        <f>ILI!E113/ILI!F113</f>
        <v>#DIV/0!</v>
      </c>
      <c r="AB116" s="81">
        <f>ILI!E113</f>
        <v>0</v>
      </c>
      <c r="AC116" s="70" t="e">
        <f>ILI!G113/ILI!E113</f>
        <v>#DIV/0!</v>
      </c>
      <c r="AD116" s="81">
        <f>ILI!H113 + ILI!I113</f>
        <v>0</v>
      </c>
      <c r="AE116" s="70" t="e">
        <f>(AD116)/ILI!F113</f>
        <v>#DIV/0!</v>
      </c>
    </row>
    <row r="117" spans="1:31" x14ac:dyDescent="0.25">
      <c r="B117" s="240">
        <f>SARI!$BZ114</f>
        <v>0</v>
      </c>
      <c r="C117" s="188"/>
      <c r="D117" s="72">
        <f>SARI!E114</f>
        <v>0</v>
      </c>
      <c r="E117" s="240">
        <f>SARI!$BZ114</f>
        <v>0</v>
      </c>
      <c r="F117" s="189"/>
      <c r="G117" s="70" t="e">
        <f>SARI!E114/SARI!D114</f>
        <v>#DIV/0!</v>
      </c>
      <c r="H117" s="240">
        <f>SARI!$BZ114</f>
        <v>0</v>
      </c>
      <c r="I117">
        <f>SARI!J114</f>
        <v>0</v>
      </c>
      <c r="J117">
        <f>SARI!K114</f>
        <v>0</v>
      </c>
      <c r="K117" s="190" t="e">
        <f>SARI!K114/SARI!J114</f>
        <v>#DIV/0!</v>
      </c>
      <c r="Q117" s="240">
        <f>SARI!$BZ114</f>
        <v>0</v>
      </c>
      <c r="R117">
        <f>SARI!G114</f>
        <v>0</v>
      </c>
      <c r="S117" t="e">
        <f>SARI!G114/SARI!F114</f>
        <v>#DIV/0!</v>
      </c>
      <c r="T117">
        <f>SARI!H114</f>
        <v>0</v>
      </c>
      <c r="U117" s="83" t="e">
        <f>SARI!H114/SARI!F114</f>
        <v>#DIV/0!</v>
      </c>
      <c r="X117" s="81">
        <f>ILI!E114</f>
        <v>0</v>
      </c>
      <c r="Y117" s="81">
        <f>ILI!D114</f>
        <v>0</v>
      </c>
      <c r="Z117" s="83" t="e">
        <f t="shared" si="2"/>
        <v>#DIV/0!</v>
      </c>
      <c r="AA117" s="70" t="e">
        <f>ILI!E114/ILI!F114</f>
        <v>#DIV/0!</v>
      </c>
      <c r="AB117" s="81">
        <f>ILI!E114</f>
        <v>0</v>
      </c>
      <c r="AC117" s="70" t="e">
        <f>ILI!G114/ILI!E114</f>
        <v>#DIV/0!</v>
      </c>
      <c r="AD117" s="81">
        <f>ILI!H114 + ILI!I114</f>
        <v>0</v>
      </c>
      <c r="AE117" s="70" t="e">
        <f>(AD117)/ILI!F114</f>
        <v>#DIV/0!</v>
      </c>
    </row>
    <row r="118" spans="1:31" x14ac:dyDescent="0.25">
      <c r="B118" s="240">
        <f>SARI!$BZ115</f>
        <v>0</v>
      </c>
      <c r="C118" s="188"/>
      <c r="D118" s="72">
        <f>SARI!E115</f>
        <v>0</v>
      </c>
      <c r="E118" s="240">
        <f>SARI!$BZ115</f>
        <v>0</v>
      </c>
      <c r="F118" s="189"/>
      <c r="G118" s="70" t="e">
        <f>SARI!E115/SARI!D115</f>
        <v>#DIV/0!</v>
      </c>
      <c r="H118" s="240">
        <f>SARI!$BZ115</f>
        <v>0</v>
      </c>
      <c r="I118">
        <f>SARI!J115</f>
        <v>0</v>
      </c>
      <c r="J118">
        <f>SARI!K115</f>
        <v>0</v>
      </c>
      <c r="K118" s="190" t="e">
        <f>SARI!K115/SARI!J115</f>
        <v>#DIV/0!</v>
      </c>
      <c r="Q118" s="240">
        <f>SARI!$BZ115</f>
        <v>0</v>
      </c>
      <c r="R118">
        <f>SARI!G115</f>
        <v>0</v>
      </c>
      <c r="S118" t="e">
        <f>SARI!G115/SARI!F115</f>
        <v>#DIV/0!</v>
      </c>
      <c r="T118">
        <f>SARI!H115</f>
        <v>0</v>
      </c>
      <c r="U118" s="83" t="e">
        <f>SARI!H115/SARI!F115</f>
        <v>#DIV/0!</v>
      </c>
      <c r="X118" s="81">
        <f>ILI!E115</f>
        <v>0</v>
      </c>
      <c r="Y118" s="81">
        <f>ILI!D115</f>
        <v>0</v>
      </c>
      <c r="Z118" s="83" t="e">
        <f t="shared" si="2"/>
        <v>#DIV/0!</v>
      </c>
      <c r="AA118" s="70" t="e">
        <f>ILI!E115/ILI!F115</f>
        <v>#DIV/0!</v>
      </c>
      <c r="AB118" s="81">
        <f>ILI!E115</f>
        <v>0</v>
      </c>
      <c r="AC118" s="70" t="e">
        <f>ILI!G115/ILI!E115</f>
        <v>#DIV/0!</v>
      </c>
      <c r="AD118" s="81">
        <f>ILI!H115 + ILI!I115</f>
        <v>0</v>
      </c>
      <c r="AE118" s="70" t="e">
        <f>(AD118)/ILI!F115</f>
        <v>#DIV/0!</v>
      </c>
    </row>
    <row r="119" spans="1:31" x14ac:dyDescent="0.25">
      <c r="B119" s="240">
        <f>SARI!$BZ116</f>
        <v>0</v>
      </c>
      <c r="C119" s="188"/>
      <c r="D119" s="72">
        <f>SARI!E116</f>
        <v>0</v>
      </c>
      <c r="E119" s="240">
        <f>SARI!$BZ116</f>
        <v>0</v>
      </c>
      <c r="F119" s="189"/>
      <c r="G119" s="70" t="e">
        <f>SARI!E116/SARI!D116</f>
        <v>#DIV/0!</v>
      </c>
      <c r="H119" s="240">
        <f>SARI!$BZ116</f>
        <v>0</v>
      </c>
      <c r="I119">
        <f>SARI!J116</f>
        <v>0</v>
      </c>
      <c r="J119">
        <f>SARI!K116</f>
        <v>0</v>
      </c>
      <c r="K119" s="190" t="e">
        <f>SARI!K116/SARI!J116</f>
        <v>#DIV/0!</v>
      </c>
      <c r="Q119" s="240">
        <f>SARI!$BZ116</f>
        <v>0</v>
      </c>
      <c r="R119">
        <f>SARI!G116</f>
        <v>0</v>
      </c>
      <c r="S119" t="e">
        <f>SARI!G116/SARI!F116</f>
        <v>#DIV/0!</v>
      </c>
      <c r="T119">
        <f>SARI!H116</f>
        <v>0</v>
      </c>
      <c r="U119" s="83" t="e">
        <f>SARI!H116/SARI!F116</f>
        <v>#DIV/0!</v>
      </c>
      <c r="X119" s="81">
        <f>ILI!E116</f>
        <v>0</v>
      </c>
      <c r="Y119" s="81">
        <f>ILI!D116</f>
        <v>0</v>
      </c>
      <c r="Z119" s="83" t="e">
        <f t="shared" si="2"/>
        <v>#DIV/0!</v>
      </c>
      <c r="AA119" s="70" t="e">
        <f>ILI!E116/ILI!F116</f>
        <v>#DIV/0!</v>
      </c>
      <c r="AB119" s="81">
        <f>ILI!E116</f>
        <v>0</v>
      </c>
      <c r="AC119" s="70" t="e">
        <f>ILI!G116/ILI!E116</f>
        <v>#DIV/0!</v>
      </c>
      <c r="AD119" s="81">
        <f>ILI!H116 + ILI!I116</f>
        <v>0</v>
      </c>
      <c r="AE119" s="70" t="e">
        <f>(AD119)/ILI!F116</f>
        <v>#DIV/0!</v>
      </c>
    </row>
    <row r="120" spans="1:31" x14ac:dyDescent="0.25">
      <c r="B120" s="240">
        <f>SARI!$BZ117</f>
        <v>0</v>
      </c>
      <c r="C120" s="188"/>
      <c r="D120" s="72">
        <f>SARI!E117</f>
        <v>0</v>
      </c>
      <c r="E120" s="240">
        <f>SARI!$BZ117</f>
        <v>0</v>
      </c>
      <c r="F120" s="189"/>
      <c r="G120" s="70" t="e">
        <f>SARI!E117/SARI!D117</f>
        <v>#DIV/0!</v>
      </c>
      <c r="H120" s="240">
        <f>SARI!$BZ117</f>
        <v>0</v>
      </c>
      <c r="I120">
        <f>SARI!J117</f>
        <v>0</v>
      </c>
      <c r="J120">
        <f>SARI!K117</f>
        <v>0</v>
      </c>
      <c r="K120" s="190" t="e">
        <f>SARI!K117/SARI!J117</f>
        <v>#DIV/0!</v>
      </c>
      <c r="Q120" s="240">
        <f>SARI!$BZ117</f>
        <v>0</v>
      </c>
      <c r="R120">
        <f>SARI!G117</f>
        <v>0</v>
      </c>
      <c r="S120" t="e">
        <f>SARI!G117/SARI!F117</f>
        <v>#DIV/0!</v>
      </c>
      <c r="T120">
        <f>SARI!H117</f>
        <v>0</v>
      </c>
      <c r="U120" s="83" t="e">
        <f>SARI!H117/SARI!F117</f>
        <v>#DIV/0!</v>
      </c>
      <c r="X120" s="81">
        <f>ILI!E117</f>
        <v>0</v>
      </c>
      <c r="Y120" s="81">
        <f>ILI!D117</f>
        <v>0</v>
      </c>
      <c r="Z120" s="83" t="e">
        <f t="shared" si="2"/>
        <v>#DIV/0!</v>
      </c>
      <c r="AA120" s="70" t="e">
        <f>ILI!E117/ILI!F117</f>
        <v>#DIV/0!</v>
      </c>
      <c r="AB120" s="81">
        <f>ILI!E117</f>
        <v>0</v>
      </c>
      <c r="AC120" s="70" t="e">
        <f>ILI!G117/ILI!E117</f>
        <v>#DIV/0!</v>
      </c>
      <c r="AD120" s="81">
        <f>ILI!H117 + ILI!I117</f>
        <v>0</v>
      </c>
      <c r="AE120" s="70" t="e">
        <f>(AD120)/ILI!F117</f>
        <v>#DIV/0!</v>
      </c>
    </row>
    <row r="121" spans="1:31" x14ac:dyDescent="0.25">
      <c r="B121" s="240">
        <f>SARI!$BZ118</f>
        <v>0</v>
      </c>
      <c r="C121" s="188"/>
      <c r="D121" s="72">
        <f>SARI!E118</f>
        <v>0</v>
      </c>
      <c r="E121" s="240">
        <f>SARI!$BZ118</f>
        <v>0</v>
      </c>
      <c r="F121" s="189"/>
      <c r="G121" s="70" t="e">
        <f>SARI!E118/SARI!D118</f>
        <v>#DIV/0!</v>
      </c>
      <c r="H121" s="240">
        <f>SARI!$BZ118</f>
        <v>0</v>
      </c>
      <c r="I121">
        <f>SARI!J118</f>
        <v>0</v>
      </c>
      <c r="J121">
        <f>SARI!K118</f>
        <v>0</v>
      </c>
      <c r="K121" s="190" t="e">
        <f>SARI!K118/SARI!J118</f>
        <v>#DIV/0!</v>
      </c>
      <c r="Q121" s="240">
        <f>SARI!$BZ118</f>
        <v>0</v>
      </c>
      <c r="R121">
        <f>SARI!G118</f>
        <v>0</v>
      </c>
      <c r="S121" t="e">
        <f>SARI!G118/SARI!F118</f>
        <v>#DIV/0!</v>
      </c>
      <c r="T121">
        <f>SARI!H118</f>
        <v>0</v>
      </c>
      <c r="U121" s="83" t="e">
        <f>SARI!H118/SARI!F118</f>
        <v>#DIV/0!</v>
      </c>
      <c r="X121" s="81">
        <f>ILI!E118</f>
        <v>0</v>
      </c>
      <c r="Y121" s="81">
        <f>ILI!D118</f>
        <v>0</v>
      </c>
      <c r="Z121" s="83" t="e">
        <f t="shared" si="2"/>
        <v>#DIV/0!</v>
      </c>
      <c r="AA121" s="70" t="e">
        <f>ILI!E118/ILI!F118</f>
        <v>#DIV/0!</v>
      </c>
      <c r="AB121" s="81">
        <f>ILI!E118</f>
        <v>0</v>
      </c>
      <c r="AC121" s="70" t="e">
        <f>ILI!G118/ILI!E118</f>
        <v>#DIV/0!</v>
      </c>
      <c r="AD121" s="81">
        <f>ILI!H118 + ILI!I118</f>
        <v>0</v>
      </c>
      <c r="AE121" s="70" t="e">
        <f>(AD121)/ILI!F118</f>
        <v>#DIV/0!</v>
      </c>
    </row>
    <row r="122" spans="1:31" x14ac:dyDescent="0.25">
      <c r="B122" s="240">
        <f>SARI!$BZ119</f>
        <v>0</v>
      </c>
      <c r="C122" s="188"/>
      <c r="D122" s="72">
        <f>SARI!E119</f>
        <v>0</v>
      </c>
      <c r="E122" s="240">
        <f>SARI!$BZ119</f>
        <v>0</v>
      </c>
      <c r="F122" s="189"/>
      <c r="G122" s="70" t="e">
        <f>SARI!E119/SARI!D119</f>
        <v>#DIV/0!</v>
      </c>
      <c r="H122" s="240">
        <f>SARI!$BZ119</f>
        <v>0</v>
      </c>
      <c r="I122">
        <f>SARI!J119</f>
        <v>0</v>
      </c>
      <c r="J122">
        <f>SARI!K119</f>
        <v>0</v>
      </c>
      <c r="K122" s="190" t="e">
        <f>SARI!K119/SARI!J119</f>
        <v>#DIV/0!</v>
      </c>
      <c r="Q122" s="240">
        <f>SARI!$BZ119</f>
        <v>0</v>
      </c>
      <c r="R122">
        <f>SARI!G119</f>
        <v>0</v>
      </c>
      <c r="S122" t="e">
        <f>SARI!G119/SARI!F119</f>
        <v>#DIV/0!</v>
      </c>
      <c r="T122">
        <f>SARI!H119</f>
        <v>0</v>
      </c>
      <c r="U122" s="83" t="e">
        <f>SARI!H119/SARI!F119</f>
        <v>#DIV/0!</v>
      </c>
      <c r="X122" s="81">
        <f>ILI!E119</f>
        <v>0</v>
      </c>
      <c r="Y122" s="81">
        <f>ILI!D119</f>
        <v>0</v>
      </c>
      <c r="Z122" s="83" t="e">
        <f t="shared" si="2"/>
        <v>#DIV/0!</v>
      </c>
      <c r="AA122" s="70" t="e">
        <f>ILI!E119/ILI!F119</f>
        <v>#DIV/0!</v>
      </c>
      <c r="AB122" s="81">
        <f>ILI!E119</f>
        <v>0</v>
      </c>
      <c r="AC122" s="70" t="e">
        <f>ILI!G119/ILI!E119</f>
        <v>#DIV/0!</v>
      </c>
      <c r="AD122" s="81">
        <f>ILI!H119 + ILI!I119</f>
        <v>0</v>
      </c>
      <c r="AE122" s="70" t="e">
        <f>(AD122)/ILI!F119</f>
        <v>#DIV/0!</v>
      </c>
    </row>
    <row r="123" spans="1:31" x14ac:dyDescent="0.25">
      <c r="B123" s="240">
        <f>SARI!$BZ120</f>
        <v>0</v>
      </c>
      <c r="C123" s="188"/>
      <c r="D123" s="72">
        <f>SARI!E120</f>
        <v>0</v>
      </c>
      <c r="E123" s="240">
        <f>SARI!$BZ120</f>
        <v>0</v>
      </c>
      <c r="F123" s="189"/>
      <c r="G123" s="70" t="e">
        <f>SARI!E120/SARI!D120</f>
        <v>#DIV/0!</v>
      </c>
      <c r="H123" s="240">
        <f>SARI!$BZ120</f>
        <v>0</v>
      </c>
      <c r="I123">
        <f>SARI!J120</f>
        <v>0</v>
      </c>
      <c r="J123">
        <f>SARI!K120</f>
        <v>0</v>
      </c>
      <c r="K123" s="190" t="e">
        <f>SARI!K120/SARI!J120</f>
        <v>#DIV/0!</v>
      </c>
      <c r="Q123" s="240">
        <f>SARI!$BZ120</f>
        <v>0</v>
      </c>
      <c r="R123">
        <f>SARI!G120</f>
        <v>0</v>
      </c>
      <c r="S123" t="e">
        <f>SARI!G120/SARI!F120</f>
        <v>#DIV/0!</v>
      </c>
      <c r="T123">
        <f>SARI!H120</f>
        <v>0</v>
      </c>
      <c r="U123" s="83" t="e">
        <f>SARI!H120/SARI!F120</f>
        <v>#DIV/0!</v>
      </c>
      <c r="X123" s="81">
        <f>ILI!E120</f>
        <v>0</v>
      </c>
      <c r="Y123" s="81">
        <f>ILI!D120</f>
        <v>0</v>
      </c>
      <c r="Z123" s="83" t="e">
        <f t="shared" si="2"/>
        <v>#DIV/0!</v>
      </c>
      <c r="AA123" s="70" t="e">
        <f>ILI!E120/ILI!F120</f>
        <v>#DIV/0!</v>
      </c>
      <c r="AB123" s="81">
        <f>ILI!E120</f>
        <v>0</v>
      </c>
      <c r="AC123" s="70" t="e">
        <f>ILI!G120/ILI!E120</f>
        <v>#DIV/0!</v>
      </c>
      <c r="AD123" s="81">
        <f>ILI!H120 + ILI!I120</f>
        <v>0</v>
      </c>
      <c r="AE123" s="70" t="e">
        <f>(AD123)/ILI!F120</f>
        <v>#DIV/0!</v>
      </c>
    </row>
    <row r="124" spans="1:31" x14ac:dyDescent="0.25">
      <c r="B124" s="240">
        <f>SARI!$BZ121</f>
        <v>0</v>
      </c>
      <c r="C124" s="188"/>
      <c r="D124" s="72">
        <f>SARI!E121</f>
        <v>0</v>
      </c>
      <c r="E124" s="240">
        <f>SARI!$BZ121</f>
        <v>0</v>
      </c>
      <c r="F124" s="189"/>
      <c r="G124" s="70" t="e">
        <f>SARI!E121/SARI!D121</f>
        <v>#DIV/0!</v>
      </c>
      <c r="H124" s="240">
        <f>SARI!$BZ121</f>
        <v>0</v>
      </c>
      <c r="I124">
        <f>SARI!J121</f>
        <v>0</v>
      </c>
      <c r="J124">
        <f>SARI!K121</f>
        <v>0</v>
      </c>
      <c r="K124" s="190" t="e">
        <f>SARI!K121/SARI!J121</f>
        <v>#DIV/0!</v>
      </c>
      <c r="Q124" s="240">
        <f>SARI!$BZ121</f>
        <v>0</v>
      </c>
      <c r="R124">
        <f>SARI!G121</f>
        <v>0</v>
      </c>
      <c r="S124" t="e">
        <f>SARI!G121/SARI!F121</f>
        <v>#DIV/0!</v>
      </c>
      <c r="T124">
        <f>SARI!H121</f>
        <v>0</v>
      </c>
      <c r="U124" s="83" t="e">
        <f>SARI!H121/SARI!F121</f>
        <v>#DIV/0!</v>
      </c>
      <c r="X124" s="81">
        <f>ILI!E121</f>
        <v>0</v>
      </c>
      <c r="Y124" s="81">
        <f>ILI!D121</f>
        <v>0</v>
      </c>
      <c r="Z124" s="83" t="e">
        <f t="shared" si="2"/>
        <v>#DIV/0!</v>
      </c>
      <c r="AA124" s="70" t="e">
        <f>ILI!E121/ILI!F121</f>
        <v>#DIV/0!</v>
      </c>
      <c r="AB124" s="81">
        <f>ILI!E121</f>
        <v>0</v>
      </c>
      <c r="AC124" s="70" t="e">
        <f>ILI!G121/ILI!E121</f>
        <v>#DIV/0!</v>
      </c>
      <c r="AD124" s="81">
        <f>ILI!H121 + ILI!I121</f>
        <v>0</v>
      </c>
      <c r="AE124" s="70" t="e">
        <f>(AD124)/ILI!F121</f>
        <v>#DIV/0!</v>
      </c>
    </row>
    <row r="125" spans="1:31" x14ac:dyDescent="0.25">
      <c r="B125" s="240">
        <f>SARI!$BZ122</f>
        <v>0</v>
      </c>
      <c r="C125" s="188"/>
      <c r="D125" s="72">
        <f>SARI!E122</f>
        <v>0</v>
      </c>
      <c r="E125" s="240">
        <f>SARI!$BZ122</f>
        <v>0</v>
      </c>
      <c r="F125" s="189"/>
      <c r="G125" s="70" t="e">
        <f>SARI!E122/SARI!D122</f>
        <v>#DIV/0!</v>
      </c>
      <c r="H125" s="240">
        <f>SARI!$BZ122</f>
        <v>0</v>
      </c>
      <c r="I125">
        <f>SARI!J122</f>
        <v>0</v>
      </c>
      <c r="J125">
        <f>SARI!K122</f>
        <v>0</v>
      </c>
      <c r="K125" s="190" t="e">
        <f>SARI!K122/SARI!J122</f>
        <v>#DIV/0!</v>
      </c>
      <c r="Q125" s="240">
        <f>SARI!$BZ122</f>
        <v>0</v>
      </c>
      <c r="R125">
        <f>SARI!G122</f>
        <v>0</v>
      </c>
      <c r="S125" t="e">
        <f>SARI!G122/SARI!F122</f>
        <v>#DIV/0!</v>
      </c>
      <c r="T125">
        <f>SARI!H122</f>
        <v>0</v>
      </c>
      <c r="U125" s="83" t="e">
        <f>SARI!H122/SARI!F122</f>
        <v>#DIV/0!</v>
      </c>
      <c r="X125" s="81">
        <f>ILI!E122</f>
        <v>0</v>
      </c>
      <c r="Y125" s="81">
        <f>ILI!D122</f>
        <v>0</v>
      </c>
      <c r="Z125" s="83" t="e">
        <f t="shared" si="2"/>
        <v>#DIV/0!</v>
      </c>
      <c r="AA125" s="70" t="e">
        <f>ILI!E122/ILI!F122</f>
        <v>#DIV/0!</v>
      </c>
      <c r="AB125" s="81">
        <f>ILI!E122</f>
        <v>0</v>
      </c>
      <c r="AC125" s="70" t="e">
        <f>ILI!G122/ILI!E122</f>
        <v>#DIV/0!</v>
      </c>
      <c r="AD125" s="81">
        <f>ILI!H122 + ILI!I122</f>
        <v>0</v>
      </c>
      <c r="AE125" s="70" t="e">
        <f>(AD125)/ILI!F122</f>
        <v>#DIV/0!</v>
      </c>
    </row>
    <row r="126" spans="1:31" x14ac:dyDescent="0.25">
      <c r="B126" s="240">
        <f>SARI!$BZ123</f>
        <v>0</v>
      </c>
      <c r="C126" s="188"/>
      <c r="D126" s="72">
        <f>SARI!E123</f>
        <v>0</v>
      </c>
      <c r="E126" s="240">
        <f>SARI!$BZ123</f>
        <v>0</v>
      </c>
      <c r="F126" s="189"/>
      <c r="G126" s="70" t="e">
        <f>SARI!E123/SARI!D123</f>
        <v>#DIV/0!</v>
      </c>
      <c r="H126" s="240">
        <f>SARI!$BZ123</f>
        <v>0</v>
      </c>
      <c r="I126">
        <f>SARI!J123</f>
        <v>0</v>
      </c>
      <c r="J126">
        <f>SARI!K123</f>
        <v>0</v>
      </c>
      <c r="K126" s="190" t="e">
        <f>SARI!K123/SARI!J123</f>
        <v>#DIV/0!</v>
      </c>
      <c r="Q126" s="240">
        <f>SARI!$BZ123</f>
        <v>0</v>
      </c>
      <c r="R126">
        <f>SARI!G123</f>
        <v>0</v>
      </c>
      <c r="S126" t="e">
        <f>SARI!G123/SARI!F123</f>
        <v>#DIV/0!</v>
      </c>
      <c r="T126">
        <f>SARI!H123</f>
        <v>0</v>
      </c>
      <c r="U126" s="83" t="e">
        <f>SARI!H123/SARI!F123</f>
        <v>#DIV/0!</v>
      </c>
      <c r="X126" s="81">
        <f>ILI!E123</f>
        <v>0</v>
      </c>
      <c r="Y126" s="81">
        <f>ILI!D123</f>
        <v>0</v>
      </c>
      <c r="Z126" s="83" t="e">
        <f t="shared" si="2"/>
        <v>#DIV/0!</v>
      </c>
      <c r="AA126" s="70" t="e">
        <f>ILI!E123/ILI!F123</f>
        <v>#DIV/0!</v>
      </c>
      <c r="AB126" s="81">
        <f>ILI!E123</f>
        <v>0</v>
      </c>
      <c r="AC126" s="70" t="e">
        <f>ILI!G123/ILI!E123</f>
        <v>#DIV/0!</v>
      </c>
      <c r="AD126" s="81">
        <f>ILI!H123 + ILI!I123</f>
        <v>0</v>
      </c>
      <c r="AE126" s="70" t="e">
        <f>(AD126)/ILI!F123</f>
        <v>#DIV/0!</v>
      </c>
    </row>
    <row r="127" spans="1:31" x14ac:dyDescent="0.25">
      <c r="B127" s="240">
        <f>SARI!$BZ124</f>
        <v>0</v>
      </c>
      <c r="C127" s="188"/>
      <c r="D127" s="72">
        <f>SARI!E124</f>
        <v>0</v>
      </c>
      <c r="E127" s="240">
        <f>SARI!$BZ124</f>
        <v>0</v>
      </c>
      <c r="F127" s="189"/>
      <c r="G127" s="70" t="e">
        <f>SARI!E124/SARI!D124</f>
        <v>#DIV/0!</v>
      </c>
      <c r="H127" s="240">
        <f>SARI!$BZ124</f>
        <v>0</v>
      </c>
      <c r="I127">
        <f>SARI!J124</f>
        <v>0</v>
      </c>
      <c r="J127">
        <f>SARI!K124</f>
        <v>0</v>
      </c>
      <c r="K127" s="190" t="e">
        <f>SARI!K124/SARI!J124</f>
        <v>#DIV/0!</v>
      </c>
      <c r="Q127" s="240">
        <f>SARI!$BZ124</f>
        <v>0</v>
      </c>
      <c r="R127">
        <f>SARI!G124</f>
        <v>0</v>
      </c>
      <c r="S127" t="e">
        <f>SARI!G124/SARI!F124</f>
        <v>#DIV/0!</v>
      </c>
      <c r="T127">
        <f>SARI!H124</f>
        <v>0</v>
      </c>
      <c r="U127" s="83" t="e">
        <f>SARI!H124/SARI!F124</f>
        <v>#DIV/0!</v>
      </c>
      <c r="X127" s="81">
        <f>ILI!E124</f>
        <v>0</v>
      </c>
      <c r="Y127" s="81">
        <f>ILI!D124</f>
        <v>0</v>
      </c>
      <c r="Z127" s="83" t="e">
        <f t="shared" si="2"/>
        <v>#DIV/0!</v>
      </c>
      <c r="AA127" s="70" t="e">
        <f>ILI!E124/ILI!F124</f>
        <v>#DIV/0!</v>
      </c>
      <c r="AB127" s="81">
        <f>ILI!E124</f>
        <v>0</v>
      </c>
      <c r="AC127" s="70" t="e">
        <f>ILI!G124/ILI!E124</f>
        <v>#DIV/0!</v>
      </c>
      <c r="AD127" s="81">
        <f>ILI!H124 + ILI!I124</f>
        <v>0</v>
      </c>
      <c r="AE127" s="70" t="e">
        <f>(AD127)/ILI!F124</f>
        <v>#DIV/0!</v>
      </c>
    </row>
    <row r="128" spans="1:31" x14ac:dyDescent="0.25">
      <c r="B128" s="240">
        <f>SARI!$BZ125</f>
        <v>0</v>
      </c>
      <c r="C128" s="188"/>
      <c r="D128" s="72">
        <f>SARI!E125</f>
        <v>0</v>
      </c>
      <c r="E128" s="240">
        <f>SARI!$BZ125</f>
        <v>0</v>
      </c>
      <c r="F128" s="189"/>
      <c r="G128" s="70" t="e">
        <f>SARI!E125/SARI!D125</f>
        <v>#DIV/0!</v>
      </c>
      <c r="H128" s="240">
        <f>SARI!$BZ125</f>
        <v>0</v>
      </c>
      <c r="I128">
        <f>SARI!J125</f>
        <v>0</v>
      </c>
      <c r="J128">
        <f>SARI!K125</f>
        <v>0</v>
      </c>
      <c r="K128" s="190" t="e">
        <f>SARI!K125/SARI!J125</f>
        <v>#DIV/0!</v>
      </c>
      <c r="Q128" s="240">
        <f>SARI!$BZ125</f>
        <v>0</v>
      </c>
      <c r="R128">
        <f>SARI!G125</f>
        <v>0</v>
      </c>
      <c r="S128" t="e">
        <f>SARI!G125/SARI!F125</f>
        <v>#DIV/0!</v>
      </c>
      <c r="T128">
        <f>SARI!H125</f>
        <v>0</v>
      </c>
      <c r="U128" s="83" t="e">
        <f>SARI!H125/SARI!F125</f>
        <v>#DIV/0!</v>
      </c>
      <c r="X128" s="81">
        <f>ILI!E125</f>
        <v>0</v>
      </c>
      <c r="Y128" s="81">
        <f>ILI!D125</f>
        <v>0</v>
      </c>
      <c r="Z128" s="83" t="e">
        <f t="shared" si="2"/>
        <v>#DIV/0!</v>
      </c>
      <c r="AA128" s="70" t="e">
        <f>ILI!E125/ILI!F125</f>
        <v>#DIV/0!</v>
      </c>
      <c r="AB128" s="81">
        <f>ILI!E125</f>
        <v>0</v>
      </c>
      <c r="AC128" s="70" t="e">
        <f>ILI!G125/ILI!E125</f>
        <v>#DIV/0!</v>
      </c>
      <c r="AD128" s="81">
        <f>ILI!H125 + ILI!I125</f>
        <v>0</v>
      </c>
      <c r="AE128" s="70" t="e">
        <f>(AD128)/ILI!F125</f>
        <v>#DIV/0!</v>
      </c>
    </row>
    <row r="129" spans="2:31" x14ac:dyDescent="0.25">
      <c r="B129" s="240">
        <f>SARI!$BZ126</f>
        <v>0</v>
      </c>
      <c r="C129" s="188"/>
      <c r="D129" s="72">
        <f>SARI!E126</f>
        <v>0</v>
      </c>
      <c r="E129" s="240">
        <f>SARI!$BZ126</f>
        <v>0</v>
      </c>
      <c r="F129" s="189"/>
      <c r="G129" s="70" t="e">
        <f>SARI!E126/SARI!D126</f>
        <v>#DIV/0!</v>
      </c>
      <c r="H129" s="240">
        <f>SARI!$BZ126</f>
        <v>0</v>
      </c>
      <c r="I129">
        <f>SARI!J126</f>
        <v>0</v>
      </c>
      <c r="J129">
        <f>SARI!K126</f>
        <v>0</v>
      </c>
      <c r="K129" s="190" t="e">
        <f>SARI!K126/SARI!J126</f>
        <v>#DIV/0!</v>
      </c>
      <c r="Q129" s="240">
        <f>SARI!$BZ126</f>
        <v>0</v>
      </c>
      <c r="R129">
        <f>SARI!G126</f>
        <v>0</v>
      </c>
      <c r="S129" t="e">
        <f>SARI!G126/SARI!F126</f>
        <v>#DIV/0!</v>
      </c>
      <c r="T129">
        <f>SARI!H126</f>
        <v>0</v>
      </c>
      <c r="U129" s="83" t="e">
        <f>SARI!H126/SARI!F126</f>
        <v>#DIV/0!</v>
      </c>
      <c r="X129" s="81">
        <f>ILI!E126</f>
        <v>0</v>
      </c>
      <c r="Y129" s="81">
        <f>ILI!D126</f>
        <v>0</v>
      </c>
      <c r="Z129" s="83" t="e">
        <f t="shared" si="2"/>
        <v>#DIV/0!</v>
      </c>
      <c r="AA129" s="70" t="e">
        <f>ILI!E126/ILI!F126</f>
        <v>#DIV/0!</v>
      </c>
      <c r="AB129" s="81">
        <f>ILI!E126</f>
        <v>0</v>
      </c>
      <c r="AC129" s="70" t="e">
        <f>ILI!G126/ILI!E126</f>
        <v>#DIV/0!</v>
      </c>
      <c r="AD129" s="81">
        <f>ILI!H126 + ILI!I126</f>
        <v>0</v>
      </c>
      <c r="AE129" s="70" t="e">
        <f>(AD129)/ILI!F126</f>
        <v>#DIV/0!</v>
      </c>
    </row>
    <row r="130" spans="2:31" x14ac:dyDescent="0.25">
      <c r="B130" s="240">
        <f>SARI!$BZ127</f>
        <v>0</v>
      </c>
      <c r="C130" s="188"/>
      <c r="D130" s="72">
        <f>SARI!E127</f>
        <v>0</v>
      </c>
      <c r="E130" s="240">
        <f>SARI!$BZ127</f>
        <v>0</v>
      </c>
      <c r="F130" s="189"/>
      <c r="G130" s="70" t="e">
        <f>SARI!E127/SARI!D127</f>
        <v>#DIV/0!</v>
      </c>
      <c r="H130" s="240">
        <f>SARI!$BZ127</f>
        <v>0</v>
      </c>
      <c r="I130">
        <f>SARI!J127</f>
        <v>0</v>
      </c>
      <c r="J130">
        <f>SARI!K127</f>
        <v>0</v>
      </c>
      <c r="K130" s="190" t="e">
        <f>SARI!K127/SARI!J127</f>
        <v>#DIV/0!</v>
      </c>
      <c r="Q130" s="240">
        <f>SARI!$BZ127</f>
        <v>0</v>
      </c>
      <c r="R130">
        <f>SARI!G127</f>
        <v>0</v>
      </c>
      <c r="S130" t="e">
        <f>SARI!G127/SARI!F127</f>
        <v>#DIV/0!</v>
      </c>
      <c r="T130">
        <f>SARI!H127</f>
        <v>0</v>
      </c>
      <c r="U130" s="83" t="e">
        <f>SARI!H127/SARI!F127</f>
        <v>#DIV/0!</v>
      </c>
      <c r="X130" s="81">
        <f>ILI!E127</f>
        <v>0</v>
      </c>
      <c r="Y130" s="81">
        <f>ILI!D127</f>
        <v>0</v>
      </c>
      <c r="Z130" s="83" t="e">
        <f t="shared" si="2"/>
        <v>#DIV/0!</v>
      </c>
      <c r="AA130" s="70" t="e">
        <f>ILI!E127/ILI!F127</f>
        <v>#DIV/0!</v>
      </c>
      <c r="AB130" s="81">
        <f>ILI!E127</f>
        <v>0</v>
      </c>
      <c r="AC130" s="70" t="e">
        <f>ILI!G127/ILI!E127</f>
        <v>#DIV/0!</v>
      </c>
      <c r="AD130" s="81">
        <f>ILI!H127 + ILI!I127</f>
        <v>0</v>
      </c>
      <c r="AE130" s="70" t="e">
        <f>(AD130)/ILI!F127</f>
        <v>#DIV/0!</v>
      </c>
    </row>
    <row r="131" spans="2:31" x14ac:dyDescent="0.25">
      <c r="B131" s="240">
        <f>SARI!$BZ128</f>
        <v>0</v>
      </c>
      <c r="C131" s="188"/>
      <c r="D131" s="72">
        <f>SARI!E128</f>
        <v>0</v>
      </c>
      <c r="E131" s="240">
        <f>SARI!$BZ128</f>
        <v>0</v>
      </c>
      <c r="F131" s="189"/>
      <c r="G131" s="70" t="e">
        <f>SARI!E128/SARI!D128</f>
        <v>#DIV/0!</v>
      </c>
      <c r="H131" s="240">
        <f>SARI!$BZ128</f>
        <v>0</v>
      </c>
      <c r="I131">
        <f>SARI!J128</f>
        <v>0</v>
      </c>
      <c r="J131">
        <f>SARI!K128</f>
        <v>0</v>
      </c>
      <c r="K131" s="190" t="e">
        <f>SARI!K128/SARI!J128</f>
        <v>#DIV/0!</v>
      </c>
      <c r="Q131" s="240">
        <f>SARI!$BZ128</f>
        <v>0</v>
      </c>
      <c r="R131">
        <f>SARI!G128</f>
        <v>0</v>
      </c>
      <c r="S131" t="e">
        <f>SARI!G128/SARI!F128</f>
        <v>#DIV/0!</v>
      </c>
      <c r="T131">
        <f>SARI!H128</f>
        <v>0</v>
      </c>
      <c r="U131" s="83" t="e">
        <f>SARI!H128/SARI!F128</f>
        <v>#DIV/0!</v>
      </c>
      <c r="X131" s="81">
        <f>ILI!E128</f>
        <v>0</v>
      </c>
      <c r="Y131" s="81">
        <f>ILI!D128</f>
        <v>0</v>
      </c>
      <c r="Z131" s="83" t="e">
        <f t="shared" si="2"/>
        <v>#DIV/0!</v>
      </c>
      <c r="AA131" s="70" t="e">
        <f>ILI!E128/ILI!F128</f>
        <v>#DIV/0!</v>
      </c>
      <c r="AB131" s="81">
        <f>ILI!E128</f>
        <v>0</v>
      </c>
      <c r="AC131" s="70" t="e">
        <f>ILI!G128/ILI!E128</f>
        <v>#DIV/0!</v>
      </c>
      <c r="AD131" s="81">
        <f>ILI!H128 + ILI!I128</f>
        <v>0</v>
      </c>
      <c r="AE131" s="70" t="e">
        <f>(AD131)/ILI!F128</f>
        <v>#DIV/0!</v>
      </c>
    </row>
    <row r="132" spans="2:31" x14ac:dyDescent="0.25">
      <c r="B132" s="240">
        <f>SARI!$BZ129</f>
        <v>0</v>
      </c>
      <c r="C132" s="188"/>
      <c r="D132" s="72">
        <f>SARI!E129</f>
        <v>0</v>
      </c>
      <c r="E132" s="240">
        <f>SARI!$BZ129</f>
        <v>0</v>
      </c>
      <c r="F132" s="189"/>
      <c r="G132" s="70" t="e">
        <f>SARI!E129/SARI!D129</f>
        <v>#DIV/0!</v>
      </c>
      <c r="H132" s="240">
        <f>SARI!$BZ129</f>
        <v>0</v>
      </c>
      <c r="I132">
        <f>SARI!J129</f>
        <v>0</v>
      </c>
      <c r="J132">
        <f>SARI!K129</f>
        <v>0</v>
      </c>
      <c r="K132" s="190" t="e">
        <f>SARI!K129/SARI!J129</f>
        <v>#DIV/0!</v>
      </c>
      <c r="Q132" s="240">
        <f>SARI!$BZ129</f>
        <v>0</v>
      </c>
      <c r="R132">
        <f>SARI!G129</f>
        <v>0</v>
      </c>
      <c r="S132" t="e">
        <f>SARI!G129/SARI!F129</f>
        <v>#DIV/0!</v>
      </c>
      <c r="T132">
        <f>SARI!H129</f>
        <v>0</v>
      </c>
      <c r="U132" s="83" t="e">
        <f>SARI!H129/SARI!F129</f>
        <v>#DIV/0!</v>
      </c>
      <c r="X132" s="81">
        <f>ILI!E129</f>
        <v>0</v>
      </c>
      <c r="Y132" s="81">
        <f>ILI!D129</f>
        <v>0</v>
      </c>
      <c r="Z132" s="83" t="e">
        <f t="shared" si="2"/>
        <v>#DIV/0!</v>
      </c>
      <c r="AA132" s="70" t="e">
        <f>ILI!E129/ILI!F129</f>
        <v>#DIV/0!</v>
      </c>
      <c r="AB132" s="81">
        <f>ILI!E129</f>
        <v>0</v>
      </c>
      <c r="AC132" s="70" t="e">
        <f>ILI!G129/ILI!E129</f>
        <v>#DIV/0!</v>
      </c>
      <c r="AD132" s="81">
        <f>ILI!H129 + ILI!I129</f>
        <v>0</v>
      </c>
      <c r="AE132" s="70" t="e">
        <f>(AD132)/ILI!F129</f>
        <v>#DIV/0!</v>
      </c>
    </row>
    <row r="133" spans="2:31" x14ac:dyDescent="0.25">
      <c r="B133" s="240">
        <f>SARI!$BZ130</f>
        <v>0</v>
      </c>
      <c r="C133" s="188"/>
      <c r="D133" s="72">
        <f>SARI!E130</f>
        <v>0</v>
      </c>
      <c r="E133" s="240">
        <f>SARI!$BZ130</f>
        <v>0</v>
      </c>
      <c r="F133" s="189"/>
      <c r="G133" s="70" t="e">
        <f>SARI!E130/SARI!D130</f>
        <v>#DIV/0!</v>
      </c>
      <c r="H133" s="240">
        <f>SARI!$BZ130</f>
        <v>0</v>
      </c>
      <c r="I133">
        <f>SARI!J130</f>
        <v>0</v>
      </c>
      <c r="J133">
        <f>SARI!K130</f>
        <v>0</v>
      </c>
      <c r="K133" s="190" t="e">
        <f>SARI!K130/SARI!J130</f>
        <v>#DIV/0!</v>
      </c>
      <c r="Q133" s="240">
        <f>SARI!$BZ130</f>
        <v>0</v>
      </c>
      <c r="R133">
        <f>SARI!G130</f>
        <v>0</v>
      </c>
      <c r="S133" t="e">
        <f>SARI!G130/SARI!F130</f>
        <v>#DIV/0!</v>
      </c>
      <c r="T133">
        <f>SARI!H130</f>
        <v>0</v>
      </c>
      <c r="U133" s="83" t="e">
        <f>SARI!H130/SARI!F130</f>
        <v>#DIV/0!</v>
      </c>
      <c r="X133" s="81">
        <f>ILI!E130</f>
        <v>0</v>
      </c>
      <c r="Y133" s="81">
        <f>ILI!D130</f>
        <v>0</v>
      </c>
      <c r="Z133" s="83" t="e">
        <f t="shared" si="2"/>
        <v>#DIV/0!</v>
      </c>
      <c r="AA133" s="70" t="e">
        <f>ILI!E130/ILI!F130</f>
        <v>#DIV/0!</v>
      </c>
      <c r="AB133" s="81">
        <f>ILI!E130</f>
        <v>0</v>
      </c>
      <c r="AC133" s="70" t="e">
        <f>ILI!G130/ILI!E130</f>
        <v>#DIV/0!</v>
      </c>
      <c r="AD133" s="81">
        <f>ILI!H130 + ILI!I130</f>
        <v>0</v>
      </c>
      <c r="AE133" s="70" t="e">
        <f>(AD133)/ILI!F130</f>
        <v>#DIV/0!</v>
      </c>
    </row>
    <row r="134" spans="2:31" x14ac:dyDescent="0.25">
      <c r="B134" s="240">
        <f>SARI!$BZ131</f>
        <v>0</v>
      </c>
      <c r="C134" s="188"/>
      <c r="D134" s="72">
        <f>SARI!E131</f>
        <v>0</v>
      </c>
      <c r="E134" s="240">
        <f>SARI!$BZ131</f>
        <v>0</v>
      </c>
      <c r="F134" s="189"/>
      <c r="G134" s="70" t="e">
        <f>SARI!E131/SARI!D131</f>
        <v>#DIV/0!</v>
      </c>
      <c r="H134" s="240">
        <f>SARI!$BZ131</f>
        <v>0</v>
      </c>
      <c r="I134">
        <f>SARI!J131</f>
        <v>0</v>
      </c>
      <c r="J134">
        <f>SARI!K131</f>
        <v>0</v>
      </c>
      <c r="K134" s="190" t="e">
        <f>SARI!K131/SARI!J131</f>
        <v>#DIV/0!</v>
      </c>
      <c r="Q134" s="240">
        <f>SARI!$BZ131</f>
        <v>0</v>
      </c>
      <c r="R134">
        <f>SARI!G131</f>
        <v>0</v>
      </c>
      <c r="S134" t="e">
        <f>SARI!G131/SARI!F131</f>
        <v>#DIV/0!</v>
      </c>
      <c r="T134">
        <f>SARI!H131</f>
        <v>0</v>
      </c>
      <c r="U134" s="83" t="e">
        <f>SARI!H131/SARI!F131</f>
        <v>#DIV/0!</v>
      </c>
      <c r="X134" s="81">
        <f>ILI!E131</f>
        <v>0</v>
      </c>
      <c r="Y134" s="81">
        <f>ILI!D131</f>
        <v>0</v>
      </c>
      <c r="Z134" s="83" t="e">
        <f t="shared" si="2"/>
        <v>#DIV/0!</v>
      </c>
      <c r="AA134" s="70" t="e">
        <f>ILI!E131/ILI!F131</f>
        <v>#DIV/0!</v>
      </c>
      <c r="AB134" s="81">
        <f>ILI!E131</f>
        <v>0</v>
      </c>
      <c r="AC134" s="70" t="e">
        <f>ILI!G131/ILI!E131</f>
        <v>#DIV/0!</v>
      </c>
      <c r="AD134" s="81">
        <f>ILI!H131 + ILI!I131</f>
        <v>0</v>
      </c>
      <c r="AE134" s="70" t="e">
        <f>(AD134)/ILI!F131</f>
        <v>#DIV/0!</v>
      </c>
    </row>
    <row r="135" spans="2:31" x14ac:dyDescent="0.25">
      <c r="B135" s="240">
        <f>SARI!$BZ132</f>
        <v>0</v>
      </c>
      <c r="C135" s="188"/>
      <c r="D135" s="72">
        <f>SARI!E132</f>
        <v>0</v>
      </c>
      <c r="E135" s="240">
        <f>SARI!$BZ132</f>
        <v>0</v>
      </c>
      <c r="F135" s="189"/>
      <c r="G135" s="70" t="e">
        <f>SARI!E132/SARI!D132</f>
        <v>#DIV/0!</v>
      </c>
      <c r="H135" s="240">
        <f>SARI!$BZ132</f>
        <v>0</v>
      </c>
      <c r="I135">
        <f>SARI!J132</f>
        <v>0</v>
      </c>
      <c r="J135">
        <f>SARI!K132</f>
        <v>0</v>
      </c>
      <c r="K135" s="190" t="e">
        <f>SARI!K132/SARI!J132</f>
        <v>#DIV/0!</v>
      </c>
      <c r="Q135" s="240">
        <f>SARI!$BZ132</f>
        <v>0</v>
      </c>
      <c r="R135">
        <f>SARI!G132</f>
        <v>0</v>
      </c>
      <c r="S135" t="e">
        <f>SARI!G132/SARI!F132</f>
        <v>#DIV/0!</v>
      </c>
      <c r="T135">
        <f>SARI!H132</f>
        <v>0</v>
      </c>
      <c r="U135" s="83" t="e">
        <f>SARI!H132/SARI!F132</f>
        <v>#DIV/0!</v>
      </c>
      <c r="X135" s="81">
        <f>ILI!E132</f>
        <v>0</v>
      </c>
      <c r="Y135" s="81">
        <f>ILI!D132</f>
        <v>0</v>
      </c>
      <c r="Z135" s="83" t="e">
        <f t="shared" si="2"/>
        <v>#DIV/0!</v>
      </c>
      <c r="AA135" s="70" t="e">
        <f>ILI!E132/ILI!F132</f>
        <v>#DIV/0!</v>
      </c>
      <c r="AB135" s="81">
        <f>ILI!E132</f>
        <v>0</v>
      </c>
      <c r="AC135" s="70" t="e">
        <f>ILI!G132/ILI!E132</f>
        <v>#DIV/0!</v>
      </c>
      <c r="AD135" s="81">
        <f>ILI!H132 + ILI!I132</f>
        <v>0</v>
      </c>
      <c r="AE135" s="70" t="e">
        <f>(AD135)/ILI!F132</f>
        <v>#DIV/0!</v>
      </c>
    </row>
    <row r="136" spans="2:31" x14ac:dyDescent="0.25">
      <c r="B136" s="240">
        <f>SARI!$BZ133</f>
        <v>0</v>
      </c>
      <c r="C136" s="188"/>
      <c r="D136" s="72">
        <f>SARI!E133</f>
        <v>0</v>
      </c>
      <c r="E136" s="240">
        <f>SARI!$BZ133</f>
        <v>0</v>
      </c>
      <c r="F136" s="189"/>
      <c r="G136" s="70" t="e">
        <f>SARI!E133/SARI!D133</f>
        <v>#DIV/0!</v>
      </c>
      <c r="H136" s="240">
        <f>SARI!$BZ133</f>
        <v>0</v>
      </c>
      <c r="I136">
        <f>SARI!J133</f>
        <v>0</v>
      </c>
      <c r="J136">
        <f>SARI!K133</f>
        <v>0</v>
      </c>
      <c r="K136" s="190" t="e">
        <f>SARI!K133/SARI!J133</f>
        <v>#DIV/0!</v>
      </c>
      <c r="Q136" s="240">
        <f>SARI!$BZ133</f>
        <v>0</v>
      </c>
      <c r="R136">
        <f>SARI!G133</f>
        <v>0</v>
      </c>
      <c r="S136" t="e">
        <f>SARI!G133/SARI!F133</f>
        <v>#DIV/0!</v>
      </c>
      <c r="T136">
        <f>SARI!H133</f>
        <v>0</v>
      </c>
      <c r="U136" s="83" t="e">
        <f>SARI!H133/SARI!F133</f>
        <v>#DIV/0!</v>
      </c>
      <c r="X136" s="81">
        <f>ILI!E133</f>
        <v>0</v>
      </c>
      <c r="Y136" s="81">
        <f>ILI!D133</f>
        <v>0</v>
      </c>
      <c r="Z136" s="83" t="e">
        <f t="shared" si="2"/>
        <v>#DIV/0!</v>
      </c>
      <c r="AA136" s="70" t="e">
        <f>ILI!E133/ILI!F133</f>
        <v>#DIV/0!</v>
      </c>
      <c r="AB136" s="81">
        <f>ILI!E133</f>
        <v>0</v>
      </c>
      <c r="AC136" s="70" t="e">
        <f>ILI!G133/ILI!E133</f>
        <v>#DIV/0!</v>
      </c>
      <c r="AD136" s="81">
        <f>ILI!H133 + ILI!I133</f>
        <v>0</v>
      </c>
      <c r="AE136" s="70" t="e">
        <f>(AD136)/ILI!F133</f>
        <v>#DIV/0!</v>
      </c>
    </row>
    <row r="137" spans="2:31" x14ac:dyDescent="0.25">
      <c r="B137" s="240">
        <f>SARI!$BZ134</f>
        <v>0</v>
      </c>
      <c r="C137" s="188"/>
      <c r="D137" s="72">
        <f>SARI!E134</f>
        <v>0</v>
      </c>
      <c r="E137" s="240">
        <f>SARI!$BZ134</f>
        <v>0</v>
      </c>
      <c r="F137" s="189"/>
      <c r="G137" s="70" t="e">
        <f>SARI!E134/SARI!D134</f>
        <v>#DIV/0!</v>
      </c>
      <c r="H137" s="240">
        <f>SARI!$BZ134</f>
        <v>0</v>
      </c>
      <c r="I137">
        <f>SARI!J134</f>
        <v>0</v>
      </c>
      <c r="J137">
        <f>SARI!K134</f>
        <v>0</v>
      </c>
      <c r="K137" s="190" t="e">
        <f>SARI!K134/SARI!J134</f>
        <v>#DIV/0!</v>
      </c>
      <c r="Q137" s="240">
        <f>SARI!$BZ134</f>
        <v>0</v>
      </c>
      <c r="R137">
        <f>SARI!G134</f>
        <v>0</v>
      </c>
      <c r="S137" t="e">
        <f>SARI!G134/SARI!F134</f>
        <v>#DIV/0!</v>
      </c>
      <c r="T137">
        <f>SARI!H134</f>
        <v>0</v>
      </c>
      <c r="U137" s="83" t="e">
        <f>SARI!H134/SARI!F134</f>
        <v>#DIV/0!</v>
      </c>
      <c r="X137" s="81">
        <f>ILI!E134</f>
        <v>0</v>
      </c>
      <c r="Y137" s="81">
        <f>ILI!D134</f>
        <v>0</v>
      </c>
      <c r="Z137" s="83" t="e">
        <f t="shared" si="2"/>
        <v>#DIV/0!</v>
      </c>
      <c r="AA137" s="70" t="e">
        <f>ILI!E134/ILI!F134</f>
        <v>#DIV/0!</v>
      </c>
      <c r="AB137" s="81">
        <f>ILI!E134</f>
        <v>0</v>
      </c>
      <c r="AC137" s="70" t="e">
        <f>ILI!G134/ILI!E134</f>
        <v>#DIV/0!</v>
      </c>
      <c r="AD137" s="81">
        <f>ILI!H134 + ILI!I134</f>
        <v>0</v>
      </c>
      <c r="AE137" s="70" t="e">
        <f>(AD137)/ILI!F134</f>
        <v>#DIV/0!</v>
      </c>
    </row>
    <row r="138" spans="2:31" x14ac:dyDescent="0.25">
      <c r="B138" s="240">
        <f>SARI!$BZ135</f>
        <v>0</v>
      </c>
      <c r="C138" s="188"/>
      <c r="D138" s="72">
        <f>SARI!E135</f>
        <v>0</v>
      </c>
      <c r="E138" s="240">
        <f>SARI!$BZ135</f>
        <v>0</v>
      </c>
      <c r="F138" s="189"/>
      <c r="G138" s="70" t="e">
        <f>SARI!E135/SARI!D135</f>
        <v>#DIV/0!</v>
      </c>
      <c r="H138" s="240">
        <f>SARI!$BZ135</f>
        <v>0</v>
      </c>
      <c r="I138">
        <f>SARI!J135</f>
        <v>0</v>
      </c>
      <c r="J138">
        <f>SARI!K135</f>
        <v>0</v>
      </c>
      <c r="K138" s="190" t="e">
        <f>SARI!K135/SARI!J135</f>
        <v>#DIV/0!</v>
      </c>
      <c r="Q138" s="240">
        <f>SARI!$BZ135</f>
        <v>0</v>
      </c>
      <c r="R138">
        <f>SARI!G135</f>
        <v>0</v>
      </c>
      <c r="S138" t="e">
        <f>SARI!G135/SARI!F135</f>
        <v>#DIV/0!</v>
      </c>
      <c r="T138">
        <f>SARI!H135</f>
        <v>0</v>
      </c>
      <c r="U138" s="83" t="e">
        <f>SARI!H135/SARI!F135</f>
        <v>#DIV/0!</v>
      </c>
      <c r="X138" s="81">
        <f>ILI!E135</f>
        <v>0</v>
      </c>
      <c r="Y138" s="81">
        <f>ILI!D135</f>
        <v>0</v>
      </c>
      <c r="Z138" s="83" t="e">
        <f t="shared" si="2"/>
        <v>#DIV/0!</v>
      </c>
      <c r="AA138" s="70" t="e">
        <f>ILI!E135/ILI!F135</f>
        <v>#DIV/0!</v>
      </c>
      <c r="AB138" s="81">
        <f>ILI!E135</f>
        <v>0</v>
      </c>
      <c r="AC138" s="70" t="e">
        <f>ILI!G135/ILI!E135</f>
        <v>#DIV/0!</v>
      </c>
      <c r="AD138" s="81">
        <f>ILI!H135 + ILI!I135</f>
        <v>0</v>
      </c>
      <c r="AE138" s="70" t="e">
        <f>(AD138)/ILI!F135</f>
        <v>#DIV/0!</v>
      </c>
    </row>
    <row r="139" spans="2:31" x14ac:dyDescent="0.25">
      <c r="B139" s="240">
        <f>SARI!$BZ136</f>
        <v>0</v>
      </c>
      <c r="C139" s="188"/>
      <c r="D139" s="72">
        <f>SARI!E136</f>
        <v>0</v>
      </c>
      <c r="E139" s="240">
        <f>SARI!$BZ136</f>
        <v>0</v>
      </c>
      <c r="F139" s="189"/>
      <c r="G139" s="70" t="e">
        <f>SARI!E136/SARI!D136</f>
        <v>#DIV/0!</v>
      </c>
      <c r="H139" s="240">
        <f>SARI!$BZ136</f>
        <v>0</v>
      </c>
      <c r="I139">
        <f>SARI!J136</f>
        <v>0</v>
      </c>
      <c r="J139">
        <f>SARI!K136</f>
        <v>0</v>
      </c>
      <c r="K139" s="190" t="e">
        <f>SARI!K136/SARI!J136</f>
        <v>#DIV/0!</v>
      </c>
      <c r="Q139" s="240">
        <f>SARI!$BZ136</f>
        <v>0</v>
      </c>
      <c r="R139">
        <f>SARI!G136</f>
        <v>0</v>
      </c>
      <c r="S139" t="e">
        <f>SARI!G136/SARI!F136</f>
        <v>#DIV/0!</v>
      </c>
      <c r="T139">
        <f>SARI!H136</f>
        <v>0</v>
      </c>
      <c r="U139" s="83" t="e">
        <f>SARI!H136/SARI!F136</f>
        <v>#DIV/0!</v>
      </c>
      <c r="X139" s="81">
        <f>ILI!E136</f>
        <v>0</v>
      </c>
      <c r="Y139" s="81">
        <f>ILI!D136</f>
        <v>0</v>
      </c>
      <c r="Z139" s="83" t="e">
        <f t="shared" si="2"/>
        <v>#DIV/0!</v>
      </c>
      <c r="AA139" s="70" t="e">
        <f>ILI!E136/ILI!F136</f>
        <v>#DIV/0!</v>
      </c>
      <c r="AB139" s="81">
        <f>ILI!E136</f>
        <v>0</v>
      </c>
      <c r="AC139" s="70" t="e">
        <f>ILI!G136/ILI!E136</f>
        <v>#DIV/0!</v>
      </c>
      <c r="AD139" s="81">
        <f>ILI!H136 + ILI!I136</f>
        <v>0</v>
      </c>
      <c r="AE139" s="70" t="e">
        <f>(AD139)/ILI!F136</f>
        <v>#DIV/0!</v>
      </c>
    </row>
    <row r="140" spans="2:31" x14ac:dyDescent="0.25">
      <c r="B140" s="240">
        <f>SARI!$BZ137</f>
        <v>0</v>
      </c>
      <c r="C140" s="188"/>
      <c r="D140" s="72">
        <f>SARI!E137</f>
        <v>0</v>
      </c>
      <c r="E140" s="240">
        <f>SARI!$BZ137</f>
        <v>0</v>
      </c>
      <c r="F140" s="189"/>
      <c r="G140" s="70" t="e">
        <f>SARI!E137/SARI!D137</f>
        <v>#DIV/0!</v>
      </c>
      <c r="H140" s="240">
        <f>SARI!$BZ137</f>
        <v>0</v>
      </c>
      <c r="I140">
        <f>SARI!J137</f>
        <v>0</v>
      </c>
      <c r="J140">
        <f>SARI!K137</f>
        <v>0</v>
      </c>
      <c r="K140" s="190" t="e">
        <f>SARI!K137/SARI!J137</f>
        <v>#DIV/0!</v>
      </c>
      <c r="Q140" s="240">
        <f>SARI!$BZ137</f>
        <v>0</v>
      </c>
      <c r="R140">
        <f>SARI!G137</f>
        <v>0</v>
      </c>
      <c r="S140" t="e">
        <f>SARI!G137/SARI!F137</f>
        <v>#DIV/0!</v>
      </c>
      <c r="T140">
        <f>SARI!H137</f>
        <v>0</v>
      </c>
      <c r="U140" s="83" t="e">
        <f>SARI!H137/SARI!F137</f>
        <v>#DIV/0!</v>
      </c>
      <c r="X140" s="81">
        <f>ILI!E137</f>
        <v>0</v>
      </c>
      <c r="Y140" s="81">
        <f>ILI!D137</f>
        <v>0</v>
      </c>
      <c r="Z140" s="83" t="e">
        <f t="shared" si="2"/>
        <v>#DIV/0!</v>
      </c>
      <c r="AA140" s="70" t="e">
        <f>ILI!E137/ILI!F137</f>
        <v>#DIV/0!</v>
      </c>
      <c r="AB140" s="81">
        <f>ILI!E137</f>
        <v>0</v>
      </c>
      <c r="AC140" s="70" t="e">
        <f>ILI!G137/ILI!E137</f>
        <v>#DIV/0!</v>
      </c>
      <c r="AD140" s="81">
        <f>ILI!H137 + ILI!I137</f>
        <v>0</v>
      </c>
      <c r="AE140" s="70" t="e">
        <f>(AD140)/ILI!F137</f>
        <v>#DIV/0!</v>
      </c>
    </row>
    <row r="141" spans="2:31" x14ac:dyDescent="0.25">
      <c r="B141" s="240">
        <f>SARI!$BZ138</f>
        <v>0</v>
      </c>
      <c r="C141" s="188"/>
      <c r="D141" s="72">
        <f>SARI!E138</f>
        <v>0</v>
      </c>
      <c r="E141" s="240">
        <f>SARI!$BZ138</f>
        <v>0</v>
      </c>
      <c r="F141" s="189"/>
      <c r="G141" s="70" t="e">
        <f>SARI!E138/SARI!D138</f>
        <v>#DIV/0!</v>
      </c>
      <c r="H141" s="240">
        <f>SARI!$BZ138</f>
        <v>0</v>
      </c>
      <c r="I141">
        <f>SARI!J138</f>
        <v>0</v>
      </c>
      <c r="J141">
        <f>SARI!K138</f>
        <v>0</v>
      </c>
      <c r="K141" s="190" t="e">
        <f>SARI!K138/SARI!J138</f>
        <v>#DIV/0!</v>
      </c>
      <c r="Q141" s="240">
        <f>SARI!$BZ138</f>
        <v>0</v>
      </c>
      <c r="R141">
        <f>SARI!G138</f>
        <v>0</v>
      </c>
      <c r="S141" t="e">
        <f>SARI!G138/SARI!F138</f>
        <v>#DIV/0!</v>
      </c>
      <c r="T141">
        <f>SARI!H138</f>
        <v>0</v>
      </c>
      <c r="U141" s="83" t="e">
        <f>SARI!H138/SARI!F138</f>
        <v>#DIV/0!</v>
      </c>
      <c r="X141" s="81">
        <f>ILI!E138</f>
        <v>0</v>
      </c>
      <c r="Y141" s="81">
        <f>ILI!D138</f>
        <v>0</v>
      </c>
      <c r="Z141" s="83" t="e">
        <f t="shared" si="2"/>
        <v>#DIV/0!</v>
      </c>
      <c r="AA141" s="70" t="e">
        <f>ILI!E138/ILI!F138</f>
        <v>#DIV/0!</v>
      </c>
      <c r="AB141" s="81">
        <f>ILI!E138</f>
        <v>0</v>
      </c>
      <c r="AC141" s="70" t="e">
        <f>ILI!G138/ILI!E138</f>
        <v>#DIV/0!</v>
      </c>
      <c r="AD141" s="81">
        <f>ILI!H138 + ILI!I138</f>
        <v>0</v>
      </c>
      <c r="AE141" s="70" t="e">
        <f>(AD141)/ILI!F138</f>
        <v>#DIV/0!</v>
      </c>
    </row>
    <row r="142" spans="2:31" x14ac:dyDescent="0.25">
      <c r="B142" s="240">
        <f>SARI!$BZ139</f>
        <v>0</v>
      </c>
      <c r="C142" s="188"/>
      <c r="D142" s="72">
        <f>SARI!E139</f>
        <v>0</v>
      </c>
      <c r="E142" s="240">
        <f>SARI!$BZ139</f>
        <v>0</v>
      </c>
      <c r="F142" s="189"/>
      <c r="G142" s="70" t="e">
        <f>SARI!E139/SARI!D139</f>
        <v>#DIV/0!</v>
      </c>
      <c r="H142" s="240">
        <f>SARI!$BZ139</f>
        <v>0</v>
      </c>
      <c r="I142">
        <f>SARI!J139</f>
        <v>0</v>
      </c>
      <c r="J142">
        <f>SARI!K139</f>
        <v>0</v>
      </c>
      <c r="K142" s="190" t="e">
        <f>SARI!K139/SARI!J139</f>
        <v>#DIV/0!</v>
      </c>
      <c r="Q142" s="240">
        <f>SARI!$BZ139</f>
        <v>0</v>
      </c>
      <c r="R142">
        <f>SARI!G139</f>
        <v>0</v>
      </c>
      <c r="S142" t="e">
        <f>SARI!G139/SARI!F139</f>
        <v>#DIV/0!</v>
      </c>
      <c r="T142">
        <f>SARI!H139</f>
        <v>0</v>
      </c>
      <c r="U142" s="83" t="e">
        <f>SARI!H139/SARI!F139</f>
        <v>#DIV/0!</v>
      </c>
      <c r="X142" s="81">
        <f>ILI!E139</f>
        <v>0</v>
      </c>
      <c r="Y142" s="81">
        <f>ILI!D139</f>
        <v>0</v>
      </c>
      <c r="Z142" s="83" t="e">
        <f t="shared" si="2"/>
        <v>#DIV/0!</v>
      </c>
      <c r="AA142" s="70" t="e">
        <f>ILI!E139/ILI!F139</f>
        <v>#DIV/0!</v>
      </c>
      <c r="AB142" s="81">
        <f>ILI!E139</f>
        <v>0</v>
      </c>
      <c r="AC142" s="70" t="e">
        <f>ILI!G139/ILI!E139</f>
        <v>#DIV/0!</v>
      </c>
      <c r="AD142" s="81">
        <f>ILI!H139 + ILI!I139</f>
        <v>0</v>
      </c>
      <c r="AE142" s="70" t="e">
        <f>(AD142)/ILI!F139</f>
        <v>#DIV/0!</v>
      </c>
    </row>
    <row r="143" spans="2:31" x14ac:dyDescent="0.25">
      <c r="B143" s="240">
        <f>SARI!$BZ140</f>
        <v>0</v>
      </c>
      <c r="C143" s="188"/>
      <c r="D143" s="72">
        <f>SARI!E140</f>
        <v>0</v>
      </c>
      <c r="E143" s="240">
        <f>SARI!$BZ140</f>
        <v>0</v>
      </c>
      <c r="F143" s="189"/>
      <c r="G143" s="70" t="e">
        <f>SARI!E140/SARI!D140</f>
        <v>#DIV/0!</v>
      </c>
      <c r="H143" s="240">
        <f>SARI!$BZ140</f>
        <v>0</v>
      </c>
      <c r="I143">
        <f>SARI!J140</f>
        <v>0</v>
      </c>
      <c r="J143">
        <f>SARI!K140</f>
        <v>0</v>
      </c>
      <c r="K143" s="190" t="e">
        <f>SARI!K140/SARI!J140</f>
        <v>#DIV/0!</v>
      </c>
      <c r="Q143" s="240">
        <f>SARI!$BZ140</f>
        <v>0</v>
      </c>
      <c r="R143">
        <f>SARI!G140</f>
        <v>0</v>
      </c>
      <c r="S143" t="e">
        <f>SARI!G140/SARI!F140</f>
        <v>#DIV/0!</v>
      </c>
      <c r="T143">
        <f>SARI!H140</f>
        <v>0</v>
      </c>
      <c r="U143" s="83" t="e">
        <f>SARI!H140/SARI!F140</f>
        <v>#DIV/0!</v>
      </c>
      <c r="X143" s="81">
        <f>ILI!E140</f>
        <v>0</v>
      </c>
      <c r="Y143" s="81">
        <f>ILI!D140</f>
        <v>0</v>
      </c>
      <c r="Z143" s="83" t="e">
        <f t="shared" si="2"/>
        <v>#DIV/0!</v>
      </c>
      <c r="AA143" s="70" t="e">
        <f>ILI!E140/ILI!F140</f>
        <v>#DIV/0!</v>
      </c>
      <c r="AB143" s="81">
        <f>ILI!E140</f>
        <v>0</v>
      </c>
      <c r="AC143" s="70" t="e">
        <f>ILI!G140/ILI!E140</f>
        <v>#DIV/0!</v>
      </c>
      <c r="AD143" s="81">
        <f>ILI!H140 + ILI!I140</f>
        <v>0</v>
      </c>
      <c r="AE143" s="70" t="e">
        <f>(AD143)/ILI!F140</f>
        <v>#DIV/0!</v>
      </c>
    </row>
    <row r="144" spans="2:31" x14ac:dyDescent="0.25">
      <c r="B144" s="240">
        <f>SARI!$BZ141</f>
        <v>0</v>
      </c>
      <c r="C144" s="188"/>
      <c r="D144" s="72">
        <f>SARI!E141</f>
        <v>0</v>
      </c>
      <c r="E144" s="240">
        <f>SARI!$BZ141</f>
        <v>0</v>
      </c>
      <c r="F144" s="189"/>
      <c r="G144" s="70" t="e">
        <f>SARI!E141/SARI!D141</f>
        <v>#DIV/0!</v>
      </c>
      <c r="H144" s="240">
        <f>SARI!$BZ141</f>
        <v>0</v>
      </c>
      <c r="I144">
        <f>SARI!J141</f>
        <v>0</v>
      </c>
      <c r="J144">
        <f>SARI!K141</f>
        <v>0</v>
      </c>
      <c r="K144" s="190" t="e">
        <f>SARI!K141/SARI!J141</f>
        <v>#DIV/0!</v>
      </c>
      <c r="Q144" s="240">
        <f>SARI!$BZ141</f>
        <v>0</v>
      </c>
      <c r="R144">
        <f>SARI!G141</f>
        <v>0</v>
      </c>
      <c r="S144" t="e">
        <f>SARI!G141/SARI!F141</f>
        <v>#DIV/0!</v>
      </c>
      <c r="T144">
        <f>SARI!H141</f>
        <v>0</v>
      </c>
      <c r="U144" s="83" t="e">
        <f>SARI!H141/SARI!F141</f>
        <v>#DIV/0!</v>
      </c>
      <c r="X144" s="81">
        <f>ILI!E141</f>
        <v>0</v>
      </c>
      <c r="Y144" s="81">
        <f>ILI!D141</f>
        <v>0</v>
      </c>
      <c r="Z144" s="83" t="e">
        <f t="shared" si="2"/>
        <v>#DIV/0!</v>
      </c>
      <c r="AA144" s="70" t="e">
        <f>ILI!E141/ILI!F141</f>
        <v>#DIV/0!</v>
      </c>
      <c r="AB144" s="81">
        <f>ILI!E141</f>
        <v>0</v>
      </c>
      <c r="AC144" s="70" t="e">
        <f>ILI!G141/ILI!E141</f>
        <v>#DIV/0!</v>
      </c>
      <c r="AD144" s="81">
        <f>ILI!H141 + ILI!I141</f>
        <v>0</v>
      </c>
      <c r="AE144" s="70" t="e">
        <f>(AD144)/ILI!F141</f>
        <v>#DIV/0!</v>
      </c>
    </row>
    <row r="145" spans="2:31" x14ac:dyDescent="0.25">
      <c r="B145" s="240">
        <f>SARI!$BZ142</f>
        <v>0</v>
      </c>
      <c r="C145" s="188"/>
      <c r="D145" s="72">
        <f>SARI!E142</f>
        <v>0</v>
      </c>
      <c r="E145" s="240">
        <f>SARI!$BZ142</f>
        <v>0</v>
      </c>
      <c r="F145" s="189"/>
      <c r="G145" s="70" t="e">
        <f>SARI!E142/SARI!D142</f>
        <v>#DIV/0!</v>
      </c>
      <c r="H145" s="240">
        <f>SARI!$BZ142</f>
        <v>0</v>
      </c>
      <c r="I145">
        <f>SARI!J142</f>
        <v>0</v>
      </c>
      <c r="J145">
        <f>SARI!K142</f>
        <v>0</v>
      </c>
      <c r="K145" s="190" t="e">
        <f>SARI!K142/SARI!J142</f>
        <v>#DIV/0!</v>
      </c>
      <c r="Q145" s="240">
        <f>SARI!$BZ142</f>
        <v>0</v>
      </c>
      <c r="R145">
        <f>SARI!G142</f>
        <v>0</v>
      </c>
      <c r="S145" t="e">
        <f>SARI!G142/SARI!F142</f>
        <v>#DIV/0!</v>
      </c>
      <c r="T145">
        <f>SARI!H142</f>
        <v>0</v>
      </c>
      <c r="U145" s="83" t="e">
        <f>SARI!H142/SARI!F142</f>
        <v>#DIV/0!</v>
      </c>
      <c r="X145" s="81">
        <f>ILI!E142</f>
        <v>0</v>
      </c>
      <c r="Y145" s="81">
        <f>ILI!D142</f>
        <v>0</v>
      </c>
      <c r="Z145" s="83" t="e">
        <f t="shared" si="2"/>
        <v>#DIV/0!</v>
      </c>
      <c r="AA145" s="70" t="e">
        <f>ILI!E142/ILI!F142</f>
        <v>#DIV/0!</v>
      </c>
      <c r="AB145" s="81">
        <f>ILI!E142</f>
        <v>0</v>
      </c>
      <c r="AC145" s="70" t="e">
        <f>ILI!G142/ILI!E142</f>
        <v>#DIV/0!</v>
      </c>
      <c r="AD145" s="81">
        <f>ILI!H142 + ILI!I142</f>
        <v>0</v>
      </c>
      <c r="AE145" s="70" t="e">
        <f>(AD145)/ILI!F142</f>
        <v>#DIV/0!</v>
      </c>
    </row>
    <row r="146" spans="2:31" x14ac:dyDescent="0.25">
      <c r="B146" s="240">
        <f>SARI!$BZ143</f>
        <v>0</v>
      </c>
      <c r="C146" s="188"/>
      <c r="D146" s="72">
        <f>SARI!E143</f>
        <v>0</v>
      </c>
      <c r="E146" s="240">
        <f>SARI!$BZ143</f>
        <v>0</v>
      </c>
      <c r="F146" s="189"/>
      <c r="G146" s="70" t="e">
        <f>SARI!E143/SARI!D143</f>
        <v>#DIV/0!</v>
      </c>
      <c r="H146" s="240">
        <f>SARI!$BZ143</f>
        <v>0</v>
      </c>
      <c r="I146">
        <f>SARI!J143</f>
        <v>0</v>
      </c>
      <c r="J146">
        <f>SARI!K143</f>
        <v>0</v>
      </c>
      <c r="K146" s="190" t="e">
        <f>SARI!K143/SARI!J143</f>
        <v>#DIV/0!</v>
      </c>
      <c r="Q146" s="240">
        <f>SARI!$BZ143</f>
        <v>0</v>
      </c>
      <c r="R146">
        <f>SARI!G143</f>
        <v>0</v>
      </c>
      <c r="S146" t="e">
        <f>SARI!G143/SARI!F143</f>
        <v>#DIV/0!</v>
      </c>
      <c r="T146">
        <f>SARI!H143</f>
        <v>0</v>
      </c>
      <c r="U146" s="83" t="e">
        <f>SARI!H143/SARI!F143</f>
        <v>#DIV/0!</v>
      </c>
      <c r="X146" s="81">
        <f>ILI!E143</f>
        <v>0</v>
      </c>
      <c r="Y146" s="81">
        <f>ILI!D143</f>
        <v>0</v>
      </c>
      <c r="Z146" s="83" t="e">
        <f t="shared" si="2"/>
        <v>#DIV/0!</v>
      </c>
      <c r="AA146" s="70" t="e">
        <f>ILI!E143/ILI!F143</f>
        <v>#DIV/0!</v>
      </c>
      <c r="AB146" s="81">
        <f>ILI!E143</f>
        <v>0</v>
      </c>
      <c r="AC146" s="70" t="e">
        <f>ILI!G143/ILI!E143</f>
        <v>#DIV/0!</v>
      </c>
      <c r="AD146" s="81">
        <f>ILI!H143 + ILI!I143</f>
        <v>0</v>
      </c>
      <c r="AE146" s="70" t="e">
        <f>(AD146)/ILI!F143</f>
        <v>#DIV/0!</v>
      </c>
    </row>
    <row r="147" spans="2:31" x14ac:dyDescent="0.25">
      <c r="B147" s="240">
        <f>SARI!$BZ144</f>
        <v>0</v>
      </c>
      <c r="C147" s="188"/>
      <c r="D147" s="72">
        <f>SARI!E144</f>
        <v>0</v>
      </c>
      <c r="E147" s="240">
        <f>SARI!$BZ144</f>
        <v>0</v>
      </c>
      <c r="F147" s="189"/>
      <c r="G147" s="70" t="e">
        <f>SARI!E144/SARI!D144</f>
        <v>#DIV/0!</v>
      </c>
      <c r="H147" s="240">
        <f>SARI!$BZ144</f>
        <v>0</v>
      </c>
      <c r="I147">
        <f>SARI!J144</f>
        <v>0</v>
      </c>
      <c r="J147">
        <f>SARI!K144</f>
        <v>0</v>
      </c>
      <c r="K147" s="190" t="e">
        <f>SARI!K144/SARI!J144</f>
        <v>#DIV/0!</v>
      </c>
      <c r="Q147" s="240">
        <f>SARI!$BZ144</f>
        <v>0</v>
      </c>
      <c r="R147">
        <f>SARI!G144</f>
        <v>0</v>
      </c>
      <c r="S147" t="e">
        <f>SARI!G144/SARI!F144</f>
        <v>#DIV/0!</v>
      </c>
      <c r="T147">
        <f>SARI!H144</f>
        <v>0</v>
      </c>
      <c r="U147" s="83" t="e">
        <f>SARI!H144/SARI!F144</f>
        <v>#DIV/0!</v>
      </c>
      <c r="X147" s="81">
        <f>ILI!E144</f>
        <v>0</v>
      </c>
      <c r="Y147" s="81">
        <f>ILI!D144</f>
        <v>0</v>
      </c>
      <c r="Z147" s="83" t="e">
        <f t="shared" si="2"/>
        <v>#DIV/0!</v>
      </c>
      <c r="AA147" s="70" t="e">
        <f>ILI!E144/ILI!F144</f>
        <v>#DIV/0!</v>
      </c>
      <c r="AB147" s="81">
        <f>ILI!E144</f>
        <v>0</v>
      </c>
      <c r="AC147" s="70" t="e">
        <f>ILI!G144/ILI!E144</f>
        <v>#DIV/0!</v>
      </c>
      <c r="AD147" s="81">
        <f>ILI!H144 + ILI!I144</f>
        <v>0</v>
      </c>
      <c r="AE147" s="70" t="e">
        <f>(AD147)/ILI!F144</f>
        <v>#DIV/0!</v>
      </c>
    </row>
    <row r="148" spans="2:31" x14ac:dyDescent="0.25">
      <c r="B148" s="240">
        <f>SARI!$BZ145</f>
        <v>0</v>
      </c>
      <c r="C148" s="188"/>
      <c r="D148" s="72">
        <f>SARI!E145</f>
        <v>0</v>
      </c>
      <c r="E148" s="240">
        <f>SARI!$BZ145</f>
        <v>0</v>
      </c>
      <c r="F148" s="189"/>
      <c r="G148" s="70" t="e">
        <f>SARI!E145/SARI!D145</f>
        <v>#DIV/0!</v>
      </c>
      <c r="H148" s="240">
        <f>SARI!$BZ145</f>
        <v>0</v>
      </c>
      <c r="I148">
        <f>SARI!J145</f>
        <v>0</v>
      </c>
      <c r="J148">
        <f>SARI!K145</f>
        <v>0</v>
      </c>
      <c r="K148" s="190" t="e">
        <f>SARI!K145/SARI!J145</f>
        <v>#DIV/0!</v>
      </c>
      <c r="Q148" s="240">
        <f>SARI!$BZ145</f>
        <v>0</v>
      </c>
      <c r="R148">
        <f>SARI!G145</f>
        <v>0</v>
      </c>
      <c r="S148" t="e">
        <f>SARI!G145/SARI!F145</f>
        <v>#DIV/0!</v>
      </c>
      <c r="T148">
        <f>SARI!H145</f>
        <v>0</v>
      </c>
      <c r="U148" s="83" t="e">
        <f>SARI!H145/SARI!F145</f>
        <v>#DIV/0!</v>
      </c>
      <c r="X148" s="81">
        <f>ILI!E145</f>
        <v>0</v>
      </c>
      <c r="Y148" s="81">
        <f>ILI!D145</f>
        <v>0</v>
      </c>
      <c r="Z148" s="83" t="e">
        <f t="shared" si="2"/>
        <v>#DIV/0!</v>
      </c>
      <c r="AA148" s="70" t="e">
        <f>ILI!E145/ILI!F145</f>
        <v>#DIV/0!</v>
      </c>
      <c r="AB148" s="81">
        <f>ILI!E145</f>
        <v>0</v>
      </c>
      <c r="AC148" s="70" t="e">
        <f>ILI!G145/ILI!E145</f>
        <v>#DIV/0!</v>
      </c>
      <c r="AD148" s="81">
        <f>ILI!H145 + ILI!I145</f>
        <v>0</v>
      </c>
      <c r="AE148" s="70" t="e">
        <f>(AD148)/ILI!F145</f>
        <v>#DIV/0!</v>
      </c>
    </row>
    <row r="149" spans="2:31" x14ac:dyDescent="0.25">
      <c r="B149" s="240">
        <f>SARI!$BZ146</f>
        <v>0</v>
      </c>
      <c r="C149" s="188"/>
      <c r="D149" s="72">
        <f>SARI!E146</f>
        <v>0</v>
      </c>
      <c r="E149" s="240">
        <f>SARI!$BZ146</f>
        <v>0</v>
      </c>
      <c r="F149" s="189"/>
      <c r="G149" s="70" t="e">
        <f>SARI!E146/SARI!D146</f>
        <v>#DIV/0!</v>
      </c>
      <c r="H149" s="240">
        <f>SARI!$BZ146</f>
        <v>0</v>
      </c>
      <c r="I149">
        <f>SARI!J146</f>
        <v>0</v>
      </c>
      <c r="J149">
        <f>SARI!K146</f>
        <v>0</v>
      </c>
      <c r="K149" s="190" t="e">
        <f>SARI!K146/SARI!J146</f>
        <v>#DIV/0!</v>
      </c>
      <c r="Q149" s="240">
        <f>SARI!$BZ146</f>
        <v>0</v>
      </c>
      <c r="R149">
        <f>SARI!G146</f>
        <v>0</v>
      </c>
      <c r="S149" t="e">
        <f>SARI!G146/SARI!F146</f>
        <v>#DIV/0!</v>
      </c>
      <c r="T149">
        <f>SARI!H146</f>
        <v>0</v>
      </c>
      <c r="U149" s="83" t="e">
        <f>SARI!H146/SARI!F146</f>
        <v>#DIV/0!</v>
      </c>
      <c r="X149" s="81">
        <f>ILI!E146</f>
        <v>0</v>
      </c>
      <c r="Y149" s="81">
        <f>ILI!D146</f>
        <v>0</v>
      </c>
      <c r="Z149" s="83" t="e">
        <f t="shared" si="2"/>
        <v>#DIV/0!</v>
      </c>
      <c r="AA149" s="70" t="e">
        <f>ILI!E146/ILI!F146</f>
        <v>#DIV/0!</v>
      </c>
      <c r="AB149" s="81">
        <f>ILI!E146</f>
        <v>0</v>
      </c>
      <c r="AC149" s="70" t="e">
        <f>ILI!G146/ILI!E146</f>
        <v>#DIV/0!</v>
      </c>
      <c r="AD149" s="81">
        <f>ILI!H146 + ILI!I146</f>
        <v>0</v>
      </c>
      <c r="AE149" s="70" t="e">
        <f>(AD149)/ILI!F146</f>
        <v>#DIV/0!</v>
      </c>
    </row>
    <row r="150" spans="2:31" x14ac:dyDescent="0.25">
      <c r="B150" s="240">
        <f>SARI!$BZ147</f>
        <v>0</v>
      </c>
      <c r="C150" s="188"/>
      <c r="D150" s="72">
        <f>SARI!E147</f>
        <v>0</v>
      </c>
      <c r="E150" s="240">
        <f>SARI!$BZ147</f>
        <v>0</v>
      </c>
      <c r="F150" s="189"/>
      <c r="G150" s="70" t="e">
        <f>SARI!E147/SARI!D147</f>
        <v>#DIV/0!</v>
      </c>
      <c r="H150" s="240">
        <f>SARI!$BZ147</f>
        <v>0</v>
      </c>
      <c r="I150">
        <f>SARI!J147</f>
        <v>0</v>
      </c>
      <c r="J150">
        <f>SARI!K147</f>
        <v>0</v>
      </c>
      <c r="K150" s="190" t="e">
        <f>SARI!K147/SARI!J147</f>
        <v>#DIV/0!</v>
      </c>
      <c r="Q150" s="240">
        <f>SARI!$BZ147</f>
        <v>0</v>
      </c>
      <c r="R150">
        <f>SARI!G147</f>
        <v>0</v>
      </c>
      <c r="S150" t="e">
        <f>SARI!G147/SARI!F147</f>
        <v>#DIV/0!</v>
      </c>
      <c r="T150">
        <f>SARI!H147</f>
        <v>0</v>
      </c>
      <c r="U150" s="83" t="e">
        <f>SARI!H147/SARI!F147</f>
        <v>#DIV/0!</v>
      </c>
      <c r="X150" s="81">
        <f>ILI!E147</f>
        <v>0</v>
      </c>
      <c r="Y150" s="81">
        <f>ILI!D147</f>
        <v>0</v>
      </c>
      <c r="Z150" s="83" t="e">
        <f t="shared" si="2"/>
        <v>#DIV/0!</v>
      </c>
      <c r="AA150" s="70" t="e">
        <f>ILI!E147/ILI!F147</f>
        <v>#DIV/0!</v>
      </c>
      <c r="AB150" s="81">
        <f>ILI!E147</f>
        <v>0</v>
      </c>
      <c r="AC150" s="70" t="e">
        <f>ILI!G147/ILI!E147</f>
        <v>#DIV/0!</v>
      </c>
      <c r="AD150" s="81">
        <f>ILI!H147 + ILI!I147</f>
        <v>0</v>
      </c>
      <c r="AE150" s="70" t="e">
        <f>(AD150)/ILI!F147</f>
        <v>#DIV/0!</v>
      </c>
    </row>
    <row r="151" spans="2:31" x14ac:dyDescent="0.25">
      <c r="B151" s="240">
        <f>SARI!$BZ148</f>
        <v>0</v>
      </c>
      <c r="C151" s="188"/>
      <c r="D151" s="72">
        <f>SARI!E148</f>
        <v>0</v>
      </c>
      <c r="E151" s="240">
        <f>SARI!$BZ148</f>
        <v>0</v>
      </c>
      <c r="F151" s="189"/>
      <c r="G151" s="70" t="e">
        <f>SARI!E148/SARI!D148</f>
        <v>#DIV/0!</v>
      </c>
      <c r="H151" s="240">
        <f>SARI!$BZ148</f>
        <v>0</v>
      </c>
      <c r="I151">
        <f>SARI!J148</f>
        <v>0</v>
      </c>
      <c r="J151">
        <f>SARI!K148</f>
        <v>0</v>
      </c>
      <c r="K151" s="190" t="e">
        <f>SARI!K148/SARI!J148</f>
        <v>#DIV/0!</v>
      </c>
      <c r="Q151" s="240">
        <f>SARI!$BZ148</f>
        <v>0</v>
      </c>
      <c r="R151">
        <f>SARI!G148</f>
        <v>0</v>
      </c>
      <c r="S151" t="e">
        <f>SARI!G148/SARI!F148</f>
        <v>#DIV/0!</v>
      </c>
      <c r="T151">
        <f>SARI!H148</f>
        <v>0</v>
      </c>
      <c r="U151" s="83" t="e">
        <f>SARI!H148/SARI!F148</f>
        <v>#DIV/0!</v>
      </c>
      <c r="X151" s="81">
        <f>ILI!E148</f>
        <v>0</v>
      </c>
      <c r="Y151" s="81">
        <f>ILI!D148</f>
        <v>0</v>
      </c>
      <c r="Z151" s="83" t="e">
        <f t="shared" si="2"/>
        <v>#DIV/0!</v>
      </c>
      <c r="AA151" s="70" t="e">
        <f>ILI!E148/ILI!F148</f>
        <v>#DIV/0!</v>
      </c>
      <c r="AB151" s="81">
        <f>ILI!E148</f>
        <v>0</v>
      </c>
      <c r="AC151" s="70" t="e">
        <f>ILI!G148/ILI!E148</f>
        <v>#DIV/0!</v>
      </c>
      <c r="AD151" s="81">
        <f>ILI!H148 + ILI!I148</f>
        <v>0</v>
      </c>
      <c r="AE151" s="70" t="e">
        <f>(AD151)/ILI!F148</f>
        <v>#DIV/0!</v>
      </c>
    </row>
    <row r="152" spans="2:31" x14ac:dyDescent="0.25">
      <c r="B152" s="240">
        <f>SARI!$BZ149</f>
        <v>0</v>
      </c>
      <c r="C152" s="188"/>
      <c r="D152" s="72">
        <f>SARI!E149</f>
        <v>0</v>
      </c>
      <c r="E152" s="240">
        <f>SARI!$BZ149</f>
        <v>0</v>
      </c>
      <c r="F152" s="189"/>
      <c r="G152" s="70" t="e">
        <f>SARI!E149/SARI!D149</f>
        <v>#DIV/0!</v>
      </c>
      <c r="H152" s="240">
        <f>SARI!$BZ149</f>
        <v>0</v>
      </c>
      <c r="I152">
        <f>SARI!J149</f>
        <v>0</v>
      </c>
      <c r="J152">
        <f>SARI!K149</f>
        <v>0</v>
      </c>
      <c r="K152" s="190" t="e">
        <f>SARI!K149/SARI!J149</f>
        <v>#DIV/0!</v>
      </c>
      <c r="Q152" s="240">
        <f>SARI!$BZ149</f>
        <v>0</v>
      </c>
      <c r="R152">
        <f>SARI!G149</f>
        <v>0</v>
      </c>
      <c r="S152" t="e">
        <f>SARI!G149/SARI!F149</f>
        <v>#DIV/0!</v>
      </c>
      <c r="T152">
        <f>SARI!H149</f>
        <v>0</v>
      </c>
      <c r="U152" s="83" t="e">
        <f>SARI!H149/SARI!F149</f>
        <v>#DIV/0!</v>
      </c>
      <c r="X152" s="81">
        <f>ILI!E149</f>
        <v>0</v>
      </c>
      <c r="Y152" s="81">
        <f>ILI!D149</f>
        <v>0</v>
      </c>
      <c r="Z152" s="83" t="e">
        <f t="shared" si="2"/>
        <v>#DIV/0!</v>
      </c>
      <c r="AA152" s="70" t="e">
        <f>ILI!E149/ILI!F149</f>
        <v>#DIV/0!</v>
      </c>
      <c r="AB152" s="81">
        <f>ILI!E149</f>
        <v>0</v>
      </c>
      <c r="AC152" s="70" t="e">
        <f>ILI!G149/ILI!E149</f>
        <v>#DIV/0!</v>
      </c>
      <c r="AD152" s="81">
        <f>ILI!H149 + ILI!I149</f>
        <v>0</v>
      </c>
      <c r="AE152" s="70" t="e">
        <f>(AD152)/ILI!F149</f>
        <v>#DIV/0!</v>
      </c>
    </row>
    <row r="153" spans="2:31" x14ac:dyDescent="0.25">
      <c r="B153" s="240">
        <f>SARI!$BZ150</f>
        <v>0</v>
      </c>
      <c r="C153" s="188"/>
      <c r="D153" s="72">
        <f>SARI!E150</f>
        <v>0</v>
      </c>
      <c r="E153" s="240">
        <f>SARI!$BZ150</f>
        <v>0</v>
      </c>
      <c r="F153" s="189"/>
      <c r="G153" s="70" t="e">
        <f>SARI!E150/SARI!D150</f>
        <v>#DIV/0!</v>
      </c>
      <c r="H153" s="240">
        <f>SARI!$BZ150</f>
        <v>0</v>
      </c>
      <c r="I153">
        <f>SARI!J150</f>
        <v>0</v>
      </c>
      <c r="J153">
        <f>SARI!K150</f>
        <v>0</v>
      </c>
      <c r="K153" s="190" t="e">
        <f>SARI!K150/SARI!J150</f>
        <v>#DIV/0!</v>
      </c>
      <c r="Q153" s="240">
        <f>SARI!$BZ150</f>
        <v>0</v>
      </c>
      <c r="R153">
        <f>SARI!G150</f>
        <v>0</v>
      </c>
      <c r="S153" t="e">
        <f>SARI!G150/SARI!F150</f>
        <v>#DIV/0!</v>
      </c>
      <c r="T153">
        <f>SARI!H150</f>
        <v>0</v>
      </c>
      <c r="U153" s="83" t="e">
        <f>SARI!H150/SARI!F150</f>
        <v>#DIV/0!</v>
      </c>
      <c r="X153" s="81">
        <f>ILI!E150</f>
        <v>0</v>
      </c>
      <c r="Y153" s="81">
        <f>ILI!D150</f>
        <v>0</v>
      </c>
      <c r="Z153" s="83" t="e">
        <f t="shared" si="2"/>
        <v>#DIV/0!</v>
      </c>
      <c r="AA153" s="70" t="e">
        <f>ILI!E150/ILI!F150</f>
        <v>#DIV/0!</v>
      </c>
      <c r="AB153" s="81">
        <f>ILI!E150</f>
        <v>0</v>
      </c>
      <c r="AC153" s="70" t="e">
        <f>ILI!G150/ILI!E150</f>
        <v>#DIV/0!</v>
      </c>
      <c r="AD153" s="81">
        <f>ILI!H150 + ILI!I150</f>
        <v>0</v>
      </c>
      <c r="AE153" s="70" t="e">
        <f>(AD153)/ILI!F150</f>
        <v>#DIV/0!</v>
      </c>
    </row>
    <row r="154" spans="2:31" x14ac:dyDescent="0.25">
      <c r="B154" s="240">
        <f>SARI!$BZ151</f>
        <v>0</v>
      </c>
      <c r="C154" s="188"/>
      <c r="D154" s="72">
        <f>SARI!E151</f>
        <v>0</v>
      </c>
      <c r="E154" s="240">
        <f>SARI!$BZ151</f>
        <v>0</v>
      </c>
      <c r="F154" s="189"/>
      <c r="G154" s="70" t="e">
        <f>SARI!E151/SARI!D151</f>
        <v>#DIV/0!</v>
      </c>
      <c r="H154" s="240">
        <f>SARI!$BZ151</f>
        <v>0</v>
      </c>
      <c r="I154">
        <f>SARI!J151</f>
        <v>0</v>
      </c>
      <c r="J154">
        <f>SARI!K151</f>
        <v>0</v>
      </c>
      <c r="K154" s="190" t="e">
        <f>SARI!K151/SARI!J151</f>
        <v>#DIV/0!</v>
      </c>
      <c r="Q154" s="240">
        <f>SARI!$BZ151</f>
        <v>0</v>
      </c>
      <c r="R154">
        <f>SARI!G151</f>
        <v>0</v>
      </c>
      <c r="S154" t="e">
        <f>SARI!G151/SARI!F151</f>
        <v>#DIV/0!</v>
      </c>
      <c r="T154">
        <f>SARI!H151</f>
        <v>0</v>
      </c>
      <c r="U154" s="83" t="e">
        <f>SARI!H151/SARI!F151</f>
        <v>#DIV/0!</v>
      </c>
      <c r="X154" s="81">
        <f>ILI!E151</f>
        <v>0</v>
      </c>
      <c r="Y154" s="81">
        <f>ILI!D151</f>
        <v>0</v>
      </c>
      <c r="Z154" s="83" t="e">
        <f t="shared" si="2"/>
        <v>#DIV/0!</v>
      </c>
      <c r="AA154" s="70" t="e">
        <f>ILI!E151/ILI!F151</f>
        <v>#DIV/0!</v>
      </c>
      <c r="AB154" s="81">
        <f>ILI!E151</f>
        <v>0</v>
      </c>
      <c r="AC154" s="70" t="e">
        <f>ILI!G151/ILI!E151</f>
        <v>#DIV/0!</v>
      </c>
      <c r="AD154" s="81">
        <f>ILI!H151 + ILI!I151</f>
        <v>0</v>
      </c>
      <c r="AE154" s="70" t="e">
        <f>(AD154)/ILI!F151</f>
        <v>#DIV/0!</v>
      </c>
    </row>
    <row r="155" spans="2:31" x14ac:dyDescent="0.25">
      <c r="B155" s="240">
        <f>SARI!$BZ152</f>
        <v>0</v>
      </c>
      <c r="C155" s="188"/>
      <c r="D155" s="72">
        <f>SARI!E152</f>
        <v>0</v>
      </c>
      <c r="E155" s="240">
        <f>SARI!$BZ152</f>
        <v>0</v>
      </c>
      <c r="F155" s="189"/>
      <c r="G155" s="70" t="e">
        <f>SARI!E152/SARI!D152</f>
        <v>#DIV/0!</v>
      </c>
      <c r="H155" s="240">
        <f>SARI!$BZ152</f>
        <v>0</v>
      </c>
      <c r="I155">
        <f>SARI!J152</f>
        <v>0</v>
      </c>
      <c r="J155">
        <f>SARI!K152</f>
        <v>0</v>
      </c>
      <c r="K155" s="190" t="e">
        <f>SARI!K152/SARI!J152</f>
        <v>#DIV/0!</v>
      </c>
      <c r="Q155" s="240">
        <f>SARI!$BZ152</f>
        <v>0</v>
      </c>
      <c r="R155">
        <f>SARI!G152</f>
        <v>0</v>
      </c>
      <c r="S155" t="e">
        <f>SARI!G152/SARI!F152</f>
        <v>#DIV/0!</v>
      </c>
      <c r="T155">
        <f>SARI!H152</f>
        <v>0</v>
      </c>
      <c r="U155" s="83" t="e">
        <f>SARI!H152/SARI!F152</f>
        <v>#DIV/0!</v>
      </c>
      <c r="X155" s="81">
        <f>ILI!E152</f>
        <v>0</v>
      </c>
      <c r="Y155" s="81">
        <f>ILI!D152</f>
        <v>0</v>
      </c>
      <c r="Z155" s="83" t="e">
        <f t="shared" si="2"/>
        <v>#DIV/0!</v>
      </c>
      <c r="AA155" s="70" t="e">
        <f>ILI!E152/ILI!F152</f>
        <v>#DIV/0!</v>
      </c>
      <c r="AB155" s="81">
        <f>ILI!E152</f>
        <v>0</v>
      </c>
      <c r="AC155" s="70" t="e">
        <f>ILI!G152/ILI!E152</f>
        <v>#DIV/0!</v>
      </c>
      <c r="AD155" s="81">
        <f>ILI!H152 + ILI!I152</f>
        <v>0</v>
      </c>
      <c r="AE155" s="70" t="e">
        <f>(AD155)/ILI!F152</f>
        <v>#DIV/0!</v>
      </c>
    </row>
    <row r="156" spans="2:31" x14ac:dyDescent="0.25">
      <c r="B156" s="240">
        <f>SARI!$BZ153</f>
        <v>0</v>
      </c>
      <c r="C156" s="188"/>
      <c r="D156" s="72">
        <f>SARI!E153</f>
        <v>0</v>
      </c>
      <c r="E156" s="240">
        <f>SARI!$BZ153</f>
        <v>0</v>
      </c>
      <c r="F156" s="189"/>
      <c r="G156" s="70" t="e">
        <f>SARI!E153/SARI!D153</f>
        <v>#DIV/0!</v>
      </c>
      <c r="H156" s="240">
        <f>SARI!$BZ153</f>
        <v>0</v>
      </c>
      <c r="I156">
        <f>SARI!J153</f>
        <v>0</v>
      </c>
      <c r="J156">
        <f>SARI!K153</f>
        <v>0</v>
      </c>
      <c r="K156" s="190" t="e">
        <f>SARI!K153/SARI!J153</f>
        <v>#DIV/0!</v>
      </c>
      <c r="Q156" s="240">
        <f>SARI!$BZ153</f>
        <v>0</v>
      </c>
      <c r="R156">
        <f>SARI!G153</f>
        <v>0</v>
      </c>
      <c r="S156" t="e">
        <f>SARI!G153/SARI!F153</f>
        <v>#DIV/0!</v>
      </c>
      <c r="T156">
        <f>SARI!H153</f>
        <v>0</v>
      </c>
      <c r="U156" s="83" t="e">
        <f>SARI!H153/SARI!F153</f>
        <v>#DIV/0!</v>
      </c>
      <c r="X156" s="81">
        <f>ILI!E153</f>
        <v>0</v>
      </c>
      <c r="Y156" s="81">
        <f>ILI!D153</f>
        <v>0</v>
      </c>
      <c r="Z156" s="83" t="e">
        <f t="shared" si="2"/>
        <v>#DIV/0!</v>
      </c>
      <c r="AA156" s="70" t="e">
        <f>ILI!E153/ILI!F153</f>
        <v>#DIV/0!</v>
      </c>
      <c r="AB156" s="81">
        <f>ILI!E153</f>
        <v>0</v>
      </c>
      <c r="AC156" s="70" t="e">
        <f>ILI!G153/ILI!E153</f>
        <v>#DIV/0!</v>
      </c>
      <c r="AD156" s="81">
        <f>ILI!H153 + ILI!I153</f>
        <v>0</v>
      </c>
      <c r="AE156" s="70" t="e">
        <f>(AD156)/ILI!F153</f>
        <v>#DIV/0!</v>
      </c>
    </row>
    <row r="157" spans="2:31" x14ac:dyDescent="0.25">
      <c r="B157" s="240">
        <f>SARI!$BZ154</f>
        <v>0</v>
      </c>
      <c r="C157" s="188"/>
      <c r="D157" s="72">
        <f>SARI!E154</f>
        <v>0</v>
      </c>
      <c r="E157" s="240">
        <f>SARI!$BZ154</f>
        <v>0</v>
      </c>
      <c r="F157" s="189"/>
      <c r="G157" s="70" t="e">
        <f>SARI!E154/SARI!D154</f>
        <v>#DIV/0!</v>
      </c>
      <c r="H157" s="240">
        <f>SARI!$BZ154</f>
        <v>0</v>
      </c>
      <c r="I157">
        <f>SARI!J154</f>
        <v>0</v>
      </c>
      <c r="J157">
        <f>SARI!K154</f>
        <v>0</v>
      </c>
      <c r="K157" s="190" t="e">
        <f>SARI!K154/SARI!J154</f>
        <v>#DIV/0!</v>
      </c>
      <c r="Q157" s="240">
        <f>SARI!$BZ154</f>
        <v>0</v>
      </c>
      <c r="R157">
        <f>SARI!G154</f>
        <v>0</v>
      </c>
      <c r="S157" t="e">
        <f>SARI!G154/SARI!F154</f>
        <v>#DIV/0!</v>
      </c>
      <c r="T157">
        <f>SARI!H154</f>
        <v>0</v>
      </c>
      <c r="U157" s="83" t="e">
        <f>SARI!H154/SARI!F154</f>
        <v>#DIV/0!</v>
      </c>
      <c r="X157" s="81">
        <f>ILI!E154</f>
        <v>0</v>
      </c>
      <c r="Y157" s="81">
        <f>ILI!D154</f>
        <v>0</v>
      </c>
      <c r="Z157" s="83" t="e">
        <f t="shared" si="2"/>
        <v>#DIV/0!</v>
      </c>
      <c r="AA157" s="70" t="e">
        <f>ILI!E154/ILI!F154</f>
        <v>#DIV/0!</v>
      </c>
      <c r="AB157" s="81">
        <f>ILI!E154</f>
        <v>0</v>
      </c>
      <c r="AC157" s="70" t="e">
        <f>ILI!G154/ILI!E154</f>
        <v>#DIV/0!</v>
      </c>
      <c r="AD157" s="81">
        <f>ILI!H154 + ILI!I154</f>
        <v>0</v>
      </c>
      <c r="AE157" s="70" t="e">
        <f>(AD157)/ILI!F154</f>
        <v>#DIV/0!</v>
      </c>
    </row>
    <row r="158" spans="2:31" x14ac:dyDescent="0.25">
      <c r="B158" s="240">
        <f>SARI!$BZ155</f>
        <v>0</v>
      </c>
      <c r="C158" s="188"/>
      <c r="D158" s="72">
        <f>SARI!E155</f>
        <v>0</v>
      </c>
      <c r="E158" s="240">
        <f>SARI!$BZ155</f>
        <v>0</v>
      </c>
      <c r="F158" s="189"/>
      <c r="G158" s="70" t="e">
        <f>SARI!E155/SARI!D155</f>
        <v>#DIV/0!</v>
      </c>
      <c r="H158" s="240">
        <f>SARI!$BZ155</f>
        <v>0</v>
      </c>
      <c r="I158">
        <f>SARI!J155</f>
        <v>0</v>
      </c>
      <c r="J158">
        <f>SARI!K155</f>
        <v>0</v>
      </c>
      <c r="K158" s="190" t="e">
        <f>SARI!K155/SARI!J155</f>
        <v>#DIV/0!</v>
      </c>
      <c r="Q158" s="240">
        <f>SARI!$BZ155</f>
        <v>0</v>
      </c>
      <c r="R158">
        <f>SARI!G155</f>
        <v>0</v>
      </c>
      <c r="S158" t="e">
        <f>SARI!G155/SARI!F155</f>
        <v>#DIV/0!</v>
      </c>
      <c r="T158">
        <f>SARI!H155</f>
        <v>0</v>
      </c>
      <c r="U158" s="83" t="e">
        <f>SARI!H155/SARI!F155</f>
        <v>#DIV/0!</v>
      </c>
      <c r="X158" s="81">
        <f>ILI!E155</f>
        <v>0</v>
      </c>
      <c r="Y158" s="81">
        <f>ILI!D155</f>
        <v>0</v>
      </c>
      <c r="Z158" s="83" t="e">
        <f t="shared" si="2"/>
        <v>#DIV/0!</v>
      </c>
      <c r="AA158" s="70" t="e">
        <f>ILI!E155/ILI!F155</f>
        <v>#DIV/0!</v>
      </c>
      <c r="AB158" s="81">
        <f>ILI!E155</f>
        <v>0</v>
      </c>
      <c r="AC158" s="70" t="e">
        <f>ILI!G155/ILI!E155</f>
        <v>#DIV/0!</v>
      </c>
      <c r="AD158" s="81">
        <f>ILI!H155 + ILI!I155</f>
        <v>0</v>
      </c>
      <c r="AE158" s="70" t="e">
        <f>(AD158)/ILI!F155</f>
        <v>#DIV/0!</v>
      </c>
    </row>
    <row r="159" spans="2:31" x14ac:dyDescent="0.25">
      <c r="B159" s="240">
        <f>SARI!$BZ156</f>
        <v>0</v>
      </c>
      <c r="C159" s="188"/>
      <c r="D159" s="72">
        <f>SARI!E156</f>
        <v>0</v>
      </c>
      <c r="E159" s="240">
        <f>SARI!$BZ156</f>
        <v>0</v>
      </c>
      <c r="F159" s="189"/>
      <c r="G159" s="70" t="e">
        <f>SARI!E156/SARI!D156</f>
        <v>#DIV/0!</v>
      </c>
      <c r="H159" s="240">
        <f>SARI!$BZ156</f>
        <v>0</v>
      </c>
      <c r="I159">
        <f>SARI!J156</f>
        <v>0</v>
      </c>
      <c r="J159">
        <f>SARI!K156</f>
        <v>0</v>
      </c>
      <c r="K159" s="190" t="e">
        <f>SARI!K156/SARI!J156</f>
        <v>#DIV/0!</v>
      </c>
      <c r="Q159" s="240">
        <f>SARI!$BZ156</f>
        <v>0</v>
      </c>
      <c r="R159">
        <f>SARI!G156</f>
        <v>0</v>
      </c>
      <c r="S159" t="e">
        <f>SARI!G156/SARI!F156</f>
        <v>#DIV/0!</v>
      </c>
      <c r="T159">
        <f>SARI!H156</f>
        <v>0</v>
      </c>
      <c r="U159" s="83" t="e">
        <f>SARI!H156/SARI!F156</f>
        <v>#DIV/0!</v>
      </c>
      <c r="X159" s="81">
        <f>ILI!E156</f>
        <v>0</v>
      </c>
      <c r="Y159" s="81">
        <f>ILI!D156</f>
        <v>0</v>
      </c>
      <c r="Z159" s="83" t="e">
        <f t="shared" si="2"/>
        <v>#DIV/0!</v>
      </c>
      <c r="AA159" s="70" t="e">
        <f>ILI!E156/ILI!F156</f>
        <v>#DIV/0!</v>
      </c>
      <c r="AB159" s="81">
        <f>ILI!E156</f>
        <v>0</v>
      </c>
      <c r="AC159" s="70" t="e">
        <f>ILI!G156/ILI!E156</f>
        <v>#DIV/0!</v>
      </c>
      <c r="AD159" s="81">
        <f>ILI!H156 + ILI!I156</f>
        <v>0</v>
      </c>
      <c r="AE159" s="70" t="e">
        <f>(AD159)/ILI!F156</f>
        <v>#DIV/0!</v>
      </c>
    </row>
    <row r="160" spans="2:31" x14ac:dyDescent="0.25">
      <c r="B160" s="240">
        <f>SARI!$BZ157</f>
        <v>0</v>
      </c>
      <c r="C160" s="188"/>
      <c r="D160" s="72">
        <f>SARI!E157</f>
        <v>0</v>
      </c>
      <c r="E160" s="240">
        <f>SARI!$BZ157</f>
        <v>0</v>
      </c>
      <c r="F160" s="189"/>
      <c r="G160" s="70" t="e">
        <f>SARI!E157/SARI!D157</f>
        <v>#DIV/0!</v>
      </c>
      <c r="H160" s="240">
        <f>SARI!$BZ157</f>
        <v>0</v>
      </c>
      <c r="I160">
        <f>SARI!J157</f>
        <v>0</v>
      </c>
      <c r="J160">
        <f>SARI!K157</f>
        <v>0</v>
      </c>
      <c r="K160" s="190" t="e">
        <f>SARI!K157/SARI!J157</f>
        <v>#DIV/0!</v>
      </c>
      <c r="Q160" s="240">
        <f>SARI!$BZ157</f>
        <v>0</v>
      </c>
      <c r="R160">
        <f>SARI!G157</f>
        <v>0</v>
      </c>
      <c r="S160" t="e">
        <f>SARI!G157/SARI!F157</f>
        <v>#DIV/0!</v>
      </c>
      <c r="T160">
        <f>SARI!H157</f>
        <v>0</v>
      </c>
      <c r="U160" s="83" t="e">
        <f>SARI!H157/SARI!F157</f>
        <v>#DIV/0!</v>
      </c>
      <c r="X160" s="81">
        <f>ILI!E157</f>
        <v>0</v>
      </c>
      <c r="Y160" s="81">
        <f>ILI!D157</f>
        <v>0</v>
      </c>
      <c r="Z160" s="83" t="e">
        <f t="shared" si="2"/>
        <v>#DIV/0!</v>
      </c>
      <c r="AA160" s="70" t="e">
        <f>ILI!E157/ILI!F157</f>
        <v>#DIV/0!</v>
      </c>
      <c r="AB160" s="81">
        <f>ILI!E157</f>
        <v>0</v>
      </c>
      <c r="AC160" s="70" t="e">
        <f>ILI!G157/ILI!E157</f>
        <v>#DIV/0!</v>
      </c>
      <c r="AD160" s="81">
        <f>ILI!H157 + ILI!I157</f>
        <v>0</v>
      </c>
      <c r="AE160" s="70" t="e">
        <f>(AD160)/ILI!F157</f>
        <v>#DIV/0!</v>
      </c>
    </row>
    <row r="161" spans="1:31" x14ac:dyDescent="0.25">
      <c r="B161" s="240">
        <f>SARI!$BZ158</f>
        <v>0</v>
      </c>
      <c r="C161" s="188"/>
      <c r="D161" s="72">
        <f>SARI!E158</f>
        <v>0</v>
      </c>
      <c r="E161" s="240">
        <f>SARI!$BZ158</f>
        <v>0</v>
      </c>
      <c r="F161" s="189"/>
      <c r="G161" s="70" t="e">
        <f>SARI!E158/SARI!D158</f>
        <v>#DIV/0!</v>
      </c>
      <c r="H161" s="240">
        <f>SARI!$BZ158</f>
        <v>0</v>
      </c>
      <c r="I161">
        <f>SARI!J158</f>
        <v>0</v>
      </c>
      <c r="J161">
        <f>SARI!K158</f>
        <v>0</v>
      </c>
      <c r="K161" s="190" t="e">
        <f>SARI!K158/SARI!J158</f>
        <v>#DIV/0!</v>
      </c>
      <c r="Q161" s="240">
        <f>SARI!$BZ158</f>
        <v>0</v>
      </c>
      <c r="R161">
        <f>SARI!G158</f>
        <v>0</v>
      </c>
      <c r="S161" t="e">
        <f>SARI!G158/SARI!F158</f>
        <v>#DIV/0!</v>
      </c>
      <c r="T161">
        <f>SARI!H158</f>
        <v>0</v>
      </c>
      <c r="U161" s="83" t="e">
        <f>SARI!H158/SARI!F158</f>
        <v>#DIV/0!</v>
      </c>
      <c r="X161" s="81">
        <f>ILI!E158</f>
        <v>0</v>
      </c>
      <c r="Y161" s="81">
        <f>ILI!D158</f>
        <v>0</v>
      </c>
      <c r="Z161" s="83" t="e">
        <f t="shared" si="2"/>
        <v>#DIV/0!</v>
      </c>
      <c r="AA161" s="70" t="e">
        <f>ILI!E158/ILI!F158</f>
        <v>#DIV/0!</v>
      </c>
      <c r="AB161" s="81">
        <f>ILI!E158</f>
        <v>0</v>
      </c>
      <c r="AC161" s="70" t="e">
        <f>ILI!G158/ILI!E158</f>
        <v>#DIV/0!</v>
      </c>
      <c r="AD161" s="81">
        <f>ILI!H158 + ILI!I158</f>
        <v>0</v>
      </c>
      <c r="AE161" s="70" t="e">
        <f>(AD161)/ILI!F158</f>
        <v>#DIV/0!</v>
      </c>
    </row>
    <row r="162" spans="1:31" x14ac:dyDescent="0.25">
      <c r="B162" s="240">
        <f>SARI!$BZ159</f>
        <v>0</v>
      </c>
      <c r="C162" s="188"/>
      <c r="D162" s="72">
        <f>SARI!E159</f>
        <v>0</v>
      </c>
      <c r="E162" s="240">
        <f>SARI!$BZ159</f>
        <v>0</v>
      </c>
      <c r="F162" s="189"/>
      <c r="G162" s="70" t="e">
        <f>SARI!E159/SARI!D159</f>
        <v>#DIV/0!</v>
      </c>
      <c r="H162" s="240">
        <f>SARI!$BZ159</f>
        <v>0</v>
      </c>
      <c r="I162">
        <f>SARI!J159</f>
        <v>0</v>
      </c>
      <c r="J162">
        <f>SARI!K159</f>
        <v>0</v>
      </c>
      <c r="K162" s="190" t="e">
        <f>SARI!K159/SARI!J159</f>
        <v>#DIV/0!</v>
      </c>
      <c r="Q162" s="240">
        <f>SARI!$BZ159</f>
        <v>0</v>
      </c>
      <c r="R162">
        <f>SARI!G159</f>
        <v>0</v>
      </c>
      <c r="S162" t="e">
        <f>SARI!G159/SARI!F159</f>
        <v>#DIV/0!</v>
      </c>
      <c r="T162">
        <f>SARI!H159</f>
        <v>0</v>
      </c>
      <c r="U162" s="83" t="e">
        <f>SARI!H159/SARI!F159</f>
        <v>#DIV/0!</v>
      </c>
      <c r="X162" s="81">
        <f>ILI!E159</f>
        <v>0</v>
      </c>
      <c r="Y162" s="81">
        <f>ILI!D159</f>
        <v>0</v>
      </c>
      <c r="Z162" s="83" t="e">
        <f t="shared" si="2"/>
        <v>#DIV/0!</v>
      </c>
      <c r="AA162" s="70" t="e">
        <f>ILI!E159/ILI!F159</f>
        <v>#DIV/0!</v>
      </c>
      <c r="AB162" s="81">
        <f>ILI!E159</f>
        <v>0</v>
      </c>
      <c r="AC162" s="70" t="e">
        <f>ILI!G159/ILI!E159</f>
        <v>#DIV/0!</v>
      </c>
      <c r="AD162" s="81">
        <f>ILI!H159 + ILI!I159</f>
        <v>0</v>
      </c>
      <c r="AE162" s="70" t="e">
        <f>(AD162)/ILI!F159</f>
        <v>#DIV/0!</v>
      </c>
    </row>
    <row r="163" spans="1:31" x14ac:dyDescent="0.25">
      <c r="B163" s="240">
        <f>SARI!$BZ160</f>
        <v>0</v>
      </c>
      <c r="C163" s="188"/>
      <c r="D163" s="72">
        <f>SARI!E160</f>
        <v>0</v>
      </c>
      <c r="E163" s="240">
        <f>SARI!$BZ160</f>
        <v>0</v>
      </c>
      <c r="F163" s="189"/>
      <c r="G163" s="70" t="e">
        <f>SARI!E160/SARI!D160</f>
        <v>#DIV/0!</v>
      </c>
      <c r="H163" s="240">
        <f>SARI!$BZ160</f>
        <v>0</v>
      </c>
      <c r="I163">
        <f>SARI!J160</f>
        <v>0</v>
      </c>
      <c r="J163">
        <f>SARI!K160</f>
        <v>0</v>
      </c>
      <c r="K163" s="190" t="e">
        <f>SARI!K160/SARI!J160</f>
        <v>#DIV/0!</v>
      </c>
      <c r="Q163" s="240">
        <f>SARI!$BZ160</f>
        <v>0</v>
      </c>
      <c r="R163">
        <f>SARI!G160</f>
        <v>0</v>
      </c>
      <c r="S163" t="e">
        <f>SARI!G160/SARI!F160</f>
        <v>#DIV/0!</v>
      </c>
      <c r="T163">
        <f>SARI!H160</f>
        <v>0</v>
      </c>
      <c r="U163" s="83" t="e">
        <f>SARI!H160/SARI!F160</f>
        <v>#DIV/0!</v>
      </c>
      <c r="X163" s="81">
        <f>ILI!E160</f>
        <v>0</v>
      </c>
      <c r="Y163" s="81">
        <f>ILI!D160</f>
        <v>0</v>
      </c>
      <c r="Z163" s="83" t="e">
        <f t="shared" si="2"/>
        <v>#DIV/0!</v>
      </c>
      <c r="AA163" s="70" t="e">
        <f>ILI!E160/ILI!F160</f>
        <v>#DIV/0!</v>
      </c>
      <c r="AB163" s="81">
        <f>ILI!E160</f>
        <v>0</v>
      </c>
      <c r="AC163" s="70" t="e">
        <f>ILI!G160/ILI!E160</f>
        <v>#DIV/0!</v>
      </c>
      <c r="AD163" s="81">
        <f>ILI!H160 + ILI!I160</f>
        <v>0</v>
      </c>
      <c r="AE163" s="70" t="e">
        <f>(AD163)/ILI!F160</f>
        <v>#DIV/0!</v>
      </c>
    </row>
    <row r="164" spans="1:31" x14ac:dyDescent="0.25">
      <c r="B164" s="240">
        <f>SARI!$BZ161</f>
        <v>0</v>
      </c>
      <c r="C164" s="188"/>
      <c r="D164" s="72">
        <f>SARI!E161</f>
        <v>0</v>
      </c>
      <c r="E164" s="240">
        <f>SARI!$BZ161</f>
        <v>0</v>
      </c>
      <c r="F164" s="189"/>
      <c r="G164" s="70" t="e">
        <f>SARI!E161/SARI!D161</f>
        <v>#DIV/0!</v>
      </c>
      <c r="H164" s="240">
        <f>SARI!$BZ161</f>
        <v>0</v>
      </c>
      <c r="I164">
        <f>SARI!J161</f>
        <v>0</v>
      </c>
      <c r="J164">
        <f>SARI!K161</f>
        <v>0</v>
      </c>
      <c r="K164" s="190" t="e">
        <f>SARI!K161/SARI!J161</f>
        <v>#DIV/0!</v>
      </c>
      <c r="Q164" s="240">
        <f>SARI!$BZ161</f>
        <v>0</v>
      </c>
      <c r="R164">
        <f>SARI!G161</f>
        <v>0</v>
      </c>
      <c r="S164" t="e">
        <f>SARI!G161/SARI!F161</f>
        <v>#DIV/0!</v>
      </c>
      <c r="T164">
        <f>SARI!H161</f>
        <v>0</v>
      </c>
      <c r="U164" s="83" t="e">
        <f>SARI!H161/SARI!F161</f>
        <v>#DIV/0!</v>
      </c>
      <c r="X164" s="81">
        <f>ILI!E161</f>
        <v>0</v>
      </c>
      <c r="Y164" s="81">
        <f>ILI!D161</f>
        <v>0</v>
      </c>
      <c r="Z164" s="83" t="e">
        <f t="shared" si="2"/>
        <v>#DIV/0!</v>
      </c>
      <c r="AA164" s="70" t="e">
        <f>ILI!E161/ILI!F161</f>
        <v>#DIV/0!</v>
      </c>
      <c r="AB164" s="81">
        <f>ILI!E161</f>
        <v>0</v>
      </c>
      <c r="AC164" s="70" t="e">
        <f>ILI!G161/ILI!E161</f>
        <v>#DIV/0!</v>
      </c>
      <c r="AD164" s="81">
        <f>ILI!H161 + ILI!I161</f>
        <v>0</v>
      </c>
      <c r="AE164" s="70" t="e">
        <f>(AD164)/ILI!F161</f>
        <v>#DIV/0!</v>
      </c>
    </row>
    <row r="165" spans="1:31" x14ac:dyDescent="0.25">
      <c r="B165" s="240">
        <f>SARI!$BZ162</f>
        <v>0</v>
      </c>
      <c r="C165" s="188"/>
      <c r="D165" s="72">
        <f>SARI!E162</f>
        <v>0</v>
      </c>
      <c r="E165" s="240">
        <f>SARI!$BZ162</f>
        <v>0</v>
      </c>
      <c r="F165" s="189"/>
      <c r="G165" s="70" t="e">
        <f>SARI!E162/SARI!D162</f>
        <v>#DIV/0!</v>
      </c>
      <c r="H165" s="240">
        <f>SARI!$BZ162</f>
        <v>0</v>
      </c>
      <c r="I165">
        <f>SARI!J162</f>
        <v>0</v>
      </c>
      <c r="J165">
        <f>SARI!K162</f>
        <v>0</v>
      </c>
      <c r="K165" s="190" t="e">
        <f>SARI!K162/SARI!J162</f>
        <v>#DIV/0!</v>
      </c>
      <c r="Q165" s="240">
        <f>SARI!$BZ162</f>
        <v>0</v>
      </c>
      <c r="R165">
        <f>SARI!G162</f>
        <v>0</v>
      </c>
      <c r="S165" t="e">
        <f>SARI!G162/SARI!F162</f>
        <v>#DIV/0!</v>
      </c>
      <c r="T165">
        <f>SARI!H162</f>
        <v>0</v>
      </c>
      <c r="U165" s="83" t="e">
        <f>SARI!H162/SARI!F162</f>
        <v>#DIV/0!</v>
      </c>
      <c r="X165" s="81">
        <f>ILI!E162</f>
        <v>0</v>
      </c>
      <c r="Y165" s="81">
        <f>ILI!D162</f>
        <v>0</v>
      </c>
      <c r="Z165" s="83" t="e">
        <f t="shared" si="2"/>
        <v>#DIV/0!</v>
      </c>
      <c r="AA165" s="70" t="e">
        <f>ILI!E162/ILI!F162</f>
        <v>#DIV/0!</v>
      </c>
      <c r="AB165" s="81">
        <f>ILI!E162</f>
        <v>0</v>
      </c>
      <c r="AC165" s="70" t="e">
        <f>ILI!G162/ILI!E162</f>
        <v>#DIV/0!</v>
      </c>
      <c r="AD165" s="81">
        <f>ILI!H162 + ILI!I162</f>
        <v>0</v>
      </c>
      <c r="AE165" s="70" t="e">
        <f>(AD165)/ILI!F162</f>
        <v>#DIV/0!</v>
      </c>
    </row>
    <row r="166" spans="1:31" x14ac:dyDescent="0.25">
      <c r="B166" s="240">
        <f>SARI!$BZ163</f>
        <v>0</v>
      </c>
      <c r="C166" s="188"/>
      <c r="D166" s="72">
        <f>SARI!E163</f>
        <v>0</v>
      </c>
      <c r="E166" s="240">
        <f>SARI!$BZ163</f>
        <v>0</v>
      </c>
      <c r="F166" s="189"/>
      <c r="G166" s="70" t="e">
        <f>SARI!E163/SARI!D163</f>
        <v>#DIV/0!</v>
      </c>
      <c r="H166" s="240">
        <f>SARI!$BZ163</f>
        <v>0</v>
      </c>
      <c r="I166">
        <f>SARI!J163</f>
        <v>0</v>
      </c>
      <c r="J166">
        <f>SARI!K163</f>
        <v>0</v>
      </c>
      <c r="K166" s="190" t="e">
        <f>SARI!K163/SARI!J163</f>
        <v>#DIV/0!</v>
      </c>
      <c r="Q166" s="240">
        <f>SARI!$BZ163</f>
        <v>0</v>
      </c>
      <c r="R166">
        <f>SARI!G163</f>
        <v>0</v>
      </c>
      <c r="S166" t="e">
        <f>SARI!G163/SARI!F163</f>
        <v>#DIV/0!</v>
      </c>
      <c r="T166">
        <f>SARI!H163</f>
        <v>0</v>
      </c>
      <c r="U166" s="83" t="e">
        <f>SARI!H163/SARI!F163</f>
        <v>#DIV/0!</v>
      </c>
      <c r="X166" s="81">
        <f>ILI!E163</f>
        <v>0</v>
      </c>
      <c r="Y166" s="81">
        <f>ILI!D163</f>
        <v>0</v>
      </c>
      <c r="Z166" s="83" t="e">
        <f t="shared" si="2"/>
        <v>#DIV/0!</v>
      </c>
      <c r="AA166" s="70" t="e">
        <f>ILI!E163/ILI!F163</f>
        <v>#DIV/0!</v>
      </c>
      <c r="AB166" s="81">
        <f>ILI!E163</f>
        <v>0</v>
      </c>
      <c r="AC166" s="70" t="e">
        <f>ILI!G163/ILI!E163</f>
        <v>#DIV/0!</v>
      </c>
      <c r="AD166" s="81">
        <f>ILI!H163 + ILI!I163</f>
        <v>0</v>
      </c>
      <c r="AE166" s="70" t="e">
        <f>(AD166)/ILI!F163</f>
        <v>#DIV/0!</v>
      </c>
    </row>
    <row r="167" spans="1:31" x14ac:dyDescent="0.25">
      <c r="A167" s="72">
        <f>SARI!$BY164</f>
        <v>0</v>
      </c>
      <c r="B167" s="240">
        <f>SARI!$BZ164</f>
        <v>0</v>
      </c>
      <c r="C167" s="188"/>
      <c r="D167" s="72">
        <f>SARI!E164</f>
        <v>0</v>
      </c>
      <c r="E167" s="240">
        <f>SARI!$BZ164</f>
        <v>0</v>
      </c>
      <c r="F167" s="189"/>
      <c r="G167" s="70" t="e">
        <f>SARI!E164/SARI!D164</f>
        <v>#DIV/0!</v>
      </c>
      <c r="H167" s="240">
        <f>SARI!$BZ164</f>
        <v>0</v>
      </c>
      <c r="I167">
        <f>SARI!J164</f>
        <v>0</v>
      </c>
      <c r="J167">
        <f>SARI!K164</f>
        <v>0</v>
      </c>
      <c r="K167" s="190" t="e">
        <f>SARI!K164/SARI!J164</f>
        <v>#DIV/0!</v>
      </c>
      <c r="P167" s="72">
        <f>SARI!$BY164</f>
        <v>0</v>
      </c>
      <c r="Q167" s="240">
        <f>SARI!$BZ164</f>
        <v>0</v>
      </c>
      <c r="R167">
        <f>SARI!G164</f>
        <v>0</v>
      </c>
      <c r="S167" t="e">
        <f>SARI!G164/SARI!F164</f>
        <v>#DIV/0!</v>
      </c>
      <c r="T167">
        <f>SARI!H164</f>
        <v>0</v>
      </c>
      <c r="U167" s="83" t="e">
        <f>SARI!H164/SARI!F164</f>
        <v>#DIV/0!</v>
      </c>
      <c r="X167" s="81">
        <f>ILI!E164</f>
        <v>0</v>
      </c>
      <c r="Y167" s="81">
        <f>ILI!D164</f>
        <v>0</v>
      </c>
      <c r="Z167" s="83" t="e">
        <f>X167/Y167</f>
        <v>#DIV/0!</v>
      </c>
      <c r="AA167" s="70" t="e">
        <f>ILI!E164/ILI!F164</f>
        <v>#DIV/0!</v>
      </c>
      <c r="AB167" s="81">
        <f>ILI!E164</f>
        <v>0</v>
      </c>
      <c r="AC167" s="70" t="e">
        <f>ILI!G164/ILI!E164</f>
        <v>#DIV/0!</v>
      </c>
      <c r="AD167" s="81">
        <f>ILI!H164 + ILI!I164</f>
        <v>0</v>
      </c>
      <c r="AE167" s="70" t="e">
        <f>(AD167)/ILI!F164</f>
        <v>#DIV/0!</v>
      </c>
    </row>
    <row r="168" spans="1:31" x14ac:dyDescent="0.25">
      <c r="B168" s="240">
        <f>SARI!$BZ165</f>
        <v>0</v>
      </c>
      <c r="C168" s="188"/>
      <c r="D168" s="72">
        <f>SARI!E165</f>
        <v>0</v>
      </c>
      <c r="E168" s="240">
        <f>SARI!$BZ165</f>
        <v>0</v>
      </c>
      <c r="F168" s="189"/>
      <c r="G168" s="70" t="e">
        <f>SARI!E165/SARI!D165</f>
        <v>#DIV/0!</v>
      </c>
      <c r="H168" s="240">
        <f>SARI!$BZ165</f>
        <v>0</v>
      </c>
      <c r="I168">
        <f>SARI!J165</f>
        <v>0</v>
      </c>
      <c r="J168">
        <f>SARI!K165</f>
        <v>0</v>
      </c>
      <c r="K168" s="190" t="e">
        <f>SARI!K165/SARI!J165</f>
        <v>#DIV/0!</v>
      </c>
      <c r="Q168" s="240">
        <f>SARI!$BZ165</f>
        <v>0</v>
      </c>
      <c r="R168">
        <f>SARI!G165</f>
        <v>0</v>
      </c>
      <c r="S168" t="e">
        <f>SARI!G165/SARI!F165</f>
        <v>#DIV/0!</v>
      </c>
      <c r="T168">
        <f>SARI!H165</f>
        <v>0</v>
      </c>
      <c r="U168" s="83" t="e">
        <f>SARI!H165/SARI!F165</f>
        <v>#DIV/0!</v>
      </c>
      <c r="X168" s="81">
        <f>ILI!E165</f>
        <v>0</v>
      </c>
      <c r="Y168" s="81">
        <f>ILI!D165</f>
        <v>0</v>
      </c>
      <c r="Z168" s="83" t="e">
        <f t="shared" ref="Z168:Z218" si="3">X168/Y168</f>
        <v>#DIV/0!</v>
      </c>
      <c r="AA168" s="70" t="e">
        <f>ILI!E165/ILI!F165</f>
        <v>#DIV/0!</v>
      </c>
      <c r="AB168" s="81">
        <f>ILI!E165</f>
        <v>0</v>
      </c>
      <c r="AC168" s="70" t="e">
        <f>ILI!G165/ILI!E165</f>
        <v>#DIV/0!</v>
      </c>
      <c r="AD168" s="81">
        <f>ILI!H165 + ILI!I165</f>
        <v>0</v>
      </c>
      <c r="AE168" s="70" t="e">
        <f>(AD168)/ILI!F165</f>
        <v>#DIV/0!</v>
      </c>
    </row>
    <row r="169" spans="1:31" x14ac:dyDescent="0.25">
      <c r="B169" s="240">
        <f>SARI!$BZ166</f>
        <v>0</v>
      </c>
      <c r="C169" s="188"/>
      <c r="D169" s="72">
        <f>SARI!E166</f>
        <v>0</v>
      </c>
      <c r="E169" s="240">
        <f>SARI!$BZ166</f>
        <v>0</v>
      </c>
      <c r="F169" s="189"/>
      <c r="G169" s="70" t="e">
        <f>SARI!E166/SARI!D166</f>
        <v>#DIV/0!</v>
      </c>
      <c r="H169" s="240">
        <f>SARI!$BZ166</f>
        <v>0</v>
      </c>
      <c r="I169">
        <f>SARI!J166</f>
        <v>0</v>
      </c>
      <c r="J169">
        <f>SARI!K166</f>
        <v>0</v>
      </c>
      <c r="K169" s="190" t="e">
        <f>SARI!K166/SARI!J166</f>
        <v>#DIV/0!</v>
      </c>
      <c r="Q169" s="240">
        <f>SARI!$BZ166</f>
        <v>0</v>
      </c>
      <c r="R169">
        <f>SARI!G166</f>
        <v>0</v>
      </c>
      <c r="S169" t="e">
        <f>SARI!G166/SARI!F166</f>
        <v>#DIV/0!</v>
      </c>
      <c r="T169">
        <f>SARI!H166</f>
        <v>0</v>
      </c>
      <c r="U169" s="83" t="e">
        <f>SARI!H166/SARI!F166</f>
        <v>#DIV/0!</v>
      </c>
      <c r="X169" s="81">
        <f>ILI!E166</f>
        <v>0</v>
      </c>
      <c r="Y169" s="81">
        <f>ILI!D166</f>
        <v>0</v>
      </c>
      <c r="Z169" s="83" t="e">
        <f t="shared" si="3"/>
        <v>#DIV/0!</v>
      </c>
      <c r="AA169" s="70" t="e">
        <f>ILI!E166/ILI!F166</f>
        <v>#DIV/0!</v>
      </c>
      <c r="AB169" s="81">
        <f>ILI!E166</f>
        <v>0</v>
      </c>
      <c r="AC169" s="70" t="e">
        <f>ILI!G166/ILI!E166</f>
        <v>#DIV/0!</v>
      </c>
      <c r="AD169" s="81">
        <f>ILI!H166 + ILI!I166</f>
        <v>0</v>
      </c>
      <c r="AE169" s="70" t="e">
        <f>(AD169)/ILI!F166</f>
        <v>#DIV/0!</v>
      </c>
    </row>
    <row r="170" spans="1:31" x14ac:dyDescent="0.25">
      <c r="B170" s="240">
        <f>SARI!$BZ167</f>
        <v>0</v>
      </c>
      <c r="C170" s="188"/>
      <c r="D170" s="72">
        <f>SARI!E167</f>
        <v>0</v>
      </c>
      <c r="E170" s="240">
        <f>SARI!$BZ167</f>
        <v>0</v>
      </c>
      <c r="F170" s="189"/>
      <c r="G170" s="70" t="e">
        <f>SARI!E167/SARI!D167</f>
        <v>#DIV/0!</v>
      </c>
      <c r="H170" s="240">
        <f>SARI!$BZ167</f>
        <v>0</v>
      </c>
      <c r="I170">
        <f>SARI!J167</f>
        <v>0</v>
      </c>
      <c r="J170">
        <f>SARI!K167</f>
        <v>0</v>
      </c>
      <c r="K170" s="190" t="e">
        <f>SARI!K167/SARI!J167</f>
        <v>#DIV/0!</v>
      </c>
      <c r="Q170" s="240">
        <f>SARI!$BZ167</f>
        <v>0</v>
      </c>
      <c r="R170">
        <f>SARI!G167</f>
        <v>0</v>
      </c>
      <c r="S170" t="e">
        <f>SARI!G167/SARI!F167</f>
        <v>#DIV/0!</v>
      </c>
      <c r="T170">
        <f>SARI!H167</f>
        <v>0</v>
      </c>
      <c r="U170" s="83" t="e">
        <f>SARI!H167/SARI!F167</f>
        <v>#DIV/0!</v>
      </c>
      <c r="X170" s="81">
        <f>ILI!E167</f>
        <v>0</v>
      </c>
      <c r="Y170" s="81">
        <f>ILI!D167</f>
        <v>0</v>
      </c>
      <c r="Z170" s="83" t="e">
        <f t="shared" si="3"/>
        <v>#DIV/0!</v>
      </c>
      <c r="AA170" s="70" t="e">
        <f>ILI!E167/ILI!F167</f>
        <v>#DIV/0!</v>
      </c>
      <c r="AB170" s="81">
        <f>ILI!E167</f>
        <v>0</v>
      </c>
      <c r="AC170" s="70" t="e">
        <f>ILI!G167/ILI!E167</f>
        <v>#DIV/0!</v>
      </c>
      <c r="AD170" s="81">
        <f>ILI!H167 + ILI!I167</f>
        <v>0</v>
      </c>
      <c r="AE170" s="70" t="e">
        <f>(AD170)/ILI!F167</f>
        <v>#DIV/0!</v>
      </c>
    </row>
    <row r="171" spans="1:31" x14ac:dyDescent="0.25">
      <c r="B171" s="240">
        <f>SARI!$BZ168</f>
        <v>0</v>
      </c>
      <c r="C171" s="188"/>
      <c r="D171" s="72">
        <f>SARI!E168</f>
        <v>0</v>
      </c>
      <c r="E171" s="240">
        <f>SARI!$BZ168</f>
        <v>0</v>
      </c>
      <c r="F171" s="189"/>
      <c r="G171" s="70" t="e">
        <f>SARI!E168/SARI!D168</f>
        <v>#DIV/0!</v>
      </c>
      <c r="H171" s="240">
        <f>SARI!$BZ168</f>
        <v>0</v>
      </c>
      <c r="I171">
        <f>SARI!J168</f>
        <v>0</v>
      </c>
      <c r="J171">
        <f>SARI!K168</f>
        <v>0</v>
      </c>
      <c r="K171" s="190" t="e">
        <f>SARI!K168/SARI!J168</f>
        <v>#DIV/0!</v>
      </c>
      <c r="Q171" s="240">
        <f>SARI!$BZ168</f>
        <v>0</v>
      </c>
      <c r="R171">
        <f>SARI!G168</f>
        <v>0</v>
      </c>
      <c r="S171" t="e">
        <f>SARI!G168/SARI!F168</f>
        <v>#DIV/0!</v>
      </c>
      <c r="T171">
        <f>SARI!H168</f>
        <v>0</v>
      </c>
      <c r="U171" s="83" t="e">
        <f>SARI!H168/SARI!F168</f>
        <v>#DIV/0!</v>
      </c>
      <c r="X171" s="81">
        <f>ILI!E168</f>
        <v>0</v>
      </c>
      <c r="Y171" s="81">
        <f>ILI!D168</f>
        <v>0</v>
      </c>
      <c r="Z171" s="83" t="e">
        <f t="shared" si="3"/>
        <v>#DIV/0!</v>
      </c>
      <c r="AA171" s="70" t="e">
        <f>ILI!E168/ILI!F168</f>
        <v>#DIV/0!</v>
      </c>
      <c r="AB171" s="81">
        <f>ILI!E168</f>
        <v>0</v>
      </c>
      <c r="AC171" s="70" t="e">
        <f>ILI!G168/ILI!E168</f>
        <v>#DIV/0!</v>
      </c>
      <c r="AD171" s="81">
        <f>ILI!H168 + ILI!I168</f>
        <v>0</v>
      </c>
      <c r="AE171" s="70" t="e">
        <f>(AD171)/ILI!F168</f>
        <v>#DIV/0!</v>
      </c>
    </row>
    <row r="172" spans="1:31" x14ac:dyDescent="0.25">
      <c r="B172" s="240">
        <f>SARI!$BZ169</f>
        <v>0</v>
      </c>
      <c r="C172" s="188"/>
      <c r="D172" s="72">
        <f>SARI!E169</f>
        <v>0</v>
      </c>
      <c r="E172" s="240">
        <f>SARI!$BZ169</f>
        <v>0</v>
      </c>
      <c r="F172" s="189"/>
      <c r="G172" s="70" t="e">
        <f>SARI!E169/SARI!D169</f>
        <v>#DIV/0!</v>
      </c>
      <c r="H172" s="240">
        <f>SARI!$BZ169</f>
        <v>0</v>
      </c>
      <c r="I172">
        <f>SARI!J169</f>
        <v>0</v>
      </c>
      <c r="J172">
        <f>SARI!K169</f>
        <v>0</v>
      </c>
      <c r="K172" s="190" t="e">
        <f>SARI!K169/SARI!J169</f>
        <v>#DIV/0!</v>
      </c>
      <c r="Q172" s="240">
        <f>SARI!$BZ169</f>
        <v>0</v>
      </c>
      <c r="R172">
        <f>SARI!G169</f>
        <v>0</v>
      </c>
      <c r="S172" t="e">
        <f>SARI!G169/SARI!F169</f>
        <v>#DIV/0!</v>
      </c>
      <c r="T172">
        <f>SARI!H169</f>
        <v>0</v>
      </c>
      <c r="U172" s="83" t="e">
        <f>SARI!H169/SARI!F169</f>
        <v>#DIV/0!</v>
      </c>
      <c r="X172" s="81">
        <f>ILI!E169</f>
        <v>0</v>
      </c>
      <c r="Y172" s="81">
        <f>ILI!D169</f>
        <v>0</v>
      </c>
      <c r="Z172" s="83" t="e">
        <f t="shared" si="3"/>
        <v>#DIV/0!</v>
      </c>
      <c r="AA172" s="70" t="e">
        <f>ILI!E169/ILI!F169</f>
        <v>#DIV/0!</v>
      </c>
      <c r="AB172" s="81">
        <f>ILI!E169</f>
        <v>0</v>
      </c>
      <c r="AC172" s="70" t="e">
        <f>ILI!G169/ILI!E169</f>
        <v>#DIV/0!</v>
      </c>
      <c r="AD172" s="81">
        <f>ILI!H169 + ILI!I169</f>
        <v>0</v>
      </c>
      <c r="AE172" s="70" t="e">
        <f>(AD172)/ILI!F169</f>
        <v>#DIV/0!</v>
      </c>
    </row>
    <row r="173" spans="1:31" x14ac:dyDescent="0.25">
      <c r="B173" s="240">
        <f>SARI!$BZ170</f>
        <v>0</v>
      </c>
      <c r="C173" s="188"/>
      <c r="D173" s="72">
        <f>SARI!E170</f>
        <v>0</v>
      </c>
      <c r="E173" s="240">
        <f>SARI!$BZ170</f>
        <v>0</v>
      </c>
      <c r="F173" s="189"/>
      <c r="G173" s="70" t="e">
        <f>SARI!E170/SARI!D170</f>
        <v>#DIV/0!</v>
      </c>
      <c r="H173" s="240">
        <f>SARI!$BZ170</f>
        <v>0</v>
      </c>
      <c r="I173">
        <f>SARI!J170</f>
        <v>0</v>
      </c>
      <c r="J173">
        <f>SARI!K170</f>
        <v>0</v>
      </c>
      <c r="K173" s="190" t="e">
        <f>SARI!K170/SARI!J170</f>
        <v>#DIV/0!</v>
      </c>
      <c r="Q173" s="240">
        <f>SARI!$BZ170</f>
        <v>0</v>
      </c>
      <c r="R173">
        <f>SARI!G170</f>
        <v>0</v>
      </c>
      <c r="S173" t="e">
        <f>SARI!G170/SARI!F170</f>
        <v>#DIV/0!</v>
      </c>
      <c r="T173">
        <f>SARI!H170</f>
        <v>0</v>
      </c>
      <c r="U173" s="83" t="e">
        <f>SARI!H170/SARI!F170</f>
        <v>#DIV/0!</v>
      </c>
      <c r="X173" s="81">
        <f>ILI!E170</f>
        <v>0</v>
      </c>
      <c r="Y173" s="81">
        <f>ILI!D170</f>
        <v>0</v>
      </c>
      <c r="Z173" s="83" t="e">
        <f t="shared" si="3"/>
        <v>#DIV/0!</v>
      </c>
      <c r="AA173" s="70" t="e">
        <f>ILI!E170/ILI!F170</f>
        <v>#DIV/0!</v>
      </c>
      <c r="AB173" s="81">
        <f>ILI!E170</f>
        <v>0</v>
      </c>
      <c r="AC173" s="70" t="e">
        <f>ILI!G170/ILI!E170</f>
        <v>#DIV/0!</v>
      </c>
      <c r="AD173" s="81">
        <f>ILI!H170 + ILI!I170</f>
        <v>0</v>
      </c>
      <c r="AE173" s="70" t="e">
        <f>(AD173)/ILI!F170</f>
        <v>#DIV/0!</v>
      </c>
    </row>
    <row r="174" spans="1:31" x14ac:dyDescent="0.25">
      <c r="B174" s="240">
        <f>SARI!$BZ171</f>
        <v>0</v>
      </c>
      <c r="C174" s="188"/>
      <c r="D174" s="72">
        <f>SARI!E171</f>
        <v>0</v>
      </c>
      <c r="E174" s="240">
        <f>SARI!$BZ171</f>
        <v>0</v>
      </c>
      <c r="F174" s="189"/>
      <c r="G174" s="70" t="e">
        <f>SARI!E171/SARI!D171</f>
        <v>#DIV/0!</v>
      </c>
      <c r="H174" s="240">
        <f>SARI!$BZ171</f>
        <v>0</v>
      </c>
      <c r="I174">
        <f>SARI!J171</f>
        <v>0</v>
      </c>
      <c r="J174">
        <f>SARI!K171</f>
        <v>0</v>
      </c>
      <c r="K174" s="190" t="e">
        <f>SARI!K171/SARI!J171</f>
        <v>#DIV/0!</v>
      </c>
      <c r="Q174" s="240">
        <f>SARI!$BZ171</f>
        <v>0</v>
      </c>
      <c r="R174">
        <f>SARI!G171</f>
        <v>0</v>
      </c>
      <c r="S174" t="e">
        <f>SARI!G171/SARI!F171</f>
        <v>#DIV/0!</v>
      </c>
      <c r="T174">
        <f>SARI!H171</f>
        <v>0</v>
      </c>
      <c r="U174" s="83" t="e">
        <f>SARI!H171/SARI!F171</f>
        <v>#DIV/0!</v>
      </c>
      <c r="X174" s="81">
        <f>ILI!E171</f>
        <v>0</v>
      </c>
      <c r="Y174" s="81">
        <f>ILI!D171</f>
        <v>0</v>
      </c>
      <c r="Z174" s="83" t="e">
        <f t="shared" si="3"/>
        <v>#DIV/0!</v>
      </c>
      <c r="AA174" s="70" t="e">
        <f>ILI!E171/ILI!F171</f>
        <v>#DIV/0!</v>
      </c>
      <c r="AB174" s="81">
        <f>ILI!E171</f>
        <v>0</v>
      </c>
      <c r="AC174" s="70" t="e">
        <f>ILI!G171/ILI!E171</f>
        <v>#DIV/0!</v>
      </c>
      <c r="AD174" s="81">
        <f>ILI!H171 + ILI!I171</f>
        <v>0</v>
      </c>
      <c r="AE174" s="70" t="e">
        <f>(AD174)/ILI!F171</f>
        <v>#DIV/0!</v>
      </c>
    </row>
    <row r="175" spans="1:31" x14ac:dyDescent="0.25">
      <c r="B175" s="240">
        <f>SARI!$BZ172</f>
        <v>0</v>
      </c>
      <c r="C175" s="188"/>
      <c r="D175" s="72">
        <f>SARI!E172</f>
        <v>0</v>
      </c>
      <c r="E175" s="240">
        <f>SARI!$BZ172</f>
        <v>0</v>
      </c>
      <c r="F175" s="189"/>
      <c r="G175" s="70" t="e">
        <f>SARI!E172/SARI!D172</f>
        <v>#DIV/0!</v>
      </c>
      <c r="H175" s="240">
        <f>SARI!$BZ172</f>
        <v>0</v>
      </c>
      <c r="I175">
        <f>SARI!J172</f>
        <v>0</v>
      </c>
      <c r="J175">
        <f>SARI!K172</f>
        <v>0</v>
      </c>
      <c r="K175" s="190" t="e">
        <f>SARI!K172/SARI!J172</f>
        <v>#DIV/0!</v>
      </c>
      <c r="Q175" s="240">
        <f>SARI!$BZ172</f>
        <v>0</v>
      </c>
      <c r="R175">
        <f>SARI!G172</f>
        <v>0</v>
      </c>
      <c r="S175" t="e">
        <f>SARI!G172/SARI!F172</f>
        <v>#DIV/0!</v>
      </c>
      <c r="T175">
        <f>SARI!H172</f>
        <v>0</v>
      </c>
      <c r="U175" s="83" t="e">
        <f>SARI!H172/SARI!F172</f>
        <v>#DIV/0!</v>
      </c>
      <c r="X175" s="81">
        <f>ILI!E172</f>
        <v>0</v>
      </c>
      <c r="Y175" s="81">
        <f>ILI!D172</f>
        <v>0</v>
      </c>
      <c r="Z175" s="83" t="e">
        <f t="shared" si="3"/>
        <v>#DIV/0!</v>
      </c>
      <c r="AA175" s="70" t="e">
        <f>ILI!E172/ILI!F172</f>
        <v>#DIV/0!</v>
      </c>
      <c r="AB175" s="81">
        <f>ILI!E172</f>
        <v>0</v>
      </c>
      <c r="AC175" s="70" t="e">
        <f>ILI!G172/ILI!E172</f>
        <v>#DIV/0!</v>
      </c>
      <c r="AD175" s="81">
        <f>ILI!H172 + ILI!I172</f>
        <v>0</v>
      </c>
      <c r="AE175" s="70" t="e">
        <f>(AD175)/ILI!F172</f>
        <v>#DIV/0!</v>
      </c>
    </row>
    <row r="176" spans="1:31" x14ac:dyDescent="0.25">
      <c r="B176" s="240">
        <f>SARI!$BZ173</f>
        <v>0</v>
      </c>
      <c r="C176" s="188"/>
      <c r="D176" s="72">
        <f>SARI!E173</f>
        <v>0</v>
      </c>
      <c r="E176" s="240">
        <f>SARI!$BZ173</f>
        <v>0</v>
      </c>
      <c r="F176" s="189"/>
      <c r="G176" s="70" t="e">
        <f>SARI!E173/SARI!D173</f>
        <v>#DIV/0!</v>
      </c>
      <c r="H176" s="240">
        <f>SARI!$BZ173</f>
        <v>0</v>
      </c>
      <c r="I176">
        <f>SARI!J173</f>
        <v>0</v>
      </c>
      <c r="J176">
        <f>SARI!K173</f>
        <v>0</v>
      </c>
      <c r="K176" s="190" t="e">
        <f>SARI!K173/SARI!J173</f>
        <v>#DIV/0!</v>
      </c>
      <c r="Q176" s="240">
        <f>SARI!$BZ173</f>
        <v>0</v>
      </c>
      <c r="R176">
        <f>SARI!G173</f>
        <v>0</v>
      </c>
      <c r="S176" t="e">
        <f>SARI!G173/SARI!F173</f>
        <v>#DIV/0!</v>
      </c>
      <c r="T176">
        <f>SARI!H173</f>
        <v>0</v>
      </c>
      <c r="U176" s="83" t="e">
        <f>SARI!H173/SARI!F173</f>
        <v>#DIV/0!</v>
      </c>
      <c r="X176" s="81">
        <f>ILI!E173</f>
        <v>0</v>
      </c>
      <c r="Y176" s="81">
        <f>ILI!D173</f>
        <v>0</v>
      </c>
      <c r="Z176" s="83" t="e">
        <f t="shared" si="3"/>
        <v>#DIV/0!</v>
      </c>
      <c r="AA176" s="70" t="e">
        <f>ILI!E173/ILI!F173</f>
        <v>#DIV/0!</v>
      </c>
      <c r="AB176" s="81">
        <f>ILI!E173</f>
        <v>0</v>
      </c>
      <c r="AC176" s="70" t="e">
        <f>ILI!G173/ILI!E173</f>
        <v>#DIV/0!</v>
      </c>
      <c r="AD176" s="81">
        <f>ILI!H173 + ILI!I173</f>
        <v>0</v>
      </c>
      <c r="AE176" s="70" t="e">
        <f>(AD176)/ILI!F173</f>
        <v>#DIV/0!</v>
      </c>
    </row>
    <row r="177" spans="2:31" x14ac:dyDescent="0.25">
      <c r="B177" s="240">
        <f>SARI!$BZ174</f>
        <v>0</v>
      </c>
      <c r="C177" s="188"/>
      <c r="D177" s="72">
        <f>SARI!E174</f>
        <v>0</v>
      </c>
      <c r="E177" s="240">
        <f>SARI!$BZ174</f>
        <v>0</v>
      </c>
      <c r="F177" s="189"/>
      <c r="G177" s="70" t="e">
        <f>SARI!E174/SARI!D174</f>
        <v>#DIV/0!</v>
      </c>
      <c r="H177" s="240">
        <f>SARI!$BZ174</f>
        <v>0</v>
      </c>
      <c r="I177">
        <f>SARI!J174</f>
        <v>0</v>
      </c>
      <c r="J177">
        <f>SARI!K174</f>
        <v>0</v>
      </c>
      <c r="K177" s="190" t="e">
        <f>SARI!K174/SARI!J174</f>
        <v>#DIV/0!</v>
      </c>
      <c r="Q177" s="240">
        <f>SARI!$BZ174</f>
        <v>0</v>
      </c>
      <c r="R177">
        <f>SARI!G174</f>
        <v>0</v>
      </c>
      <c r="S177" t="e">
        <f>SARI!G174/SARI!F174</f>
        <v>#DIV/0!</v>
      </c>
      <c r="T177">
        <f>SARI!H174</f>
        <v>0</v>
      </c>
      <c r="U177" s="83" t="e">
        <f>SARI!H174/SARI!F174</f>
        <v>#DIV/0!</v>
      </c>
      <c r="X177" s="81">
        <f>ILI!E174</f>
        <v>0</v>
      </c>
      <c r="Y177" s="81">
        <f>ILI!D174</f>
        <v>0</v>
      </c>
      <c r="Z177" s="83" t="e">
        <f t="shared" si="3"/>
        <v>#DIV/0!</v>
      </c>
      <c r="AA177" s="70" t="e">
        <f>ILI!E174/ILI!F174</f>
        <v>#DIV/0!</v>
      </c>
      <c r="AB177" s="81">
        <f>ILI!E174</f>
        <v>0</v>
      </c>
      <c r="AC177" s="70" t="e">
        <f>ILI!G174/ILI!E174</f>
        <v>#DIV/0!</v>
      </c>
      <c r="AD177" s="81">
        <f>ILI!H174 + ILI!I174</f>
        <v>0</v>
      </c>
      <c r="AE177" s="70" t="e">
        <f>(AD177)/ILI!F174</f>
        <v>#DIV/0!</v>
      </c>
    </row>
    <row r="178" spans="2:31" x14ac:dyDescent="0.25">
      <c r="B178" s="240">
        <f>SARI!$BZ175</f>
        <v>0</v>
      </c>
      <c r="C178" s="188"/>
      <c r="D178" s="72">
        <f>SARI!E175</f>
        <v>0</v>
      </c>
      <c r="E178" s="240">
        <f>SARI!$BZ175</f>
        <v>0</v>
      </c>
      <c r="F178" s="189"/>
      <c r="G178" s="70" t="e">
        <f>SARI!E175/SARI!D175</f>
        <v>#DIV/0!</v>
      </c>
      <c r="H178" s="240">
        <f>SARI!$BZ175</f>
        <v>0</v>
      </c>
      <c r="I178">
        <f>SARI!J175</f>
        <v>0</v>
      </c>
      <c r="J178">
        <f>SARI!K175</f>
        <v>0</v>
      </c>
      <c r="K178" s="190" t="e">
        <f>SARI!K175/SARI!J175</f>
        <v>#DIV/0!</v>
      </c>
      <c r="Q178" s="240">
        <f>SARI!$BZ175</f>
        <v>0</v>
      </c>
      <c r="R178">
        <f>SARI!G175</f>
        <v>0</v>
      </c>
      <c r="S178" t="e">
        <f>SARI!G175/SARI!F175</f>
        <v>#DIV/0!</v>
      </c>
      <c r="T178">
        <f>SARI!H175</f>
        <v>0</v>
      </c>
      <c r="U178" s="83" t="e">
        <f>SARI!H175/SARI!F175</f>
        <v>#DIV/0!</v>
      </c>
      <c r="X178" s="81">
        <f>ILI!E175</f>
        <v>0</v>
      </c>
      <c r="Y178" s="81">
        <f>ILI!D175</f>
        <v>0</v>
      </c>
      <c r="Z178" s="83" t="e">
        <f t="shared" si="3"/>
        <v>#DIV/0!</v>
      </c>
      <c r="AA178" s="70" t="e">
        <f>ILI!E175/ILI!F175</f>
        <v>#DIV/0!</v>
      </c>
      <c r="AB178" s="81">
        <f>ILI!E175</f>
        <v>0</v>
      </c>
      <c r="AC178" s="70" t="e">
        <f>ILI!G175/ILI!E175</f>
        <v>#DIV/0!</v>
      </c>
      <c r="AD178" s="81">
        <f>ILI!H175 + ILI!I175</f>
        <v>0</v>
      </c>
      <c r="AE178" s="70" t="e">
        <f>(AD178)/ILI!F175</f>
        <v>#DIV/0!</v>
      </c>
    </row>
    <row r="179" spans="2:31" x14ac:dyDescent="0.25">
      <c r="B179" s="240">
        <f>SARI!$BZ176</f>
        <v>0</v>
      </c>
      <c r="C179" s="188"/>
      <c r="D179" s="72">
        <f>SARI!E176</f>
        <v>0</v>
      </c>
      <c r="E179" s="240">
        <f>SARI!$BZ176</f>
        <v>0</v>
      </c>
      <c r="F179" s="189"/>
      <c r="G179" s="70" t="e">
        <f>SARI!E176/SARI!D176</f>
        <v>#DIV/0!</v>
      </c>
      <c r="H179" s="240">
        <f>SARI!$BZ176</f>
        <v>0</v>
      </c>
      <c r="I179">
        <f>SARI!J176</f>
        <v>0</v>
      </c>
      <c r="J179">
        <f>SARI!K176</f>
        <v>0</v>
      </c>
      <c r="K179" s="190" t="e">
        <f>SARI!K176/SARI!J176</f>
        <v>#DIV/0!</v>
      </c>
      <c r="Q179" s="240">
        <f>SARI!$BZ176</f>
        <v>0</v>
      </c>
      <c r="R179">
        <f>SARI!G176</f>
        <v>0</v>
      </c>
      <c r="S179" t="e">
        <f>SARI!G176/SARI!F176</f>
        <v>#DIV/0!</v>
      </c>
      <c r="T179">
        <f>SARI!H176</f>
        <v>0</v>
      </c>
      <c r="U179" s="83" t="e">
        <f>SARI!H176/SARI!F176</f>
        <v>#DIV/0!</v>
      </c>
      <c r="X179" s="81">
        <f>ILI!E176</f>
        <v>0</v>
      </c>
      <c r="Y179" s="81">
        <f>ILI!D176</f>
        <v>0</v>
      </c>
      <c r="Z179" s="83" t="e">
        <f t="shared" si="3"/>
        <v>#DIV/0!</v>
      </c>
      <c r="AA179" s="70" t="e">
        <f>ILI!E176/ILI!F176</f>
        <v>#DIV/0!</v>
      </c>
      <c r="AB179" s="81">
        <f>ILI!E176</f>
        <v>0</v>
      </c>
      <c r="AC179" s="70" t="e">
        <f>ILI!G176/ILI!E176</f>
        <v>#DIV/0!</v>
      </c>
      <c r="AD179" s="81">
        <f>ILI!H176 + ILI!I176</f>
        <v>0</v>
      </c>
      <c r="AE179" s="70" t="e">
        <f>(AD179)/ILI!F176</f>
        <v>#DIV/0!</v>
      </c>
    </row>
    <row r="180" spans="2:31" x14ac:dyDescent="0.25">
      <c r="B180" s="240">
        <f>SARI!$BZ177</f>
        <v>0</v>
      </c>
      <c r="C180" s="188"/>
      <c r="D180" s="72">
        <f>SARI!E177</f>
        <v>0</v>
      </c>
      <c r="E180" s="240">
        <f>SARI!$BZ177</f>
        <v>0</v>
      </c>
      <c r="F180" s="189"/>
      <c r="G180" s="70" t="e">
        <f>SARI!E177/SARI!D177</f>
        <v>#DIV/0!</v>
      </c>
      <c r="H180" s="240">
        <f>SARI!$BZ177</f>
        <v>0</v>
      </c>
      <c r="I180">
        <f>SARI!J177</f>
        <v>0</v>
      </c>
      <c r="J180">
        <f>SARI!K177</f>
        <v>0</v>
      </c>
      <c r="K180" s="190" t="e">
        <f>SARI!K177/SARI!J177</f>
        <v>#DIV/0!</v>
      </c>
      <c r="Q180" s="240">
        <f>SARI!$BZ177</f>
        <v>0</v>
      </c>
      <c r="R180">
        <f>SARI!G177</f>
        <v>0</v>
      </c>
      <c r="S180" t="e">
        <f>SARI!G177/SARI!F177</f>
        <v>#DIV/0!</v>
      </c>
      <c r="T180">
        <f>SARI!H177</f>
        <v>0</v>
      </c>
      <c r="U180" s="83" t="e">
        <f>SARI!H177/SARI!F177</f>
        <v>#DIV/0!</v>
      </c>
      <c r="X180" s="81">
        <f>ILI!E177</f>
        <v>0</v>
      </c>
      <c r="Y180" s="81">
        <f>ILI!D177</f>
        <v>0</v>
      </c>
      <c r="Z180" s="83" t="e">
        <f t="shared" si="3"/>
        <v>#DIV/0!</v>
      </c>
      <c r="AA180" s="70" t="e">
        <f>ILI!E177/ILI!F177</f>
        <v>#DIV/0!</v>
      </c>
      <c r="AB180" s="81">
        <f>ILI!E177</f>
        <v>0</v>
      </c>
      <c r="AC180" s="70" t="e">
        <f>ILI!G177/ILI!E177</f>
        <v>#DIV/0!</v>
      </c>
      <c r="AD180" s="81">
        <f>ILI!H177 + ILI!I177</f>
        <v>0</v>
      </c>
      <c r="AE180" s="70" t="e">
        <f>(AD180)/ILI!F177</f>
        <v>#DIV/0!</v>
      </c>
    </row>
    <row r="181" spans="2:31" x14ac:dyDescent="0.25">
      <c r="B181" s="240">
        <f>SARI!$BZ178</f>
        <v>0</v>
      </c>
      <c r="C181" s="188"/>
      <c r="D181" s="72">
        <f>SARI!E178</f>
        <v>0</v>
      </c>
      <c r="E181" s="240">
        <f>SARI!$BZ178</f>
        <v>0</v>
      </c>
      <c r="F181" s="189"/>
      <c r="G181" s="70" t="e">
        <f>SARI!E178/SARI!D178</f>
        <v>#DIV/0!</v>
      </c>
      <c r="H181" s="240">
        <f>SARI!$BZ178</f>
        <v>0</v>
      </c>
      <c r="I181">
        <f>SARI!J178</f>
        <v>0</v>
      </c>
      <c r="J181">
        <f>SARI!K178</f>
        <v>0</v>
      </c>
      <c r="K181" s="190" t="e">
        <f>SARI!K178/SARI!J178</f>
        <v>#DIV/0!</v>
      </c>
      <c r="Q181" s="240">
        <f>SARI!$BZ178</f>
        <v>0</v>
      </c>
      <c r="R181">
        <f>SARI!G178</f>
        <v>0</v>
      </c>
      <c r="S181" t="e">
        <f>SARI!G178/SARI!F178</f>
        <v>#DIV/0!</v>
      </c>
      <c r="T181">
        <f>SARI!H178</f>
        <v>0</v>
      </c>
      <c r="U181" s="83" t="e">
        <f>SARI!H178/SARI!F178</f>
        <v>#DIV/0!</v>
      </c>
      <c r="X181" s="81">
        <f>ILI!E178</f>
        <v>0</v>
      </c>
      <c r="Y181" s="81">
        <f>ILI!D178</f>
        <v>0</v>
      </c>
      <c r="Z181" s="83" t="e">
        <f t="shared" si="3"/>
        <v>#DIV/0!</v>
      </c>
      <c r="AA181" s="70" t="e">
        <f>ILI!E178/ILI!F178</f>
        <v>#DIV/0!</v>
      </c>
      <c r="AB181" s="81">
        <f>ILI!E178</f>
        <v>0</v>
      </c>
      <c r="AC181" s="70" t="e">
        <f>ILI!G178/ILI!E178</f>
        <v>#DIV/0!</v>
      </c>
      <c r="AD181" s="81">
        <f>ILI!H178 + ILI!I178</f>
        <v>0</v>
      </c>
      <c r="AE181" s="70" t="e">
        <f>(AD181)/ILI!F178</f>
        <v>#DIV/0!</v>
      </c>
    </row>
    <row r="182" spans="2:31" x14ac:dyDescent="0.25">
      <c r="B182" s="240">
        <f>SARI!$BZ179</f>
        <v>0</v>
      </c>
      <c r="C182" s="188"/>
      <c r="D182" s="72">
        <f>SARI!E179</f>
        <v>0</v>
      </c>
      <c r="E182" s="240">
        <f>SARI!$BZ179</f>
        <v>0</v>
      </c>
      <c r="F182" s="189"/>
      <c r="G182" s="70" t="e">
        <f>SARI!E179/SARI!D179</f>
        <v>#DIV/0!</v>
      </c>
      <c r="H182" s="240">
        <f>SARI!$BZ179</f>
        <v>0</v>
      </c>
      <c r="I182">
        <f>SARI!J179</f>
        <v>0</v>
      </c>
      <c r="J182">
        <f>SARI!K179</f>
        <v>0</v>
      </c>
      <c r="K182" s="190" t="e">
        <f>SARI!K179/SARI!J179</f>
        <v>#DIV/0!</v>
      </c>
      <c r="Q182" s="240">
        <f>SARI!$BZ179</f>
        <v>0</v>
      </c>
      <c r="R182">
        <f>SARI!G179</f>
        <v>0</v>
      </c>
      <c r="S182" t="e">
        <f>SARI!G179/SARI!F179</f>
        <v>#DIV/0!</v>
      </c>
      <c r="T182">
        <f>SARI!H179</f>
        <v>0</v>
      </c>
      <c r="U182" s="83" t="e">
        <f>SARI!H179/SARI!F179</f>
        <v>#DIV/0!</v>
      </c>
      <c r="X182" s="81">
        <f>ILI!E179</f>
        <v>0</v>
      </c>
      <c r="Y182" s="81">
        <f>ILI!D179</f>
        <v>0</v>
      </c>
      <c r="Z182" s="83" t="e">
        <f t="shared" si="3"/>
        <v>#DIV/0!</v>
      </c>
      <c r="AA182" s="70" t="e">
        <f>ILI!E179/ILI!F179</f>
        <v>#DIV/0!</v>
      </c>
      <c r="AB182" s="81">
        <f>ILI!E179</f>
        <v>0</v>
      </c>
      <c r="AC182" s="70" t="e">
        <f>ILI!G179/ILI!E179</f>
        <v>#DIV/0!</v>
      </c>
      <c r="AD182" s="81">
        <f>ILI!H179 + ILI!I179</f>
        <v>0</v>
      </c>
      <c r="AE182" s="70" t="e">
        <f>(AD182)/ILI!F179</f>
        <v>#DIV/0!</v>
      </c>
    </row>
    <row r="183" spans="2:31" x14ac:dyDescent="0.25">
      <c r="B183" s="240">
        <f>SARI!$BZ180</f>
        <v>0</v>
      </c>
      <c r="C183" s="188"/>
      <c r="D183" s="72">
        <f>SARI!E180</f>
        <v>0</v>
      </c>
      <c r="E183" s="240">
        <f>SARI!$BZ180</f>
        <v>0</v>
      </c>
      <c r="F183" s="189"/>
      <c r="G183" s="70" t="e">
        <f>SARI!E180/SARI!D180</f>
        <v>#DIV/0!</v>
      </c>
      <c r="H183" s="240">
        <f>SARI!$BZ180</f>
        <v>0</v>
      </c>
      <c r="I183">
        <f>SARI!J180</f>
        <v>0</v>
      </c>
      <c r="J183">
        <f>SARI!K180</f>
        <v>0</v>
      </c>
      <c r="K183" s="190" t="e">
        <f>SARI!K180/SARI!J180</f>
        <v>#DIV/0!</v>
      </c>
      <c r="Q183" s="240">
        <f>SARI!$BZ180</f>
        <v>0</v>
      </c>
      <c r="R183">
        <f>SARI!G180</f>
        <v>0</v>
      </c>
      <c r="S183" t="e">
        <f>SARI!G180/SARI!F180</f>
        <v>#DIV/0!</v>
      </c>
      <c r="T183">
        <f>SARI!H180</f>
        <v>0</v>
      </c>
      <c r="U183" s="83" t="e">
        <f>SARI!H180/SARI!F180</f>
        <v>#DIV/0!</v>
      </c>
      <c r="X183" s="81">
        <f>ILI!E180</f>
        <v>0</v>
      </c>
      <c r="Y183" s="81">
        <f>ILI!D180</f>
        <v>0</v>
      </c>
      <c r="Z183" s="83" t="e">
        <f t="shared" si="3"/>
        <v>#DIV/0!</v>
      </c>
      <c r="AA183" s="70" t="e">
        <f>ILI!E180/ILI!F180</f>
        <v>#DIV/0!</v>
      </c>
      <c r="AB183" s="81">
        <f>ILI!E180</f>
        <v>0</v>
      </c>
      <c r="AC183" s="70" t="e">
        <f>ILI!G180/ILI!E180</f>
        <v>#DIV/0!</v>
      </c>
      <c r="AD183" s="81">
        <f>ILI!H180 + ILI!I180</f>
        <v>0</v>
      </c>
      <c r="AE183" s="70" t="e">
        <f>(AD183)/ILI!F180</f>
        <v>#DIV/0!</v>
      </c>
    </row>
    <row r="184" spans="2:31" x14ac:dyDescent="0.25">
      <c r="B184" s="240">
        <f>SARI!$BZ181</f>
        <v>0</v>
      </c>
      <c r="C184" s="188"/>
      <c r="D184" s="72">
        <f>SARI!E181</f>
        <v>0</v>
      </c>
      <c r="E184" s="240">
        <f>SARI!$BZ181</f>
        <v>0</v>
      </c>
      <c r="F184" s="189"/>
      <c r="G184" s="70" t="e">
        <f>SARI!E181/SARI!D181</f>
        <v>#DIV/0!</v>
      </c>
      <c r="H184" s="240">
        <f>SARI!$BZ181</f>
        <v>0</v>
      </c>
      <c r="I184">
        <f>SARI!J181</f>
        <v>0</v>
      </c>
      <c r="J184">
        <f>SARI!K181</f>
        <v>0</v>
      </c>
      <c r="K184" s="190" t="e">
        <f>SARI!K181/SARI!J181</f>
        <v>#DIV/0!</v>
      </c>
      <c r="Q184" s="240">
        <f>SARI!$BZ181</f>
        <v>0</v>
      </c>
      <c r="R184">
        <f>SARI!G181</f>
        <v>0</v>
      </c>
      <c r="S184" t="e">
        <f>SARI!G181/SARI!F181</f>
        <v>#DIV/0!</v>
      </c>
      <c r="T184">
        <f>SARI!H181</f>
        <v>0</v>
      </c>
      <c r="U184" s="83" t="e">
        <f>SARI!H181/SARI!F181</f>
        <v>#DIV/0!</v>
      </c>
      <c r="X184" s="81">
        <f>ILI!E181</f>
        <v>0</v>
      </c>
      <c r="Y184" s="81">
        <f>ILI!D181</f>
        <v>0</v>
      </c>
      <c r="Z184" s="83" t="e">
        <f t="shared" si="3"/>
        <v>#DIV/0!</v>
      </c>
      <c r="AA184" s="70" t="e">
        <f>ILI!E181/ILI!F181</f>
        <v>#DIV/0!</v>
      </c>
      <c r="AB184" s="81">
        <f>ILI!E181</f>
        <v>0</v>
      </c>
      <c r="AC184" s="70" t="e">
        <f>ILI!G181/ILI!E181</f>
        <v>#DIV/0!</v>
      </c>
      <c r="AD184" s="81">
        <f>ILI!H181 + ILI!I181</f>
        <v>0</v>
      </c>
      <c r="AE184" s="70" t="e">
        <f>(AD184)/ILI!F181</f>
        <v>#DIV/0!</v>
      </c>
    </row>
    <row r="185" spans="2:31" x14ac:dyDescent="0.25">
      <c r="B185" s="240">
        <f>SARI!$BZ182</f>
        <v>0</v>
      </c>
      <c r="C185" s="188"/>
      <c r="D185" s="72">
        <f>SARI!E182</f>
        <v>0</v>
      </c>
      <c r="E185" s="240">
        <f>SARI!$BZ182</f>
        <v>0</v>
      </c>
      <c r="F185" s="189"/>
      <c r="G185" s="70" t="e">
        <f>SARI!E182/SARI!D182</f>
        <v>#DIV/0!</v>
      </c>
      <c r="H185" s="240">
        <f>SARI!$BZ182</f>
        <v>0</v>
      </c>
      <c r="I185">
        <f>SARI!J182</f>
        <v>0</v>
      </c>
      <c r="J185">
        <f>SARI!K182</f>
        <v>0</v>
      </c>
      <c r="K185" s="190" t="e">
        <f>SARI!K182/SARI!J182</f>
        <v>#DIV/0!</v>
      </c>
      <c r="Q185" s="240">
        <f>SARI!$BZ182</f>
        <v>0</v>
      </c>
      <c r="R185">
        <f>SARI!G182</f>
        <v>0</v>
      </c>
      <c r="S185" t="e">
        <f>SARI!G182/SARI!F182</f>
        <v>#DIV/0!</v>
      </c>
      <c r="T185">
        <f>SARI!H182</f>
        <v>0</v>
      </c>
      <c r="U185" s="83" t="e">
        <f>SARI!H182/SARI!F182</f>
        <v>#DIV/0!</v>
      </c>
      <c r="X185" s="81">
        <f>ILI!E182</f>
        <v>0</v>
      </c>
      <c r="Y185" s="81">
        <f>ILI!D182</f>
        <v>0</v>
      </c>
      <c r="Z185" s="83" t="e">
        <f t="shared" si="3"/>
        <v>#DIV/0!</v>
      </c>
      <c r="AA185" s="70" t="e">
        <f>ILI!E182/ILI!F182</f>
        <v>#DIV/0!</v>
      </c>
      <c r="AB185" s="81">
        <f>ILI!E182</f>
        <v>0</v>
      </c>
      <c r="AC185" s="70" t="e">
        <f>ILI!G182/ILI!E182</f>
        <v>#DIV/0!</v>
      </c>
      <c r="AD185" s="81">
        <f>ILI!H182 + ILI!I182</f>
        <v>0</v>
      </c>
      <c r="AE185" s="70" t="e">
        <f>(AD185)/ILI!F182</f>
        <v>#DIV/0!</v>
      </c>
    </row>
    <row r="186" spans="2:31" x14ac:dyDescent="0.25">
      <c r="B186" s="240">
        <f>SARI!$BZ183</f>
        <v>0</v>
      </c>
      <c r="C186" s="188"/>
      <c r="D186" s="72">
        <f>SARI!E183</f>
        <v>0</v>
      </c>
      <c r="E186" s="240">
        <f>SARI!$BZ183</f>
        <v>0</v>
      </c>
      <c r="F186" s="189"/>
      <c r="G186" s="70" t="e">
        <f>SARI!E183/SARI!D183</f>
        <v>#DIV/0!</v>
      </c>
      <c r="H186" s="240">
        <f>SARI!$BZ183</f>
        <v>0</v>
      </c>
      <c r="I186">
        <f>SARI!J183</f>
        <v>0</v>
      </c>
      <c r="J186">
        <f>SARI!K183</f>
        <v>0</v>
      </c>
      <c r="K186" s="190" t="e">
        <f>SARI!K183/SARI!J183</f>
        <v>#DIV/0!</v>
      </c>
      <c r="Q186" s="240">
        <f>SARI!$BZ183</f>
        <v>0</v>
      </c>
      <c r="R186">
        <f>SARI!G183</f>
        <v>0</v>
      </c>
      <c r="S186" t="e">
        <f>SARI!G183/SARI!F183</f>
        <v>#DIV/0!</v>
      </c>
      <c r="T186">
        <f>SARI!H183</f>
        <v>0</v>
      </c>
      <c r="U186" s="83" t="e">
        <f>SARI!H183/SARI!F183</f>
        <v>#DIV/0!</v>
      </c>
      <c r="X186" s="81">
        <f>ILI!E183</f>
        <v>0</v>
      </c>
      <c r="Y186" s="81">
        <f>ILI!D183</f>
        <v>0</v>
      </c>
      <c r="Z186" s="83" t="e">
        <f t="shared" si="3"/>
        <v>#DIV/0!</v>
      </c>
      <c r="AA186" s="70" t="e">
        <f>ILI!E183/ILI!F183</f>
        <v>#DIV/0!</v>
      </c>
      <c r="AB186" s="81">
        <f>ILI!E183</f>
        <v>0</v>
      </c>
      <c r="AC186" s="70" t="e">
        <f>ILI!G183/ILI!E183</f>
        <v>#DIV/0!</v>
      </c>
      <c r="AD186" s="81">
        <f>ILI!H183 + ILI!I183</f>
        <v>0</v>
      </c>
      <c r="AE186" s="70" t="e">
        <f>(AD186)/ILI!F183</f>
        <v>#DIV/0!</v>
      </c>
    </row>
    <row r="187" spans="2:31" x14ac:dyDescent="0.25">
      <c r="B187" s="240">
        <f>SARI!$BZ184</f>
        <v>0</v>
      </c>
      <c r="C187" s="188"/>
      <c r="D187" s="72">
        <f>SARI!E184</f>
        <v>0</v>
      </c>
      <c r="E187" s="240">
        <f>SARI!$BZ184</f>
        <v>0</v>
      </c>
      <c r="F187" s="189"/>
      <c r="G187" s="70" t="e">
        <f>SARI!E184/SARI!D184</f>
        <v>#DIV/0!</v>
      </c>
      <c r="H187" s="240">
        <f>SARI!$BZ184</f>
        <v>0</v>
      </c>
      <c r="I187">
        <f>SARI!J184</f>
        <v>0</v>
      </c>
      <c r="J187">
        <f>SARI!K184</f>
        <v>0</v>
      </c>
      <c r="K187" s="190" t="e">
        <f>SARI!K184/SARI!J184</f>
        <v>#DIV/0!</v>
      </c>
      <c r="Q187" s="240">
        <f>SARI!$BZ184</f>
        <v>0</v>
      </c>
      <c r="R187">
        <f>SARI!G184</f>
        <v>0</v>
      </c>
      <c r="S187" t="e">
        <f>SARI!G184/SARI!F184</f>
        <v>#DIV/0!</v>
      </c>
      <c r="T187">
        <f>SARI!H184</f>
        <v>0</v>
      </c>
      <c r="U187" s="83" t="e">
        <f>SARI!H184/SARI!F184</f>
        <v>#DIV/0!</v>
      </c>
      <c r="X187" s="81">
        <f>ILI!E184</f>
        <v>0</v>
      </c>
      <c r="Y187" s="81">
        <f>ILI!D184</f>
        <v>0</v>
      </c>
      <c r="Z187" s="83" t="e">
        <f t="shared" si="3"/>
        <v>#DIV/0!</v>
      </c>
      <c r="AA187" s="70" t="e">
        <f>ILI!E184/ILI!F184</f>
        <v>#DIV/0!</v>
      </c>
      <c r="AB187" s="81">
        <f>ILI!E184</f>
        <v>0</v>
      </c>
      <c r="AC187" s="70" t="e">
        <f>ILI!G184/ILI!E184</f>
        <v>#DIV/0!</v>
      </c>
      <c r="AD187" s="81">
        <f>ILI!H184 + ILI!I184</f>
        <v>0</v>
      </c>
      <c r="AE187" s="70" t="e">
        <f>(AD187)/ILI!F184</f>
        <v>#DIV/0!</v>
      </c>
    </row>
    <row r="188" spans="2:31" x14ac:dyDescent="0.25">
      <c r="B188" s="240">
        <f>SARI!$BZ185</f>
        <v>0</v>
      </c>
      <c r="C188" s="188"/>
      <c r="D188" s="72">
        <f>SARI!E185</f>
        <v>0</v>
      </c>
      <c r="E188" s="240">
        <f>SARI!$BZ185</f>
        <v>0</v>
      </c>
      <c r="F188" s="189"/>
      <c r="G188" s="70" t="e">
        <f>SARI!E185/SARI!D185</f>
        <v>#DIV/0!</v>
      </c>
      <c r="H188" s="240">
        <f>SARI!$BZ185</f>
        <v>0</v>
      </c>
      <c r="I188">
        <f>SARI!J185</f>
        <v>0</v>
      </c>
      <c r="J188">
        <f>SARI!K185</f>
        <v>0</v>
      </c>
      <c r="K188" s="190" t="e">
        <f>SARI!K185/SARI!J185</f>
        <v>#DIV/0!</v>
      </c>
      <c r="Q188" s="240">
        <f>SARI!$BZ185</f>
        <v>0</v>
      </c>
      <c r="R188">
        <f>SARI!G185</f>
        <v>0</v>
      </c>
      <c r="S188" t="e">
        <f>SARI!G185/SARI!F185</f>
        <v>#DIV/0!</v>
      </c>
      <c r="T188">
        <f>SARI!H185</f>
        <v>0</v>
      </c>
      <c r="U188" s="83" t="e">
        <f>SARI!H185/SARI!F185</f>
        <v>#DIV/0!</v>
      </c>
      <c r="X188" s="81">
        <f>ILI!E185</f>
        <v>0</v>
      </c>
      <c r="Y188" s="81">
        <f>ILI!D185</f>
        <v>0</v>
      </c>
      <c r="Z188" s="83" t="e">
        <f t="shared" si="3"/>
        <v>#DIV/0!</v>
      </c>
      <c r="AA188" s="70" t="e">
        <f>ILI!E185/ILI!F185</f>
        <v>#DIV/0!</v>
      </c>
      <c r="AB188" s="81">
        <f>ILI!E185</f>
        <v>0</v>
      </c>
      <c r="AC188" s="70" t="e">
        <f>ILI!G185/ILI!E185</f>
        <v>#DIV/0!</v>
      </c>
      <c r="AD188" s="81">
        <f>ILI!H185 + ILI!I185</f>
        <v>0</v>
      </c>
      <c r="AE188" s="70" t="e">
        <f>(AD188)/ILI!F185</f>
        <v>#DIV/0!</v>
      </c>
    </row>
    <row r="189" spans="2:31" x14ac:dyDescent="0.25">
      <c r="B189" s="240">
        <f>SARI!$BZ186</f>
        <v>0</v>
      </c>
      <c r="C189" s="188"/>
      <c r="D189" s="72">
        <f>SARI!E186</f>
        <v>0</v>
      </c>
      <c r="E189" s="240">
        <f>SARI!$BZ186</f>
        <v>0</v>
      </c>
      <c r="F189" s="189"/>
      <c r="G189" s="70" t="e">
        <f>SARI!E186/SARI!D186</f>
        <v>#DIV/0!</v>
      </c>
      <c r="H189" s="240">
        <f>SARI!$BZ186</f>
        <v>0</v>
      </c>
      <c r="I189">
        <f>SARI!J186</f>
        <v>0</v>
      </c>
      <c r="J189">
        <f>SARI!K186</f>
        <v>0</v>
      </c>
      <c r="K189" s="190" t="e">
        <f>SARI!K186/SARI!J186</f>
        <v>#DIV/0!</v>
      </c>
      <c r="Q189" s="240">
        <f>SARI!$BZ186</f>
        <v>0</v>
      </c>
      <c r="R189">
        <f>SARI!G186</f>
        <v>0</v>
      </c>
      <c r="S189" t="e">
        <f>SARI!G186/SARI!F186</f>
        <v>#DIV/0!</v>
      </c>
      <c r="T189">
        <f>SARI!H186</f>
        <v>0</v>
      </c>
      <c r="U189" s="83" t="e">
        <f>SARI!H186/SARI!F186</f>
        <v>#DIV/0!</v>
      </c>
      <c r="X189" s="81">
        <f>ILI!E186</f>
        <v>0</v>
      </c>
      <c r="Y189" s="81">
        <f>ILI!D186</f>
        <v>0</v>
      </c>
      <c r="Z189" s="83" t="e">
        <f t="shared" si="3"/>
        <v>#DIV/0!</v>
      </c>
      <c r="AA189" s="70" t="e">
        <f>ILI!E186/ILI!F186</f>
        <v>#DIV/0!</v>
      </c>
      <c r="AB189" s="81">
        <f>ILI!E186</f>
        <v>0</v>
      </c>
      <c r="AC189" s="70" t="e">
        <f>ILI!G186/ILI!E186</f>
        <v>#DIV/0!</v>
      </c>
      <c r="AD189" s="81">
        <f>ILI!H186 + ILI!I186</f>
        <v>0</v>
      </c>
      <c r="AE189" s="70" t="e">
        <f>(AD189)/ILI!F186</f>
        <v>#DIV/0!</v>
      </c>
    </row>
    <row r="190" spans="2:31" x14ac:dyDescent="0.25">
      <c r="B190" s="240">
        <f>SARI!$BZ187</f>
        <v>0</v>
      </c>
      <c r="C190" s="188"/>
      <c r="D190" s="72">
        <f>SARI!E187</f>
        <v>0</v>
      </c>
      <c r="E190" s="240">
        <f>SARI!$BZ187</f>
        <v>0</v>
      </c>
      <c r="F190" s="189"/>
      <c r="G190" s="70" t="e">
        <f>SARI!E187/SARI!D187</f>
        <v>#DIV/0!</v>
      </c>
      <c r="H190" s="240">
        <f>SARI!$BZ187</f>
        <v>0</v>
      </c>
      <c r="I190">
        <f>SARI!J187</f>
        <v>0</v>
      </c>
      <c r="J190">
        <f>SARI!K187</f>
        <v>0</v>
      </c>
      <c r="K190" s="190" t="e">
        <f>SARI!K187/SARI!J187</f>
        <v>#DIV/0!</v>
      </c>
      <c r="Q190" s="240">
        <f>SARI!$BZ187</f>
        <v>0</v>
      </c>
      <c r="R190">
        <f>SARI!G187</f>
        <v>0</v>
      </c>
      <c r="S190" t="e">
        <f>SARI!G187/SARI!F187</f>
        <v>#DIV/0!</v>
      </c>
      <c r="T190">
        <f>SARI!H187</f>
        <v>0</v>
      </c>
      <c r="U190" s="83" t="e">
        <f>SARI!H187/SARI!F187</f>
        <v>#DIV/0!</v>
      </c>
      <c r="X190" s="81">
        <f>ILI!E187</f>
        <v>0</v>
      </c>
      <c r="Y190" s="81">
        <f>ILI!D187</f>
        <v>0</v>
      </c>
      <c r="Z190" s="83" t="e">
        <f t="shared" si="3"/>
        <v>#DIV/0!</v>
      </c>
      <c r="AA190" s="70" t="e">
        <f>ILI!E187/ILI!F187</f>
        <v>#DIV/0!</v>
      </c>
      <c r="AB190" s="81">
        <f>ILI!E187</f>
        <v>0</v>
      </c>
      <c r="AC190" s="70" t="e">
        <f>ILI!G187/ILI!E187</f>
        <v>#DIV/0!</v>
      </c>
      <c r="AD190" s="81">
        <f>ILI!H187 + ILI!I187</f>
        <v>0</v>
      </c>
      <c r="AE190" s="70" t="e">
        <f>(AD190)/ILI!F187</f>
        <v>#DIV/0!</v>
      </c>
    </row>
    <row r="191" spans="2:31" x14ac:dyDescent="0.25">
      <c r="B191" s="240">
        <f>SARI!$BZ188</f>
        <v>0</v>
      </c>
      <c r="C191" s="188"/>
      <c r="D191" s="72">
        <f>SARI!E188</f>
        <v>0</v>
      </c>
      <c r="E191" s="240">
        <f>SARI!$BZ188</f>
        <v>0</v>
      </c>
      <c r="F191" s="189"/>
      <c r="G191" s="70" t="e">
        <f>SARI!E188/SARI!D188</f>
        <v>#DIV/0!</v>
      </c>
      <c r="H191" s="240">
        <f>SARI!$BZ188</f>
        <v>0</v>
      </c>
      <c r="I191">
        <f>SARI!J188</f>
        <v>0</v>
      </c>
      <c r="J191">
        <f>SARI!K188</f>
        <v>0</v>
      </c>
      <c r="K191" s="190" t="e">
        <f>SARI!K188/SARI!J188</f>
        <v>#DIV/0!</v>
      </c>
      <c r="Q191" s="240">
        <f>SARI!$BZ188</f>
        <v>0</v>
      </c>
      <c r="R191">
        <f>SARI!G188</f>
        <v>0</v>
      </c>
      <c r="S191" t="e">
        <f>SARI!G188/SARI!F188</f>
        <v>#DIV/0!</v>
      </c>
      <c r="T191">
        <f>SARI!H188</f>
        <v>0</v>
      </c>
      <c r="U191" s="83" t="e">
        <f>SARI!H188/SARI!F188</f>
        <v>#DIV/0!</v>
      </c>
      <c r="X191" s="81">
        <f>ILI!E188</f>
        <v>0</v>
      </c>
      <c r="Y191" s="81">
        <f>ILI!D188</f>
        <v>0</v>
      </c>
      <c r="Z191" s="83" t="e">
        <f t="shared" si="3"/>
        <v>#DIV/0!</v>
      </c>
      <c r="AA191" s="70" t="e">
        <f>ILI!E188/ILI!F188</f>
        <v>#DIV/0!</v>
      </c>
      <c r="AB191" s="81">
        <f>ILI!E188</f>
        <v>0</v>
      </c>
      <c r="AC191" s="70" t="e">
        <f>ILI!G188/ILI!E188</f>
        <v>#DIV/0!</v>
      </c>
      <c r="AD191" s="81">
        <f>ILI!H188 + ILI!I188</f>
        <v>0</v>
      </c>
      <c r="AE191" s="70" t="e">
        <f>(AD191)/ILI!F188</f>
        <v>#DIV/0!</v>
      </c>
    </row>
    <row r="192" spans="2:31" x14ac:dyDescent="0.25">
      <c r="B192" s="240">
        <f>SARI!$BZ189</f>
        <v>0</v>
      </c>
      <c r="C192" s="188"/>
      <c r="D192" s="72">
        <f>SARI!E189</f>
        <v>0</v>
      </c>
      <c r="E192" s="240">
        <f>SARI!$BZ189</f>
        <v>0</v>
      </c>
      <c r="F192" s="189"/>
      <c r="G192" s="70" t="e">
        <f>SARI!E189/SARI!D189</f>
        <v>#DIV/0!</v>
      </c>
      <c r="H192" s="240">
        <f>SARI!$BZ189</f>
        <v>0</v>
      </c>
      <c r="I192">
        <f>SARI!J189</f>
        <v>0</v>
      </c>
      <c r="J192">
        <f>SARI!K189</f>
        <v>0</v>
      </c>
      <c r="K192" s="190" t="e">
        <f>SARI!K189/SARI!J189</f>
        <v>#DIV/0!</v>
      </c>
      <c r="Q192" s="240">
        <f>SARI!$BZ189</f>
        <v>0</v>
      </c>
      <c r="R192">
        <f>SARI!G189</f>
        <v>0</v>
      </c>
      <c r="S192" t="e">
        <f>SARI!G189/SARI!F189</f>
        <v>#DIV/0!</v>
      </c>
      <c r="T192">
        <f>SARI!H189</f>
        <v>0</v>
      </c>
      <c r="U192" s="83" t="e">
        <f>SARI!H189/SARI!F189</f>
        <v>#DIV/0!</v>
      </c>
      <c r="X192" s="81">
        <f>ILI!E189</f>
        <v>0</v>
      </c>
      <c r="Y192" s="81">
        <f>ILI!D189</f>
        <v>0</v>
      </c>
      <c r="Z192" s="83" t="e">
        <f t="shared" si="3"/>
        <v>#DIV/0!</v>
      </c>
      <c r="AA192" s="70" t="e">
        <f>ILI!E189/ILI!F189</f>
        <v>#DIV/0!</v>
      </c>
      <c r="AB192" s="81">
        <f>ILI!E189</f>
        <v>0</v>
      </c>
      <c r="AC192" s="70" t="e">
        <f>ILI!G189/ILI!E189</f>
        <v>#DIV/0!</v>
      </c>
      <c r="AD192" s="81">
        <f>ILI!H189 + ILI!I189</f>
        <v>0</v>
      </c>
      <c r="AE192" s="70" t="e">
        <f>(AD192)/ILI!F189</f>
        <v>#DIV/0!</v>
      </c>
    </row>
    <row r="193" spans="2:31" x14ac:dyDescent="0.25">
      <c r="B193" s="240">
        <f>SARI!$BZ190</f>
        <v>0</v>
      </c>
      <c r="C193" s="188"/>
      <c r="D193" s="72">
        <f>SARI!E190</f>
        <v>0</v>
      </c>
      <c r="E193" s="240">
        <f>SARI!$BZ190</f>
        <v>0</v>
      </c>
      <c r="F193" s="189"/>
      <c r="G193" s="70" t="e">
        <f>SARI!E190/SARI!D190</f>
        <v>#DIV/0!</v>
      </c>
      <c r="H193" s="240">
        <f>SARI!$BZ190</f>
        <v>0</v>
      </c>
      <c r="I193">
        <f>SARI!J190</f>
        <v>0</v>
      </c>
      <c r="J193">
        <f>SARI!K190</f>
        <v>0</v>
      </c>
      <c r="K193" s="190" t="e">
        <f>SARI!K190/SARI!J190</f>
        <v>#DIV/0!</v>
      </c>
      <c r="Q193" s="240">
        <f>SARI!$BZ190</f>
        <v>0</v>
      </c>
      <c r="R193">
        <f>SARI!G190</f>
        <v>0</v>
      </c>
      <c r="S193" t="e">
        <f>SARI!G190/SARI!F190</f>
        <v>#DIV/0!</v>
      </c>
      <c r="T193">
        <f>SARI!H190</f>
        <v>0</v>
      </c>
      <c r="U193" s="83" t="e">
        <f>SARI!H190/SARI!F190</f>
        <v>#DIV/0!</v>
      </c>
      <c r="X193" s="81">
        <f>ILI!E190</f>
        <v>0</v>
      </c>
      <c r="Y193" s="81">
        <f>ILI!D190</f>
        <v>0</v>
      </c>
      <c r="Z193" s="83" t="e">
        <f t="shared" si="3"/>
        <v>#DIV/0!</v>
      </c>
      <c r="AA193" s="70" t="e">
        <f>ILI!E190/ILI!F190</f>
        <v>#DIV/0!</v>
      </c>
      <c r="AB193" s="81">
        <f>ILI!E190</f>
        <v>0</v>
      </c>
      <c r="AC193" s="70" t="e">
        <f>ILI!G190/ILI!E190</f>
        <v>#DIV/0!</v>
      </c>
      <c r="AD193" s="81">
        <f>ILI!H190 + ILI!I190</f>
        <v>0</v>
      </c>
      <c r="AE193" s="70" t="e">
        <f>(AD193)/ILI!F190</f>
        <v>#DIV/0!</v>
      </c>
    </row>
    <row r="194" spans="2:31" x14ac:dyDescent="0.25">
      <c r="B194" s="240">
        <f>SARI!$BZ191</f>
        <v>0</v>
      </c>
      <c r="C194" s="188"/>
      <c r="D194" s="72">
        <f>SARI!E191</f>
        <v>0</v>
      </c>
      <c r="E194" s="240">
        <f>SARI!$BZ191</f>
        <v>0</v>
      </c>
      <c r="F194" s="189"/>
      <c r="G194" s="70" t="e">
        <f>SARI!E191/SARI!D191</f>
        <v>#DIV/0!</v>
      </c>
      <c r="H194" s="240">
        <f>SARI!$BZ191</f>
        <v>0</v>
      </c>
      <c r="I194">
        <f>SARI!J191</f>
        <v>0</v>
      </c>
      <c r="J194">
        <f>SARI!K191</f>
        <v>0</v>
      </c>
      <c r="K194" s="190" t="e">
        <f>SARI!K191/SARI!J191</f>
        <v>#DIV/0!</v>
      </c>
      <c r="Q194" s="240">
        <f>SARI!$BZ191</f>
        <v>0</v>
      </c>
      <c r="R194">
        <f>SARI!G191</f>
        <v>0</v>
      </c>
      <c r="S194" t="e">
        <f>SARI!G191/SARI!F191</f>
        <v>#DIV/0!</v>
      </c>
      <c r="T194">
        <f>SARI!H191</f>
        <v>0</v>
      </c>
      <c r="U194" s="83" t="e">
        <f>SARI!H191/SARI!F191</f>
        <v>#DIV/0!</v>
      </c>
      <c r="X194" s="81">
        <f>ILI!E191</f>
        <v>0</v>
      </c>
      <c r="Y194" s="81">
        <f>ILI!D191</f>
        <v>0</v>
      </c>
      <c r="Z194" s="83" t="e">
        <f t="shared" si="3"/>
        <v>#DIV/0!</v>
      </c>
      <c r="AA194" s="70" t="e">
        <f>ILI!E191/ILI!F191</f>
        <v>#DIV/0!</v>
      </c>
      <c r="AB194" s="81">
        <f>ILI!E191</f>
        <v>0</v>
      </c>
      <c r="AC194" s="70" t="e">
        <f>ILI!G191/ILI!E191</f>
        <v>#DIV/0!</v>
      </c>
      <c r="AD194" s="81">
        <f>ILI!H191 + ILI!I191</f>
        <v>0</v>
      </c>
      <c r="AE194" s="70" t="e">
        <f>(AD194)/ILI!F191</f>
        <v>#DIV/0!</v>
      </c>
    </row>
    <row r="195" spans="2:31" x14ac:dyDescent="0.25">
      <c r="B195" s="240">
        <f>SARI!$BZ192</f>
        <v>0</v>
      </c>
      <c r="C195" s="188"/>
      <c r="D195" s="72">
        <f>SARI!E192</f>
        <v>0</v>
      </c>
      <c r="E195" s="240">
        <f>SARI!$BZ192</f>
        <v>0</v>
      </c>
      <c r="F195" s="189"/>
      <c r="G195" s="70" t="e">
        <f>SARI!E192/SARI!D192</f>
        <v>#DIV/0!</v>
      </c>
      <c r="H195" s="240">
        <f>SARI!$BZ192</f>
        <v>0</v>
      </c>
      <c r="I195">
        <f>SARI!J192</f>
        <v>0</v>
      </c>
      <c r="J195">
        <f>SARI!K192</f>
        <v>0</v>
      </c>
      <c r="K195" s="190" t="e">
        <f>SARI!K192/SARI!J192</f>
        <v>#DIV/0!</v>
      </c>
      <c r="Q195" s="240">
        <f>SARI!$BZ192</f>
        <v>0</v>
      </c>
      <c r="R195">
        <f>SARI!G192</f>
        <v>0</v>
      </c>
      <c r="S195" t="e">
        <f>SARI!G192/SARI!F192</f>
        <v>#DIV/0!</v>
      </c>
      <c r="T195">
        <f>SARI!H192</f>
        <v>0</v>
      </c>
      <c r="U195" s="83" t="e">
        <f>SARI!H192/SARI!F192</f>
        <v>#DIV/0!</v>
      </c>
      <c r="X195" s="81">
        <f>ILI!E192</f>
        <v>0</v>
      </c>
      <c r="Y195" s="81">
        <f>ILI!D192</f>
        <v>0</v>
      </c>
      <c r="Z195" s="83" t="e">
        <f t="shared" si="3"/>
        <v>#DIV/0!</v>
      </c>
      <c r="AA195" s="70" t="e">
        <f>ILI!E192/ILI!F192</f>
        <v>#DIV/0!</v>
      </c>
      <c r="AB195" s="81">
        <f>ILI!E192</f>
        <v>0</v>
      </c>
      <c r="AC195" s="70" t="e">
        <f>ILI!G192/ILI!E192</f>
        <v>#DIV/0!</v>
      </c>
      <c r="AD195" s="81">
        <f>ILI!H192 + ILI!I192</f>
        <v>0</v>
      </c>
      <c r="AE195" s="70" t="e">
        <f>(AD195)/ILI!F192</f>
        <v>#DIV/0!</v>
      </c>
    </row>
    <row r="196" spans="2:31" x14ac:dyDescent="0.25">
      <c r="B196" s="240">
        <f>SARI!$BZ193</f>
        <v>0</v>
      </c>
      <c r="C196" s="188"/>
      <c r="D196" s="72">
        <f>SARI!E193</f>
        <v>0</v>
      </c>
      <c r="E196" s="240">
        <f>SARI!$BZ193</f>
        <v>0</v>
      </c>
      <c r="F196" s="189"/>
      <c r="G196" s="70" t="e">
        <f>SARI!E193/SARI!D193</f>
        <v>#DIV/0!</v>
      </c>
      <c r="H196" s="240">
        <f>SARI!$BZ193</f>
        <v>0</v>
      </c>
      <c r="I196">
        <f>SARI!J193</f>
        <v>0</v>
      </c>
      <c r="J196">
        <f>SARI!K193</f>
        <v>0</v>
      </c>
      <c r="K196" s="190" t="e">
        <f>SARI!K193/SARI!J193</f>
        <v>#DIV/0!</v>
      </c>
      <c r="Q196" s="240">
        <f>SARI!$BZ193</f>
        <v>0</v>
      </c>
      <c r="R196">
        <f>SARI!G193</f>
        <v>0</v>
      </c>
      <c r="S196" t="e">
        <f>SARI!G193/SARI!F193</f>
        <v>#DIV/0!</v>
      </c>
      <c r="T196">
        <f>SARI!H193</f>
        <v>0</v>
      </c>
      <c r="U196" s="83" t="e">
        <f>SARI!H193/SARI!F193</f>
        <v>#DIV/0!</v>
      </c>
      <c r="X196" s="81">
        <f>ILI!E193</f>
        <v>0</v>
      </c>
      <c r="Y196" s="81">
        <f>ILI!D193</f>
        <v>0</v>
      </c>
      <c r="Z196" s="83" t="e">
        <f t="shared" si="3"/>
        <v>#DIV/0!</v>
      </c>
      <c r="AA196" s="70" t="e">
        <f>ILI!E193/ILI!F193</f>
        <v>#DIV/0!</v>
      </c>
      <c r="AB196" s="81">
        <f>ILI!E193</f>
        <v>0</v>
      </c>
      <c r="AC196" s="70" t="e">
        <f>ILI!G193/ILI!E193</f>
        <v>#DIV/0!</v>
      </c>
      <c r="AD196" s="81">
        <f>ILI!H193 + ILI!I193</f>
        <v>0</v>
      </c>
      <c r="AE196" s="70" t="e">
        <f>(AD196)/ILI!F193</f>
        <v>#DIV/0!</v>
      </c>
    </row>
    <row r="197" spans="2:31" x14ac:dyDescent="0.25">
      <c r="B197" s="240">
        <f>SARI!$BZ194</f>
        <v>0</v>
      </c>
      <c r="C197" s="188"/>
      <c r="D197" s="72">
        <f>SARI!E194</f>
        <v>0</v>
      </c>
      <c r="E197" s="240">
        <f>SARI!$BZ194</f>
        <v>0</v>
      </c>
      <c r="F197" s="189"/>
      <c r="G197" s="70" t="e">
        <f>SARI!E194/SARI!D194</f>
        <v>#DIV/0!</v>
      </c>
      <c r="H197" s="240">
        <f>SARI!$BZ194</f>
        <v>0</v>
      </c>
      <c r="I197">
        <f>SARI!J194</f>
        <v>0</v>
      </c>
      <c r="J197">
        <f>SARI!K194</f>
        <v>0</v>
      </c>
      <c r="K197" s="190" t="e">
        <f>SARI!K194/SARI!J194</f>
        <v>#DIV/0!</v>
      </c>
      <c r="Q197" s="240">
        <f>SARI!$BZ194</f>
        <v>0</v>
      </c>
      <c r="R197">
        <f>SARI!G194</f>
        <v>0</v>
      </c>
      <c r="S197" t="e">
        <f>SARI!G194/SARI!F194</f>
        <v>#DIV/0!</v>
      </c>
      <c r="T197">
        <f>SARI!H194</f>
        <v>0</v>
      </c>
      <c r="U197" s="83" t="e">
        <f>SARI!H194/SARI!F194</f>
        <v>#DIV/0!</v>
      </c>
      <c r="X197" s="81">
        <f>ILI!E194</f>
        <v>0</v>
      </c>
      <c r="Y197" s="81">
        <f>ILI!D194</f>
        <v>0</v>
      </c>
      <c r="Z197" s="83" t="e">
        <f t="shared" si="3"/>
        <v>#DIV/0!</v>
      </c>
      <c r="AA197" s="70" t="e">
        <f>ILI!E194/ILI!F194</f>
        <v>#DIV/0!</v>
      </c>
      <c r="AB197" s="81">
        <f>ILI!E194</f>
        <v>0</v>
      </c>
      <c r="AC197" s="70" t="e">
        <f>ILI!G194/ILI!E194</f>
        <v>#DIV/0!</v>
      </c>
      <c r="AD197" s="81">
        <f>ILI!H194 + ILI!I194</f>
        <v>0</v>
      </c>
      <c r="AE197" s="70" t="e">
        <f>(AD197)/ILI!F194</f>
        <v>#DIV/0!</v>
      </c>
    </row>
    <row r="198" spans="2:31" x14ac:dyDescent="0.25">
      <c r="B198" s="240">
        <f>SARI!$BZ195</f>
        <v>0</v>
      </c>
      <c r="C198" s="188"/>
      <c r="D198" s="72">
        <f>SARI!E195</f>
        <v>0</v>
      </c>
      <c r="E198" s="240">
        <f>SARI!$BZ195</f>
        <v>0</v>
      </c>
      <c r="F198" s="189"/>
      <c r="G198" s="70" t="e">
        <f>SARI!E195/SARI!D195</f>
        <v>#DIV/0!</v>
      </c>
      <c r="H198" s="240">
        <f>SARI!$BZ195</f>
        <v>0</v>
      </c>
      <c r="I198">
        <f>SARI!J195</f>
        <v>0</v>
      </c>
      <c r="J198">
        <f>SARI!K195</f>
        <v>0</v>
      </c>
      <c r="K198" s="190" t="e">
        <f>SARI!K195/SARI!J195</f>
        <v>#DIV/0!</v>
      </c>
      <c r="Q198" s="240">
        <f>SARI!$BZ195</f>
        <v>0</v>
      </c>
      <c r="R198">
        <f>SARI!G195</f>
        <v>0</v>
      </c>
      <c r="S198" t="e">
        <f>SARI!G195/SARI!F195</f>
        <v>#DIV/0!</v>
      </c>
      <c r="T198">
        <f>SARI!H195</f>
        <v>0</v>
      </c>
      <c r="U198" s="83" t="e">
        <f>SARI!H195/SARI!F195</f>
        <v>#DIV/0!</v>
      </c>
      <c r="X198" s="81">
        <f>ILI!E195</f>
        <v>0</v>
      </c>
      <c r="Y198" s="81">
        <f>ILI!D195</f>
        <v>0</v>
      </c>
      <c r="Z198" s="83" t="e">
        <f t="shared" si="3"/>
        <v>#DIV/0!</v>
      </c>
      <c r="AA198" s="70" t="e">
        <f>ILI!E195/ILI!F195</f>
        <v>#DIV/0!</v>
      </c>
      <c r="AB198" s="81">
        <f>ILI!E195</f>
        <v>0</v>
      </c>
      <c r="AC198" s="70" t="e">
        <f>ILI!G195/ILI!E195</f>
        <v>#DIV/0!</v>
      </c>
      <c r="AD198" s="81">
        <f>ILI!H195 + ILI!I195</f>
        <v>0</v>
      </c>
      <c r="AE198" s="70" t="e">
        <f>(AD198)/ILI!F195</f>
        <v>#DIV/0!</v>
      </c>
    </row>
    <row r="199" spans="2:31" x14ac:dyDescent="0.25">
      <c r="B199" s="240">
        <f>SARI!$BZ196</f>
        <v>0</v>
      </c>
      <c r="C199" s="188"/>
      <c r="D199" s="72">
        <f>SARI!E196</f>
        <v>0</v>
      </c>
      <c r="E199" s="240">
        <f>SARI!$BZ196</f>
        <v>0</v>
      </c>
      <c r="F199" s="189"/>
      <c r="G199" s="70" t="e">
        <f>SARI!E196/SARI!D196</f>
        <v>#DIV/0!</v>
      </c>
      <c r="H199" s="240">
        <f>SARI!$BZ196</f>
        <v>0</v>
      </c>
      <c r="I199">
        <f>SARI!J196</f>
        <v>0</v>
      </c>
      <c r="J199">
        <f>SARI!K196</f>
        <v>0</v>
      </c>
      <c r="K199" s="190" t="e">
        <f>SARI!K196/SARI!J196</f>
        <v>#DIV/0!</v>
      </c>
      <c r="Q199" s="240">
        <f>SARI!$BZ196</f>
        <v>0</v>
      </c>
      <c r="R199">
        <f>SARI!G196</f>
        <v>0</v>
      </c>
      <c r="S199" t="e">
        <f>SARI!G196/SARI!F196</f>
        <v>#DIV/0!</v>
      </c>
      <c r="T199">
        <f>SARI!H196</f>
        <v>0</v>
      </c>
      <c r="U199" s="83" t="e">
        <f>SARI!H196/SARI!F196</f>
        <v>#DIV/0!</v>
      </c>
      <c r="X199" s="81">
        <f>ILI!E196</f>
        <v>0</v>
      </c>
      <c r="Y199" s="81">
        <f>ILI!D196</f>
        <v>0</v>
      </c>
      <c r="Z199" s="83" t="e">
        <f t="shared" si="3"/>
        <v>#DIV/0!</v>
      </c>
      <c r="AA199" s="70" t="e">
        <f>ILI!E196/ILI!F196</f>
        <v>#DIV/0!</v>
      </c>
      <c r="AB199" s="81">
        <f>ILI!E196</f>
        <v>0</v>
      </c>
      <c r="AC199" s="70" t="e">
        <f>ILI!G196/ILI!E196</f>
        <v>#DIV/0!</v>
      </c>
      <c r="AD199" s="81">
        <f>ILI!H196 + ILI!I196</f>
        <v>0</v>
      </c>
      <c r="AE199" s="70" t="e">
        <f>(AD199)/ILI!F196</f>
        <v>#DIV/0!</v>
      </c>
    </row>
    <row r="200" spans="2:31" x14ac:dyDescent="0.25">
      <c r="B200" s="240">
        <f>SARI!$BZ197</f>
        <v>0</v>
      </c>
      <c r="C200" s="188"/>
      <c r="D200" s="72">
        <f>SARI!E197</f>
        <v>0</v>
      </c>
      <c r="E200" s="240">
        <f>SARI!$BZ197</f>
        <v>0</v>
      </c>
      <c r="F200" s="189"/>
      <c r="G200" s="70" t="e">
        <f>SARI!E197/SARI!D197</f>
        <v>#DIV/0!</v>
      </c>
      <c r="H200" s="240">
        <f>SARI!$BZ197</f>
        <v>0</v>
      </c>
      <c r="I200">
        <f>SARI!J197</f>
        <v>0</v>
      </c>
      <c r="J200">
        <f>SARI!K197</f>
        <v>0</v>
      </c>
      <c r="K200" s="190" t="e">
        <f>SARI!K197/SARI!J197</f>
        <v>#DIV/0!</v>
      </c>
      <c r="Q200" s="240">
        <f>SARI!$BZ197</f>
        <v>0</v>
      </c>
      <c r="R200">
        <f>SARI!G197</f>
        <v>0</v>
      </c>
      <c r="S200" t="e">
        <f>SARI!G197/SARI!F197</f>
        <v>#DIV/0!</v>
      </c>
      <c r="T200">
        <f>SARI!H197</f>
        <v>0</v>
      </c>
      <c r="U200" s="83" t="e">
        <f>SARI!H197/SARI!F197</f>
        <v>#DIV/0!</v>
      </c>
      <c r="X200" s="81">
        <f>ILI!E197</f>
        <v>0</v>
      </c>
      <c r="Y200" s="81">
        <f>ILI!D197</f>
        <v>0</v>
      </c>
      <c r="Z200" s="83" t="e">
        <f t="shared" si="3"/>
        <v>#DIV/0!</v>
      </c>
      <c r="AA200" s="70" t="e">
        <f>ILI!E197/ILI!F197</f>
        <v>#DIV/0!</v>
      </c>
      <c r="AB200" s="81">
        <f>ILI!E197</f>
        <v>0</v>
      </c>
      <c r="AC200" s="70" t="e">
        <f>ILI!G197/ILI!E197</f>
        <v>#DIV/0!</v>
      </c>
      <c r="AD200" s="81">
        <f>ILI!H197 + ILI!I197</f>
        <v>0</v>
      </c>
      <c r="AE200" s="70" t="e">
        <f>(AD200)/ILI!F197</f>
        <v>#DIV/0!</v>
      </c>
    </row>
    <row r="201" spans="2:31" x14ac:dyDescent="0.25">
      <c r="B201" s="240">
        <f>SARI!$BZ198</f>
        <v>0</v>
      </c>
      <c r="C201" s="188"/>
      <c r="D201" s="72">
        <f>SARI!E198</f>
        <v>0</v>
      </c>
      <c r="E201" s="240">
        <f>SARI!$BZ198</f>
        <v>0</v>
      </c>
      <c r="F201" s="189"/>
      <c r="G201" s="70" t="e">
        <f>SARI!E198/SARI!D198</f>
        <v>#DIV/0!</v>
      </c>
      <c r="H201" s="240">
        <f>SARI!$BZ198</f>
        <v>0</v>
      </c>
      <c r="I201">
        <f>SARI!J198</f>
        <v>0</v>
      </c>
      <c r="J201">
        <f>SARI!K198</f>
        <v>0</v>
      </c>
      <c r="K201" s="190" t="e">
        <f>SARI!K198/SARI!J198</f>
        <v>#DIV/0!</v>
      </c>
      <c r="Q201" s="240">
        <f>SARI!$BZ198</f>
        <v>0</v>
      </c>
      <c r="R201">
        <f>SARI!G198</f>
        <v>0</v>
      </c>
      <c r="S201" t="e">
        <f>SARI!G198/SARI!F198</f>
        <v>#DIV/0!</v>
      </c>
      <c r="T201">
        <f>SARI!H198</f>
        <v>0</v>
      </c>
      <c r="U201" s="83" t="e">
        <f>SARI!H198/SARI!F198</f>
        <v>#DIV/0!</v>
      </c>
      <c r="X201" s="81">
        <f>ILI!E198</f>
        <v>0</v>
      </c>
      <c r="Y201" s="81">
        <f>ILI!D198</f>
        <v>0</v>
      </c>
      <c r="Z201" s="83" t="e">
        <f t="shared" si="3"/>
        <v>#DIV/0!</v>
      </c>
      <c r="AA201" s="70" t="e">
        <f>ILI!E198/ILI!F198</f>
        <v>#DIV/0!</v>
      </c>
      <c r="AB201" s="81">
        <f>ILI!E198</f>
        <v>0</v>
      </c>
      <c r="AC201" s="70" t="e">
        <f>ILI!G198/ILI!E198</f>
        <v>#DIV/0!</v>
      </c>
      <c r="AD201" s="81">
        <f>ILI!H198 + ILI!I198</f>
        <v>0</v>
      </c>
      <c r="AE201" s="70" t="e">
        <f>(AD201)/ILI!F198</f>
        <v>#DIV/0!</v>
      </c>
    </row>
    <row r="202" spans="2:31" x14ac:dyDescent="0.25">
      <c r="B202" s="240">
        <f>SARI!$BZ199</f>
        <v>0</v>
      </c>
      <c r="C202" s="188"/>
      <c r="D202" s="72">
        <f>SARI!E199</f>
        <v>0</v>
      </c>
      <c r="E202" s="240">
        <f>SARI!$BZ199</f>
        <v>0</v>
      </c>
      <c r="F202" s="189"/>
      <c r="G202" s="70" t="e">
        <f>SARI!E199/SARI!D199</f>
        <v>#DIV/0!</v>
      </c>
      <c r="H202" s="240">
        <f>SARI!$BZ199</f>
        <v>0</v>
      </c>
      <c r="I202">
        <f>SARI!J199</f>
        <v>0</v>
      </c>
      <c r="J202">
        <f>SARI!K199</f>
        <v>0</v>
      </c>
      <c r="K202" s="190" t="e">
        <f>SARI!K199/SARI!J199</f>
        <v>#DIV/0!</v>
      </c>
      <c r="Q202" s="240">
        <f>SARI!$BZ199</f>
        <v>0</v>
      </c>
      <c r="R202">
        <f>SARI!G199</f>
        <v>0</v>
      </c>
      <c r="S202" t="e">
        <f>SARI!G199/SARI!F199</f>
        <v>#DIV/0!</v>
      </c>
      <c r="T202">
        <f>SARI!H199</f>
        <v>0</v>
      </c>
      <c r="U202" s="83" t="e">
        <f>SARI!H199/SARI!F199</f>
        <v>#DIV/0!</v>
      </c>
      <c r="X202" s="81">
        <f>ILI!E199</f>
        <v>0</v>
      </c>
      <c r="Y202" s="81">
        <f>ILI!D199</f>
        <v>0</v>
      </c>
      <c r="Z202" s="83" t="e">
        <f t="shared" si="3"/>
        <v>#DIV/0!</v>
      </c>
      <c r="AA202" s="70" t="e">
        <f>ILI!E199/ILI!F199</f>
        <v>#DIV/0!</v>
      </c>
      <c r="AB202" s="81">
        <f>ILI!E199</f>
        <v>0</v>
      </c>
      <c r="AC202" s="70" t="e">
        <f>ILI!G199/ILI!E199</f>
        <v>#DIV/0!</v>
      </c>
      <c r="AD202" s="81">
        <f>ILI!H199 + ILI!I199</f>
        <v>0</v>
      </c>
      <c r="AE202" s="70" t="e">
        <f>(AD202)/ILI!F199</f>
        <v>#DIV/0!</v>
      </c>
    </row>
    <row r="203" spans="2:31" x14ac:dyDescent="0.25">
      <c r="B203" s="240">
        <f>SARI!$BZ200</f>
        <v>0</v>
      </c>
      <c r="C203" s="188"/>
      <c r="D203" s="72">
        <f>SARI!E200</f>
        <v>0</v>
      </c>
      <c r="E203" s="240">
        <f>SARI!$BZ200</f>
        <v>0</v>
      </c>
      <c r="F203" s="189"/>
      <c r="G203" s="70" t="e">
        <f>SARI!E200/SARI!D200</f>
        <v>#DIV/0!</v>
      </c>
      <c r="H203" s="240">
        <f>SARI!$BZ200</f>
        <v>0</v>
      </c>
      <c r="I203">
        <f>SARI!J200</f>
        <v>0</v>
      </c>
      <c r="J203">
        <f>SARI!K200</f>
        <v>0</v>
      </c>
      <c r="K203" s="190" t="e">
        <f>SARI!K200/SARI!J200</f>
        <v>#DIV/0!</v>
      </c>
      <c r="Q203" s="240">
        <f>SARI!$BZ200</f>
        <v>0</v>
      </c>
      <c r="R203">
        <f>SARI!G200</f>
        <v>0</v>
      </c>
      <c r="S203" t="e">
        <f>SARI!G200/SARI!F200</f>
        <v>#DIV/0!</v>
      </c>
      <c r="T203">
        <f>SARI!H200</f>
        <v>0</v>
      </c>
      <c r="U203" s="83" t="e">
        <f>SARI!H200/SARI!F200</f>
        <v>#DIV/0!</v>
      </c>
      <c r="X203" s="81">
        <f>ILI!E200</f>
        <v>0</v>
      </c>
      <c r="Y203" s="81">
        <f>ILI!D200</f>
        <v>0</v>
      </c>
      <c r="Z203" s="83" t="e">
        <f t="shared" si="3"/>
        <v>#DIV/0!</v>
      </c>
      <c r="AA203" s="70" t="e">
        <f>ILI!E200/ILI!F200</f>
        <v>#DIV/0!</v>
      </c>
      <c r="AB203" s="81">
        <f>ILI!E200</f>
        <v>0</v>
      </c>
      <c r="AC203" s="70" t="e">
        <f>ILI!G200/ILI!E200</f>
        <v>#DIV/0!</v>
      </c>
      <c r="AD203" s="81">
        <f>ILI!H200 + ILI!I200</f>
        <v>0</v>
      </c>
      <c r="AE203" s="70" t="e">
        <f>(AD203)/ILI!F200</f>
        <v>#DIV/0!</v>
      </c>
    </row>
    <row r="204" spans="2:31" x14ac:dyDescent="0.25">
      <c r="B204" s="240">
        <f>SARI!$BZ201</f>
        <v>0</v>
      </c>
      <c r="C204" s="188"/>
      <c r="D204" s="72">
        <f>SARI!E201</f>
        <v>0</v>
      </c>
      <c r="E204" s="240">
        <f>SARI!$BZ201</f>
        <v>0</v>
      </c>
      <c r="F204" s="189"/>
      <c r="G204" s="70" t="e">
        <f>SARI!E201/SARI!D201</f>
        <v>#DIV/0!</v>
      </c>
      <c r="H204" s="240">
        <f>SARI!$BZ201</f>
        <v>0</v>
      </c>
      <c r="I204">
        <f>SARI!J201</f>
        <v>0</v>
      </c>
      <c r="J204">
        <f>SARI!K201</f>
        <v>0</v>
      </c>
      <c r="K204" s="190" t="e">
        <f>SARI!K201/SARI!J201</f>
        <v>#DIV/0!</v>
      </c>
      <c r="Q204" s="240">
        <f>SARI!$BZ201</f>
        <v>0</v>
      </c>
      <c r="R204">
        <f>SARI!G201</f>
        <v>0</v>
      </c>
      <c r="S204" t="e">
        <f>SARI!G201/SARI!F201</f>
        <v>#DIV/0!</v>
      </c>
      <c r="T204">
        <f>SARI!H201</f>
        <v>0</v>
      </c>
      <c r="U204" s="83" t="e">
        <f>SARI!H201/SARI!F201</f>
        <v>#DIV/0!</v>
      </c>
      <c r="X204" s="81">
        <f>ILI!E201</f>
        <v>0</v>
      </c>
      <c r="Y204" s="81">
        <f>ILI!D201</f>
        <v>0</v>
      </c>
      <c r="Z204" s="83" t="e">
        <f t="shared" si="3"/>
        <v>#DIV/0!</v>
      </c>
      <c r="AA204" s="70" t="e">
        <f>ILI!E201/ILI!F201</f>
        <v>#DIV/0!</v>
      </c>
      <c r="AB204" s="81">
        <f>ILI!E201</f>
        <v>0</v>
      </c>
      <c r="AC204" s="70" t="e">
        <f>ILI!G201/ILI!E201</f>
        <v>#DIV/0!</v>
      </c>
      <c r="AD204" s="81">
        <f>ILI!H201 + ILI!I201</f>
        <v>0</v>
      </c>
      <c r="AE204" s="70" t="e">
        <f>(AD204)/ILI!F201</f>
        <v>#DIV/0!</v>
      </c>
    </row>
    <row r="205" spans="2:31" x14ac:dyDescent="0.25">
      <c r="B205" s="240">
        <f>SARI!$BZ202</f>
        <v>0</v>
      </c>
      <c r="C205" s="188"/>
      <c r="D205" s="72">
        <f>SARI!E202</f>
        <v>0</v>
      </c>
      <c r="E205" s="240">
        <f>SARI!$BZ202</f>
        <v>0</v>
      </c>
      <c r="F205" s="189"/>
      <c r="G205" s="70" t="e">
        <f>SARI!E202/SARI!D202</f>
        <v>#DIV/0!</v>
      </c>
      <c r="H205" s="240">
        <f>SARI!$BZ202</f>
        <v>0</v>
      </c>
      <c r="I205">
        <f>SARI!J202</f>
        <v>0</v>
      </c>
      <c r="J205">
        <f>SARI!K202</f>
        <v>0</v>
      </c>
      <c r="K205" s="190" t="e">
        <f>SARI!K202/SARI!J202</f>
        <v>#DIV/0!</v>
      </c>
      <c r="Q205" s="240">
        <f>SARI!$BZ202</f>
        <v>0</v>
      </c>
      <c r="R205">
        <f>SARI!G202</f>
        <v>0</v>
      </c>
      <c r="S205" t="e">
        <f>SARI!G202/SARI!F202</f>
        <v>#DIV/0!</v>
      </c>
      <c r="T205">
        <f>SARI!H202</f>
        <v>0</v>
      </c>
      <c r="U205" s="83" t="e">
        <f>SARI!H202/SARI!F202</f>
        <v>#DIV/0!</v>
      </c>
      <c r="X205" s="81">
        <f>ILI!E202</f>
        <v>0</v>
      </c>
      <c r="Y205" s="81">
        <f>ILI!D202</f>
        <v>0</v>
      </c>
      <c r="Z205" s="83" t="e">
        <f t="shared" si="3"/>
        <v>#DIV/0!</v>
      </c>
      <c r="AA205" s="70" t="e">
        <f>ILI!E202/ILI!F202</f>
        <v>#DIV/0!</v>
      </c>
      <c r="AB205" s="81">
        <f>ILI!E202</f>
        <v>0</v>
      </c>
      <c r="AC205" s="70" t="e">
        <f>ILI!G202/ILI!E202</f>
        <v>#DIV/0!</v>
      </c>
      <c r="AD205" s="81">
        <f>ILI!H202 + ILI!I202</f>
        <v>0</v>
      </c>
      <c r="AE205" s="70" t="e">
        <f>(AD205)/ILI!F202</f>
        <v>#DIV/0!</v>
      </c>
    </row>
    <row r="206" spans="2:31" x14ac:dyDescent="0.25">
      <c r="B206" s="240">
        <f>SARI!$BZ203</f>
        <v>0</v>
      </c>
      <c r="C206" s="188"/>
      <c r="D206" s="72">
        <f>SARI!E203</f>
        <v>0</v>
      </c>
      <c r="E206" s="240">
        <f>SARI!$BZ203</f>
        <v>0</v>
      </c>
      <c r="F206" s="189"/>
      <c r="G206" s="70" t="e">
        <f>SARI!E203/SARI!D203</f>
        <v>#DIV/0!</v>
      </c>
      <c r="H206" s="240">
        <f>SARI!$BZ203</f>
        <v>0</v>
      </c>
      <c r="I206">
        <f>SARI!J203</f>
        <v>0</v>
      </c>
      <c r="J206">
        <f>SARI!K203</f>
        <v>0</v>
      </c>
      <c r="K206" s="190" t="e">
        <f>SARI!K203/SARI!J203</f>
        <v>#DIV/0!</v>
      </c>
      <c r="Q206" s="240">
        <f>SARI!$BZ203</f>
        <v>0</v>
      </c>
      <c r="R206">
        <f>SARI!G203</f>
        <v>0</v>
      </c>
      <c r="S206" t="e">
        <f>SARI!G203/SARI!F203</f>
        <v>#DIV/0!</v>
      </c>
      <c r="T206">
        <f>SARI!H203</f>
        <v>0</v>
      </c>
      <c r="U206" s="83" t="e">
        <f>SARI!H203/SARI!F203</f>
        <v>#DIV/0!</v>
      </c>
      <c r="X206" s="81">
        <f>ILI!E203</f>
        <v>0</v>
      </c>
      <c r="Y206" s="81">
        <f>ILI!D203</f>
        <v>0</v>
      </c>
      <c r="Z206" s="83" t="e">
        <f t="shared" si="3"/>
        <v>#DIV/0!</v>
      </c>
      <c r="AA206" s="70" t="e">
        <f>ILI!E203/ILI!F203</f>
        <v>#DIV/0!</v>
      </c>
      <c r="AB206" s="81">
        <f>ILI!E203</f>
        <v>0</v>
      </c>
      <c r="AC206" s="70" t="e">
        <f>ILI!G203/ILI!E203</f>
        <v>#DIV/0!</v>
      </c>
      <c r="AD206" s="81">
        <f>ILI!H203 + ILI!I203</f>
        <v>0</v>
      </c>
      <c r="AE206" s="70" t="e">
        <f>(AD206)/ILI!F203</f>
        <v>#DIV/0!</v>
      </c>
    </row>
    <row r="207" spans="2:31" x14ac:dyDescent="0.25">
      <c r="B207" s="240">
        <f>SARI!$BZ204</f>
        <v>0</v>
      </c>
      <c r="C207" s="188"/>
      <c r="D207" s="72">
        <f>SARI!E204</f>
        <v>0</v>
      </c>
      <c r="E207" s="240">
        <f>SARI!$BZ204</f>
        <v>0</v>
      </c>
      <c r="F207" s="189"/>
      <c r="G207" s="70" t="e">
        <f>SARI!E204/SARI!D204</f>
        <v>#DIV/0!</v>
      </c>
      <c r="H207" s="240">
        <f>SARI!$BZ204</f>
        <v>0</v>
      </c>
      <c r="I207">
        <f>SARI!J204</f>
        <v>0</v>
      </c>
      <c r="J207">
        <f>SARI!K204</f>
        <v>0</v>
      </c>
      <c r="K207" s="190" t="e">
        <f>SARI!K204/SARI!J204</f>
        <v>#DIV/0!</v>
      </c>
      <c r="Q207" s="240">
        <f>SARI!$BZ204</f>
        <v>0</v>
      </c>
      <c r="R207">
        <f>SARI!G204</f>
        <v>0</v>
      </c>
      <c r="S207" t="e">
        <f>SARI!G204/SARI!F204</f>
        <v>#DIV/0!</v>
      </c>
      <c r="T207">
        <f>SARI!H204</f>
        <v>0</v>
      </c>
      <c r="U207" s="83" t="e">
        <f>SARI!H204/SARI!F204</f>
        <v>#DIV/0!</v>
      </c>
      <c r="X207" s="81">
        <f>ILI!E204</f>
        <v>0</v>
      </c>
      <c r="Y207" s="81">
        <f>ILI!D204</f>
        <v>0</v>
      </c>
      <c r="Z207" s="83" t="e">
        <f t="shared" si="3"/>
        <v>#DIV/0!</v>
      </c>
      <c r="AA207" s="70" t="e">
        <f>ILI!E204/ILI!F204</f>
        <v>#DIV/0!</v>
      </c>
      <c r="AB207" s="81">
        <f>ILI!E204</f>
        <v>0</v>
      </c>
      <c r="AC207" s="70" t="e">
        <f>ILI!G204/ILI!E204</f>
        <v>#DIV/0!</v>
      </c>
      <c r="AD207" s="81">
        <f>ILI!H204 + ILI!I204</f>
        <v>0</v>
      </c>
      <c r="AE207" s="70" t="e">
        <f>(AD207)/ILI!F204</f>
        <v>#DIV/0!</v>
      </c>
    </row>
    <row r="208" spans="2:31" x14ac:dyDescent="0.25">
      <c r="B208" s="240">
        <f>SARI!$BZ205</f>
        <v>0</v>
      </c>
      <c r="C208" s="188"/>
      <c r="D208" s="72">
        <f>SARI!E205</f>
        <v>0</v>
      </c>
      <c r="E208" s="240">
        <f>SARI!$BZ205</f>
        <v>0</v>
      </c>
      <c r="F208" s="189"/>
      <c r="G208" s="70" t="e">
        <f>SARI!E205/SARI!D205</f>
        <v>#DIV/0!</v>
      </c>
      <c r="H208" s="240">
        <f>SARI!$BZ205</f>
        <v>0</v>
      </c>
      <c r="I208">
        <f>SARI!J205</f>
        <v>0</v>
      </c>
      <c r="J208">
        <f>SARI!K205</f>
        <v>0</v>
      </c>
      <c r="K208" s="190" t="e">
        <f>SARI!K205/SARI!J205</f>
        <v>#DIV/0!</v>
      </c>
      <c r="Q208" s="240">
        <f>SARI!$BZ205</f>
        <v>0</v>
      </c>
      <c r="R208">
        <f>SARI!G205</f>
        <v>0</v>
      </c>
      <c r="S208" t="e">
        <f>SARI!G205/SARI!F205</f>
        <v>#DIV/0!</v>
      </c>
      <c r="T208">
        <f>SARI!H205</f>
        <v>0</v>
      </c>
      <c r="U208" s="83" t="e">
        <f>SARI!H205/SARI!F205</f>
        <v>#DIV/0!</v>
      </c>
      <c r="X208" s="81">
        <f>ILI!E205</f>
        <v>0</v>
      </c>
      <c r="Y208" s="81">
        <f>ILI!D205</f>
        <v>0</v>
      </c>
      <c r="Z208" s="83" t="e">
        <f t="shared" si="3"/>
        <v>#DIV/0!</v>
      </c>
      <c r="AA208" s="70" t="e">
        <f>ILI!E205/ILI!F205</f>
        <v>#DIV/0!</v>
      </c>
      <c r="AB208" s="81">
        <f>ILI!E205</f>
        <v>0</v>
      </c>
      <c r="AC208" s="70" t="e">
        <f>ILI!G205/ILI!E205</f>
        <v>#DIV/0!</v>
      </c>
      <c r="AD208" s="81">
        <f>ILI!H205 + ILI!I205</f>
        <v>0</v>
      </c>
      <c r="AE208" s="70" t="e">
        <f>(AD208)/ILI!F205</f>
        <v>#DIV/0!</v>
      </c>
    </row>
    <row r="209" spans="1:31" x14ac:dyDescent="0.25">
      <c r="B209" s="240">
        <f>SARI!$BZ206</f>
        <v>0</v>
      </c>
      <c r="C209" s="188"/>
      <c r="D209" s="72">
        <f>SARI!E206</f>
        <v>0</v>
      </c>
      <c r="E209" s="240">
        <f>SARI!$BZ206</f>
        <v>0</v>
      </c>
      <c r="F209" s="189"/>
      <c r="G209" s="70" t="e">
        <f>SARI!E206/SARI!D206</f>
        <v>#DIV/0!</v>
      </c>
      <c r="H209" s="240">
        <f>SARI!$BZ206</f>
        <v>0</v>
      </c>
      <c r="I209">
        <f>SARI!J206</f>
        <v>0</v>
      </c>
      <c r="J209">
        <f>SARI!K206</f>
        <v>0</v>
      </c>
      <c r="K209" s="190" t="e">
        <f>SARI!K206/SARI!J206</f>
        <v>#DIV/0!</v>
      </c>
      <c r="Q209" s="240">
        <f>SARI!$BZ206</f>
        <v>0</v>
      </c>
      <c r="R209">
        <f>SARI!G206</f>
        <v>0</v>
      </c>
      <c r="S209" t="e">
        <f>SARI!G206/SARI!F206</f>
        <v>#DIV/0!</v>
      </c>
      <c r="T209">
        <f>SARI!H206</f>
        <v>0</v>
      </c>
      <c r="U209" s="83" t="e">
        <f>SARI!H206/SARI!F206</f>
        <v>#DIV/0!</v>
      </c>
      <c r="X209" s="81">
        <f>ILI!E206</f>
        <v>0</v>
      </c>
      <c r="Y209" s="81">
        <f>ILI!D206</f>
        <v>0</v>
      </c>
      <c r="Z209" s="83" t="e">
        <f t="shared" si="3"/>
        <v>#DIV/0!</v>
      </c>
      <c r="AA209" s="70" t="e">
        <f>ILI!E206/ILI!F206</f>
        <v>#DIV/0!</v>
      </c>
      <c r="AB209" s="81">
        <f>ILI!E206</f>
        <v>0</v>
      </c>
      <c r="AC209" s="70" t="e">
        <f>ILI!G206/ILI!E206</f>
        <v>#DIV/0!</v>
      </c>
      <c r="AD209" s="81">
        <f>ILI!H206 + ILI!I206</f>
        <v>0</v>
      </c>
      <c r="AE209" s="70" t="e">
        <f>(AD209)/ILI!F206</f>
        <v>#DIV/0!</v>
      </c>
    </row>
    <row r="210" spans="1:31" x14ac:dyDescent="0.25">
      <c r="B210" s="240">
        <f>SARI!$BZ207</f>
        <v>0</v>
      </c>
      <c r="C210" s="188"/>
      <c r="D210" s="72">
        <f>SARI!E207</f>
        <v>0</v>
      </c>
      <c r="E210" s="240">
        <f>SARI!$BZ207</f>
        <v>0</v>
      </c>
      <c r="F210" s="189"/>
      <c r="G210" s="70" t="e">
        <f>SARI!E207/SARI!D207</f>
        <v>#DIV/0!</v>
      </c>
      <c r="H210" s="240">
        <f>SARI!$BZ207</f>
        <v>0</v>
      </c>
      <c r="I210">
        <f>SARI!J207</f>
        <v>0</v>
      </c>
      <c r="J210">
        <f>SARI!K207</f>
        <v>0</v>
      </c>
      <c r="K210" s="190" t="e">
        <f>SARI!K207/SARI!J207</f>
        <v>#DIV/0!</v>
      </c>
      <c r="Q210" s="240">
        <f>SARI!$BZ207</f>
        <v>0</v>
      </c>
      <c r="R210">
        <f>SARI!G207</f>
        <v>0</v>
      </c>
      <c r="S210" t="e">
        <f>SARI!G207/SARI!F207</f>
        <v>#DIV/0!</v>
      </c>
      <c r="T210">
        <f>SARI!H207</f>
        <v>0</v>
      </c>
      <c r="U210" s="83" t="e">
        <f>SARI!H207/SARI!F207</f>
        <v>#DIV/0!</v>
      </c>
      <c r="X210" s="81">
        <f>ILI!E207</f>
        <v>0</v>
      </c>
      <c r="Y210" s="81">
        <f>ILI!D207</f>
        <v>0</v>
      </c>
      <c r="Z210" s="83" t="e">
        <f t="shared" si="3"/>
        <v>#DIV/0!</v>
      </c>
      <c r="AA210" s="70" t="e">
        <f>ILI!E207/ILI!F207</f>
        <v>#DIV/0!</v>
      </c>
      <c r="AB210" s="81">
        <f>ILI!E207</f>
        <v>0</v>
      </c>
      <c r="AC210" s="70" t="e">
        <f>ILI!G207/ILI!E207</f>
        <v>#DIV/0!</v>
      </c>
      <c r="AD210" s="81">
        <f>ILI!H207 + ILI!I207</f>
        <v>0</v>
      </c>
      <c r="AE210" s="70" t="e">
        <f>(AD210)/ILI!F207</f>
        <v>#DIV/0!</v>
      </c>
    </row>
    <row r="211" spans="1:31" x14ac:dyDescent="0.25">
      <c r="B211" s="240">
        <f>SARI!$BZ208</f>
        <v>0</v>
      </c>
      <c r="C211" s="188"/>
      <c r="D211" s="72">
        <f>SARI!E208</f>
        <v>0</v>
      </c>
      <c r="E211" s="240">
        <f>SARI!$BZ208</f>
        <v>0</v>
      </c>
      <c r="F211" s="189"/>
      <c r="G211" s="70" t="e">
        <f>SARI!E208/SARI!D208</f>
        <v>#DIV/0!</v>
      </c>
      <c r="H211" s="240">
        <f>SARI!$BZ208</f>
        <v>0</v>
      </c>
      <c r="I211">
        <f>SARI!J208</f>
        <v>0</v>
      </c>
      <c r="J211">
        <f>SARI!K208</f>
        <v>0</v>
      </c>
      <c r="K211" s="190" t="e">
        <f>SARI!K208/SARI!J208</f>
        <v>#DIV/0!</v>
      </c>
      <c r="Q211" s="240">
        <f>SARI!$BZ208</f>
        <v>0</v>
      </c>
      <c r="R211">
        <f>SARI!G208</f>
        <v>0</v>
      </c>
      <c r="S211" t="e">
        <f>SARI!G208/SARI!F208</f>
        <v>#DIV/0!</v>
      </c>
      <c r="T211">
        <f>SARI!H208</f>
        <v>0</v>
      </c>
      <c r="U211" s="83" t="e">
        <f>SARI!H208/SARI!F208</f>
        <v>#DIV/0!</v>
      </c>
      <c r="X211" s="81">
        <f>ILI!E208</f>
        <v>0</v>
      </c>
      <c r="Y211" s="81">
        <f>ILI!D208</f>
        <v>0</v>
      </c>
      <c r="Z211" s="83" t="e">
        <f t="shared" si="3"/>
        <v>#DIV/0!</v>
      </c>
      <c r="AA211" s="70" t="e">
        <f>ILI!E208/ILI!F208</f>
        <v>#DIV/0!</v>
      </c>
      <c r="AB211" s="81">
        <f>ILI!E208</f>
        <v>0</v>
      </c>
      <c r="AC211" s="70" t="e">
        <f>ILI!G208/ILI!E208</f>
        <v>#DIV/0!</v>
      </c>
      <c r="AD211" s="81">
        <f>ILI!H208 + ILI!I208</f>
        <v>0</v>
      </c>
      <c r="AE211" s="70" t="e">
        <f>(AD211)/ILI!F208</f>
        <v>#DIV/0!</v>
      </c>
    </row>
    <row r="212" spans="1:31" x14ac:dyDescent="0.25">
      <c r="B212" s="240">
        <f>SARI!$BZ209</f>
        <v>0</v>
      </c>
      <c r="C212" s="188"/>
      <c r="D212" s="72">
        <f>SARI!E209</f>
        <v>0</v>
      </c>
      <c r="E212" s="240">
        <f>SARI!$BZ209</f>
        <v>0</v>
      </c>
      <c r="F212" s="189"/>
      <c r="G212" s="70" t="e">
        <f>SARI!E209/SARI!D209</f>
        <v>#DIV/0!</v>
      </c>
      <c r="H212" s="240">
        <f>SARI!$BZ209</f>
        <v>0</v>
      </c>
      <c r="I212">
        <f>SARI!J209</f>
        <v>0</v>
      </c>
      <c r="J212">
        <f>SARI!K209</f>
        <v>0</v>
      </c>
      <c r="K212" s="190" t="e">
        <f>SARI!K209/SARI!J209</f>
        <v>#DIV/0!</v>
      </c>
      <c r="Q212" s="240">
        <f>SARI!$BZ209</f>
        <v>0</v>
      </c>
      <c r="R212">
        <f>SARI!G209</f>
        <v>0</v>
      </c>
      <c r="S212" t="e">
        <f>SARI!G209/SARI!F209</f>
        <v>#DIV/0!</v>
      </c>
      <c r="T212">
        <f>SARI!H209</f>
        <v>0</v>
      </c>
      <c r="U212" s="83" t="e">
        <f>SARI!H209/SARI!F209</f>
        <v>#DIV/0!</v>
      </c>
      <c r="X212" s="81">
        <f>ILI!E209</f>
        <v>0</v>
      </c>
      <c r="Y212" s="81">
        <f>ILI!D209</f>
        <v>0</v>
      </c>
      <c r="Z212" s="83" t="e">
        <f t="shared" si="3"/>
        <v>#DIV/0!</v>
      </c>
      <c r="AA212" s="70" t="e">
        <f>ILI!E209/ILI!F209</f>
        <v>#DIV/0!</v>
      </c>
      <c r="AB212" s="81">
        <f>ILI!E209</f>
        <v>0</v>
      </c>
      <c r="AC212" s="70" t="e">
        <f>ILI!G209/ILI!E209</f>
        <v>#DIV/0!</v>
      </c>
      <c r="AD212" s="81">
        <f>ILI!H209 + ILI!I209</f>
        <v>0</v>
      </c>
      <c r="AE212" s="70" t="e">
        <f>(AD212)/ILI!F209</f>
        <v>#DIV/0!</v>
      </c>
    </row>
    <row r="213" spans="1:31" x14ac:dyDescent="0.25">
      <c r="B213" s="240">
        <f>SARI!$BZ210</f>
        <v>0</v>
      </c>
      <c r="C213" s="188"/>
      <c r="D213" s="72">
        <f>SARI!E210</f>
        <v>0</v>
      </c>
      <c r="E213" s="240">
        <f>SARI!$BZ210</f>
        <v>0</v>
      </c>
      <c r="F213" s="189"/>
      <c r="G213" s="70" t="e">
        <f>SARI!E210/SARI!D210</f>
        <v>#DIV/0!</v>
      </c>
      <c r="H213" s="240">
        <f>SARI!$BZ210</f>
        <v>0</v>
      </c>
      <c r="I213">
        <f>SARI!J210</f>
        <v>0</v>
      </c>
      <c r="J213">
        <f>SARI!K210</f>
        <v>0</v>
      </c>
      <c r="K213" s="190" t="e">
        <f>SARI!K210/SARI!J210</f>
        <v>#DIV/0!</v>
      </c>
      <c r="Q213" s="240">
        <f>SARI!$BZ210</f>
        <v>0</v>
      </c>
      <c r="R213">
        <f>SARI!G210</f>
        <v>0</v>
      </c>
      <c r="S213" t="e">
        <f>SARI!G210/SARI!F210</f>
        <v>#DIV/0!</v>
      </c>
      <c r="T213">
        <f>SARI!H210</f>
        <v>0</v>
      </c>
      <c r="U213" s="83" t="e">
        <f>SARI!H210/SARI!F210</f>
        <v>#DIV/0!</v>
      </c>
      <c r="X213" s="81">
        <f>ILI!E210</f>
        <v>0</v>
      </c>
      <c r="Y213" s="81">
        <f>ILI!D210</f>
        <v>0</v>
      </c>
      <c r="Z213" s="83" t="e">
        <f t="shared" si="3"/>
        <v>#DIV/0!</v>
      </c>
      <c r="AA213" s="70" t="e">
        <f>ILI!E210/ILI!F210</f>
        <v>#DIV/0!</v>
      </c>
      <c r="AB213" s="81">
        <f>ILI!E210</f>
        <v>0</v>
      </c>
      <c r="AC213" s="70" t="e">
        <f>ILI!G210/ILI!E210</f>
        <v>#DIV/0!</v>
      </c>
      <c r="AD213" s="81">
        <f>ILI!H210 + ILI!I210</f>
        <v>0</v>
      </c>
      <c r="AE213" s="70" t="e">
        <f>(AD213)/ILI!F210</f>
        <v>#DIV/0!</v>
      </c>
    </row>
    <row r="214" spans="1:31" x14ac:dyDescent="0.25">
      <c r="B214" s="240">
        <f>SARI!$BZ211</f>
        <v>0</v>
      </c>
      <c r="C214" s="188"/>
      <c r="D214" s="72">
        <f>SARI!E211</f>
        <v>0</v>
      </c>
      <c r="E214" s="240">
        <f>SARI!$BZ211</f>
        <v>0</v>
      </c>
      <c r="F214" s="189"/>
      <c r="G214" s="70" t="e">
        <f>SARI!E211/SARI!D211</f>
        <v>#DIV/0!</v>
      </c>
      <c r="H214" s="240">
        <f>SARI!$BZ211</f>
        <v>0</v>
      </c>
      <c r="I214">
        <f>SARI!J211</f>
        <v>0</v>
      </c>
      <c r="J214">
        <f>SARI!K211</f>
        <v>0</v>
      </c>
      <c r="K214" s="190" t="e">
        <f>SARI!K211/SARI!J211</f>
        <v>#DIV/0!</v>
      </c>
      <c r="Q214" s="240">
        <f>SARI!$BZ211</f>
        <v>0</v>
      </c>
      <c r="R214">
        <f>SARI!G211</f>
        <v>0</v>
      </c>
      <c r="S214" t="e">
        <f>SARI!G211/SARI!F211</f>
        <v>#DIV/0!</v>
      </c>
      <c r="T214">
        <f>SARI!H211</f>
        <v>0</v>
      </c>
      <c r="U214" s="83" t="e">
        <f>SARI!H211/SARI!F211</f>
        <v>#DIV/0!</v>
      </c>
      <c r="X214" s="81">
        <f>ILI!E211</f>
        <v>0</v>
      </c>
      <c r="Y214" s="81">
        <f>ILI!D211</f>
        <v>0</v>
      </c>
      <c r="Z214" s="83" t="e">
        <f t="shared" si="3"/>
        <v>#DIV/0!</v>
      </c>
      <c r="AA214" s="70" t="e">
        <f>ILI!E211/ILI!F211</f>
        <v>#DIV/0!</v>
      </c>
      <c r="AB214" s="81">
        <f>ILI!E211</f>
        <v>0</v>
      </c>
      <c r="AC214" s="70" t="e">
        <f>ILI!G211/ILI!E211</f>
        <v>#DIV/0!</v>
      </c>
      <c r="AD214" s="81">
        <f>ILI!H211 + ILI!I211</f>
        <v>0</v>
      </c>
      <c r="AE214" s="70" t="e">
        <f>(AD214)/ILI!F211</f>
        <v>#DIV/0!</v>
      </c>
    </row>
    <row r="215" spans="1:31" x14ac:dyDescent="0.25">
      <c r="B215" s="240">
        <f>SARI!$BZ212</f>
        <v>0</v>
      </c>
      <c r="C215" s="188"/>
      <c r="D215" s="72">
        <f>SARI!E212</f>
        <v>0</v>
      </c>
      <c r="E215" s="240">
        <f>SARI!$BZ212</f>
        <v>0</v>
      </c>
      <c r="F215" s="189"/>
      <c r="G215" s="70" t="e">
        <f>SARI!E212/SARI!D212</f>
        <v>#DIV/0!</v>
      </c>
      <c r="H215" s="240">
        <f>SARI!$BZ212</f>
        <v>0</v>
      </c>
      <c r="I215">
        <f>SARI!J212</f>
        <v>0</v>
      </c>
      <c r="J215">
        <f>SARI!K212</f>
        <v>0</v>
      </c>
      <c r="K215" s="190" t="e">
        <f>SARI!K212/SARI!J212</f>
        <v>#DIV/0!</v>
      </c>
      <c r="Q215" s="240">
        <f>SARI!$BZ212</f>
        <v>0</v>
      </c>
      <c r="R215">
        <f>SARI!G212</f>
        <v>0</v>
      </c>
      <c r="S215" t="e">
        <f>SARI!G212/SARI!F212</f>
        <v>#DIV/0!</v>
      </c>
      <c r="T215">
        <f>SARI!H212</f>
        <v>0</v>
      </c>
      <c r="U215" s="83" t="e">
        <f>SARI!H212/SARI!F212</f>
        <v>#DIV/0!</v>
      </c>
      <c r="X215" s="81">
        <f>ILI!E212</f>
        <v>0</v>
      </c>
      <c r="Y215" s="81">
        <f>ILI!D212</f>
        <v>0</v>
      </c>
      <c r="Z215" s="83" t="e">
        <f t="shared" si="3"/>
        <v>#DIV/0!</v>
      </c>
      <c r="AA215" s="70" t="e">
        <f>ILI!E212/ILI!F212</f>
        <v>#DIV/0!</v>
      </c>
      <c r="AB215" s="81">
        <f>ILI!E212</f>
        <v>0</v>
      </c>
      <c r="AC215" s="70" t="e">
        <f>ILI!G212/ILI!E212</f>
        <v>#DIV/0!</v>
      </c>
      <c r="AD215" s="81">
        <f>ILI!H212 + ILI!I212</f>
        <v>0</v>
      </c>
      <c r="AE215" s="70" t="e">
        <f>(AD215)/ILI!F212</f>
        <v>#DIV/0!</v>
      </c>
    </row>
    <row r="216" spans="1:31" x14ac:dyDescent="0.25">
      <c r="B216" s="240">
        <f>SARI!$BZ213</f>
        <v>0</v>
      </c>
      <c r="C216" s="188"/>
      <c r="D216" s="72">
        <f>SARI!E213</f>
        <v>0</v>
      </c>
      <c r="E216" s="240">
        <f>SARI!$BZ213</f>
        <v>0</v>
      </c>
      <c r="F216" s="189"/>
      <c r="G216" s="70" t="e">
        <f>SARI!E213/SARI!D213</f>
        <v>#DIV/0!</v>
      </c>
      <c r="H216" s="240">
        <f>SARI!$BZ213</f>
        <v>0</v>
      </c>
      <c r="I216">
        <f>SARI!J213</f>
        <v>0</v>
      </c>
      <c r="J216">
        <f>SARI!K213</f>
        <v>0</v>
      </c>
      <c r="K216" s="190" t="e">
        <f>SARI!K213/SARI!J213</f>
        <v>#DIV/0!</v>
      </c>
      <c r="Q216" s="240">
        <f>SARI!$BZ213</f>
        <v>0</v>
      </c>
      <c r="R216">
        <f>SARI!G213</f>
        <v>0</v>
      </c>
      <c r="S216" t="e">
        <f>SARI!G213/SARI!F213</f>
        <v>#DIV/0!</v>
      </c>
      <c r="T216">
        <f>SARI!H213</f>
        <v>0</v>
      </c>
      <c r="U216" s="83" t="e">
        <f>SARI!H213/SARI!F213</f>
        <v>#DIV/0!</v>
      </c>
      <c r="X216" s="81">
        <f>ILI!E213</f>
        <v>0</v>
      </c>
      <c r="Y216" s="81">
        <f>ILI!D213</f>
        <v>0</v>
      </c>
      <c r="Z216" s="83" t="e">
        <f t="shared" si="3"/>
        <v>#DIV/0!</v>
      </c>
      <c r="AA216" s="70" t="e">
        <f>ILI!E213/ILI!F213</f>
        <v>#DIV/0!</v>
      </c>
      <c r="AB216" s="81">
        <f>ILI!E213</f>
        <v>0</v>
      </c>
      <c r="AC216" s="70" t="e">
        <f>ILI!G213/ILI!E213</f>
        <v>#DIV/0!</v>
      </c>
      <c r="AD216" s="81">
        <f>ILI!H213 + ILI!I213</f>
        <v>0</v>
      </c>
      <c r="AE216" s="70" t="e">
        <f>(AD216)/ILI!F213</f>
        <v>#DIV/0!</v>
      </c>
    </row>
    <row r="217" spans="1:31" x14ac:dyDescent="0.25">
      <c r="B217" s="240">
        <f>SARI!$BZ214</f>
        <v>0</v>
      </c>
      <c r="C217" s="188"/>
      <c r="D217" s="72">
        <f>SARI!E214</f>
        <v>0</v>
      </c>
      <c r="E217" s="240">
        <f>SARI!$BZ214</f>
        <v>0</v>
      </c>
      <c r="F217" s="189"/>
      <c r="G217" s="70" t="e">
        <f>SARI!E214/SARI!D214</f>
        <v>#DIV/0!</v>
      </c>
      <c r="H217" s="240">
        <f>SARI!$BZ214</f>
        <v>0</v>
      </c>
      <c r="I217">
        <f>SARI!J214</f>
        <v>0</v>
      </c>
      <c r="J217">
        <f>SARI!K214</f>
        <v>0</v>
      </c>
      <c r="K217" s="190" t="e">
        <f>SARI!K214/SARI!J214</f>
        <v>#DIV/0!</v>
      </c>
      <c r="Q217" s="240">
        <f>SARI!$BZ214</f>
        <v>0</v>
      </c>
      <c r="R217">
        <f>SARI!G214</f>
        <v>0</v>
      </c>
      <c r="S217" t="e">
        <f>SARI!G214/SARI!F214</f>
        <v>#DIV/0!</v>
      </c>
      <c r="T217">
        <f>SARI!H214</f>
        <v>0</v>
      </c>
      <c r="U217" s="83" t="e">
        <f>SARI!H214/SARI!F214</f>
        <v>#DIV/0!</v>
      </c>
      <c r="X217" s="81">
        <f>ILI!E214</f>
        <v>0</v>
      </c>
      <c r="Y217" s="81">
        <f>ILI!D214</f>
        <v>0</v>
      </c>
      <c r="Z217" s="83" t="e">
        <f t="shared" si="3"/>
        <v>#DIV/0!</v>
      </c>
      <c r="AA217" s="70" t="e">
        <f>ILI!E214/ILI!F214</f>
        <v>#DIV/0!</v>
      </c>
      <c r="AB217" s="81">
        <f>ILI!E214</f>
        <v>0</v>
      </c>
      <c r="AC217" s="70" t="e">
        <f>ILI!G214/ILI!E214</f>
        <v>#DIV/0!</v>
      </c>
      <c r="AD217" s="81">
        <f>ILI!H214 + ILI!I214</f>
        <v>0</v>
      </c>
      <c r="AE217" s="70" t="e">
        <f>(AD217)/ILI!F214</f>
        <v>#DIV/0!</v>
      </c>
    </row>
    <row r="218" spans="1:31" x14ac:dyDescent="0.25">
      <c r="B218" s="240">
        <f>SARI!$BZ215</f>
        <v>0</v>
      </c>
      <c r="C218" s="188"/>
      <c r="D218" s="72">
        <f>SARI!E215</f>
        <v>0</v>
      </c>
      <c r="E218" s="240">
        <f>SARI!$BZ215</f>
        <v>0</v>
      </c>
      <c r="F218" s="189"/>
      <c r="G218" s="70" t="e">
        <f>SARI!E215/SARI!D215</f>
        <v>#DIV/0!</v>
      </c>
      <c r="H218" s="240">
        <f>SARI!$BZ215</f>
        <v>0</v>
      </c>
      <c r="I218">
        <f>SARI!J215</f>
        <v>0</v>
      </c>
      <c r="J218">
        <f>SARI!K215</f>
        <v>0</v>
      </c>
      <c r="K218" s="190" t="e">
        <f>SARI!K215/SARI!J215</f>
        <v>#DIV/0!</v>
      </c>
      <c r="Q218" s="240">
        <f>SARI!$BZ215</f>
        <v>0</v>
      </c>
      <c r="R218">
        <f>SARI!G215</f>
        <v>0</v>
      </c>
      <c r="S218" t="e">
        <f>SARI!G215/SARI!F215</f>
        <v>#DIV/0!</v>
      </c>
      <c r="T218">
        <f>SARI!H215</f>
        <v>0</v>
      </c>
      <c r="U218" s="83" t="e">
        <f>SARI!H215/SARI!F215</f>
        <v>#DIV/0!</v>
      </c>
      <c r="X218" s="81">
        <f>ILI!E215</f>
        <v>0</v>
      </c>
      <c r="Y218" s="81">
        <f>ILI!D215</f>
        <v>0</v>
      </c>
      <c r="Z218" s="83" t="e">
        <f t="shared" si="3"/>
        <v>#DIV/0!</v>
      </c>
      <c r="AA218" s="70" t="e">
        <f>ILI!E215/ILI!F215</f>
        <v>#DIV/0!</v>
      </c>
      <c r="AB218" s="81">
        <f>ILI!E215</f>
        <v>0</v>
      </c>
      <c r="AC218" s="70" t="e">
        <f>ILI!G215/ILI!E215</f>
        <v>#DIV/0!</v>
      </c>
      <c r="AD218" s="81">
        <f>ILI!H215 + ILI!I215</f>
        <v>0</v>
      </c>
      <c r="AE218" s="70" t="e">
        <f>(AD218)/ILI!F215</f>
        <v>#DIV/0!</v>
      </c>
    </row>
    <row r="219" spans="1:31" x14ac:dyDescent="0.25">
      <c r="A219" s="72">
        <f>SARI!$BY216</f>
        <v>0</v>
      </c>
      <c r="B219" s="240">
        <f>SARI!$BZ216</f>
        <v>0</v>
      </c>
      <c r="C219" s="188"/>
      <c r="D219" s="72">
        <f>SARI!E216</f>
        <v>0</v>
      </c>
      <c r="E219" s="240">
        <f>SARI!$BZ216</f>
        <v>0</v>
      </c>
      <c r="F219" s="189"/>
      <c r="G219" s="70" t="e">
        <f>SARI!E216/SARI!D216</f>
        <v>#DIV/0!</v>
      </c>
      <c r="H219" s="240">
        <f>SARI!$BZ216</f>
        <v>0</v>
      </c>
      <c r="I219">
        <f>SARI!J216</f>
        <v>0</v>
      </c>
      <c r="J219">
        <f>SARI!K216</f>
        <v>0</v>
      </c>
      <c r="K219" s="190" t="e">
        <f>SARI!K216/SARI!J216</f>
        <v>#DIV/0!</v>
      </c>
      <c r="P219" s="72">
        <f>SARI!$BY216</f>
        <v>0</v>
      </c>
      <c r="Q219" s="240">
        <f>SARI!$BZ216</f>
        <v>0</v>
      </c>
      <c r="R219">
        <f>SARI!G216</f>
        <v>0</v>
      </c>
      <c r="S219" t="e">
        <f>SARI!G216/SARI!F216</f>
        <v>#DIV/0!</v>
      </c>
      <c r="T219">
        <f>SARI!H216</f>
        <v>0</v>
      </c>
      <c r="U219" s="83" t="e">
        <f>SARI!H216/SARI!F216</f>
        <v>#DIV/0!</v>
      </c>
      <c r="X219" s="81">
        <f>ILI!E216</f>
        <v>0</v>
      </c>
      <c r="Y219" s="81">
        <f>ILI!D216</f>
        <v>0</v>
      </c>
      <c r="Z219" s="83" t="e">
        <f>X219/Y219</f>
        <v>#DIV/0!</v>
      </c>
      <c r="AA219" s="70" t="e">
        <f>ILI!E216/ILI!F216</f>
        <v>#DIV/0!</v>
      </c>
      <c r="AB219" s="81">
        <f>ILI!E216</f>
        <v>0</v>
      </c>
      <c r="AC219" s="70" t="e">
        <f>ILI!G216/ILI!E216</f>
        <v>#DIV/0!</v>
      </c>
      <c r="AD219" s="81">
        <f>ILI!H216 + ILI!I216</f>
        <v>0</v>
      </c>
      <c r="AE219" s="70" t="e">
        <f>(AD219)/ILI!F216</f>
        <v>#DIV/0!</v>
      </c>
    </row>
    <row r="220" spans="1:31" x14ac:dyDescent="0.25">
      <c r="B220" s="240">
        <f>SARI!$BZ217</f>
        <v>0</v>
      </c>
      <c r="C220" s="188"/>
      <c r="D220" s="72">
        <f>SARI!E217</f>
        <v>0</v>
      </c>
      <c r="E220" s="240">
        <f>SARI!$BZ217</f>
        <v>0</v>
      </c>
      <c r="F220" s="189"/>
      <c r="G220" s="70" t="e">
        <f>SARI!E217/SARI!D217</f>
        <v>#DIV/0!</v>
      </c>
      <c r="H220" s="240">
        <f>SARI!$BZ217</f>
        <v>0</v>
      </c>
      <c r="I220">
        <f>SARI!J217</f>
        <v>0</v>
      </c>
      <c r="J220">
        <f>SARI!K217</f>
        <v>0</v>
      </c>
      <c r="K220" s="190" t="e">
        <f>SARI!K217/SARI!J217</f>
        <v>#DIV/0!</v>
      </c>
      <c r="Q220" s="240">
        <f>SARI!$BZ217</f>
        <v>0</v>
      </c>
      <c r="R220">
        <f>SARI!G217</f>
        <v>0</v>
      </c>
      <c r="S220" t="e">
        <f>SARI!G217/SARI!F217</f>
        <v>#DIV/0!</v>
      </c>
      <c r="T220">
        <f>SARI!H217</f>
        <v>0</v>
      </c>
      <c r="U220" s="83" t="e">
        <f>SARI!H217/SARI!F217</f>
        <v>#DIV/0!</v>
      </c>
      <c r="X220" s="81">
        <f>ILI!E217</f>
        <v>0</v>
      </c>
      <c r="Y220" s="81">
        <f>ILI!D217</f>
        <v>0</v>
      </c>
      <c r="Z220" s="83" t="e">
        <f t="shared" ref="Z220:Z270" si="4">X220/Y220</f>
        <v>#DIV/0!</v>
      </c>
      <c r="AA220" s="70" t="e">
        <f>ILI!E217/ILI!F217</f>
        <v>#DIV/0!</v>
      </c>
      <c r="AB220" s="81">
        <f>ILI!E217</f>
        <v>0</v>
      </c>
      <c r="AC220" s="70" t="e">
        <f>ILI!G217/ILI!E217</f>
        <v>#DIV/0!</v>
      </c>
      <c r="AD220" s="81">
        <f>ILI!H217 + ILI!I217</f>
        <v>0</v>
      </c>
      <c r="AE220" s="70" t="e">
        <f>(AD220)/ILI!F217</f>
        <v>#DIV/0!</v>
      </c>
    </row>
    <row r="221" spans="1:31" x14ac:dyDescent="0.25">
      <c r="B221" s="240">
        <f>SARI!$BZ218</f>
        <v>0</v>
      </c>
      <c r="C221" s="188"/>
      <c r="D221" s="72">
        <f>SARI!E218</f>
        <v>0</v>
      </c>
      <c r="E221" s="240">
        <f>SARI!$BZ218</f>
        <v>0</v>
      </c>
      <c r="F221" s="189"/>
      <c r="G221" s="70" t="e">
        <f>SARI!E218/SARI!D218</f>
        <v>#DIV/0!</v>
      </c>
      <c r="H221" s="240">
        <f>SARI!$BZ218</f>
        <v>0</v>
      </c>
      <c r="I221">
        <f>SARI!J218</f>
        <v>0</v>
      </c>
      <c r="J221">
        <f>SARI!K218</f>
        <v>0</v>
      </c>
      <c r="K221" s="190" t="e">
        <f>SARI!K218/SARI!J218</f>
        <v>#DIV/0!</v>
      </c>
      <c r="Q221" s="240">
        <f>SARI!$BZ218</f>
        <v>0</v>
      </c>
      <c r="R221">
        <f>SARI!G218</f>
        <v>0</v>
      </c>
      <c r="S221" t="e">
        <f>SARI!G218/SARI!F218</f>
        <v>#DIV/0!</v>
      </c>
      <c r="T221">
        <f>SARI!H218</f>
        <v>0</v>
      </c>
      <c r="U221" s="83" t="e">
        <f>SARI!H218/SARI!F218</f>
        <v>#DIV/0!</v>
      </c>
      <c r="X221" s="81">
        <f>ILI!E218</f>
        <v>0</v>
      </c>
      <c r="Y221" s="81">
        <f>ILI!D218</f>
        <v>0</v>
      </c>
      <c r="Z221" s="83" t="e">
        <f t="shared" si="4"/>
        <v>#DIV/0!</v>
      </c>
      <c r="AA221" s="70" t="e">
        <f>ILI!E218/ILI!F218</f>
        <v>#DIV/0!</v>
      </c>
      <c r="AB221" s="81">
        <f>ILI!E218</f>
        <v>0</v>
      </c>
      <c r="AC221" s="70" t="e">
        <f>ILI!G218/ILI!E218</f>
        <v>#DIV/0!</v>
      </c>
      <c r="AD221" s="81">
        <f>ILI!H218 + ILI!I218</f>
        <v>0</v>
      </c>
      <c r="AE221" s="70" t="e">
        <f>(AD221)/ILI!F218</f>
        <v>#DIV/0!</v>
      </c>
    </row>
    <row r="222" spans="1:31" x14ac:dyDescent="0.25">
      <c r="B222" s="240">
        <f>SARI!$BZ219</f>
        <v>0</v>
      </c>
      <c r="C222" s="188"/>
      <c r="D222" s="72">
        <f>SARI!E219</f>
        <v>0</v>
      </c>
      <c r="E222" s="240">
        <f>SARI!$BZ219</f>
        <v>0</v>
      </c>
      <c r="F222" s="189"/>
      <c r="G222" s="70" t="e">
        <f>SARI!E219/SARI!D219</f>
        <v>#DIV/0!</v>
      </c>
      <c r="H222" s="240">
        <f>SARI!$BZ219</f>
        <v>0</v>
      </c>
      <c r="I222">
        <f>SARI!J219</f>
        <v>0</v>
      </c>
      <c r="J222">
        <f>SARI!K219</f>
        <v>0</v>
      </c>
      <c r="K222" s="190" t="e">
        <f>SARI!K219/SARI!J219</f>
        <v>#DIV/0!</v>
      </c>
      <c r="Q222" s="240">
        <f>SARI!$BZ219</f>
        <v>0</v>
      </c>
      <c r="R222">
        <f>SARI!G219</f>
        <v>0</v>
      </c>
      <c r="S222" t="e">
        <f>SARI!G219/SARI!F219</f>
        <v>#DIV/0!</v>
      </c>
      <c r="T222">
        <f>SARI!H219</f>
        <v>0</v>
      </c>
      <c r="U222" s="83" t="e">
        <f>SARI!H219/SARI!F219</f>
        <v>#DIV/0!</v>
      </c>
      <c r="X222" s="81">
        <f>ILI!E219</f>
        <v>0</v>
      </c>
      <c r="Y222" s="81">
        <f>ILI!D219</f>
        <v>0</v>
      </c>
      <c r="Z222" s="83" t="e">
        <f t="shared" si="4"/>
        <v>#DIV/0!</v>
      </c>
      <c r="AA222" s="70" t="e">
        <f>ILI!E219/ILI!F219</f>
        <v>#DIV/0!</v>
      </c>
      <c r="AB222" s="81">
        <f>ILI!E219</f>
        <v>0</v>
      </c>
      <c r="AC222" s="70" t="e">
        <f>ILI!G219/ILI!E219</f>
        <v>#DIV/0!</v>
      </c>
      <c r="AD222" s="81">
        <f>ILI!H219 + ILI!I219</f>
        <v>0</v>
      </c>
      <c r="AE222" s="70" t="e">
        <f>(AD222)/ILI!F219</f>
        <v>#DIV/0!</v>
      </c>
    </row>
    <row r="223" spans="1:31" x14ac:dyDescent="0.25">
      <c r="B223" s="240">
        <f>SARI!$BZ220</f>
        <v>0</v>
      </c>
      <c r="C223" s="188"/>
      <c r="D223" s="72">
        <f>SARI!E220</f>
        <v>0</v>
      </c>
      <c r="E223" s="240">
        <f>SARI!$BZ220</f>
        <v>0</v>
      </c>
      <c r="F223" s="189"/>
      <c r="G223" s="70" t="e">
        <f>SARI!E220/SARI!D220</f>
        <v>#DIV/0!</v>
      </c>
      <c r="H223" s="240">
        <f>SARI!$BZ220</f>
        <v>0</v>
      </c>
      <c r="I223">
        <f>SARI!J220</f>
        <v>0</v>
      </c>
      <c r="J223">
        <f>SARI!K220</f>
        <v>0</v>
      </c>
      <c r="K223" s="190" t="e">
        <f>SARI!K220/SARI!J220</f>
        <v>#DIV/0!</v>
      </c>
      <c r="Q223" s="240">
        <f>SARI!$BZ220</f>
        <v>0</v>
      </c>
      <c r="R223">
        <f>SARI!G220</f>
        <v>0</v>
      </c>
      <c r="S223" t="e">
        <f>SARI!G220/SARI!F220</f>
        <v>#DIV/0!</v>
      </c>
      <c r="T223">
        <f>SARI!H220</f>
        <v>0</v>
      </c>
      <c r="U223" s="83" t="e">
        <f>SARI!H220/SARI!F220</f>
        <v>#DIV/0!</v>
      </c>
      <c r="X223" s="81">
        <f>ILI!E220</f>
        <v>0</v>
      </c>
      <c r="Y223" s="81">
        <f>ILI!D220</f>
        <v>0</v>
      </c>
      <c r="Z223" s="83" t="e">
        <f t="shared" si="4"/>
        <v>#DIV/0!</v>
      </c>
      <c r="AA223" s="70" t="e">
        <f>ILI!E220/ILI!F220</f>
        <v>#DIV/0!</v>
      </c>
      <c r="AB223" s="81">
        <f>ILI!E220</f>
        <v>0</v>
      </c>
      <c r="AC223" s="70" t="e">
        <f>ILI!G220/ILI!E220</f>
        <v>#DIV/0!</v>
      </c>
      <c r="AD223" s="81">
        <f>ILI!H220 + ILI!I220</f>
        <v>0</v>
      </c>
      <c r="AE223" s="70" t="e">
        <f>(AD223)/ILI!F220</f>
        <v>#DIV/0!</v>
      </c>
    </row>
    <row r="224" spans="1:31" x14ac:dyDescent="0.25">
      <c r="B224" s="240">
        <f>SARI!$BZ221</f>
        <v>0</v>
      </c>
      <c r="C224" s="188"/>
      <c r="D224" s="72">
        <f>SARI!E221</f>
        <v>0</v>
      </c>
      <c r="E224" s="240">
        <f>SARI!$BZ221</f>
        <v>0</v>
      </c>
      <c r="F224" s="189"/>
      <c r="G224" s="70" t="e">
        <f>SARI!E221/SARI!D221</f>
        <v>#DIV/0!</v>
      </c>
      <c r="H224" s="240">
        <f>SARI!$BZ221</f>
        <v>0</v>
      </c>
      <c r="I224">
        <f>SARI!J221</f>
        <v>0</v>
      </c>
      <c r="J224">
        <f>SARI!K221</f>
        <v>0</v>
      </c>
      <c r="K224" s="190" t="e">
        <f>SARI!K221/SARI!J221</f>
        <v>#DIV/0!</v>
      </c>
      <c r="Q224" s="240">
        <f>SARI!$BZ221</f>
        <v>0</v>
      </c>
      <c r="R224">
        <f>SARI!G221</f>
        <v>0</v>
      </c>
      <c r="S224" t="e">
        <f>SARI!G221/SARI!F221</f>
        <v>#DIV/0!</v>
      </c>
      <c r="T224">
        <f>SARI!H221</f>
        <v>0</v>
      </c>
      <c r="U224" s="83" t="e">
        <f>SARI!H221/SARI!F221</f>
        <v>#DIV/0!</v>
      </c>
      <c r="X224" s="81">
        <f>ILI!E221</f>
        <v>0</v>
      </c>
      <c r="Y224" s="81">
        <f>ILI!D221</f>
        <v>0</v>
      </c>
      <c r="Z224" s="83" t="e">
        <f t="shared" si="4"/>
        <v>#DIV/0!</v>
      </c>
      <c r="AA224" s="70" t="e">
        <f>ILI!E221/ILI!F221</f>
        <v>#DIV/0!</v>
      </c>
      <c r="AB224" s="81">
        <f>ILI!E221</f>
        <v>0</v>
      </c>
      <c r="AC224" s="70" t="e">
        <f>ILI!G221/ILI!E221</f>
        <v>#DIV/0!</v>
      </c>
      <c r="AD224" s="81">
        <f>ILI!H221 + ILI!I221</f>
        <v>0</v>
      </c>
      <c r="AE224" s="70" t="e">
        <f>(AD224)/ILI!F221</f>
        <v>#DIV/0!</v>
      </c>
    </row>
    <row r="225" spans="2:31" x14ac:dyDescent="0.25">
      <c r="B225" s="240">
        <f>SARI!$BZ222</f>
        <v>0</v>
      </c>
      <c r="C225" s="188"/>
      <c r="D225" s="72">
        <f>SARI!E222</f>
        <v>0</v>
      </c>
      <c r="E225" s="240">
        <f>SARI!$BZ222</f>
        <v>0</v>
      </c>
      <c r="F225" s="189"/>
      <c r="G225" s="70" t="e">
        <f>SARI!E222/SARI!D222</f>
        <v>#DIV/0!</v>
      </c>
      <c r="H225" s="240">
        <f>SARI!$BZ222</f>
        <v>0</v>
      </c>
      <c r="I225">
        <f>SARI!J222</f>
        <v>0</v>
      </c>
      <c r="J225">
        <f>SARI!K222</f>
        <v>0</v>
      </c>
      <c r="K225" s="190" t="e">
        <f>SARI!K222/SARI!J222</f>
        <v>#DIV/0!</v>
      </c>
      <c r="Q225" s="240">
        <f>SARI!$BZ222</f>
        <v>0</v>
      </c>
      <c r="R225">
        <f>SARI!G222</f>
        <v>0</v>
      </c>
      <c r="S225" t="e">
        <f>SARI!G222/SARI!F222</f>
        <v>#DIV/0!</v>
      </c>
      <c r="T225">
        <f>SARI!H222</f>
        <v>0</v>
      </c>
      <c r="U225" s="83" t="e">
        <f>SARI!H222/SARI!F222</f>
        <v>#DIV/0!</v>
      </c>
      <c r="X225" s="81">
        <f>ILI!E222</f>
        <v>0</v>
      </c>
      <c r="Y225" s="81">
        <f>ILI!D222</f>
        <v>0</v>
      </c>
      <c r="Z225" s="83" t="e">
        <f t="shared" si="4"/>
        <v>#DIV/0!</v>
      </c>
      <c r="AA225" s="70" t="e">
        <f>ILI!E222/ILI!F222</f>
        <v>#DIV/0!</v>
      </c>
      <c r="AB225" s="81">
        <f>ILI!E222</f>
        <v>0</v>
      </c>
      <c r="AC225" s="70" t="e">
        <f>ILI!G222/ILI!E222</f>
        <v>#DIV/0!</v>
      </c>
      <c r="AD225" s="81">
        <f>ILI!H222 + ILI!I222</f>
        <v>0</v>
      </c>
      <c r="AE225" s="70" t="e">
        <f>(AD225)/ILI!F222</f>
        <v>#DIV/0!</v>
      </c>
    </row>
    <row r="226" spans="2:31" x14ac:dyDescent="0.25">
      <c r="B226" s="240">
        <f>SARI!$BZ223</f>
        <v>0</v>
      </c>
      <c r="C226" s="188"/>
      <c r="D226" s="72">
        <f>SARI!E223</f>
        <v>0</v>
      </c>
      <c r="E226" s="240">
        <f>SARI!$BZ223</f>
        <v>0</v>
      </c>
      <c r="F226" s="189"/>
      <c r="G226" s="70" t="e">
        <f>SARI!E223/SARI!D223</f>
        <v>#DIV/0!</v>
      </c>
      <c r="H226" s="240">
        <f>SARI!$BZ223</f>
        <v>0</v>
      </c>
      <c r="I226">
        <f>SARI!J223</f>
        <v>0</v>
      </c>
      <c r="J226">
        <f>SARI!K223</f>
        <v>0</v>
      </c>
      <c r="K226" s="190" t="e">
        <f>SARI!K223/SARI!J223</f>
        <v>#DIV/0!</v>
      </c>
      <c r="Q226" s="240">
        <f>SARI!$BZ223</f>
        <v>0</v>
      </c>
      <c r="R226">
        <f>SARI!G223</f>
        <v>0</v>
      </c>
      <c r="S226" t="e">
        <f>SARI!G223/SARI!F223</f>
        <v>#DIV/0!</v>
      </c>
      <c r="T226">
        <f>SARI!H223</f>
        <v>0</v>
      </c>
      <c r="U226" s="83" t="e">
        <f>SARI!H223/SARI!F223</f>
        <v>#DIV/0!</v>
      </c>
      <c r="X226" s="81">
        <f>ILI!E223</f>
        <v>0</v>
      </c>
      <c r="Y226" s="81">
        <f>ILI!D223</f>
        <v>0</v>
      </c>
      <c r="Z226" s="83" t="e">
        <f t="shared" si="4"/>
        <v>#DIV/0!</v>
      </c>
      <c r="AA226" s="70" t="e">
        <f>ILI!E223/ILI!F223</f>
        <v>#DIV/0!</v>
      </c>
      <c r="AB226" s="81">
        <f>ILI!E223</f>
        <v>0</v>
      </c>
      <c r="AC226" s="70" t="e">
        <f>ILI!G223/ILI!E223</f>
        <v>#DIV/0!</v>
      </c>
      <c r="AD226" s="81">
        <f>ILI!H223 + ILI!I223</f>
        <v>0</v>
      </c>
      <c r="AE226" s="70" t="e">
        <f>(AD226)/ILI!F223</f>
        <v>#DIV/0!</v>
      </c>
    </row>
    <row r="227" spans="2:31" x14ac:dyDescent="0.25">
      <c r="B227" s="240">
        <f>SARI!$BZ224</f>
        <v>0</v>
      </c>
      <c r="C227" s="188"/>
      <c r="D227" s="72">
        <f>SARI!E224</f>
        <v>0</v>
      </c>
      <c r="E227" s="240">
        <f>SARI!$BZ224</f>
        <v>0</v>
      </c>
      <c r="F227" s="189"/>
      <c r="G227" s="70" t="e">
        <f>SARI!E224/SARI!D224</f>
        <v>#DIV/0!</v>
      </c>
      <c r="H227" s="240">
        <f>SARI!$BZ224</f>
        <v>0</v>
      </c>
      <c r="I227">
        <f>SARI!J224</f>
        <v>0</v>
      </c>
      <c r="J227">
        <f>SARI!K224</f>
        <v>0</v>
      </c>
      <c r="K227" s="190" t="e">
        <f>SARI!K224/SARI!J224</f>
        <v>#DIV/0!</v>
      </c>
      <c r="Q227" s="240">
        <f>SARI!$BZ224</f>
        <v>0</v>
      </c>
      <c r="R227">
        <f>SARI!G224</f>
        <v>0</v>
      </c>
      <c r="S227" t="e">
        <f>SARI!G224/SARI!F224</f>
        <v>#DIV/0!</v>
      </c>
      <c r="T227">
        <f>SARI!H224</f>
        <v>0</v>
      </c>
      <c r="U227" s="83" t="e">
        <f>SARI!H224/SARI!F224</f>
        <v>#DIV/0!</v>
      </c>
      <c r="X227" s="81">
        <f>ILI!E224</f>
        <v>0</v>
      </c>
      <c r="Y227" s="81">
        <f>ILI!D224</f>
        <v>0</v>
      </c>
      <c r="Z227" s="83" t="e">
        <f t="shared" si="4"/>
        <v>#DIV/0!</v>
      </c>
      <c r="AA227" s="70" t="e">
        <f>ILI!E224/ILI!F224</f>
        <v>#DIV/0!</v>
      </c>
      <c r="AB227" s="81">
        <f>ILI!E224</f>
        <v>0</v>
      </c>
      <c r="AC227" s="70" t="e">
        <f>ILI!G224/ILI!E224</f>
        <v>#DIV/0!</v>
      </c>
      <c r="AD227" s="81">
        <f>ILI!H224 + ILI!I224</f>
        <v>0</v>
      </c>
      <c r="AE227" s="70" t="e">
        <f>(AD227)/ILI!F224</f>
        <v>#DIV/0!</v>
      </c>
    </row>
    <row r="228" spans="2:31" x14ac:dyDescent="0.25">
      <c r="B228" s="240">
        <f>SARI!$BZ225</f>
        <v>0</v>
      </c>
      <c r="C228" s="188"/>
      <c r="D228" s="72">
        <f>SARI!E225</f>
        <v>0</v>
      </c>
      <c r="E228" s="240">
        <f>SARI!$BZ225</f>
        <v>0</v>
      </c>
      <c r="F228" s="189"/>
      <c r="G228" s="70" t="e">
        <f>SARI!E225/SARI!D225</f>
        <v>#DIV/0!</v>
      </c>
      <c r="H228" s="240">
        <f>SARI!$BZ225</f>
        <v>0</v>
      </c>
      <c r="I228">
        <f>SARI!J225</f>
        <v>0</v>
      </c>
      <c r="J228">
        <f>SARI!K225</f>
        <v>0</v>
      </c>
      <c r="K228" s="190" t="e">
        <f>SARI!K225/SARI!J225</f>
        <v>#DIV/0!</v>
      </c>
      <c r="Q228" s="240">
        <f>SARI!$BZ225</f>
        <v>0</v>
      </c>
      <c r="R228">
        <f>SARI!G225</f>
        <v>0</v>
      </c>
      <c r="S228" t="e">
        <f>SARI!G225/SARI!F225</f>
        <v>#DIV/0!</v>
      </c>
      <c r="T228">
        <f>SARI!H225</f>
        <v>0</v>
      </c>
      <c r="U228" s="83" t="e">
        <f>SARI!H225/SARI!F225</f>
        <v>#DIV/0!</v>
      </c>
      <c r="X228" s="81">
        <f>ILI!E225</f>
        <v>0</v>
      </c>
      <c r="Y228" s="81">
        <f>ILI!D225</f>
        <v>0</v>
      </c>
      <c r="Z228" s="83" t="e">
        <f t="shared" si="4"/>
        <v>#DIV/0!</v>
      </c>
      <c r="AA228" s="70" t="e">
        <f>ILI!E225/ILI!F225</f>
        <v>#DIV/0!</v>
      </c>
      <c r="AB228" s="81">
        <f>ILI!E225</f>
        <v>0</v>
      </c>
      <c r="AC228" s="70" t="e">
        <f>ILI!G225/ILI!E225</f>
        <v>#DIV/0!</v>
      </c>
      <c r="AD228" s="81">
        <f>ILI!H225 + ILI!I225</f>
        <v>0</v>
      </c>
      <c r="AE228" s="70" t="e">
        <f>(AD228)/ILI!F225</f>
        <v>#DIV/0!</v>
      </c>
    </row>
    <row r="229" spans="2:31" x14ac:dyDescent="0.25">
      <c r="B229" s="240">
        <f>SARI!$BZ226</f>
        <v>0</v>
      </c>
      <c r="C229" s="188"/>
      <c r="D229" s="72">
        <f>SARI!E226</f>
        <v>0</v>
      </c>
      <c r="E229" s="240">
        <f>SARI!$BZ226</f>
        <v>0</v>
      </c>
      <c r="F229" s="189"/>
      <c r="G229" s="70" t="e">
        <f>SARI!E226/SARI!D226</f>
        <v>#DIV/0!</v>
      </c>
      <c r="H229" s="240">
        <f>SARI!$BZ226</f>
        <v>0</v>
      </c>
      <c r="I229">
        <f>SARI!J226</f>
        <v>0</v>
      </c>
      <c r="J229">
        <f>SARI!K226</f>
        <v>0</v>
      </c>
      <c r="K229" s="190" t="e">
        <f>SARI!K226/SARI!J226</f>
        <v>#DIV/0!</v>
      </c>
      <c r="Q229" s="240">
        <f>SARI!$BZ226</f>
        <v>0</v>
      </c>
      <c r="R229">
        <f>SARI!G226</f>
        <v>0</v>
      </c>
      <c r="S229" t="e">
        <f>SARI!G226/SARI!F226</f>
        <v>#DIV/0!</v>
      </c>
      <c r="T229">
        <f>SARI!H226</f>
        <v>0</v>
      </c>
      <c r="U229" s="83" t="e">
        <f>SARI!H226/SARI!F226</f>
        <v>#DIV/0!</v>
      </c>
      <c r="X229" s="81">
        <f>ILI!E226</f>
        <v>0</v>
      </c>
      <c r="Y229" s="81">
        <f>ILI!D226</f>
        <v>0</v>
      </c>
      <c r="Z229" s="83" t="e">
        <f t="shared" si="4"/>
        <v>#DIV/0!</v>
      </c>
      <c r="AA229" s="70" t="e">
        <f>ILI!E226/ILI!F226</f>
        <v>#DIV/0!</v>
      </c>
      <c r="AB229" s="81">
        <f>ILI!E226</f>
        <v>0</v>
      </c>
      <c r="AC229" s="70" t="e">
        <f>ILI!G226/ILI!E226</f>
        <v>#DIV/0!</v>
      </c>
      <c r="AD229" s="81">
        <f>ILI!H226 + ILI!I226</f>
        <v>0</v>
      </c>
      <c r="AE229" s="70" t="e">
        <f>(AD229)/ILI!F226</f>
        <v>#DIV/0!</v>
      </c>
    </row>
    <row r="230" spans="2:31" x14ac:dyDescent="0.25">
      <c r="B230" s="240">
        <f>SARI!$BZ227</f>
        <v>0</v>
      </c>
      <c r="C230" s="188"/>
      <c r="D230" s="72">
        <f>SARI!E227</f>
        <v>0</v>
      </c>
      <c r="E230" s="240">
        <f>SARI!$BZ227</f>
        <v>0</v>
      </c>
      <c r="F230" s="189"/>
      <c r="G230" s="70" t="e">
        <f>SARI!E227/SARI!D227</f>
        <v>#DIV/0!</v>
      </c>
      <c r="H230" s="240">
        <f>SARI!$BZ227</f>
        <v>0</v>
      </c>
      <c r="I230">
        <f>SARI!J227</f>
        <v>0</v>
      </c>
      <c r="J230">
        <f>SARI!K227</f>
        <v>0</v>
      </c>
      <c r="K230" s="190" t="e">
        <f>SARI!K227/SARI!J227</f>
        <v>#DIV/0!</v>
      </c>
      <c r="Q230" s="240">
        <f>SARI!$BZ227</f>
        <v>0</v>
      </c>
      <c r="R230">
        <f>SARI!G227</f>
        <v>0</v>
      </c>
      <c r="S230" t="e">
        <f>SARI!G227/SARI!F227</f>
        <v>#DIV/0!</v>
      </c>
      <c r="T230">
        <f>SARI!H227</f>
        <v>0</v>
      </c>
      <c r="U230" s="83" t="e">
        <f>SARI!H227/SARI!F227</f>
        <v>#DIV/0!</v>
      </c>
      <c r="X230" s="81">
        <f>ILI!E227</f>
        <v>0</v>
      </c>
      <c r="Y230" s="81">
        <f>ILI!D227</f>
        <v>0</v>
      </c>
      <c r="Z230" s="83" t="e">
        <f t="shared" si="4"/>
        <v>#DIV/0!</v>
      </c>
      <c r="AA230" s="70" t="e">
        <f>ILI!E227/ILI!F227</f>
        <v>#DIV/0!</v>
      </c>
      <c r="AB230" s="81">
        <f>ILI!E227</f>
        <v>0</v>
      </c>
      <c r="AC230" s="70" t="e">
        <f>ILI!G227/ILI!E227</f>
        <v>#DIV/0!</v>
      </c>
      <c r="AD230" s="81">
        <f>ILI!H227 + ILI!I227</f>
        <v>0</v>
      </c>
      <c r="AE230" s="70" t="e">
        <f>(AD230)/ILI!F227</f>
        <v>#DIV/0!</v>
      </c>
    </row>
    <row r="231" spans="2:31" x14ac:dyDescent="0.25">
      <c r="B231" s="240">
        <f>SARI!$BZ228</f>
        <v>0</v>
      </c>
      <c r="C231" s="188"/>
      <c r="D231" s="72">
        <f>SARI!E228</f>
        <v>0</v>
      </c>
      <c r="E231" s="240">
        <f>SARI!$BZ228</f>
        <v>0</v>
      </c>
      <c r="F231" s="189"/>
      <c r="G231" s="70" t="e">
        <f>SARI!E228/SARI!D228</f>
        <v>#DIV/0!</v>
      </c>
      <c r="H231" s="240">
        <f>SARI!$BZ228</f>
        <v>0</v>
      </c>
      <c r="I231">
        <f>SARI!J228</f>
        <v>0</v>
      </c>
      <c r="J231">
        <f>SARI!K228</f>
        <v>0</v>
      </c>
      <c r="K231" s="190" t="e">
        <f>SARI!K228/SARI!J228</f>
        <v>#DIV/0!</v>
      </c>
      <c r="Q231" s="240">
        <f>SARI!$BZ228</f>
        <v>0</v>
      </c>
      <c r="R231">
        <f>SARI!G228</f>
        <v>0</v>
      </c>
      <c r="S231" t="e">
        <f>SARI!G228/SARI!F228</f>
        <v>#DIV/0!</v>
      </c>
      <c r="T231">
        <f>SARI!H228</f>
        <v>0</v>
      </c>
      <c r="U231" s="83" t="e">
        <f>SARI!H228/SARI!F228</f>
        <v>#DIV/0!</v>
      </c>
      <c r="X231" s="81">
        <f>ILI!E228</f>
        <v>0</v>
      </c>
      <c r="Y231" s="81">
        <f>ILI!D228</f>
        <v>0</v>
      </c>
      <c r="Z231" s="83" t="e">
        <f t="shared" si="4"/>
        <v>#DIV/0!</v>
      </c>
      <c r="AA231" s="70" t="e">
        <f>ILI!E228/ILI!F228</f>
        <v>#DIV/0!</v>
      </c>
      <c r="AB231" s="81">
        <f>ILI!E228</f>
        <v>0</v>
      </c>
      <c r="AC231" s="70" t="e">
        <f>ILI!G228/ILI!E228</f>
        <v>#DIV/0!</v>
      </c>
      <c r="AD231" s="81">
        <f>ILI!H228 + ILI!I228</f>
        <v>0</v>
      </c>
      <c r="AE231" s="70" t="e">
        <f>(AD231)/ILI!F228</f>
        <v>#DIV/0!</v>
      </c>
    </row>
    <row r="232" spans="2:31" x14ac:dyDescent="0.25">
      <c r="B232" s="240">
        <f>SARI!$BZ229</f>
        <v>0</v>
      </c>
      <c r="C232" s="188"/>
      <c r="D232" s="72">
        <f>SARI!E229</f>
        <v>0</v>
      </c>
      <c r="E232" s="240">
        <f>SARI!$BZ229</f>
        <v>0</v>
      </c>
      <c r="F232" s="189"/>
      <c r="G232" s="70" t="e">
        <f>SARI!E229/SARI!D229</f>
        <v>#DIV/0!</v>
      </c>
      <c r="H232" s="240">
        <f>SARI!$BZ229</f>
        <v>0</v>
      </c>
      <c r="I232">
        <f>SARI!J229</f>
        <v>0</v>
      </c>
      <c r="J232">
        <f>SARI!K229</f>
        <v>0</v>
      </c>
      <c r="K232" s="190" t="e">
        <f>SARI!K229/SARI!J229</f>
        <v>#DIV/0!</v>
      </c>
      <c r="Q232" s="240">
        <f>SARI!$BZ229</f>
        <v>0</v>
      </c>
      <c r="R232">
        <f>SARI!G229</f>
        <v>0</v>
      </c>
      <c r="S232" t="e">
        <f>SARI!G229/SARI!F229</f>
        <v>#DIV/0!</v>
      </c>
      <c r="T232">
        <f>SARI!H229</f>
        <v>0</v>
      </c>
      <c r="U232" s="83" t="e">
        <f>SARI!H229/SARI!F229</f>
        <v>#DIV/0!</v>
      </c>
      <c r="X232" s="81">
        <f>ILI!E229</f>
        <v>0</v>
      </c>
      <c r="Y232" s="81">
        <f>ILI!D229</f>
        <v>0</v>
      </c>
      <c r="Z232" s="83" t="e">
        <f t="shared" si="4"/>
        <v>#DIV/0!</v>
      </c>
      <c r="AA232" s="70" t="e">
        <f>ILI!E229/ILI!F229</f>
        <v>#DIV/0!</v>
      </c>
      <c r="AB232" s="81">
        <f>ILI!E229</f>
        <v>0</v>
      </c>
      <c r="AC232" s="70" t="e">
        <f>ILI!G229/ILI!E229</f>
        <v>#DIV/0!</v>
      </c>
      <c r="AD232" s="81">
        <f>ILI!H229 + ILI!I229</f>
        <v>0</v>
      </c>
      <c r="AE232" s="70" t="e">
        <f>(AD232)/ILI!F229</f>
        <v>#DIV/0!</v>
      </c>
    </row>
    <row r="233" spans="2:31" x14ac:dyDescent="0.25">
      <c r="B233" s="240">
        <f>SARI!$BZ230</f>
        <v>0</v>
      </c>
      <c r="C233" s="188"/>
      <c r="D233" s="72">
        <f>SARI!E230</f>
        <v>0</v>
      </c>
      <c r="E233" s="240">
        <f>SARI!$BZ230</f>
        <v>0</v>
      </c>
      <c r="F233" s="189"/>
      <c r="G233" s="70" t="e">
        <f>SARI!E230/SARI!D230</f>
        <v>#DIV/0!</v>
      </c>
      <c r="H233" s="240">
        <f>SARI!$BZ230</f>
        <v>0</v>
      </c>
      <c r="I233">
        <f>SARI!J230</f>
        <v>0</v>
      </c>
      <c r="J233">
        <f>SARI!K230</f>
        <v>0</v>
      </c>
      <c r="K233" s="190" t="e">
        <f>SARI!K230/SARI!J230</f>
        <v>#DIV/0!</v>
      </c>
      <c r="Q233" s="240">
        <f>SARI!$BZ230</f>
        <v>0</v>
      </c>
      <c r="R233">
        <f>SARI!G230</f>
        <v>0</v>
      </c>
      <c r="S233" t="e">
        <f>SARI!G230/SARI!F230</f>
        <v>#DIV/0!</v>
      </c>
      <c r="T233">
        <f>SARI!H230</f>
        <v>0</v>
      </c>
      <c r="U233" s="83" t="e">
        <f>SARI!H230/SARI!F230</f>
        <v>#DIV/0!</v>
      </c>
      <c r="X233" s="81">
        <f>ILI!E230</f>
        <v>0</v>
      </c>
      <c r="Y233" s="81">
        <f>ILI!D230</f>
        <v>0</v>
      </c>
      <c r="Z233" s="83" t="e">
        <f t="shared" si="4"/>
        <v>#DIV/0!</v>
      </c>
      <c r="AA233" s="70" t="e">
        <f>ILI!E230/ILI!F230</f>
        <v>#DIV/0!</v>
      </c>
      <c r="AB233" s="81">
        <f>ILI!E230</f>
        <v>0</v>
      </c>
      <c r="AC233" s="70" t="e">
        <f>ILI!G230/ILI!E230</f>
        <v>#DIV/0!</v>
      </c>
      <c r="AD233" s="81">
        <f>ILI!H230 + ILI!I230</f>
        <v>0</v>
      </c>
      <c r="AE233" s="70" t="e">
        <f>(AD233)/ILI!F230</f>
        <v>#DIV/0!</v>
      </c>
    </row>
    <row r="234" spans="2:31" x14ac:dyDescent="0.25">
      <c r="B234" s="240">
        <f>SARI!$BZ231</f>
        <v>0</v>
      </c>
      <c r="C234" s="188"/>
      <c r="D234" s="72">
        <f>SARI!E231</f>
        <v>0</v>
      </c>
      <c r="E234" s="240">
        <f>SARI!$BZ231</f>
        <v>0</v>
      </c>
      <c r="F234" s="189"/>
      <c r="G234" s="70" t="e">
        <f>SARI!E231/SARI!D231</f>
        <v>#DIV/0!</v>
      </c>
      <c r="H234" s="240">
        <f>SARI!$BZ231</f>
        <v>0</v>
      </c>
      <c r="I234">
        <f>SARI!J231</f>
        <v>0</v>
      </c>
      <c r="J234">
        <f>SARI!K231</f>
        <v>0</v>
      </c>
      <c r="K234" s="190" t="e">
        <f>SARI!K231/SARI!J231</f>
        <v>#DIV/0!</v>
      </c>
      <c r="Q234" s="240">
        <f>SARI!$BZ231</f>
        <v>0</v>
      </c>
      <c r="R234">
        <f>SARI!G231</f>
        <v>0</v>
      </c>
      <c r="S234" t="e">
        <f>SARI!G231/SARI!F231</f>
        <v>#DIV/0!</v>
      </c>
      <c r="T234">
        <f>SARI!H231</f>
        <v>0</v>
      </c>
      <c r="U234" s="83" t="e">
        <f>SARI!H231/SARI!F231</f>
        <v>#DIV/0!</v>
      </c>
      <c r="X234" s="81">
        <f>ILI!E231</f>
        <v>0</v>
      </c>
      <c r="Y234" s="81">
        <f>ILI!D231</f>
        <v>0</v>
      </c>
      <c r="Z234" s="83" t="e">
        <f t="shared" si="4"/>
        <v>#DIV/0!</v>
      </c>
      <c r="AA234" s="70" t="e">
        <f>ILI!E231/ILI!F231</f>
        <v>#DIV/0!</v>
      </c>
      <c r="AB234" s="81">
        <f>ILI!E231</f>
        <v>0</v>
      </c>
      <c r="AC234" s="70" t="e">
        <f>ILI!G231/ILI!E231</f>
        <v>#DIV/0!</v>
      </c>
      <c r="AD234" s="81">
        <f>ILI!H231 + ILI!I231</f>
        <v>0</v>
      </c>
      <c r="AE234" s="70" t="e">
        <f>(AD234)/ILI!F231</f>
        <v>#DIV/0!</v>
      </c>
    </row>
    <row r="235" spans="2:31" x14ac:dyDescent="0.25">
      <c r="B235" s="240">
        <f>SARI!$BZ232</f>
        <v>0</v>
      </c>
      <c r="C235" s="188"/>
      <c r="D235" s="72">
        <f>SARI!E232</f>
        <v>0</v>
      </c>
      <c r="E235" s="240">
        <f>SARI!$BZ232</f>
        <v>0</v>
      </c>
      <c r="F235" s="189"/>
      <c r="G235" s="70" t="e">
        <f>SARI!E232/SARI!D232</f>
        <v>#DIV/0!</v>
      </c>
      <c r="H235" s="240">
        <f>SARI!$BZ232</f>
        <v>0</v>
      </c>
      <c r="I235">
        <f>SARI!J232</f>
        <v>0</v>
      </c>
      <c r="J235">
        <f>SARI!K232</f>
        <v>0</v>
      </c>
      <c r="K235" s="190" t="e">
        <f>SARI!K232/SARI!J232</f>
        <v>#DIV/0!</v>
      </c>
      <c r="Q235" s="240">
        <f>SARI!$BZ232</f>
        <v>0</v>
      </c>
      <c r="R235">
        <f>SARI!G232</f>
        <v>0</v>
      </c>
      <c r="S235" t="e">
        <f>SARI!G232/SARI!F232</f>
        <v>#DIV/0!</v>
      </c>
      <c r="T235">
        <f>SARI!H232</f>
        <v>0</v>
      </c>
      <c r="U235" s="83" t="e">
        <f>SARI!H232/SARI!F232</f>
        <v>#DIV/0!</v>
      </c>
      <c r="X235" s="81">
        <f>ILI!E232</f>
        <v>0</v>
      </c>
      <c r="Y235" s="81">
        <f>ILI!D232</f>
        <v>0</v>
      </c>
      <c r="Z235" s="83" t="e">
        <f t="shared" si="4"/>
        <v>#DIV/0!</v>
      </c>
      <c r="AA235" s="70" t="e">
        <f>ILI!E232/ILI!F232</f>
        <v>#DIV/0!</v>
      </c>
      <c r="AB235" s="81">
        <f>ILI!E232</f>
        <v>0</v>
      </c>
      <c r="AC235" s="70" t="e">
        <f>ILI!G232/ILI!E232</f>
        <v>#DIV/0!</v>
      </c>
      <c r="AD235" s="81">
        <f>ILI!H232 + ILI!I232</f>
        <v>0</v>
      </c>
      <c r="AE235" s="70" t="e">
        <f>(AD235)/ILI!F232</f>
        <v>#DIV/0!</v>
      </c>
    </row>
    <row r="236" spans="2:31" x14ac:dyDescent="0.25">
      <c r="B236" s="240">
        <f>SARI!$BZ233</f>
        <v>0</v>
      </c>
      <c r="C236" s="188"/>
      <c r="D236" s="72">
        <f>SARI!E233</f>
        <v>0</v>
      </c>
      <c r="E236" s="240">
        <f>SARI!$BZ233</f>
        <v>0</v>
      </c>
      <c r="F236" s="189"/>
      <c r="G236" s="70" t="e">
        <f>SARI!E233/SARI!D233</f>
        <v>#DIV/0!</v>
      </c>
      <c r="H236" s="240">
        <f>SARI!$BZ233</f>
        <v>0</v>
      </c>
      <c r="I236">
        <f>SARI!J233</f>
        <v>0</v>
      </c>
      <c r="J236">
        <f>SARI!K233</f>
        <v>0</v>
      </c>
      <c r="K236" s="190" t="e">
        <f>SARI!K233/SARI!J233</f>
        <v>#DIV/0!</v>
      </c>
      <c r="Q236" s="240">
        <f>SARI!$BZ233</f>
        <v>0</v>
      </c>
      <c r="R236">
        <f>SARI!G233</f>
        <v>0</v>
      </c>
      <c r="S236" t="e">
        <f>SARI!G233/SARI!F233</f>
        <v>#DIV/0!</v>
      </c>
      <c r="T236">
        <f>SARI!H233</f>
        <v>0</v>
      </c>
      <c r="U236" s="83" t="e">
        <f>SARI!H233/SARI!F233</f>
        <v>#DIV/0!</v>
      </c>
      <c r="X236" s="81">
        <f>ILI!E233</f>
        <v>0</v>
      </c>
      <c r="Y236" s="81">
        <f>ILI!D233</f>
        <v>0</v>
      </c>
      <c r="Z236" s="83" t="e">
        <f t="shared" si="4"/>
        <v>#DIV/0!</v>
      </c>
      <c r="AA236" s="70" t="e">
        <f>ILI!E233/ILI!F233</f>
        <v>#DIV/0!</v>
      </c>
      <c r="AB236" s="81">
        <f>ILI!E233</f>
        <v>0</v>
      </c>
      <c r="AC236" s="70" t="e">
        <f>ILI!G233/ILI!E233</f>
        <v>#DIV/0!</v>
      </c>
      <c r="AD236" s="81">
        <f>ILI!H233 + ILI!I233</f>
        <v>0</v>
      </c>
      <c r="AE236" s="70" t="e">
        <f>(AD236)/ILI!F233</f>
        <v>#DIV/0!</v>
      </c>
    </row>
    <row r="237" spans="2:31" x14ac:dyDescent="0.25">
      <c r="B237" s="240">
        <f>SARI!$BZ234</f>
        <v>0</v>
      </c>
      <c r="C237" s="188"/>
      <c r="D237" s="72">
        <f>SARI!E234</f>
        <v>0</v>
      </c>
      <c r="E237" s="240">
        <f>SARI!$BZ234</f>
        <v>0</v>
      </c>
      <c r="F237" s="189"/>
      <c r="G237" s="70" t="e">
        <f>SARI!E234/SARI!D234</f>
        <v>#DIV/0!</v>
      </c>
      <c r="H237" s="240">
        <f>SARI!$BZ234</f>
        <v>0</v>
      </c>
      <c r="I237">
        <f>SARI!J234</f>
        <v>0</v>
      </c>
      <c r="J237">
        <f>SARI!K234</f>
        <v>0</v>
      </c>
      <c r="K237" s="190" t="e">
        <f>SARI!K234/SARI!J234</f>
        <v>#DIV/0!</v>
      </c>
      <c r="Q237" s="240">
        <f>SARI!$BZ234</f>
        <v>0</v>
      </c>
      <c r="R237">
        <f>SARI!G234</f>
        <v>0</v>
      </c>
      <c r="S237" t="e">
        <f>SARI!G234/SARI!F234</f>
        <v>#DIV/0!</v>
      </c>
      <c r="T237">
        <f>SARI!H234</f>
        <v>0</v>
      </c>
      <c r="U237" s="83" t="e">
        <f>SARI!H234/SARI!F234</f>
        <v>#DIV/0!</v>
      </c>
      <c r="X237" s="81">
        <f>ILI!E234</f>
        <v>0</v>
      </c>
      <c r="Y237" s="81">
        <f>ILI!D234</f>
        <v>0</v>
      </c>
      <c r="Z237" s="83" t="e">
        <f t="shared" si="4"/>
        <v>#DIV/0!</v>
      </c>
      <c r="AA237" s="70" t="e">
        <f>ILI!E234/ILI!F234</f>
        <v>#DIV/0!</v>
      </c>
      <c r="AB237" s="81">
        <f>ILI!E234</f>
        <v>0</v>
      </c>
      <c r="AC237" s="70" t="e">
        <f>ILI!G234/ILI!E234</f>
        <v>#DIV/0!</v>
      </c>
      <c r="AD237" s="81">
        <f>ILI!H234 + ILI!I234</f>
        <v>0</v>
      </c>
      <c r="AE237" s="70" t="e">
        <f>(AD237)/ILI!F234</f>
        <v>#DIV/0!</v>
      </c>
    </row>
    <row r="238" spans="2:31" x14ac:dyDescent="0.25">
      <c r="B238" s="240">
        <f>SARI!$BZ235</f>
        <v>0</v>
      </c>
      <c r="C238" s="188"/>
      <c r="D238" s="72">
        <f>SARI!E235</f>
        <v>0</v>
      </c>
      <c r="E238" s="240">
        <f>SARI!$BZ235</f>
        <v>0</v>
      </c>
      <c r="F238" s="189"/>
      <c r="G238" s="70" t="e">
        <f>SARI!E235/SARI!D235</f>
        <v>#DIV/0!</v>
      </c>
      <c r="H238" s="240">
        <f>SARI!$BZ235</f>
        <v>0</v>
      </c>
      <c r="I238">
        <f>SARI!J235</f>
        <v>0</v>
      </c>
      <c r="J238">
        <f>SARI!K235</f>
        <v>0</v>
      </c>
      <c r="K238" s="190" t="e">
        <f>SARI!K235/SARI!J235</f>
        <v>#DIV/0!</v>
      </c>
      <c r="Q238" s="240">
        <f>SARI!$BZ235</f>
        <v>0</v>
      </c>
      <c r="R238">
        <f>SARI!G235</f>
        <v>0</v>
      </c>
      <c r="S238" t="e">
        <f>SARI!G235/SARI!F235</f>
        <v>#DIV/0!</v>
      </c>
      <c r="T238">
        <f>SARI!H235</f>
        <v>0</v>
      </c>
      <c r="U238" s="83" t="e">
        <f>SARI!H235/SARI!F235</f>
        <v>#DIV/0!</v>
      </c>
      <c r="X238" s="81">
        <f>ILI!E235</f>
        <v>0</v>
      </c>
      <c r="Y238" s="81">
        <f>ILI!D235</f>
        <v>0</v>
      </c>
      <c r="Z238" s="83" t="e">
        <f t="shared" si="4"/>
        <v>#DIV/0!</v>
      </c>
      <c r="AA238" s="70" t="e">
        <f>ILI!E235/ILI!F235</f>
        <v>#DIV/0!</v>
      </c>
      <c r="AB238" s="81">
        <f>ILI!E235</f>
        <v>0</v>
      </c>
      <c r="AC238" s="70" t="e">
        <f>ILI!G235/ILI!E235</f>
        <v>#DIV/0!</v>
      </c>
      <c r="AD238" s="81">
        <f>ILI!H235 + ILI!I235</f>
        <v>0</v>
      </c>
      <c r="AE238" s="70" t="e">
        <f>(AD238)/ILI!F235</f>
        <v>#DIV/0!</v>
      </c>
    </row>
    <row r="239" spans="2:31" x14ac:dyDescent="0.25">
      <c r="B239" s="240">
        <f>SARI!$BZ236</f>
        <v>0</v>
      </c>
      <c r="C239" s="188"/>
      <c r="D239" s="72">
        <f>SARI!E236</f>
        <v>0</v>
      </c>
      <c r="E239" s="240">
        <f>SARI!$BZ236</f>
        <v>0</v>
      </c>
      <c r="F239" s="189"/>
      <c r="G239" s="70" t="e">
        <f>SARI!E236/SARI!D236</f>
        <v>#DIV/0!</v>
      </c>
      <c r="H239" s="240">
        <f>SARI!$BZ236</f>
        <v>0</v>
      </c>
      <c r="I239">
        <f>SARI!J236</f>
        <v>0</v>
      </c>
      <c r="J239">
        <f>SARI!K236</f>
        <v>0</v>
      </c>
      <c r="K239" s="190" t="e">
        <f>SARI!K236/SARI!J236</f>
        <v>#DIV/0!</v>
      </c>
      <c r="Q239" s="240">
        <f>SARI!$BZ236</f>
        <v>0</v>
      </c>
      <c r="R239">
        <f>SARI!G236</f>
        <v>0</v>
      </c>
      <c r="S239" t="e">
        <f>SARI!G236/SARI!F236</f>
        <v>#DIV/0!</v>
      </c>
      <c r="T239">
        <f>SARI!H236</f>
        <v>0</v>
      </c>
      <c r="U239" s="83" t="e">
        <f>SARI!H236/SARI!F236</f>
        <v>#DIV/0!</v>
      </c>
      <c r="X239" s="81">
        <f>ILI!E236</f>
        <v>0</v>
      </c>
      <c r="Y239" s="81">
        <f>ILI!D236</f>
        <v>0</v>
      </c>
      <c r="Z239" s="83" t="e">
        <f t="shared" si="4"/>
        <v>#DIV/0!</v>
      </c>
      <c r="AA239" s="70" t="e">
        <f>ILI!E236/ILI!F236</f>
        <v>#DIV/0!</v>
      </c>
      <c r="AB239" s="81">
        <f>ILI!E236</f>
        <v>0</v>
      </c>
      <c r="AC239" s="70" t="e">
        <f>ILI!G236/ILI!E236</f>
        <v>#DIV/0!</v>
      </c>
      <c r="AD239" s="81">
        <f>ILI!H236 + ILI!I236</f>
        <v>0</v>
      </c>
      <c r="AE239" s="70" t="e">
        <f>(AD239)/ILI!F236</f>
        <v>#DIV/0!</v>
      </c>
    </row>
    <row r="240" spans="2:31" x14ac:dyDescent="0.25">
      <c r="B240" s="240">
        <f>SARI!$BZ237</f>
        <v>0</v>
      </c>
      <c r="C240" s="188"/>
      <c r="D240" s="72">
        <f>SARI!E237</f>
        <v>0</v>
      </c>
      <c r="E240" s="240">
        <f>SARI!$BZ237</f>
        <v>0</v>
      </c>
      <c r="F240" s="189"/>
      <c r="G240" s="70" t="e">
        <f>SARI!E237/SARI!D237</f>
        <v>#DIV/0!</v>
      </c>
      <c r="H240" s="240">
        <f>SARI!$BZ237</f>
        <v>0</v>
      </c>
      <c r="I240">
        <f>SARI!J237</f>
        <v>0</v>
      </c>
      <c r="J240">
        <f>SARI!K237</f>
        <v>0</v>
      </c>
      <c r="K240" s="190" t="e">
        <f>SARI!K237/SARI!J237</f>
        <v>#DIV/0!</v>
      </c>
      <c r="Q240" s="240">
        <f>SARI!$BZ237</f>
        <v>0</v>
      </c>
      <c r="R240">
        <f>SARI!G237</f>
        <v>0</v>
      </c>
      <c r="S240" t="e">
        <f>SARI!G237/SARI!F237</f>
        <v>#DIV/0!</v>
      </c>
      <c r="T240">
        <f>SARI!H237</f>
        <v>0</v>
      </c>
      <c r="U240" s="83" t="e">
        <f>SARI!H237/SARI!F237</f>
        <v>#DIV/0!</v>
      </c>
      <c r="X240" s="81">
        <f>ILI!E237</f>
        <v>0</v>
      </c>
      <c r="Y240" s="81">
        <f>ILI!D237</f>
        <v>0</v>
      </c>
      <c r="Z240" s="83" t="e">
        <f t="shared" si="4"/>
        <v>#DIV/0!</v>
      </c>
      <c r="AA240" s="70" t="e">
        <f>ILI!E237/ILI!F237</f>
        <v>#DIV/0!</v>
      </c>
      <c r="AB240" s="81">
        <f>ILI!E237</f>
        <v>0</v>
      </c>
      <c r="AC240" s="70" t="e">
        <f>ILI!G237/ILI!E237</f>
        <v>#DIV/0!</v>
      </c>
      <c r="AD240" s="81">
        <f>ILI!H237 + ILI!I237</f>
        <v>0</v>
      </c>
      <c r="AE240" s="70" t="e">
        <f>(AD240)/ILI!F237</f>
        <v>#DIV/0!</v>
      </c>
    </row>
    <row r="241" spans="2:31" x14ac:dyDescent="0.25">
      <c r="B241" s="240">
        <f>SARI!$BZ238</f>
        <v>0</v>
      </c>
      <c r="C241" s="188"/>
      <c r="D241" s="72">
        <f>SARI!E238</f>
        <v>0</v>
      </c>
      <c r="E241" s="240">
        <f>SARI!$BZ238</f>
        <v>0</v>
      </c>
      <c r="F241" s="189"/>
      <c r="G241" s="70" t="e">
        <f>SARI!E238/SARI!D238</f>
        <v>#DIV/0!</v>
      </c>
      <c r="H241" s="240">
        <f>SARI!$BZ238</f>
        <v>0</v>
      </c>
      <c r="I241">
        <f>SARI!J238</f>
        <v>0</v>
      </c>
      <c r="J241">
        <f>SARI!K238</f>
        <v>0</v>
      </c>
      <c r="K241" s="190" t="e">
        <f>SARI!K238/SARI!J238</f>
        <v>#DIV/0!</v>
      </c>
      <c r="Q241" s="240">
        <f>SARI!$BZ238</f>
        <v>0</v>
      </c>
      <c r="R241">
        <f>SARI!G238</f>
        <v>0</v>
      </c>
      <c r="S241" t="e">
        <f>SARI!G238/SARI!F238</f>
        <v>#DIV/0!</v>
      </c>
      <c r="T241">
        <f>SARI!H238</f>
        <v>0</v>
      </c>
      <c r="U241" s="83" t="e">
        <f>SARI!H238/SARI!F238</f>
        <v>#DIV/0!</v>
      </c>
      <c r="X241" s="81">
        <f>ILI!E238</f>
        <v>0</v>
      </c>
      <c r="Y241" s="81">
        <f>ILI!D238</f>
        <v>0</v>
      </c>
      <c r="Z241" s="83" t="e">
        <f t="shared" si="4"/>
        <v>#DIV/0!</v>
      </c>
      <c r="AA241" s="70" t="e">
        <f>ILI!E238/ILI!F238</f>
        <v>#DIV/0!</v>
      </c>
      <c r="AB241" s="81">
        <f>ILI!E238</f>
        <v>0</v>
      </c>
      <c r="AC241" s="70" t="e">
        <f>ILI!G238/ILI!E238</f>
        <v>#DIV/0!</v>
      </c>
      <c r="AD241" s="81">
        <f>ILI!H238 + ILI!I238</f>
        <v>0</v>
      </c>
      <c r="AE241" s="70" t="e">
        <f>(AD241)/ILI!F238</f>
        <v>#DIV/0!</v>
      </c>
    </row>
    <row r="242" spans="2:31" x14ac:dyDescent="0.25">
      <c r="B242" s="240">
        <f>SARI!$BZ239</f>
        <v>0</v>
      </c>
      <c r="C242" s="188"/>
      <c r="D242" s="72">
        <f>SARI!E239</f>
        <v>0</v>
      </c>
      <c r="E242" s="240">
        <f>SARI!$BZ239</f>
        <v>0</v>
      </c>
      <c r="F242" s="189"/>
      <c r="G242" s="70" t="e">
        <f>SARI!E239/SARI!D239</f>
        <v>#DIV/0!</v>
      </c>
      <c r="H242" s="240">
        <f>SARI!$BZ239</f>
        <v>0</v>
      </c>
      <c r="I242">
        <f>SARI!J239</f>
        <v>0</v>
      </c>
      <c r="J242">
        <f>SARI!K239</f>
        <v>0</v>
      </c>
      <c r="K242" s="190" t="e">
        <f>SARI!K239/SARI!J239</f>
        <v>#DIV/0!</v>
      </c>
      <c r="Q242" s="240">
        <f>SARI!$BZ239</f>
        <v>0</v>
      </c>
      <c r="R242">
        <f>SARI!G239</f>
        <v>0</v>
      </c>
      <c r="S242" t="e">
        <f>SARI!G239/SARI!F239</f>
        <v>#DIV/0!</v>
      </c>
      <c r="T242">
        <f>SARI!H239</f>
        <v>0</v>
      </c>
      <c r="U242" s="83" t="e">
        <f>SARI!H239/SARI!F239</f>
        <v>#DIV/0!</v>
      </c>
      <c r="X242" s="81">
        <f>ILI!E239</f>
        <v>0</v>
      </c>
      <c r="Y242" s="81">
        <f>ILI!D239</f>
        <v>0</v>
      </c>
      <c r="Z242" s="83" t="e">
        <f t="shared" si="4"/>
        <v>#DIV/0!</v>
      </c>
      <c r="AA242" s="70" t="e">
        <f>ILI!E239/ILI!F239</f>
        <v>#DIV/0!</v>
      </c>
      <c r="AB242" s="81">
        <f>ILI!E239</f>
        <v>0</v>
      </c>
      <c r="AC242" s="70" t="e">
        <f>ILI!G239/ILI!E239</f>
        <v>#DIV/0!</v>
      </c>
      <c r="AD242" s="81">
        <f>ILI!H239 + ILI!I239</f>
        <v>0</v>
      </c>
      <c r="AE242" s="70" t="e">
        <f>(AD242)/ILI!F239</f>
        <v>#DIV/0!</v>
      </c>
    </row>
    <row r="243" spans="2:31" x14ac:dyDescent="0.25">
      <c r="B243" s="240">
        <f>SARI!$BZ240</f>
        <v>0</v>
      </c>
      <c r="C243" s="188"/>
      <c r="D243" s="72">
        <f>SARI!E240</f>
        <v>0</v>
      </c>
      <c r="E243" s="240">
        <f>SARI!$BZ240</f>
        <v>0</v>
      </c>
      <c r="F243" s="189"/>
      <c r="G243" s="70" t="e">
        <f>SARI!E240/SARI!D240</f>
        <v>#DIV/0!</v>
      </c>
      <c r="H243" s="240">
        <f>SARI!$BZ240</f>
        <v>0</v>
      </c>
      <c r="I243">
        <f>SARI!J240</f>
        <v>0</v>
      </c>
      <c r="J243">
        <f>SARI!K240</f>
        <v>0</v>
      </c>
      <c r="K243" s="190" t="e">
        <f>SARI!K240/SARI!J240</f>
        <v>#DIV/0!</v>
      </c>
      <c r="Q243" s="240">
        <f>SARI!$BZ240</f>
        <v>0</v>
      </c>
      <c r="R243">
        <f>SARI!G240</f>
        <v>0</v>
      </c>
      <c r="S243" t="e">
        <f>SARI!G240/SARI!F240</f>
        <v>#DIV/0!</v>
      </c>
      <c r="T243">
        <f>SARI!H240</f>
        <v>0</v>
      </c>
      <c r="U243" s="83" t="e">
        <f>SARI!H240/SARI!F240</f>
        <v>#DIV/0!</v>
      </c>
      <c r="X243" s="81">
        <f>ILI!E240</f>
        <v>0</v>
      </c>
      <c r="Y243" s="81">
        <f>ILI!D240</f>
        <v>0</v>
      </c>
      <c r="Z243" s="83" t="e">
        <f t="shared" si="4"/>
        <v>#DIV/0!</v>
      </c>
      <c r="AA243" s="70" t="e">
        <f>ILI!E240/ILI!F240</f>
        <v>#DIV/0!</v>
      </c>
      <c r="AB243" s="81">
        <f>ILI!E240</f>
        <v>0</v>
      </c>
      <c r="AC243" s="70" t="e">
        <f>ILI!G240/ILI!E240</f>
        <v>#DIV/0!</v>
      </c>
      <c r="AD243" s="81">
        <f>ILI!H240 + ILI!I240</f>
        <v>0</v>
      </c>
      <c r="AE243" s="70" t="e">
        <f>(AD243)/ILI!F240</f>
        <v>#DIV/0!</v>
      </c>
    </row>
    <row r="244" spans="2:31" x14ac:dyDescent="0.25">
      <c r="B244" s="240">
        <f>SARI!$BZ241</f>
        <v>0</v>
      </c>
      <c r="C244" s="188"/>
      <c r="D244" s="72">
        <f>SARI!E241</f>
        <v>0</v>
      </c>
      <c r="E244" s="240">
        <f>SARI!$BZ241</f>
        <v>0</v>
      </c>
      <c r="F244" s="189"/>
      <c r="G244" s="70" t="e">
        <f>SARI!E241/SARI!D241</f>
        <v>#DIV/0!</v>
      </c>
      <c r="H244" s="240">
        <f>SARI!$BZ241</f>
        <v>0</v>
      </c>
      <c r="I244">
        <f>SARI!J241</f>
        <v>0</v>
      </c>
      <c r="J244">
        <f>SARI!K241</f>
        <v>0</v>
      </c>
      <c r="K244" s="190" t="e">
        <f>SARI!K241/SARI!J241</f>
        <v>#DIV/0!</v>
      </c>
      <c r="Q244" s="240">
        <f>SARI!$BZ241</f>
        <v>0</v>
      </c>
      <c r="R244">
        <f>SARI!G241</f>
        <v>0</v>
      </c>
      <c r="S244" t="e">
        <f>SARI!G241/SARI!F241</f>
        <v>#DIV/0!</v>
      </c>
      <c r="T244">
        <f>SARI!H241</f>
        <v>0</v>
      </c>
      <c r="U244" s="83" t="e">
        <f>SARI!H241/SARI!F241</f>
        <v>#DIV/0!</v>
      </c>
      <c r="X244" s="81">
        <f>ILI!E241</f>
        <v>0</v>
      </c>
      <c r="Y244" s="81">
        <f>ILI!D241</f>
        <v>0</v>
      </c>
      <c r="Z244" s="83" t="e">
        <f t="shared" si="4"/>
        <v>#DIV/0!</v>
      </c>
      <c r="AA244" s="70" t="e">
        <f>ILI!E241/ILI!F241</f>
        <v>#DIV/0!</v>
      </c>
      <c r="AB244" s="81">
        <f>ILI!E241</f>
        <v>0</v>
      </c>
      <c r="AC244" s="70" t="e">
        <f>ILI!G241/ILI!E241</f>
        <v>#DIV/0!</v>
      </c>
      <c r="AD244" s="81">
        <f>ILI!H241 + ILI!I241</f>
        <v>0</v>
      </c>
      <c r="AE244" s="70" t="e">
        <f>(AD244)/ILI!F241</f>
        <v>#DIV/0!</v>
      </c>
    </row>
    <row r="245" spans="2:31" x14ac:dyDescent="0.25">
      <c r="B245" s="240">
        <f>SARI!$BZ242</f>
        <v>0</v>
      </c>
      <c r="C245" s="188"/>
      <c r="D245" s="72">
        <f>SARI!E242</f>
        <v>0</v>
      </c>
      <c r="E245" s="240">
        <f>SARI!$BZ242</f>
        <v>0</v>
      </c>
      <c r="F245" s="189"/>
      <c r="G245" s="70" t="e">
        <f>SARI!E242/SARI!D242</f>
        <v>#DIV/0!</v>
      </c>
      <c r="H245" s="240">
        <f>SARI!$BZ242</f>
        <v>0</v>
      </c>
      <c r="I245">
        <f>SARI!J242</f>
        <v>0</v>
      </c>
      <c r="J245">
        <f>SARI!K242</f>
        <v>0</v>
      </c>
      <c r="K245" s="190" t="e">
        <f>SARI!K242/SARI!J242</f>
        <v>#DIV/0!</v>
      </c>
      <c r="Q245" s="240">
        <f>SARI!$BZ242</f>
        <v>0</v>
      </c>
      <c r="R245">
        <f>SARI!G242</f>
        <v>0</v>
      </c>
      <c r="S245" t="e">
        <f>SARI!G242/SARI!F242</f>
        <v>#DIV/0!</v>
      </c>
      <c r="T245">
        <f>SARI!H242</f>
        <v>0</v>
      </c>
      <c r="U245" s="83" t="e">
        <f>SARI!H242/SARI!F242</f>
        <v>#DIV/0!</v>
      </c>
      <c r="X245" s="81">
        <f>ILI!E242</f>
        <v>0</v>
      </c>
      <c r="Y245" s="81">
        <f>ILI!D242</f>
        <v>0</v>
      </c>
      <c r="Z245" s="83" t="e">
        <f t="shared" si="4"/>
        <v>#DIV/0!</v>
      </c>
      <c r="AA245" s="70" t="e">
        <f>ILI!E242/ILI!F242</f>
        <v>#DIV/0!</v>
      </c>
      <c r="AB245" s="81">
        <f>ILI!E242</f>
        <v>0</v>
      </c>
      <c r="AC245" s="70" t="e">
        <f>ILI!G242/ILI!E242</f>
        <v>#DIV/0!</v>
      </c>
      <c r="AD245" s="81">
        <f>ILI!H242 + ILI!I242</f>
        <v>0</v>
      </c>
      <c r="AE245" s="70" t="e">
        <f>(AD245)/ILI!F242</f>
        <v>#DIV/0!</v>
      </c>
    </row>
    <row r="246" spans="2:31" x14ac:dyDescent="0.25">
      <c r="B246" s="240">
        <f>SARI!$BZ243</f>
        <v>0</v>
      </c>
      <c r="C246" s="188"/>
      <c r="D246" s="72">
        <f>SARI!E243</f>
        <v>0</v>
      </c>
      <c r="E246" s="240">
        <f>SARI!$BZ243</f>
        <v>0</v>
      </c>
      <c r="F246" s="189"/>
      <c r="G246" s="70" t="e">
        <f>SARI!E243/SARI!D243</f>
        <v>#DIV/0!</v>
      </c>
      <c r="H246" s="240">
        <f>SARI!$BZ243</f>
        <v>0</v>
      </c>
      <c r="I246">
        <f>SARI!J243</f>
        <v>0</v>
      </c>
      <c r="J246">
        <f>SARI!K243</f>
        <v>0</v>
      </c>
      <c r="K246" s="190" t="e">
        <f>SARI!K243/SARI!J243</f>
        <v>#DIV/0!</v>
      </c>
      <c r="Q246" s="240">
        <f>SARI!$BZ243</f>
        <v>0</v>
      </c>
      <c r="R246">
        <f>SARI!G243</f>
        <v>0</v>
      </c>
      <c r="S246" t="e">
        <f>SARI!G243/SARI!F243</f>
        <v>#DIV/0!</v>
      </c>
      <c r="T246">
        <f>SARI!H243</f>
        <v>0</v>
      </c>
      <c r="U246" s="83" t="e">
        <f>SARI!H243/SARI!F243</f>
        <v>#DIV/0!</v>
      </c>
      <c r="X246" s="81">
        <f>ILI!E243</f>
        <v>0</v>
      </c>
      <c r="Y246" s="81">
        <f>ILI!D243</f>
        <v>0</v>
      </c>
      <c r="Z246" s="83" t="e">
        <f t="shared" si="4"/>
        <v>#DIV/0!</v>
      </c>
      <c r="AA246" s="70" t="e">
        <f>ILI!E243/ILI!F243</f>
        <v>#DIV/0!</v>
      </c>
      <c r="AB246" s="81">
        <f>ILI!E243</f>
        <v>0</v>
      </c>
      <c r="AC246" s="70" t="e">
        <f>ILI!G243/ILI!E243</f>
        <v>#DIV/0!</v>
      </c>
      <c r="AD246" s="81">
        <f>ILI!H243 + ILI!I243</f>
        <v>0</v>
      </c>
      <c r="AE246" s="70" t="e">
        <f>(AD246)/ILI!F243</f>
        <v>#DIV/0!</v>
      </c>
    </row>
    <row r="247" spans="2:31" x14ac:dyDescent="0.25">
      <c r="B247" s="240">
        <f>SARI!$BZ244</f>
        <v>0</v>
      </c>
      <c r="C247" s="188"/>
      <c r="D247" s="72">
        <f>SARI!E244</f>
        <v>0</v>
      </c>
      <c r="E247" s="240">
        <f>SARI!$BZ244</f>
        <v>0</v>
      </c>
      <c r="F247" s="189"/>
      <c r="G247" s="70" t="e">
        <f>SARI!E244/SARI!D244</f>
        <v>#DIV/0!</v>
      </c>
      <c r="H247" s="240">
        <f>SARI!$BZ244</f>
        <v>0</v>
      </c>
      <c r="I247">
        <f>SARI!J244</f>
        <v>0</v>
      </c>
      <c r="J247">
        <f>SARI!K244</f>
        <v>0</v>
      </c>
      <c r="K247" s="190" t="e">
        <f>SARI!K244/SARI!J244</f>
        <v>#DIV/0!</v>
      </c>
      <c r="Q247" s="240">
        <f>SARI!$BZ244</f>
        <v>0</v>
      </c>
      <c r="R247">
        <f>SARI!G244</f>
        <v>0</v>
      </c>
      <c r="S247" t="e">
        <f>SARI!G244/SARI!F244</f>
        <v>#DIV/0!</v>
      </c>
      <c r="T247">
        <f>SARI!H244</f>
        <v>0</v>
      </c>
      <c r="U247" s="83" t="e">
        <f>SARI!H244/SARI!F244</f>
        <v>#DIV/0!</v>
      </c>
      <c r="X247" s="81">
        <f>ILI!E244</f>
        <v>0</v>
      </c>
      <c r="Y247" s="81">
        <f>ILI!D244</f>
        <v>0</v>
      </c>
      <c r="Z247" s="83" t="e">
        <f t="shared" si="4"/>
        <v>#DIV/0!</v>
      </c>
      <c r="AA247" s="70" t="e">
        <f>ILI!E244/ILI!F244</f>
        <v>#DIV/0!</v>
      </c>
      <c r="AB247" s="81">
        <f>ILI!E244</f>
        <v>0</v>
      </c>
      <c r="AC247" s="70" t="e">
        <f>ILI!G244/ILI!E244</f>
        <v>#DIV/0!</v>
      </c>
      <c r="AD247" s="81">
        <f>ILI!H244 + ILI!I244</f>
        <v>0</v>
      </c>
      <c r="AE247" s="70" t="e">
        <f>(AD247)/ILI!F244</f>
        <v>#DIV/0!</v>
      </c>
    </row>
    <row r="248" spans="2:31" x14ac:dyDescent="0.25">
      <c r="B248" s="240">
        <f>SARI!$BZ245</f>
        <v>0</v>
      </c>
      <c r="C248" s="188"/>
      <c r="D248" s="72">
        <f>SARI!E245</f>
        <v>0</v>
      </c>
      <c r="E248" s="240">
        <f>SARI!$BZ245</f>
        <v>0</v>
      </c>
      <c r="F248" s="189"/>
      <c r="G248" s="70" t="e">
        <f>SARI!E245/SARI!D245</f>
        <v>#DIV/0!</v>
      </c>
      <c r="H248" s="240">
        <f>SARI!$BZ245</f>
        <v>0</v>
      </c>
      <c r="I248">
        <f>SARI!J245</f>
        <v>0</v>
      </c>
      <c r="J248">
        <f>SARI!K245</f>
        <v>0</v>
      </c>
      <c r="K248" s="190" t="e">
        <f>SARI!K245/SARI!J245</f>
        <v>#DIV/0!</v>
      </c>
      <c r="Q248" s="240">
        <f>SARI!$BZ245</f>
        <v>0</v>
      </c>
      <c r="R248">
        <f>SARI!G245</f>
        <v>0</v>
      </c>
      <c r="S248" t="e">
        <f>SARI!G245/SARI!F245</f>
        <v>#DIV/0!</v>
      </c>
      <c r="T248">
        <f>SARI!H245</f>
        <v>0</v>
      </c>
      <c r="U248" s="83" t="e">
        <f>SARI!H245/SARI!F245</f>
        <v>#DIV/0!</v>
      </c>
      <c r="X248" s="81">
        <f>ILI!E245</f>
        <v>0</v>
      </c>
      <c r="Y248" s="81">
        <f>ILI!D245</f>
        <v>0</v>
      </c>
      <c r="Z248" s="83" t="e">
        <f t="shared" si="4"/>
        <v>#DIV/0!</v>
      </c>
      <c r="AA248" s="70" t="e">
        <f>ILI!E245/ILI!F245</f>
        <v>#DIV/0!</v>
      </c>
      <c r="AB248" s="81">
        <f>ILI!E245</f>
        <v>0</v>
      </c>
      <c r="AC248" s="70" t="e">
        <f>ILI!G245/ILI!E245</f>
        <v>#DIV/0!</v>
      </c>
      <c r="AD248" s="81">
        <f>ILI!H245 + ILI!I245</f>
        <v>0</v>
      </c>
      <c r="AE248" s="70" t="e">
        <f>(AD248)/ILI!F245</f>
        <v>#DIV/0!</v>
      </c>
    </row>
    <row r="249" spans="2:31" x14ac:dyDescent="0.25">
      <c r="B249" s="240">
        <f>SARI!$BZ246</f>
        <v>0</v>
      </c>
      <c r="C249" s="188"/>
      <c r="D249" s="72">
        <f>SARI!E246</f>
        <v>0</v>
      </c>
      <c r="E249" s="240">
        <f>SARI!$BZ246</f>
        <v>0</v>
      </c>
      <c r="F249" s="189"/>
      <c r="G249" s="70" t="e">
        <f>SARI!E246/SARI!D246</f>
        <v>#DIV/0!</v>
      </c>
      <c r="H249" s="240">
        <f>SARI!$BZ246</f>
        <v>0</v>
      </c>
      <c r="I249">
        <f>SARI!J246</f>
        <v>0</v>
      </c>
      <c r="J249">
        <f>SARI!K246</f>
        <v>0</v>
      </c>
      <c r="K249" s="190" t="e">
        <f>SARI!K246/SARI!J246</f>
        <v>#DIV/0!</v>
      </c>
      <c r="Q249" s="240">
        <f>SARI!$BZ246</f>
        <v>0</v>
      </c>
      <c r="R249">
        <f>SARI!G246</f>
        <v>0</v>
      </c>
      <c r="S249" t="e">
        <f>SARI!G246/SARI!F246</f>
        <v>#DIV/0!</v>
      </c>
      <c r="T249">
        <f>SARI!H246</f>
        <v>0</v>
      </c>
      <c r="U249" s="83" t="e">
        <f>SARI!H246/SARI!F246</f>
        <v>#DIV/0!</v>
      </c>
      <c r="X249" s="81">
        <f>ILI!E246</f>
        <v>0</v>
      </c>
      <c r="Y249" s="81">
        <f>ILI!D246</f>
        <v>0</v>
      </c>
      <c r="Z249" s="83" t="e">
        <f t="shared" si="4"/>
        <v>#DIV/0!</v>
      </c>
      <c r="AA249" s="70" t="e">
        <f>ILI!E246/ILI!F246</f>
        <v>#DIV/0!</v>
      </c>
      <c r="AB249" s="81">
        <f>ILI!E246</f>
        <v>0</v>
      </c>
      <c r="AC249" s="70" t="e">
        <f>ILI!G246/ILI!E246</f>
        <v>#DIV/0!</v>
      </c>
      <c r="AD249" s="81">
        <f>ILI!H246 + ILI!I246</f>
        <v>0</v>
      </c>
      <c r="AE249" s="70" t="e">
        <f>(AD249)/ILI!F246</f>
        <v>#DIV/0!</v>
      </c>
    </row>
    <row r="250" spans="2:31" x14ac:dyDescent="0.25">
      <c r="B250" s="240">
        <f>SARI!$BZ247</f>
        <v>0</v>
      </c>
      <c r="C250" s="188"/>
      <c r="D250" s="72">
        <f>SARI!E247</f>
        <v>0</v>
      </c>
      <c r="E250" s="240">
        <f>SARI!$BZ247</f>
        <v>0</v>
      </c>
      <c r="F250" s="189"/>
      <c r="G250" s="70" t="e">
        <f>SARI!E247/SARI!D247</f>
        <v>#DIV/0!</v>
      </c>
      <c r="H250" s="240">
        <f>SARI!$BZ247</f>
        <v>0</v>
      </c>
      <c r="I250">
        <f>SARI!J247</f>
        <v>0</v>
      </c>
      <c r="J250">
        <f>SARI!K247</f>
        <v>0</v>
      </c>
      <c r="K250" s="190" t="e">
        <f>SARI!K247/SARI!J247</f>
        <v>#DIV/0!</v>
      </c>
      <c r="Q250" s="240">
        <f>SARI!$BZ247</f>
        <v>0</v>
      </c>
      <c r="R250">
        <f>SARI!G247</f>
        <v>0</v>
      </c>
      <c r="S250" t="e">
        <f>SARI!G247/SARI!F247</f>
        <v>#DIV/0!</v>
      </c>
      <c r="T250">
        <f>SARI!H247</f>
        <v>0</v>
      </c>
      <c r="U250" s="83" t="e">
        <f>SARI!H247/SARI!F247</f>
        <v>#DIV/0!</v>
      </c>
      <c r="X250" s="81">
        <f>ILI!E247</f>
        <v>0</v>
      </c>
      <c r="Y250" s="81">
        <f>ILI!D247</f>
        <v>0</v>
      </c>
      <c r="Z250" s="83" t="e">
        <f t="shared" si="4"/>
        <v>#DIV/0!</v>
      </c>
      <c r="AA250" s="70" t="e">
        <f>ILI!E247/ILI!F247</f>
        <v>#DIV/0!</v>
      </c>
      <c r="AB250" s="81">
        <f>ILI!E247</f>
        <v>0</v>
      </c>
      <c r="AC250" s="70" t="e">
        <f>ILI!G247/ILI!E247</f>
        <v>#DIV/0!</v>
      </c>
      <c r="AD250" s="81">
        <f>ILI!H247 + ILI!I247</f>
        <v>0</v>
      </c>
      <c r="AE250" s="70" t="e">
        <f>(AD250)/ILI!F247</f>
        <v>#DIV/0!</v>
      </c>
    </row>
    <row r="251" spans="2:31" x14ac:dyDescent="0.25">
      <c r="B251" s="240">
        <f>SARI!$BZ248</f>
        <v>0</v>
      </c>
      <c r="C251" s="188"/>
      <c r="D251" s="72">
        <f>SARI!E248</f>
        <v>0</v>
      </c>
      <c r="E251" s="240">
        <f>SARI!$BZ248</f>
        <v>0</v>
      </c>
      <c r="F251" s="189"/>
      <c r="G251" s="70" t="e">
        <f>SARI!E248/SARI!D248</f>
        <v>#DIV/0!</v>
      </c>
      <c r="H251" s="240">
        <f>SARI!$BZ248</f>
        <v>0</v>
      </c>
      <c r="I251">
        <f>SARI!J248</f>
        <v>0</v>
      </c>
      <c r="J251">
        <f>SARI!K248</f>
        <v>0</v>
      </c>
      <c r="K251" s="190" t="e">
        <f>SARI!K248/SARI!J248</f>
        <v>#DIV/0!</v>
      </c>
      <c r="Q251" s="240">
        <f>SARI!$BZ248</f>
        <v>0</v>
      </c>
      <c r="R251">
        <f>SARI!G248</f>
        <v>0</v>
      </c>
      <c r="S251" t="e">
        <f>SARI!G248/SARI!F248</f>
        <v>#DIV/0!</v>
      </c>
      <c r="T251">
        <f>SARI!H248</f>
        <v>0</v>
      </c>
      <c r="U251" s="83" t="e">
        <f>SARI!H248/SARI!F248</f>
        <v>#DIV/0!</v>
      </c>
      <c r="X251" s="81">
        <f>ILI!E248</f>
        <v>0</v>
      </c>
      <c r="Y251" s="81">
        <f>ILI!D248</f>
        <v>0</v>
      </c>
      <c r="Z251" s="83" t="e">
        <f t="shared" si="4"/>
        <v>#DIV/0!</v>
      </c>
      <c r="AA251" s="70" t="e">
        <f>ILI!E248/ILI!F248</f>
        <v>#DIV/0!</v>
      </c>
      <c r="AB251" s="81">
        <f>ILI!E248</f>
        <v>0</v>
      </c>
      <c r="AC251" s="70" t="e">
        <f>ILI!G248/ILI!E248</f>
        <v>#DIV/0!</v>
      </c>
      <c r="AD251" s="81">
        <f>ILI!H248 + ILI!I248</f>
        <v>0</v>
      </c>
      <c r="AE251" s="70" t="e">
        <f>(AD251)/ILI!F248</f>
        <v>#DIV/0!</v>
      </c>
    </row>
    <row r="252" spans="2:31" x14ac:dyDescent="0.25">
      <c r="B252" s="240">
        <f>SARI!$BZ249</f>
        <v>0</v>
      </c>
      <c r="C252" s="188"/>
      <c r="D252" s="72">
        <f>SARI!E249</f>
        <v>0</v>
      </c>
      <c r="E252" s="240">
        <f>SARI!$BZ249</f>
        <v>0</v>
      </c>
      <c r="F252" s="189"/>
      <c r="G252" s="70" t="e">
        <f>SARI!E249/SARI!D249</f>
        <v>#DIV/0!</v>
      </c>
      <c r="H252" s="240">
        <f>SARI!$BZ249</f>
        <v>0</v>
      </c>
      <c r="I252">
        <f>SARI!J249</f>
        <v>0</v>
      </c>
      <c r="J252">
        <f>SARI!K249</f>
        <v>0</v>
      </c>
      <c r="K252" s="190" t="e">
        <f>SARI!K249/SARI!J249</f>
        <v>#DIV/0!</v>
      </c>
      <c r="Q252" s="240">
        <f>SARI!$BZ249</f>
        <v>0</v>
      </c>
      <c r="R252">
        <f>SARI!G249</f>
        <v>0</v>
      </c>
      <c r="S252" t="e">
        <f>SARI!G249/SARI!F249</f>
        <v>#DIV/0!</v>
      </c>
      <c r="T252">
        <f>SARI!H249</f>
        <v>0</v>
      </c>
      <c r="U252" s="83" t="e">
        <f>SARI!H249/SARI!F249</f>
        <v>#DIV/0!</v>
      </c>
      <c r="X252" s="81">
        <f>ILI!E249</f>
        <v>0</v>
      </c>
      <c r="Y252" s="81">
        <f>ILI!D249</f>
        <v>0</v>
      </c>
      <c r="Z252" s="83" t="e">
        <f t="shared" si="4"/>
        <v>#DIV/0!</v>
      </c>
      <c r="AA252" s="70" t="e">
        <f>ILI!E249/ILI!F249</f>
        <v>#DIV/0!</v>
      </c>
      <c r="AB252" s="81">
        <f>ILI!E249</f>
        <v>0</v>
      </c>
      <c r="AC252" s="70" t="e">
        <f>ILI!G249/ILI!E249</f>
        <v>#DIV/0!</v>
      </c>
      <c r="AD252" s="81">
        <f>ILI!H249 + ILI!I249</f>
        <v>0</v>
      </c>
      <c r="AE252" s="70" t="e">
        <f>(AD252)/ILI!F249</f>
        <v>#DIV/0!</v>
      </c>
    </row>
    <row r="253" spans="2:31" x14ac:dyDescent="0.25">
      <c r="B253" s="240">
        <f>SARI!$BZ250</f>
        <v>0</v>
      </c>
      <c r="C253" s="188"/>
      <c r="D253" s="72">
        <f>SARI!E250</f>
        <v>0</v>
      </c>
      <c r="E253" s="240">
        <f>SARI!$BZ250</f>
        <v>0</v>
      </c>
      <c r="F253" s="189"/>
      <c r="G253" s="70" t="e">
        <f>SARI!E250/SARI!D250</f>
        <v>#DIV/0!</v>
      </c>
      <c r="H253" s="240">
        <f>SARI!$BZ250</f>
        <v>0</v>
      </c>
      <c r="I253">
        <f>SARI!J250</f>
        <v>0</v>
      </c>
      <c r="J253">
        <f>SARI!K250</f>
        <v>0</v>
      </c>
      <c r="K253" s="190" t="e">
        <f>SARI!K250/SARI!J250</f>
        <v>#DIV/0!</v>
      </c>
      <c r="Q253" s="240">
        <f>SARI!$BZ250</f>
        <v>0</v>
      </c>
      <c r="R253">
        <f>SARI!G250</f>
        <v>0</v>
      </c>
      <c r="S253" t="e">
        <f>SARI!G250/SARI!F250</f>
        <v>#DIV/0!</v>
      </c>
      <c r="T253">
        <f>SARI!H250</f>
        <v>0</v>
      </c>
      <c r="U253" s="83" t="e">
        <f>SARI!H250/SARI!F250</f>
        <v>#DIV/0!</v>
      </c>
      <c r="X253" s="81">
        <f>ILI!E250</f>
        <v>0</v>
      </c>
      <c r="Y253" s="81">
        <f>ILI!D250</f>
        <v>0</v>
      </c>
      <c r="Z253" s="83" t="e">
        <f t="shared" si="4"/>
        <v>#DIV/0!</v>
      </c>
      <c r="AA253" s="70" t="e">
        <f>ILI!E250/ILI!F250</f>
        <v>#DIV/0!</v>
      </c>
      <c r="AB253" s="81">
        <f>ILI!E250</f>
        <v>0</v>
      </c>
      <c r="AC253" s="70" t="e">
        <f>ILI!G250/ILI!E250</f>
        <v>#DIV/0!</v>
      </c>
      <c r="AD253" s="81">
        <f>ILI!H250 + ILI!I250</f>
        <v>0</v>
      </c>
      <c r="AE253" s="70" t="e">
        <f>(AD253)/ILI!F250</f>
        <v>#DIV/0!</v>
      </c>
    </row>
    <row r="254" spans="2:31" x14ac:dyDescent="0.25">
      <c r="B254" s="240">
        <f>SARI!$BZ251</f>
        <v>0</v>
      </c>
      <c r="C254" s="188"/>
      <c r="D254" s="72">
        <f>SARI!E251</f>
        <v>0</v>
      </c>
      <c r="E254" s="240">
        <f>SARI!$BZ251</f>
        <v>0</v>
      </c>
      <c r="F254" s="189"/>
      <c r="G254" s="70" t="e">
        <f>SARI!E251/SARI!D251</f>
        <v>#DIV/0!</v>
      </c>
      <c r="H254" s="240">
        <f>SARI!$BZ251</f>
        <v>0</v>
      </c>
      <c r="I254">
        <f>SARI!J251</f>
        <v>0</v>
      </c>
      <c r="J254">
        <f>SARI!K251</f>
        <v>0</v>
      </c>
      <c r="K254" s="190" t="e">
        <f>SARI!K251/SARI!J251</f>
        <v>#DIV/0!</v>
      </c>
      <c r="Q254" s="240">
        <f>SARI!$BZ251</f>
        <v>0</v>
      </c>
      <c r="R254">
        <f>SARI!G251</f>
        <v>0</v>
      </c>
      <c r="S254" t="e">
        <f>SARI!G251/SARI!F251</f>
        <v>#DIV/0!</v>
      </c>
      <c r="T254">
        <f>SARI!H251</f>
        <v>0</v>
      </c>
      <c r="U254" s="83" t="e">
        <f>SARI!H251/SARI!F251</f>
        <v>#DIV/0!</v>
      </c>
      <c r="X254" s="81">
        <f>ILI!E251</f>
        <v>0</v>
      </c>
      <c r="Y254" s="81">
        <f>ILI!D251</f>
        <v>0</v>
      </c>
      <c r="Z254" s="83" t="e">
        <f t="shared" si="4"/>
        <v>#DIV/0!</v>
      </c>
      <c r="AA254" s="70" t="e">
        <f>ILI!E251/ILI!F251</f>
        <v>#DIV/0!</v>
      </c>
      <c r="AB254" s="81">
        <f>ILI!E251</f>
        <v>0</v>
      </c>
      <c r="AC254" s="70" t="e">
        <f>ILI!G251/ILI!E251</f>
        <v>#DIV/0!</v>
      </c>
      <c r="AD254" s="81">
        <f>ILI!H251 + ILI!I251</f>
        <v>0</v>
      </c>
      <c r="AE254" s="70" t="e">
        <f>(AD254)/ILI!F251</f>
        <v>#DIV/0!</v>
      </c>
    </row>
    <row r="255" spans="2:31" x14ac:dyDescent="0.25">
      <c r="B255" s="240">
        <f>SARI!$BZ252</f>
        <v>0</v>
      </c>
      <c r="C255" s="188"/>
      <c r="D255" s="72">
        <f>SARI!E252</f>
        <v>0</v>
      </c>
      <c r="E255" s="240">
        <f>SARI!$BZ252</f>
        <v>0</v>
      </c>
      <c r="F255" s="189"/>
      <c r="G255" s="70" t="e">
        <f>SARI!E252/SARI!D252</f>
        <v>#DIV/0!</v>
      </c>
      <c r="H255" s="240">
        <f>SARI!$BZ252</f>
        <v>0</v>
      </c>
      <c r="I255">
        <f>SARI!J252</f>
        <v>0</v>
      </c>
      <c r="J255">
        <f>SARI!K252</f>
        <v>0</v>
      </c>
      <c r="K255" s="190" t="e">
        <f>SARI!K252/SARI!J252</f>
        <v>#DIV/0!</v>
      </c>
      <c r="Q255" s="240">
        <f>SARI!$BZ252</f>
        <v>0</v>
      </c>
      <c r="R255">
        <f>SARI!G252</f>
        <v>0</v>
      </c>
      <c r="S255" t="e">
        <f>SARI!G252/SARI!F252</f>
        <v>#DIV/0!</v>
      </c>
      <c r="T255">
        <f>SARI!H252</f>
        <v>0</v>
      </c>
      <c r="U255" s="83" t="e">
        <f>SARI!H252/SARI!F252</f>
        <v>#DIV/0!</v>
      </c>
      <c r="X255" s="81">
        <f>ILI!E252</f>
        <v>0</v>
      </c>
      <c r="Y255" s="81">
        <f>ILI!D252</f>
        <v>0</v>
      </c>
      <c r="Z255" s="83" t="e">
        <f t="shared" si="4"/>
        <v>#DIV/0!</v>
      </c>
      <c r="AA255" s="70" t="e">
        <f>ILI!E252/ILI!F252</f>
        <v>#DIV/0!</v>
      </c>
      <c r="AB255" s="81">
        <f>ILI!E252</f>
        <v>0</v>
      </c>
      <c r="AC255" s="70" t="e">
        <f>ILI!G252/ILI!E252</f>
        <v>#DIV/0!</v>
      </c>
      <c r="AD255" s="81">
        <f>ILI!H252 + ILI!I252</f>
        <v>0</v>
      </c>
      <c r="AE255" s="70" t="e">
        <f>(AD255)/ILI!F252</f>
        <v>#DIV/0!</v>
      </c>
    </row>
    <row r="256" spans="2:31" x14ac:dyDescent="0.25">
      <c r="B256" s="240">
        <f>SARI!$BZ253</f>
        <v>0</v>
      </c>
      <c r="C256" s="188"/>
      <c r="D256" s="72">
        <f>SARI!E253</f>
        <v>0</v>
      </c>
      <c r="E256" s="240">
        <f>SARI!$BZ253</f>
        <v>0</v>
      </c>
      <c r="F256" s="189"/>
      <c r="G256" s="70" t="e">
        <f>SARI!E253/SARI!D253</f>
        <v>#DIV/0!</v>
      </c>
      <c r="H256" s="240">
        <f>SARI!$BZ253</f>
        <v>0</v>
      </c>
      <c r="I256">
        <f>SARI!J253</f>
        <v>0</v>
      </c>
      <c r="J256">
        <f>SARI!K253</f>
        <v>0</v>
      </c>
      <c r="K256" s="190" t="e">
        <f>SARI!K253/SARI!J253</f>
        <v>#DIV/0!</v>
      </c>
      <c r="Q256" s="240">
        <f>SARI!$BZ253</f>
        <v>0</v>
      </c>
      <c r="R256">
        <f>SARI!G253</f>
        <v>0</v>
      </c>
      <c r="S256" t="e">
        <f>SARI!G253/SARI!F253</f>
        <v>#DIV/0!</v>
      </c>
      <c r="T256">
        <f>SARI!H253</f>
        <v>0</v>
      </c>
      <c r="U256" s="83" t="e">
        <f>SARI!H253/SARI!F253</f>
        <v>#DIV/0!</v>
      </c>
      <c r="X256" s="81">
        <f>ILI!E253</f>
        <v>0</v>
      </c>
      <c r="Y256" s="81">
        <f>ILI!D253</f>
        <v>0</v>
      </c>
      <c r="Z256" s="83" t="e">
        <f t="shared" si="4"/>
        <v>#DIV/0!</v>
      </c>
      <c r="AA256" s="70" t="e">
        <f>ILI!E253/ILI!F253</f>
        <v>#DIV/0!</v>
      </c>
      <c r="AB256" s="81">
        <f>ILI!E253</f>
        <v>0</v>
      </c>
      <c r="AC256" s="70" t="e">
        <f>ILI!G253/ILI!E253</f>
        <v>#DIV/0!</v>
      </c>
      <c r="AD256" s="81">
        <f>ILI!H253 + ILI!I253</f>
        <v>0</v>
      </c>
      <c r="AE256" s="70" t="e">
        <f>(AD256)/ILI!F253</f>
        <v>#DIV/0!</v>
      </c>
    </row>
    <row r="257" spans="1:31" x14ac:dyDescent="0.25">
      <c r="B257" s="240">
        <f>SARI!$BZ254</f>
        <v>0</v>
      </c>
      <c r="C257" s="188"/>
      <c r="D257" s="72">
        <f>SARI!E254</f>
        <v>0</v>
      </c>
      <c r="E257" s="240">
        <f>SARI!$BZ254</f>
        <v>0</v>
      </c>
      <c r="F257" s="189"/>
      <c r="G257" s="70" t="e">
        <f>SARI!E254/SARI!D254</f>
        <v>#DIV/0!</v>
      </c>
      <c r="H257" s="240">
        <f>SARI!$BZ254</f>
        <v>0</v>
      </c>
      <c r="I257">
        <f>SARI!J254</f>
        <v>0</v>
      </c>
      <c r="J257">
        <f>SARI!K254</f>
        <v>0</v>
      </c>
      <c r="K257" s="190" t="e">
        <f>SARI!K254/SARI!J254</f>
        <v>#DIV/0!</v>
      </c>
      <c r="Q257" s="240">
        <f>SARI!$BZ254</f>
        <v>0</v>
      </c>
      <c r="R257">
        <f>SARI!G254</f>
        <v>0</v>
      </c>
      <c r="S257" t="e">
        <f>SARI!G254/SARI!F254</f>
        <v>#DIV/0!</v>
      </c>
      <c r="T257">
        <f>SARI!H254</f>
        <v>0</v>
      </c>
      <c r="U257" s="83" t="e">
        <f>SARI!H254/SARI!F254</f>
        <v>#DIV/0!</v>
      </c>
      <c r="X257" s="81">
        <f>ILI!E254</f>
        <v>0</v>
      </c>
      <c r="Y257" s="81">
        <f>ILI!D254</f>
        <v>0</v>
      </c>
      <c r="Z257" s="83" t="e">
        <f t="shared" si="4"/>
        <v>#DIV/0!</v>
      </c>
      <c r="AA257" s="70" t="e">
        <f>ILI!E254/ILI!F254</f>
        <v>#DIV/0!</v>
      </c>
      <c r="AB257" s="81">
        <f>ILI!E254</f>
        <v>0</v>
      </c>
      <c r="AC257" s="70" t="e">
        <f>ILI!G254/ILI!E254</f>
        <v>#DIV/0!</v>
      </c>
      <c r="AD257" s="81">
        <f>ILI!H254 + ILI!I254</f>
        <v>0</v>
      </c>
      <c r="AE257" s="70" t="e">
        <f>(AD257)/ILI!F254</f>
        <v>#DIV/0!</v>
      </c>
    </row>
    <row r="258" spans="1:31" x14ac:dyDescent="0.25">
      <c r="B258" s="240">
        <f>SARI!$BZ255</f>
        <v>0</v>
      </c>
      <c r="C258" s="188"/>
      <c r="D258" s="72">
        <f>SARI!E255</f>
        <v>0</v>
      </c>
      <c r="E258" s="240">
        <f>SARI!$BZ255</f>
        <v>0</v>
      </c>
      <c r="F258" s="189"/>
      <c r="G258" s="70" t="e">
        <f>SARI!E255/SARI!D255</f>
        <v>#DIV/0!</v>
      </c>
      <c r="H258" s="240">
        <f>SARI!$BZ255</f>
        <v>0</v>
      </c>
      <c r="I258">
        <f>SARI!J255</f>
        <v>0</v>
      </c>
      <c r="J258">
        <f>SARI!K255</f>
        <v>0</v>
      </c>
      <c r="K258" s="190" t="e">
        <f>SARI!K255/SARI!J255</f>
        <v>#DIV/0!</v>
      </c>
      <c r="Q258" s="240">
        <f>SARI!$BZ255</f>
        <v>0</v>
      </c>
      <c r="R258">
        <f>SARI!G255</f>
        <v>0</v>
      </c>
      <c r="S258" t="e">
        <f>SARI!G255/SARI!F255</f>
        <v>#DIV/0!</v>
      </c>
      <c r="T258">
        <f>SARI!H255</f>
        <v>0</v>
      </c>
      <c r="U258" s="83" t="e">
        <f>SARI!H255/SARI!F255</f>
        <v>#DIV/0!</v>
      </c>
      <c r="X258" s="81">
        <f>ILI!E255</f>
        <v>0</v>
      </c>
      <c r="Y258" s="81">
        <f>ILI!D255</f>
        <v>0</v>
      </c>
      <c r="Z258" s="83" t="e">
        <f t="shared" si="4"/>
        <v>#DIV/0!</v>
      </c>
      <c r="AA258" s="70" t="e">
        <f>ILI!E255/ILI!F255</f>
        <v>#DIV/0!</v>
      </c>
      <c r="AB258" s="81">
        <f>ILI!E255</f>
        <v>0</v>
      </c>
      <c r="AC258" s="70" t="e">
        <f>ILI!G255/ILI!E255</f>
        <v>#DIV/0!</v>
      </c>
      <c r="AD258" s="81">
        <f>ILI!H255 + ILI!I255</f>
        <v>0</v>
      </c>
      <c r="AE258" s="70" t="e">
        <f>(AD258)/ILI!F255</f>
        <v>#DIV/0!</v>
      </c>
    </row>
    <row r="259" spans="1:31" x14ac:dyDescent="0.25">
      <c r="B259" s="240">
        <f>SARI!$BZ256</f>
        <v>0</v>
      </c>
      <c r="C259" s="188"/>
      <c r="D259" s="72">
        <f>SARI!E256</f>
        <v>0</v>
      </c>
      <c r="E259" s="240">
        <f>SARI!$BZ256</f>
        <v>0</v>
      </c>
      <c r="F259" s="189"/>
      <c r="G259" s="70" t="e">
        <f>SARI!E256/SARI!D256</f>
        <v>#DIV/0!</v>
      </c>
      <c r="H259" s="240">
        <f>SARI!$BZ256</f>
        <v>0</v>
      </c>
      <c r="I259">
        <f>SARI!J256</f>
        <v>0</v>
      </c>
      <c r="J259">
        <f>SARI!K256</f>
        <v>0</v>
      </c>
      <c r="K259" s="190" t="e">
        <f>SARI!K256/SARI!J256</f>
        <v>#DIV/0!</v>
      </c>
      <c r="Q259" s="240">
        <f>SARI!$BZ256</f>
        <v>0</v>
      </c>
      <c r="R259">
        <f>SARI!G256</f>
        <v>0</v>
      </c>
      <c r="S259" t="e">
        <f>SARI!G256/SARI!F256</f>
        <v>#DIV/0!</v>
      </c>
      <c r="T259">
        <f>SARI!H256</f>
        <v>0</v>
      </c>
      <c r="U259" s="83" t="e">
        <f>SARI!H256/SARI!F256</f>
        <v>#DIV/0!</v>
      </c>
      <c r="X259" s="81">
        <f>ILI!E256</f>
        <v>0</v>
      </c>
      <c r="Y259" s="81">
        <f>ILI!D256</f>
        <v>0</v>
      </c>
      <c r="Z259" s="83" t="e">
        <f t="shared" si="4"/>
        <v>#DIV/0!</v>
      </c>
      <c r="AA259" s="70" t="e">
        <f>ILI!E256/ILI!F256</f>
        <v>#DIV/0!</v>
      </c>
      <c r="AB259" s="81">
        <f>ILI!E256</f>
        <v>0</v>
      </c>
      <c r="AC259" s="70" t="e">
        <f>ILI!G256/ILI!E256</f>
        <v>#DIV/0!</v>
      </c>
      <c r="AD259" s="81">
        <f>ILI!H256 + ILI!I256</f>
        <v>0</v>
      </c>
      <c r="AE259" s="70" t="e">
        <f>(AD259)/ILI!F256</f>
        <v>#DIV/0!</v>
      </c>
    </row>
    <row r="260" spans="1:31" x14ac:dyDescent="0.25">
      <c r="B260" s="240">
        <f>SARI!$BZ257</f>
        <v>0</v>
      </c>
      <c r="C260" s="188"/>
      <c r="D260" s="72">
        <f>SARI!E257</f>
        <v>0</v>
      </c>
      <c r="E260" s="240">
        <f>SARI!$BZ257</f>
        <v>0</v>
      </c>
      <c r="F260" s="189"/>
      <c r="G260" s="70" t="e">
        <f>SARI!E257/SARI!D257</f>
        <v>#DIV/0!</v>
      </c>
      <c r="H260" s="240">
        <f>SARI!$BZ257</f>
        <v>0</v>
      </c>
      <c r="I260">
        <f>SARI!J257</f>
        <v>0</v>
      </c>
      <c r="J260">
        <f>SARI!K257</f>
        <v>0</v>
      </c>
      <c r="K260" s="190" t="e">
        <f>SARI!K257/SARI!J257</f>
        <v>#DIV/0!</v>
      </c>
      <c r="Q260" s="240">
        <f>SARI!$BZ257</f>
        <v>0</v>
      </c>
      <c r="R260">
        <f>SARI!G257</f>
        <v>0</v>
      </c>
      <c r="S260" t="e">
        <f>SARI!G257/SARI!F257</f>
        <v>#DIV/0!</v>
      </c>
      <c r="T260">
        <f>SARI!H257</f>
        <v>0</v>
      </c>
      <c r="U260" s="83" t="e">
        <f>SARI!H257/SARI!F257</f>
        <v>#DIV/0!</v>
      </c>
      <c r="X260" s="81">
        <f>ILI!E257</f>
        <v>0</v>
      </c>
      <c r="Y260" s="81">
        <f>ILI!D257</f>
        <v>0</v>
      </c>
      <c r="Z260" s="83" t="e">
        <f t="shared" si="4"/>
        <v>#DIV/0!</v>
      </c>
      <c r="AA260" s="70" t="e">
        <f>ILI!E257/ILI!F257</f>
        <v>#DIV/0!</v>
      </c>
      <c r="AB260" s="81">
        <f>ILI!E257</f>
        <v>0</v>
      </c>
      <c r="AC260" s="70" t="e">
        <f>ILI!G257/ILI!E257</f>
        <v>#DIV/0!</v>
      </c>
      <c r="AD260" s="81">
        <f>ILI!H257 + ILI!I257</f>
        <v>0</v>
      </c>
      <c r="AE260" s="70" t="e">
        <f>(AD260)/ILI!F257</f>
        <v>#DIV/0!</v>
      </c>
    </row>
    <row r="261" spans="1:31" x14ac:dyDescent="0.25">
      <c r="B261" s="240">
        <f>SARI!$BZ258</f>
        <v>0</v>
      </c>
      <c r="C261" s="188"/>
      <c r="D261" s="72">
        <f>SARI!E258</f>
        <v>0</v>
      </c>
      <c r="E261" s="240">
        <f>SARI!$BZ258</f>
        <v>0</v>
      </c>
      <c r="F261" s="189"/>
      <c r="G261" s="70" t="e">
        <f>SARI!E258/SARI!D258</f>
        <v>#DIV/0!</v>
      </c>
      <c r="H261" s="240">
        <f>SARI!$BZ258</f>
        <v>0</v>
      </c>
      <c r="I261">
        <f>SARI!J258</f>
        <v>0</v>
      </c>
      <c r="J261">
        <f>SARI!K258</f>
        <v>0</v>
      </c>
      <c r="K261" s="190" t="e">
        <f>SARI!K258/SARI!J258</f>
        <v>#DIV/0!</v>
      </c>
      <c r="Q261" s="240">
        <f>SARI!$BZ258</f>
        <v>0</v>
      </c>
      <c r="R261">
        <f>SARI!G258</f>
        <v>0</v>
      </c>
      <c r="S261" t="e">
        <f>SARI!G258/SARI!F258</f>
        <v>#DIV/0!</v>
      </c>
      <c r="T261">
        <f>SARI!H258</f>
        <v>0</v>
      </c>
      <c r="U261" s="83" t="e">
        <f>SARI!H258/SARI!F258</f>
        <v>#DIV/0!</v>
      </c>
      <c r="X261" s="81">
        <f>ILI!E258</f>
        <v>0</v>
      </c>
      <c r="Y261" s="81">
        <f>ILI!D258</f>
        <v>0</v>
      </c>
      <c r="Z261" s="83" t="e">
        <f t="shared" si="4"/>
        <v>#DIV/0!</v>
      </c>
      <c r="AA261" s="70" t="e">
        <f>ILI!E258/ILI!F258</f>
        <v>#DIV/0!</v>
      </c>
      <c r="AB261" s="81">
        <f>ILI!E258</f>
        <v>0</v>
      </c>
      <c r="AC261" s="70" t="e">
        <f>ILI!G258/ILI!E258</f>
        <v>#DIV/0!</v>
      </c>
      <c r="AD261" s="81">
        <f>ILI!H258 + ILI!I258</f>
        <v>0</v>
      </c>
      <c r="AE261" s="70" t="e">
        <f>(AD261)/ILI!F258</f>
        <v>#DIV/0!</v>
      </c>
    </row>
    <row r="262" spans="1:31" x14ac:dyDescent="0.25">
      <c r="B262" s="240">
        <f>SARI!$BZ259</f>
        <v>0</v>
      </c>
      <c r="C262" s="188"/>
      <c r="D262" s="72">
        <f>SARI!E259</f>
        <v>0</v>
      </c>
      <c r="E262" s="240">
        <f>SARI!$BZ259</f>
        <v>0</v>
      </c>
      <c r="F262" s="189"/>
      <c r="G262" s="70" t="e">
        <f>SARI!E259/SARI!D259</f>
        <v>#DIV/0!</v>
      </c>
      <c r="H262" s="240">
        <f>SARI!$BZ259</f>
        <v>0</v>
      </c>
      <c r="I262">
        <f>SARI!J259</f>
        <v>0</v>
      </c>
      <c r="J262">
        <f>SARI!K259</f>
        <v>0</v>
      </c>
      <c r="K262" s="190" t="e">
        <f>SARI!K259/SARI!J259</f>
        <v>#DIV/0!</v>
      </c>
      <c r="Q262" s="240">
        <f>SARI!$BZ259</f>
        <v>0</v>
      </c>
      <c r="R262">
        <f>SARI!G259</f>
        <v>0</v>
      </c>
      <c r="S262" t="e">
        <f>SARI!G259/SARI!F259</f>
        <v>#DIV/0!</v>
      </c>
      <c r="T262">
        <f>SARI!H259</f>
        <v>0</v>
      </c>
      <c r="U262" s="83" t="e">
        <f>SARI!H259/SARI!F259</f>
        <v>#DIV/0!</v>
      </c>
      <c r="X262" s="81">
        <f>ILI!E259</f>
        <v>0</v>
      </c>
      <c r="Y262" s="81">
        <f>ILI!D259</f>
        <v>0</v>
      </c>
      <c r="Z262" s="83" t="e">
        <f t="shared" si="4"/>
        <v>#DIV/0!</v>
      </c>
      <c r="AA262" s="70" t="e">
        <f>ILI!E259/ILI!F259</f>
        <v>#DIV/0!</v>
      </c>
      <c r="AB262" s="81">
        <f>ILI!E259</f>
        <v>0</v>
      </c>
      <c r="AC262" s="70" t="e">
        <f>ILI!G259/ILI!E259</f>
        <v>#DIV/0!</v>
      </c>
      <c r="AD262" s="81">
        <f>ILI!H259 + ILI!I259</f>
        <v>0</v>
      </c>
      <c r="AE262" s="70" t="e">
        <f>(AD262)/ILI!F259</f>
        <v>#DIV/0!</v>
      </c>
    </row>
    <row r="263" spans="1:31" x14ac:dyDescent="0.25">
      <c r="B263" s="240">
        <f>SARI!$BZ260</f>
        <v>0</v>
      </c>
      <c r="C263" s="188"/>
      <c r="D263" s="72">
        <f>SARI!E260</f>
        <v>0</v>
      </c>
      <c r="E263" s="240">
        <f>SARI!$BZ260</f>
        <v>0</v>
      </c>
      <c r="F263" s="189"/>
      <c r="G263" s="70" t="e">
        <f>SARI!E260/SARI!D260</f>
        <v>#DIV/0!</v>
      </c>
      <c r="H263" s="240">
        <f>SARI!$BZ260</f>
        <v>0</v>
      </c>
      <c r="I263">
        <f>SARI!J260</f>
        <v>0</v>
      </c>
      <c r="J263">
        <f>SARI!K260</f>
        <v>0</v>
      </c>
      <c r="K263" s="190" t="e">
        <f>SARI!K260/SARI!J260</f>
        <v>#DIV/0!</v>
      </c>
      <c r="Q263" s="240">
        <f>SARI!$BZ260</f>
        <v>0</v>
      </c>
      <c r="R263">
        <f>SARI!G260</f>
        <v>0</v>
      </c>
      <c r="S263" t="e">
        <f>SARI!G260/SARI!F260</f>
        <v>#DIV/0!</v>
      </c>
      <c r="T263">
        <f>SARI!H260</f>
        <v>0</v>
      </c>
      <c r="U263" s="83" t="e">
        <f>SARI!H260/SARI!F260</f>
        <v>#DIV/0!</v>
      </c>
      <c r="X263" s="81">
        <f>ILI!E260</f>
        <v>0</v>
      </c>
      <c r="Y263" s="81">
        <f>ILI!D260</f>
        <v>0</v>
      </c>
      <c r="Z263" s="83" t="e">
        <f t="shared" si="4"/>
        <v>#DIV/0!</v>
      </c>
      <c r="AA263" s="70" t="e">
        <f>ILI!E260/ILI!F260</f>
        <v>#DIV/0!</v>
      </c>
      <c r="AB263" s="81">
        <f>ILI!E260</f>
        <v>0</v>
      </c>
      <c r="AC263" s="70" t="e">
        <f>ILI!G260/ILI!E260</f>
        <v>#DIV/0!</v>
      </c>
      <c r="AD263" s="81">
        <f>ILI!H260 + ILI!I260</f>
        <v>0</v>
      </c>
      <c r="AE263" s="70" t="e">
        <f>(AD263)/ILI!F260</f>
        <v>#DIV/0!</v>
      </c>
    </row>
    <row r="264" spans="1:31" x14ac:dyDescent="0.25">
      <c r="B264" s="240">
        <f>SARI!$BZ261</f>
        <v>0</v>
      </c>
      <c r="C264" s="188"/>
      <c r="D264" s="72">
        <f>SARI!E261</f>
        <v>0</v>
      </c>
      <c r="E264" s="240">
        <f>SARI!$BZ261</f>
        <v>0</v>
      </c>
      <c r="F264" s="189"/>
      <c r="G264" s="70" t="e">
        <f>SARI!E261/SARI!D261</f>
        <v>#DIV/0!</v>
      </c>
      <c r="H264" s="240">
        <f>SARI!$BZ261</f>
        <v>0</v>
      </c>
      <c r="I264">
        <f>SARI!J261</f>
        <v>0</v>
      </c>
      <c r="J264">
        <f>SARI!K261</f>
        <v>0</v>
      </c>
      <c r="K264" s="190" t="e">
        <f>SARI!K261/SARI!J261</f>
        <v>#DIV/0!</v>
      </c>
      <c r="Q264" s="240">
        <f>SARI!$BZ261</f>
        <v>0</v>
      </c>
      <c r="R264">
        <f>SARI!G261</f>
        <v>0</v>
      </c>
      <c r="S264" t="e">
        <f>SARI!G261/SARI!F261</f>
        <v>#DIV/0!</v>
      </c>
      <c r="T264">
        <f>SARI!H261</f>
        <v>0</v>
      </c>
      <c r="U264" s="83" t="e">
        <f>SARI!H261/SARI!F261</f>
        <v>#DIV/0!</v>
      </c>
      <c r="X264" s="81">
        <f>ILI!E261</f>
        <v>0</v>
      </c>
      <c r="Y264" s="81">
        <f>ILI!D261</f>
        <v>0</v>
      </c>
      <c r="Z264" s="83" t="e">
        <f t="shared" si="4"/>
        <v>#DIV/0!</v>
      </c>
      <c r="AA264" s="70" t="e">
        <f>ILI!E261/ILI!F261</f>
        <v>#DIV/0!</v>
      </c>
      <c r="AB264" s="81">
        <f>ILI!E261</f>
        <v>0</v>
      </c>
      <c r="AC264" s="70" t="e">
        <f>ILI!G261/ILI!E261</f>
        <v>#DIV/0!</v>
      </c>
      <c r="AD264" s="81">
        <f>ILI!H261 + ILI!I261</f>
        <v>0</v>
      </c>
      <c r="AE264" s="70" t="e">
        <f>(AD264)/ILI!F261</f>
        <v>#DIV/0!</v>
      </c>
    </row>
    <row r="265" spans="1:31" x14ac:dyDescent="0.25">
      <c r="B265" s="240">
        <f>SARI!$BZ262</f>
        <v>0</v>
      </c>
      <c r="C265" s="188"/>
      <c r="D265" s="72">
        <f>SARI!E262</f>
        <v>0</v>
      </c>
      <c r="E265" s="240">
        <f>SARI!$BZ262</f>
        <v>0</v>
      </c>
      <c r="F265" s="189"/>
      <c r="G265" s="70" t="e">
        <f>SARI!E262/SARI!D262</f>
        <v>#DIV/0!</v>
      </c>
      <c r="H265" s="240">
        <f>SARI!$BZ262</f>
        <v>0</v>
      </c>
      <c r="I265">
        <f>SARI!J262</f>
        <v>0</v>
      </c>
      <c r="J265">
        <f>SARI!K262</f>
        <v>0</v>
      </c>
      <c r="K265" s="190" t="e">
        <f>SARI!K262/SARI!J262</f>
        <v>#DIV/0!</v>
      </c>
      <c r="Q265" s="240">
        <f>SARI!$BZ262</f>
        <v>0</v>
      </c>
      <c r="R265">
        <f>SARI!G262</f>
        <v>0</v>
      </c>
      <c r="S265" t="e">
        <f>SARI!G262/SARI!F262</f>
        <v>#DIV/0!</v>
      </c>
      <c r="T265">
        <f>SARI!H262</f>
        <v>0</v>
      </c>
      <c r="U265" s="83" t="e">
        <f>SARI!H262/SARI!F262</f>
        <v>#DIV/0!</v>
      </c>
      <c r="X265" s="81">
        <f>ILI!E262</f>
        <v>0</v>
      </c>
      <c r="Y265" s="81">
        <f>ILI!D262</f>
        <v>0</v>
      </c>
      <c r="Z265" s="83" t="e">
        <f t="shared" si="4"/>
        <v>#DIV/0!</v>
      </c>
      <c r="AA265" s="70" t="e">
        <f>ILI!E262/ILI!F262</f>
        <v>#DIV/0!</v>
      </c>
      <c r="AB265" s="81">
        <f>ILI!E262</f>
        <v>0</v>
      </c>
      <c r="AC265" s="70" t="e">
        <f>ILI!G262/ILI!E262</f>
        <v>#DIV/0!</v>
      </c>
      <c r="AD265" s="81">
        <f>ILI!H262 + ILI!I262</f>
        <v>0</v>
      </c>
      <c r="AE265" s="70" t="e">
        <f>(AD265)/ILI!F262</f>
        <v>#DIV/0!</v>
      </c>
    </row>
    <row r="266" spans="1:31" x14ac:dyDescent="0.25">
      <c r="B266" s="240">
        <f>SARI!$BZ263</f>
        <v>0</v>
      </c>
      <c r="C266" s="188"/>
      <c r="D266" s="72">
        <f>SARI!E263</f>
        <v>0</v>
      </c>
      <c r="E266" s="240">
        <f>SARI!$BZ263</f>
        <v>0</v>
      </c>
      <c r="F266" s="189"/>
      <c r="G266" s="70" t="e">
        <f>SARI!E263/SARI!D263</f>
        <v>#DIV/0!</v>
      </c>
      <c r="H266" s="240">
        <f>SARI!$BZ263</f>
        <v>0</v>
      </c>
      <c r="I266">
        <f>SARI!J263</f>
        <v>0</v>
      </c>
      <c r="J266">
        <f>SARI!K263</f>
        <v>0</v>
      </c>
      <c r="K266" s="190" t="e">
        <f>SARI!K263/SARI!J263</f>
        <v>#DIV/0!</v>
      </c>
      <c r="Q266" s="240">
        <f>SARI!$BZ263</f>
        <v>0</v>
      </c>
      <c r="R266">
        <f>SARI!G263</f>
        <v>0</v>
      </c>
      <c r="S266" t="e">
        <f>SARI!G263/SARI!F263</f>
        <v>#DIV/0!</v>
      </c>
      <c r="T266">
        <f>SARI!H263</f>
        <v>0</v>
      </c>
      <c r="U266" s="83" t="e">
        <f>SARI!H263/SARI!F263</f>
        <v>#DIV/0!</v>
      </c>
      <c r="X266" s="81">
        <f>ILI!E263</f>
        <v>0</v>
      </c>
      <c r="Y266" s="81">
        <f>ILI!D263</f>
        <v>0</v>
      </c>
      <c r="Z266" s="83" t="e">
        <f t="shared" si="4"/>
        <v>#DIV/0!</v>
      </c>
      <c r="AA266" s="70" t="e">
        <f>ILI!E263/ILI!F263</f>
        <v>#DIV/0!</v>
      </c>
      <c r="AB266" s="81">
        <f>ILI!E263</f>
        <v>0</v>
      </c>
      <c r="AC266" s="70" t="e">
        <f>ILI!G263/ILI!E263</f>
        <v>#DIV/0!</v>
      </c>
      <c r="AD266" s="81">
        <f>ILI!H263 + ILI!I263</f>
        <v>0</v>
      </c>
      <c r="AE266" s="70" t="e">
        <f>(AD266)/ILI!F263</f>
        <v>#DIV/0!</v>
      </c>
    </row>
    <row r="267" spans="1:31" x14ac:dyDescent="0.25">
      <c r="B267" s="240">
        <f>SARI!$BZ264</f>
        <v>0</v>
      </c>
      <c r="C267" s="188"/>
      <c r="D267" s="72">
        <f>SARI!E264</f>
        <v>0</v>
      </c>
      <c r="E267" s="240">
        <f>SARI!$BZ264</f>
        <v>0</v>
      </c>
      <c r="F267" s="189"/>
      <c r="G267" s="70" t="e">
        <f>SARI!E264/SARI!D264</f>
        <v>#DIV/0!</v>
      </c>
      <c r="H267" s="240">
        <f>SARI!$BZ264</f>
        <v>0</v>
      </c>
      <c r="I267">
        <f>SARI!J264</f>
        <v>0</v>
      </c>
      <c r="J267">
        <f>SARI!K264</f>
        <v>0</v>
      </c>
      <c r="K267" s="190" t="e">
        <f>SARI!K264/SARI!J264</f>
        <v>#DIV/0!</v>
      </c>
      <c r="Q267" s="240">
        <f>SARI!$BZ264</f>
        <v>0</v>
      </c>
      <c r="R267">
        <f>SARI!G264</f>
        <v>0</v>
      </c>
      <c r="S267" t="e">
        <f>SARI!G264/SARI!F264</f>
        <v>#DIV/0!</v>
      </c>
      <c r="T267">
        <f>SARI!H264</f>
        <v>0</v>
      </c>
      <c r="U267" s="83" t="e">
        <f>SARI!H264/SARI!F264</f>
        <v>#DIV/0!</v>
      </c>
      <c r="X267" s="81">
        <f>ILI!E264</f>
        <v>0</v>
      </c>
      <c r="Y267" s="81">
        <f>ILI!D264</f>
        <v>0</v>
      </c>
      <c r="Z267" s="83" t="e">
        <f t="shared" si="4"/>
        <v>#DIV/0!</v>
      </c>
      <c r="AA267" s="70" t="e">
        <f>ILI!E264/ILI!F264</f>
        <v>#DIV/0!</v>
      </c>
      <c r="AB267" s="81">
        <f>ILI!E264</f>
        <v>0</v>
      </c>
      <c r="AC267" s="70" t="e">
        <f>ILI!G264/ILI!E264</f>
        <v>#DIV/0!</v>
      </c>
      <c r="AD267" s="81">
        <f>ILI!H264 + ILI!I264</f>
        <v>0</v>
      </c>
      <c r="AE267" s="70" t="e">
        <f>(AD267)/ILI!F264</f>
        <v>#DIV/0!</v>
      </c>
    </row>
    <row r="268" spans="1:31" x14ac:dyDescent="0.25">
      <c r="B268" s="240">
        <f>SARI!$BZ265</f>
        <v>0</v>
      </c>
      <c r="C268" s="188"/>
      <c r="D268" s="72">
        <f>SARI!E265</f>
        <v>0</v>
      </c>
      <c r="E268" s="240">
        <f>SARI!$BZ265</f>
        <v>0</v>
      </c>
      <c r="F268" s="189"/>
      <c r="G268" s="70" t="e">
        <f>SARI!E265/SARI!D265</f>
        <v>#DIV/0!</v>
      </c>
      <c r="H268" s="240">
        <f>SARI!$BZ265</f>
        <v>0</v>
      </c>
      <c r="I268">
        <f>SARI!J265</f>
        <v>0</v>
      </c>
      <c r="J268">
        <f>SARI!K265</f>
        <v>0</v>
      </c>
      <c r="K268" s="190" t="e">
        <f>SARI!K265/SARI!J265</f>
        <v>#DIV/0!</v>
      </c>
      <c r="Q268" s="240">
        <f>SARI!$BZ265</f>
        <v>0</v>
      </c>
      <c r="R268">
        <f>SARI!G265</f>
        <v>0</v>
      </c>
      <c r="S268" t="e">
        <f>SARI!G265/SARI!F265</f>
        <v>#DIV/0!</v>
      </c>
      <c r="T268">
        <f>SARI!H265</f>
        <v>0</v>
      </c>
      <c r="U268" s="83" t="e">
        <f>SARI!H265/SARI!F265</f>
        <v>#DIV/0!</v>
      </c>
      <c r="X268" s="81">
        <f>ILI!E265</f>
        <v>0</v>
      </c>
      <c r="Y268" s="81">
        <f>ILI!D265</f>
        <v>0</v>
      </c>
      <c r="Z268" s="83" t="e">
        <f t="shared" si="4"/>
        <v>#DIV/0!</v>
      </c>
      <c r="AA268" s="70" t="e">
        <f>ILI!E265/ILI!F265</f>
        <v>#DIV/0!</v>
      </c>
      <c r="AB268" s="81">
        <f>ILI!E265</f>
        <v>0</v>
      </c>
      <c r="AC268" s="70" t="e">
        <f>ILI!G265/ILI!E265</f>
        <v>#DIV/0!</v>
      </c>
      <c r="AD268" s="81">
        <f>ILI!H265 + ILI!I265</f>
        <v>0</v>
      </c>
      <c r="AE268" s="70" t="e">
        <f>(AD268)/ILI!F265</f>
        <v>#DIV/0!</v>
      </c>
    </row>
    <row r="269" spans="1:31" x14ac:dyDescent="0.25">
      <c r="B269" s="240">
        <f>SARI!$BZ266</f>
        <v>0</v>
      </c>
      <c r="C269" s="188"/>
      <c r="D269" s="72">
        <f>SARI!E266</f>
        <v>0</v>
      </c>
      <c r="E269" s="240">
        <f>SARI!$BZ266</f>
        <v>0</v>
      </c>
      <c r="F269" s="189"/>
      <c r="G269" s="70" t="e">
        <f>SARI!E266/SARI!D266</f>
        <v>#DIV/0!</v>
      </c>
      <c r="H269" s="240">
        <f>SARI!$BZ266</f>
        <v>0</v>
      </c>
      <c r="I269">
        <f>SARI!J266</f>
        <v>0</v>
      </c>
      <c r="J269">
        <f>SARI!K266</f>
        <v>0</v>
      </c>
      <c r="K269" s="190" t="e">
        <f>SARI!K266/SARI!J266</f>
        <v>#DIV/0!</v>
      </c>
      <c r="Q269" s="240">
        <f>SARI!$BZ266</f>
        <v>0</v>
      </c>
      <c r="R269">
        <f>SARI!G266</f>
        <v>0</v>
      </c>
      <c r="S269" t="e">
        <f>SARI!G266/SARI!F266</f>
        <v>#DIV/0!</v>
      </c>
      <c r="T269">
        <f>SARI!H266</f>
        <v>0</v>
      </c>
      <c r="U269" s="83" t="e">
        <f>SARI!H266/SARI!F266</f>
        <v>#DIV/0!</v>
      </c>
      <c r="X269" s="81">
        <f>ILI!E266</f>
        <v>0</v>
      </c>
      <c r="Y269" s="81">
        <f>ILI!D266</f>
        <v>0</v>
      </c>
      <c r="Z269" s="83" t="e">
        <f t="shared" si="4"/>
        <v>#DIV/0!</v>
      </c>
      <c r="AA269" s="70" t="e">
        <f>ILI!E266/ILI!F266</f>
        <v>#DIV/0!</v>
      </c>
      <c r="AB269" s="81">
        <f>ILI!E266</f>
        <v>0</v>
      </c>
      <c r="AC269" s="70" t="e">
        <f>ILI!G266/ILI!E266</f>
        <v>#DIV/0!</v>
      </c>
      <c r="AD269" s="81">
        <f>ILI!H266 + ILI!I266</f>
        <v>0</v>
      </c>
      <c r="AE269" s="70" t="e">
        <f>(AD269)/ILI!F266</f>
        <v>#DIV/0!</v>
      </c>
    </row>
    <row r="270" spans="1:31" x14ac:dyDescent="0.25">
      <c r="B270" s="240">
        <f>SARI!$BZ267</f>
        <v>0</v>
      </c>
      <c r="C270" s="188"/>
      <c r="D270" s="72">
        <f>SARI!E267</f>
        <v>0</v>
      </c>
      <c r="E270" s="240">
        <f>SARI!$BZ267</f>
        <v>0</v>
      </c>
      <c r="F270" s="189"/>
      <c r="G270" s="70" t="e">
        <f>SARI!E267/SARI!D267</f>
        <v>#DIV/0!</v>
      </c>
      <c r="H270" s="240">
        <f>SARI!$BZ267</f>
        <v>0</v>
      </c>
      <c r="I270">
        <f>SARI!J267</f>
        <v>0</v>
      </c>
      <c r="J270">
        <f>SARI!K267</f>
        <v>0</v>
      </c>
      <c r="K270" s="190" t="e">
        <f>SARI!K267/SARI!J267</f>
        <v>#DIV/0!</v>
      </c>
      <c r="Q270" s="240">
        <f>SARI!$BZ267</f>
        <v>0</v>
      </c>
      <c r="R270">
        <f>SARI!G267</f>
        <v>0</v>
      </c>
      <c r="S270" t="e">
        <f>SARI!G267/SARI!F267</f>
        <v>#DIV/0!</v>
      </c>
      <c r="T270">
        <f>SARI!H267</f>
        <v>0</v>
      </c>
      <c r="U270" s="83" t="e">
        <f>SARI!H267/SARI!F267</f>
        <v>#DIV/0!</v>
      </c>
      <c r="X270" s="81">
        <f>ILI!E267</f>
        <v>0</v>
      </c>
      <c r="Y270" s="81">
        <f>ILI!D267</f>
        <v>0</v>
      </c>
      <c r="Z270" s="83" t="e">
        <f t="shared" si="4"/>
        <v>#DIV/0!</v>
      </c>
      <c r="AA270" s="70" t="e">
        <f>ILI!E267/ILI!F267</f>
        <v>#DIV/0!</v>
      </c>
      <c r="AB270" s="81">
        <f>ILI!E267</f>
        <v>0</v>
      </c>
      <c r="AC270" s="70" t="e">
        <f>ILI!G267/ILI!E267</f>
        <v>#DIV/0!</v>
      </c>
      <c r="AD270" s="81">
        <f>ILI!H267 + ILI!I267</f>
        <v>0</v>
      </c>
      <c r="AE270" s="70" t="e">
        <f>(AD270)/ILI!F267</f>
        <v>#DIV/0!</v>
      </c>
    </row>
    <row r="271" spans="1:31" x14ac:dyDescent="0.25">
      <c r="A271" s="72">
        <f>SARI!$BY268</f>
        <v>0</v>
      </c>
      <c r="B271" s="240">
        <f>SARI!$BZ268</f>
        <v>0</v>
      </c>
      <c r="C271" s="188"/>
      <c r="D271" s="72">
        <f>SARI!E268</f>
        <v>0</v>
      </c>
      <c r="E271" s="240">
        <f>SARI!$BZ268</f>
        <v>0</v>
      </c>
      <c r="F271" s="189"/>
      <c r="G271" s="70" t="e">
        <f>SARI!E268/SARI!D268</f>
        <v>#DIV/0!</v>
      </c>
      <c r="H271" s="240">
        <f>SARI!$BZ268</f>
        <v>0</v>
      </c>
      <c r="I271">
        <f>SARI!J268</f>
        <v>0</v>
      </c>
      <c r="J271">
        <f>SARI!K268</f>
        <v>0</v>
      </c>
      <c r="K271" s="190" t="e">
        <f>SARI!K268/SARI!J268</f>
        <v>#DIV/0!</v>
      </c>
      <c r="P271" s="72">
        <f>SARI!$BY268</f>
        <v>0</v>
      </c>
      <c r="Q271" s="240">
        <f>SARI!$BZ268</f>
        <v>0</v>
      </c>
      <c r="R271">
        <f>SARI!G268</f>
        <v>0</v>
      </c>
      <c r="S271" t="e">
        <f>SARI!G268/SARI!F268</f>
        <v>#DIV/0!</v>
      </c>
      <c r="T271">
        <f>SARI!H268</f>
        <v>0</v>
      </c>
      <c r="U271" s="83" t="e">
        <f>SARI!H268/SARI!F268</f>
        <v>#DIV/0!</v>
      </c>
      <c r="X271" s="81">
        <f>ILI!E268</f>
        <v>0</v>
      </c>
      <c r="Y271" s="81">
        <f>ILI!D268</f>
        <v>0</v>
      </c>
      <c r="Z271" s="83" t="e">
        <f>X271/Y271</f>
        <v>#DIV/0!</v>
      </c>
      <c r="AA271" s="70" t="e">
        <f>ILI!E268/ILI!F268</f>
        <v>#DIV/0!</v>
      </c>
      <c r="AB271" s="81">
        <f>ILI!E268</f>
        <v>0</v>
      </c>
      <c r="AC271" s="70" t="e">
        <f>ILI!G268/ILI!E268</f>
        <v>#DIV/0!</v>
      </c>
      <c r="AD271" s="81">
        <f>ILI!H268 + ILI!I268</f>
        <v>0</v>
      </c>
      <c r="AE271" s="70" t="e">
        <f>(AD271)/ILI!F268</f>
        <v>#DIV/0!</v>
      </c>
    </row>
    <row r="272" spans="1:31" x14ac:dyDescent="0.25">
      <c r="B272" s="240">
        <f>SARI!$BZ269</f>
        <v>0</v>
      </c>
      <c r="C272" s="188"/>
      <c r="D272" s="72">
        <f>SARI!E269</f>
        <v>0</v>
      </c>
      <c r="E272" s="240">
        <f>SARI!$BZ269</f>
        <v>0</v>
      </c>
      <c r="F272" s="189"/>
      <c r="G272" s="70" t="e">
        <f>SARI!E269/SARI!D269</f>
        <v>#DIV/0!</v>
      </c>
      <c r="H272" s="240">
        <f>SARI!$BZ269</f>
        <v>0</v>
      </c>
      <c r="I272">
        <f>SARI!J269</f>
        <v>0</v>
      </c>
      <c r="J272">
        <f>SARI!K269</f>
        <v>0</v>
      </c>
      <c r="K272" s="190" t="e">
        <f>SARI!K269/SARI!J269</f>
        <v>#DIV/0!</v>
      </c>
      <c r="Q272" s="240">
        <f>SARI!$BZ269</f>
        <v>0</v>
      </c>
      <c r="R272">
        <f>SARI!G269</f>
        <v>0</v>
      </c>
      <c r="S272" t="e">
        <f>SARI!G269/SARI!F269</f>
        <v>#DIV/0!</v>
      </c>
      <c r="T272">
        <f>SARI!H269</f>
        <v>0</v>
      </c>
      <c r="U272" s="83" t="e">
        <f>SARI!H269/SARI!F269</f>
        <v>#DIV/0!</v>
      </c>
      <c r="X272" s="81">
        <f>ILI!E269</f>
        <v>0</v>
      </c>
      <c r="Y272" s="81">
        <f>ILI!D269</f>
        <v>0</v>
      </c>
      <c r="Z272" s="83" t="e">
        <f t="shared" ref="Z272:Z322" si="5">X272/Y272</f>
        <v>#DIV/0!</v>
      </c>
      <c r="AA272" s="70" t="e">
        <f>ILI!E269/ILI!F269</f>
        <v>#DIV/0!</v>
      </c>
      <c r="AB272" s="81">
        <f>ILI!E269</f>
        <v>0</v>
      </c>
      <c r="AC272" s="70" t="e">
        <f>ILI!G269/ILI!E269</f>
        <v>#DIV/0!</v>
      </c>
      <c r="AD272" s="81">
        <f>ILI!H269 + ILI!I269</f>
        <v>0</v>
      </c>
      <c r="AE272" s="70" t="e">
        <f>(AD272)/ILI!F269</f>
        <v>#DIV/0!</v>
      </c>
    </row>
    <row r="273" spans="2:31" x14ac:dyDescent="0.25">
      <c r="B273" s="240">
        <f>SARI!$BZ270</f>
        <v>0</v>
      </c>
      <c r="C273" s="188"/>
      <c r="D273" s="72">
        <f>SARI!E270</f>
        <v>0</v>
      </c>
      <c r="E273" s="240">
        <f>SARI!$BZ270</f>
        <v>0</v>
      </c>
      <c r="F273" s="189"/>
      <c r="G273" s="70" t="e">
        <f>SARI!E270/SARI!D270</f>
        <v>#DIV/0!</v>
      </c>
      <c r="H273" s="240">
        <f>SARI!$BZ270</f>
        <v>0</v>
      </c>
      <c r="I273">
        <f>SARI!J270</f>
        <v>0</v>
      </c>
      <c r="J273">
        <f>SARI!K270</f>
        <v>0</v>
      </c>
      <c r="K273" s="190" t="e">
        <f>SARI!K270/SARI!J270</f>
        <v>#DIV/0!</v>
      </c>
      <c r="Q273" s="240">
        <f>SARI!$BZ270</f>
        <v>0</v>
      </c>
      <c r="R273">
        <f>SARI!G270</f>
        <v>0</v>
      </c>
      <c r="S273" t="e">
        <f>SARI!G270/SARI!F270</f>
        <v>#DIV/0!</v>
      </c>
      <c r="T273">
        <f>SARI!H270</f>
        <v>0</v>
      </c>
      <c r="U273" s="83" t="e">
        <f>SARI!H270/SARI!F270</f>
        <v>#DIV/0!</v>
      </c>
      <c r="X273" s="81">
        <f>ILI!E270</f>
        <v>0</v>
      </c>
      <c r="Y273" s="81">
        <f>ILI!D270</f>
        <v>0</v>
      </c>
      <c r="Z273" s="83" t="e">
        <f t="shared" si="5"/>
        <v>#DIV/0!</v>
      </c>
      <c r="AA273" s="70" t="e">
        <f>ILI!E270/ILI!F270</f>
        <v>#DIV/0!</v>
      </c>
      <c r="AB273" s="81">
        <f>ILI!E270</f>
        <v>0</v>
      </c>
      <c r="AC273" s="70" t="e">
        <f>ILI!G270/ILI!E270</f>
        <v>#DIV/0!</v>
      </c>
      <c r="AD273" s="81">
        <f>ILI!H270 + ILI!I270</f>
        <v>0</v>
      </c>
      <c r="AE273" s="70" t="e">
        <f>(AD273)/ILI!F270</f>
        <v>#DIV/0!</v>
      </c>
    </row>
    <row r="274" spans="2:31" x14ac:dyDescent="0.25">
      <c r="B274" s="240">
        <f>SARI!$BZ271</f>
        <v>0</v>
      </c>
      <c r="C274" s="188"/>
      <c r="D274" s="72">
        <f>SARI!E271</f>
        <v>0</v>
      </c>
      <c r="E274" s="240">
        <f>SARI!$BZ271</f>
        <v>0</v>
      </c>
      <c r="F274" s="189"/>
      <c r="G274" s="70" t="e">
        <f>SARI!E271/SARI!D271</f>
        <v>#DIV/0!</v>
      </c>
      <c r="H274" s="240">
        <f>SARI!$BZ271</f>
        <v>0</v>
      </c>
      <c r="I274">
        <f>SARI!J271</f>
        <v>0</v>
      </c>
      <c r="J274">
        <f>SARI!K271</f>
        <v>0</v>
      </c>
      <c r="K274" s="190" t="e">
        <f>SARI!K271/SARI!J271</f>
        <v>#DIV/0!</v>
      </c>
      <c r="Q274" s="240">
        <f>SARI!$BZ271</f>
        <v>0</v>
      </c>
      <c r="R274">
        <f>SARI!G271</f>
        <v>0</v>
      </c>
      <c r="S274" t="e">
        <f>SARI!G271/SARI!F271</f>
        <v>#DIV/0!</v>
      </c>
      <c r="T274">
        <f>SARI!H271</f>
        <v>0</v>
      </c>
      <c r="U274" s="83" t="e">
        <f>SARI!H271/SARI!F271</f>
        <v>#DIV/0!</v>
      </c>
      <c r="X274" s="81">
        <f>ILI!E271</f>
        <v>0</v>
      </c>
      <c r="Y274" s="81">
        <f>ILI!D271</f>
        <v>0</v>
      </c>
      <c r="Z274" s="83" t="e">
        <f t="shared" si="5"/>
        <v>#DIV/0!</v>
      </c>
      <c r="AA274" s="70" t="e">
        <f>ILI!E271/ILI!F271</f>
        <v>#DIV/0!</v>
      </c>
      <c r="AB274" s="81">
        <f>ILI!E271</f>
        <v>0</v>
      </c>
      <c r="AC274" s="70" t="e">
        <f>ILI!G271/ILI!E271</f>
        <v>#DIV/0!</v>
      </c>
      <c r="AD274" s="81">
        <f>ILI!H271 + ILI!I271</f>
        <v>0</v>
      </c>
      <c r="AE274" s="70" t="e">
        <f>(AD274)/ILI!F271</f>
        <v>#DIV/0!</v>
      </c>
    </row>
    <row r="275" spans="2:31" x14ac:dyDescent="0.25">
      <c r="B275" s="240">
        <f>SARI!$BZ272</f>
        <v>0</v>
      </c>
      <c r="C275" s="188"/>
      <c r="D275" s="72">
        <f>SARI!E272</f>
        <v>0</v>
      </c>
      <c r="E275" s="240">
        <f>SARI!$BZ272</f>
        <v>0</v>
      </c>
      <c r="F275" s="189"/>
      <c r="G275" s="70" t="e">
        <f>SARI!E272/SARI!D272</f>
        <v>#DIV/0!</v>
      </c>
      <c r="H275" s="240">
        <f>SARI!$BZ272</f>
        <v>0</v>
      </c>
      <c r="I275">
        <f>SARI!J272</f>
        <v>0</v>
      </c>
      <c r="J275">
        <f>SARI!K272</f>
        <v>0</v>
      </c>
      <c r="K275" s="190" t="e">
        <f>SARI!K272/SARI!J272</f>
        <v>#DIV/0!</v>
      </c>
      <c r="Q275" s="240">
        <f>SARI!$BZ272</f>
        <v>0</v>
      </c>
      <c r="R275">
        <f>SARI!G272</f>
        <v>0</v>
      </c>
      <c r="S275" t="e">
        <f>SARI!G272/SARI!F272</f>
        <v>#DIV/0!</v>
      </c>
      <c r="T275">
        <f>SARI!H272</f>
        <v>0</v>
      </c>
      <c r="U275" s="83" t="e">
        <f>SARI!H272/SARI!F272</f>
        <v>#DIV/0!</v>
      </c>
      <c r="X275" s="81">
        <f>ILI!E272</f>
        <v>0</v>
      </c>
      <c r="Y275" s="81">
        <f>ILI!D272</f>
        <v>0</v>
      </c>
      <c r="Z275" s="83" t="e">
        <f t="shared" si="5"/>
        <v>#DIV/0!</v>
      </c>
      <c r="AA275" s="70" t="e">
        <f>ILI!E272/ILI!F272</f>
        <v>#DIV/0!</v>
      </c>
      <c r="AB275" s="81">
        <f>ILI!E272</f>
        <v>0</v>
      </c>
      <c r="AC275" s="70" t="e">
        <f>ILI!G272/ILI!E272</f>
        <v>#DIV/0!</v>
      </c>
      <c r="AD275" s="81">
        <f>ILI!H272 + ILI!I272</f>
        <v>0</v>
      </c>
      <c r="AE275" s="70" t="e">
        <f>(AD275)/ILI!F272</f>
        <v>#DIV/0!</v>
      </c>
    </row>
    <row r="276" spans="2:31" x14ac:dyDescent="0.25">
      <c r="B276" s="240">
        <f>SARI!$BZ273</f>
        <v>0</v>
      </c>
      <c r="C276" s="188"/>
      <c r="D276" s="72">
        <f>SARI!E273</f>
        <v>0</v>
      </c>
      <c r="E276" s="240">
        <f>SARI!$BZ273</f>
        <v>0</v>
      </c>
      <c r="F276" s="189"/>
      <c r="G276" s="70" t="e">
        <f>SARI!E273/SARI!D273</f>
        <v>#DIV/0!</v>
      </c>
      <c r="H276" s="240">
        <f>SARI!$BZ273</f>
        <v>0</v>
      </c>
      <c r="I276">
        <f>SARI!J273</f>
        <v>0</v>
      </c>
      <c r="J276">
        <f>SARI!K273</f>
        <v>0</v>
      </c>
      <c r="K276" s="190" t="e">
        <f>SARI!K273/SARI!J273</f>
        <v>#DIV/0!</v>
      </c>
      <c r="Q276" s="240">
        <f>SARI!$BZ273</f>
        <v>0</v>
      </c>
      <c r="R276">
        <f>SARI!G273</f>
        <v>0</v>
      </c>
      <c r="S276" t="e">
        <f>SARI!G273/SARI!F273</f>
        <v>#DIV/0!</v>
      </c>
      <c r="T276">
        <f>SARI!H273</f>
        <v>0</v>
      </c>
      <c r="U276" s="83" t="e">
        <f>SARI!H273/SARI!F273</f>
        <v>#DIV/0!</v>
      </c>
      <c r="X276" s="81">
        <f>ILI!E273</f>
        <v>0</v>
      </c>
      <c r="Y276" s="81">
        <f>ILI!D273</f>
        <v>0</v>
      </c>
      <c r="Z276" s="83" t="e">
        <f t="shared" si="5"/>
        <v>#DIV/0!</v>
      </c>
      <c r="AA276" s="70" t="e">
        <f>ILI!E273/ILI!F273</f>
        <v>#DIV/0!</v>
      </c>
      <c r="AB276" s="81">
        <f>ILI!E273</f>
        <v>0</v>
      </c>
      <c r="AC276" s="70" t="e">
        <f>ILI!G273/ILI!E273</f>
        <v>#DIV/0!</v>
      </c>
      <c r="AD276" s="81">
        <f>ILI!H273 + ILI!I273</f>
        <v>0</v>
      </c>
      <c r="AE276" s="70" t="e">
        <f>(AD276)/ILI!F273</f>
        <v>#DIV/0!</v>
      </c>
    </row>
    <row r="277" spans="2:31" x14ac:dyDescent="0.25">
      <c r="B277" s="240">
        <f>SARI!$BZ274</f>
        <v>0</v>
      </c>
      <c r="C277" s="188"/>
      <c r="D277" s="72">
        <f>SARI!E274</f>
        <v>0</v>
      </c>
      <c r="E277" s="240">
        <f>SARI!$BZ274</f>
        <v>0</v>
      </c>
      <c r="F277" s="189"/>
      <c r="G277" s="70" t="e">
        <f>SARI!E274/SARI!D274</f>
        <v>#DIV/0!</v>
      </c>
      <c r="H277" s="240">
        <f>SARI!$BZ274</f>
        <v>0</v>
      </c>
      <c r="I277">
        <f>SARI!J274</f>
        <v>0</v>
      </c>
      <c r="J277">
        <f>SARI!K274</f>
        <v>0</v>
      </c>
      <c r="K277" s="190" t="e">
        <f>SARI!K274/SARI!J274</f>
        <v>#DIV/0!</v>
      </c>
      <c r="Q277" s="240">
        <f>SARI!$BZ274</f>
        <v>0</v>
      </c>
      <c r="R277">
        <f>SARI!G274</f>
        <v>0</v>
      </c>
      <c r="S277" t="e">
        <f>SARI!G274/SARI!F274</f>
        <v>#DIV/0!</v>
      </c>
      <c r="T277">
        <f>SARI!H274</f>
        <v>0</v>
      </c>
      <c r="U277" s="83" t="e">
        <f>SARI!H274/SARI!F274</f>
        <v>#DIV/0!</v>
      </c>
      <c r="X277" s="81">
        <f>ILI!E274</f>
        <v>0</v>
      </c>
      <c r="Y277" s="81">
        <f>ILI!D274</f>
        <v>0</v>
      </c>
      <c r="Z277" s="83" t="e">
        <f t="shared" si="5"/>
        <v>#DIV/0!</v>
      </c>
      <c r="AA277" s="70" t="e">
        <f>ILI!E274/ILI!F274</f>
        <v>#DIV/0!</v>
      </c>
      <c r="AB277" s="81">
        <f>ILI!E274</f>
        <v>0</v>
      </c>
      <c r="AC277" s="70" t="e">
        <f>ILI!G274/ILI!E274</f>
        <v>#DIV/0!</v>
      </c>
      <c r="AD277" s="81">
        <f>ILI!H274 + ILI!I274</f>
        <v>0</v>
      </c>
      <c r="AE277" s="70" t="e">
        <f>(AD277)/ILI!F274</f>
        <v>#DIV/0!</v>
      </c>
    </row>
    <row r="278" spans="2:31" x14ac:dyDescent="0.25">
      <c r="B278" s="240">
        <f>SARI!$BZ275</f>
        <v>0</v>
      </c>
      <c r="C278" s="188"/>
      <c r="D278" s="72">
        <f>SARI!E275</f>
        <v>0</v>
      </c>
      <c r="E278" s="240">
        <f>SARI!$BZ275</f>
        <v>0</v>
      </c>
      <c r="F278" s="189"/>
      <c r="G278" s="70" t="e">
        <f>SARI!E275/SARI!D275</f>
        <v>#DIV/0!</v>
      </c>
      <c r="H278" s="240">
        <f>SARI!$BZ275</f>
        <v>0</v>
      </c>
      <c r="I278">
        <f>SARI!J275</f>
        <v>0</v>
      </c>
      <c r="J278">
        <f>SARI!K275</f>
        <v>0</v>
      </c>
      <c r="K278" s="190" t="e">
        <f>SARI!K275/SARI!J275</f>
        <v>#DIV/0!</v>
      </c>
      <c r="Q278" s="240">
        <f>SARI!$BZ275</f>
        <v>0</v>
      </c>
      <c r="R278">
        <f>SARI!G275</f>
        <v>0</v>
      </c>
      <c r="S278" t="e">
        <f>SARI!G275/SARI!F275</f>
        <v>#DIV/0!</v>
      </c>
      <c r="T278">
        <f>SARI!H275</f>
        <v>0</v>
      </c>
      <c r="U278" s="83" t="e">
        <f>SARI!H275/SARI!F275</f>
        <v>#DIV/0!</v>
      </c>
      <c r="X278" s="81">
        <f>ILI!E275</f>
        <v>0</v>
      </c>
      <c r="Y278" s="81">
        <f>ILI!D275</f>
        <v>0</v>
      </c>
      <c r="Z278" s="83" t="e">
        <f t="shared" si="5"/>
        <v>#DIV/0!</v>
      </c>
      <c r="AA278" s="70" t="e">
        <f>ILI!E275/ILI!F275</f>
        <v>#DIV/0!</v>
      </c>
      <c r="AB278" s="81">
        <f>ILI!E275</f>
        <v>0</v>
      </c>
      <c r="AC278" s="70" t="e">
        <f>ILI!G275/ILI!E275</f>
        <v>#DIV/0!</v>
      </c>
      <c r="AD278" s="81">
        <f>ILI!H275 + ILI!I275</f>
        <v>0</v>
      </c>
      <c r="AE278" s="70" t="e">
        <f>(AD278)/ILI!F275</f>
        <v>#DIV/0!</v>
      </c>
    </row>
    <row r="279" spans="2:31" x14ac:dyDescent="0.25">
      <c r="B279" s="240">
        <f>SARI!$BZ276</f>
        <v>0</v>
      </c>
      <c r="C279" s="188"/>
      <c r="D279" s="72">
        <f>SARI!E276</f>
        <v>0</v>
      </c>
      <c r="E279" s="240">
        <f>SARI!$BZ276</f>
        <v>0</v>
      </c>
      <c r="F279" s="189"/>
      <c r="G279" s="70" t="e">
        <f>SARI!E276/SARI!D276</f>
        <v>#DIV/0!</v>
      </c>
      <c r="H279" s="240">
        <f>SARI!$BZ276</f>
        <v>0</v>
      </c>
      <c r="I279">
        <f>SARI!J276</f>
        <v>0</v>
      </c>
      <c r="J279">
        <f>SARI!K276</f>
        <v>0</v>
      </c>
      <c r="K279" s="190" t="e">
        <f>SARI!K276/SARI!J276</f>
        <v>#DIV/0!</v>
      </c>
      <c r="Q279" s="240">
        <f>SARI!$BZ276</f>
        <v>0</v>
      </c>
      <c r="R279">
        <f>SARI!G276</f>
        <v>0</v>
      </c>
      <c r="S279" t="e">
        <f>SARI!G276/SARI!F276</f>
        <v>#DIV/0!</v>
      </c>
      <c r="T279">
        <f>SARI!H276</f>
        <v>0</v>
      </c>
      <c r="U279" s="83" t="e">
        <f>SARI!H276/SARI!F276</f>
        <v>#DIV/0!</v>
      </c>
      <c r="X279" s="81">
        <f>ILI!E276</f>
        <v>0</v>
      </c>
      <c r="Y279" s="81">
        <f>ILI!D276</f>
        <v>0</v>
      </c>
      <c r="Z279" s="83" t="e">
        <f t="shared" si="5"/>
        <v>#DIV/0!</v>
      </c>
      <c r="AA279" s="70" t="e">
        <f>ILI!E276/ILI!F276</f>
        <v>#DIV/0!</v>
      </c>
      <c r="AB279" s="81">
        <f>ILI!E276</f>
        <v>0</v>
      </c>
      <c r="AC279" s="70" t="e">
        <f>ILI!G276/ILI!E276</f>
        <v>#DIV/0!</v>
      </c>
      <c r="AD279" s="81">
        <f>ILI!H276 + ILI!I276</f>
        <v>0</v>
      </c>
      <c r="AE279" s="70" t="e">
        <f>(AD279)/ILI!F276</f>
        <v>#DIV/0!</v>
      </c>
    </row>
    <row r="280" spans="2:31" x14ac:dyDescent="0.25">
      <c r="B280" s="240">
        <f>SARI!$BZ277</f>
        <v>0</v>
      </c>
      <c r="C280" s="188"/>
      <c r="D280" s="72">
        <f>SARI!E277</f>
        <v>0</v>
      </c>
      <c r="E280" s="240">
        <f>SARI!$BZ277</f>
        <v>0</v>
      </c>
      <c r="F280" s="189"/>
      <c r="G280" s="70" t="e">
        <f>SARI!E277/SARI!D277</f>
        <v>#DIV/0!</v>
      </c>
      <c r="H280" s="240">
        <f>SARI!$BZ277</f>
        <v>0</v>
      </c>
      <c r="I280">
        <f>SARI!J277</f>
        <v>0</v>
      </c>
      <c r="J280">
        <f>SARI!K277</f>
        <v>0</v>
      </c>
      <c r="K280" s="190" t="e">
        <f>SARI!K277/SARI!J277</f>
        <v>#DIV/0!</v>
      </c>
      <c r="Q280" s="240">
        <f>SARI!$BZ277</f>
        <v>0</v>
      </c>
      <c r="R280">
        <f>SARI!G277</f>
        <v>0</v>
      </c>
      <c r="S280" t="e">
        <f>SARI!G277/SARI!F277</f>
        <v>#DIV/0!</v>
      </c>
      <c r="T280">
        <f>SARI!H277</f>
        <v>0</v>
      </c>
      <c r="U280" s="83" t="e">
        <f>SARI!H277/SARI!F277</f>
        <v>#DIV/0!</v>
      </c>
      <c r="X280" s="81">
        <f>ILI!E277</f>
        <v>0</v>
      </c>
      <c r="Y280" s="81">
        <f>ILI!D277</f>
        <v>0</v>
      </c>
      <c r="Z280" s="83" t="e">
        <f t="shared" si="5"/>
        <v>#DIV/0!</v>
      </c>
      <c r="AA280" s="70" t="e">
        <f>ILI!E277/ILI!F277</f>
        <v>#DIV/0!</v>
      </c>
      <c r="AB280" s="81">
        <f>ILI!E277</f>
        <v>0</v>
      </c>
      <c r="AC280" s="70" t="e">
        <f>ILI!G277/ILI!E277</f>
        <v>#DIV/0!</v>
      </c>
      <c r="AD280" s="81">
        <f>ILI!H277 + ILI!I277</f>
        <v>0</v>
      </c>
      <c r="AE280" s="70" t="e">
        <f>(AD280)/ILI!F277</f>
        <v>#DIV/0!</v>
      </c>
    </row>
    <row r="281" spans="2:31" x14ac:dyDescent="0.25">
      <c r="B281" s="240">
        <f>SARI!$BZ278</f>
        <v>0</v>
      </c>
      <c r="C281" s="188"/>
      <c r="D281" s="72">
        <f>SARI!E278</f>
        <v>0</v>
      </c>
      <c r="E281" s="240">
        <f>SARI!$BZ278</f>
        <v>0</v>
      </c>
      <c r="F281" s="189"/>
      <c r="G281" s="70" t="e">
        <f>SARI!E278/SARI!D278</f>
        <v>#DIV/0!</v>
      </c>
      <c r="H281" s="240">
        <f>SARI!$BZ278</f>
        <v>0</v>
      </c>
      <c r="I281">
        <f>SARI!J278</f>
        <v>0</v>
      </c>
      <c r="J281">
        <f>SARI!K278</f>
        <v>0</v>
      </c>
      <c r="K281" s="190" t="e">
        <f>SARI!K278/SARI!J278</f>
        <v>#DIV/0!</v>
      </c>
      <c r="Q281" s="240">
        <f>SARI!$BZ278</f>
        <v>0</v>
      </c>
      <c r="R281">
        <f>SARI!G278</f>
        <v>0</v>
      </c>
      <c r="S281" t="e">
        <f>SARI!G278/SARI!F278</f>
        <v>#DIV/0!</v>
      </c>
      <c r="T281">
        <f>SARI!H278</f>
        <v>0</v>
      </c>
      <c r="U281" s="83" t="e">
        <f>SARI!H278/SARI!F278</f>
        <v>#DIV/0!</v>
      </c>
      <c r="X281" s="81">
        <f>ILI!E278</f>
        <v>0</v>
      </c>
      <c r="Y281" s="81">
        <f>ILI!D278</f>
        <v>0</v>
      </c>
      <c r="Z281" s="83" t="e">
        <f t="shared" si="5"/>
        <v>#DIV/0!</v>
      </c>
      <c r="AA281" s="70" t="e">
        <f>ILI!E278/ILI!F278</f>
        <v>#DIV/0!</v>
      </c>
      <c r="AB281" s="81">
        <f>ILI!E278</f>
        <v>0</v>
      </c>
      <c r="AC281" s="70" t="e">
        <f>ILI!G278/ILI!E278</f>
        <v>#DIV/0!</v>
      </c>
      <c r="AD281" s="81">
        <f>ILI!H278 + ILI!I278</f>
        <v>0</v>
      </c>
      <c r="AE281" s="70" t="e">
        <f>(AD281)/ILI!F278</f>
        <v>#DIV/0!</v>
      </c>
    </row>
    <row r="282" spans="2:31" x14ac:dyDescent="0.25">
      <c r="B282" s="240">
        <f>SARI!$BZ279</f>
        <v>0</v>
      </c>
      <c r="C282" s="188"/>
      <c r="D282" s="72">
        <f>SARI!E279</f>
        <v>0</v>
      </c>
      <c r="E282" s="240">
        <f>SARI!$BZ279</f>
        <v>0</v>
      </c>
      <c r="F282" s="189"/>
      <c r="G282" s="70" t="e">
        <f>SARI!E279/SARI!D279</f>
        <v>#DIV/0!</v>
      </c>
      <c r="H282" s="240">
        <f>SARI!$BZ279</f>
        <v>0</v>
      </c>
      <c r="I282">
        <f>SARI!J279</f>
        <v>0</v>
      </c>
      <c r="J282">
        <f>SARI!K279</f>
        <v>0</v>
      </c>
      <c r="K282" s="190" t="e">
        <f>SARI!K279/SARI!J279</f>
        <v>#DIV/0!</v>
      </c>
      <c r="Q282" s="240">
        <f>SARI!$BZ279</f>
        <v>0</v>
      </c>
      <c r="R282">
        <f>SARI!G279</f>
        <v>0</v>
      </c>
      <c r="S282" t="e">
        <f>SARI!G279/SARI!F279</f>
        <v>#DIV/0!</v>
      </c>
      <c r="T282">
        <f>SARI!H279</f>
        <v>0</v>
      </c>
      <c r="U282" s="83" t="e">
        <f>SARI!H279/SARI!F279</f>
        <v>#DIV/0!</v>
      </c>
      <c r="X282" s="81">
        <f>ILI!E279</f>
        <v>0</v>
      </c>
      <c r="Y282" s="81">
        <f>ILI!D279</f>
        <v>0</v>
      </c>
      <c r="Z282" s="83" t="e">
        <f t="shared" si="5"/>
        <v>#DIV/0!</v>
      </c>
      <c r="AA282" s="70" t="e">
        <f>ILI!E279/ILI!F279</f>
        <v>#DIV/0!</v>
      </c>
      <c r="AB282" s="81">
        <f>ILI!E279</f>
        <v>0</v>
      </c>
      <c r="AC282" s="70" t="e">
        <f>ILI!G279/ILI!E279</f>
        <v>#DIV/0!</v>
      </c>
      <c r="AD282" s="81">
        <f>ILI!H279 + ILI!I279</f>
        <v>0</v>
      </c>
      <c r="AE282" s="70" t="e">
        <f>(AD282)/ILI!F279</f>
        <v>#DIV/0!</v>
      </c>
    </row>
    <row r="283" spans="2:31" x14ac:dyDescent="0.25">
      <c r="B283" s="240">
        <f>SARI!$BZ280</f>
        <v>0</v>
      </c>
      <c r="C283" s="188"/>
      <c r="D283" s="72">
        <f>SARI!E280</f>
        <v>0</v>
      </c>
      <c r="E283" s="240">
        <f>SARI!$BZ280</f>
        <v>0</v>
      </c>
      <c r="F283" s="189"/>
      <c r="G283" s="70" t="e">
        <f>SARI!E280/SARI!D280</f>
        <v>#DIV/0!</v>
      </c>
      <c r="H283" s="240">
        <f>SARI!$BZ280</f>
        <v>0</v>
      </c>
      <c r="I283">
        <f>SARI!J280</f>
        <v>0</v>
      </c>
      <c r="J283">
        <f>SARI!K280</f>
        <v>0</v>
      </c>
      <c r="K283" s="190" t="e">
        <f>SARI!K280/SARI!J280</f>
        <v>#DIV/0!</v>
      </c>
      <c r="Q283" s="240">
        <f>SARI!$BZ280</f>
        <v>0</v>
      </c>
      <c r="R283">
        <f>SARI!G280</f>
        <v>0</v>
      </c>
      <c r="S283" t="e">
        <f>SARI!G280/SARI!F280</f>
        <v>#DIV/0!</v>
      </c>
      <c r="T283">
        <f>SARI!H280</f>
        <v>0</v>
      </c>
      <c r="U283" s="83" t="e">
        <f>SARI!H280/SARI!F280</f>
        <v>#DIV/0!</v>
      </c>
      <c r="X283" s="81">
        <f>ILI!E280</f>
        <v>0</v>
      </c>
      <c r="Y283" s="81">
        <f>ILI!D280</f>
        <v>0</v>
      </c>
      <c r="Z283" s="83" t="e">
        <f t="shared" si="5"/>
        <v>#DIV/0!</v>
      </c>
      <c r="AA283" s="70" t="e">
        <f>ILI!E280/ILI!F280</f>
        <v>#DIV/0!</v>
      </c>
      <c r="AB283" s="81">
        <f>ILI!E280</f>
        <v>0</v>
      </c>
      <c r="AC283" s="70" t="e">
        <f>ILI!G280/ILI!E280</f>
        <v>#DIV/0!</v>
      </c>
      <c r="AD283" s="81">
        <f>ILI!H280 + ILI!I280</f>
        <v>0</v>
      </c>
      <c r="AE283" s="70" t="e">
        <f>(AD283)/ILI!F280</f>
        <v>#DIV/0!</v>
      </c>
    </row>
    <row r="284" spans="2:31" x14ac:dyDescent="0.25">
      <c r="B284" s="240">
        <f>SARI!$BZ281</f>
        <v>0</v>
      </c>
      <c r="C284" s="188"/>
      <c r="D284" s="72">
        <f>SARI!E281</f>
        <v>0</v>
      </c>
      <c r="E284" s="240">
        <f>SARI!$BZ281</f>
        <v>0</v>
      </c>
      <c r="F284" s="189"/>
      <c r="G284" s="70" t="e">
        <f>SARI!E281/SARI!D281</f>
        <v>#DIV/0!</v>
      </c>
      <c r="H284" s="240">
        <f>SARI!$BZ281</f>
        <v>0</v>
      </c>
      <c r="I284">
        <f>SARI!J281</f>
        <v>0</v>
      </c>
      <c r="J284">
        <f>SARI!K281</f>
        <v>0</v>
      </c>
      <c r="K284" s="190" t="e">
        <f>SARI!K281/SARI!J281</f>
        <v>#DIV/0!</v>
      </c>
      <c r="Q284" s="240">
        <f>SARI!$BZ281</f>
        <v>0</v>
      </c>
      <c r="R284">
        <f>SARI!G281</f>
        <v>0</v>
      </c>
      <c r="S284" t="e">
        <f>SARI!G281/SARI!F281</f>
        <v>#DIV/0!</v>
      </c>
      <c r="T284">
        <f>SARI!H281</f>
        <v>0</v>
      </c>
      <c r="U284" s="83" t="e">
        <f>SARI!H281/SARI!F281</f>
        <v>#DIV/0!</v>
      </c>
      <c r="X284" s="81">
        <f>ILI!E281</f>
        <v>0</v>
      </c>
      <c r="Y284" s="81">
        <f>ILI!D281</f>
        <v>0</v>
      </c>
      <c r="Z284" s="83" t="e">
        <f t="shared" si="5"/>
        <v>#DIV/0!</v>
      </c>
      <c r="AA284" s="70" t="e">
        <f>ILI!E281/ILI!F281</f>
        <v>#DIV/0!</v>
      </c>
      <c r="AB284" s="81">
        <f>ILI!E281</f>
        <v>0</v>
      </c>
      <c r="AC284" s="70" t="e">
        <f>ILI!G281/ILI!E281</f>
        <v>#DIV/0!</v>
      </c>
      <c r="AD284" s="81">
        <f>ILI!H281 + ILI!I281</f>
        <v>0</v>
      </c>
      <c r="AE284" s="70" t="e">
        <f>(AD284)/ILI!F281</f>
        <v>#DIV/0!</v>
      </c>
    </row>
    <row r="285" spans="2:31" x14ac:dyDescent="0.25">
      <c r="B285" s="240">
        <f>SARI!$BZ282</f>
        <v>0</v>
      </c>
      <c r="C285" s="188"/>
      <c r="D285" s="72">
        <f>SARI!E282</f>
        <v>0</v>
      </c>
      <c r="E285" s="240">
        <f>SARI!$BZ282</f>
        <v>0</v>
      </c>
      <c r="F285" s="189"/>
      <c r="G285" s="70" t="e">
        <f>SARI!E282/SARI!D282</f>
        <v>#DIV/0!</v>
      </c>
      <c r="H285" s="240">
        <f>SARI!$BZ282</f>
        <v>0</v>
      </c>
      <c r="I285">
        <f>SARI!J282</f>
        <v>0</v>
      </c>
      <c r="J285">
        <f>SARI!K282</f>
        <v>0</v>
      </c>
      <c r="K285" s="190" t="e">
        <f>SARI!K282/SARI!J282</f>
        <v>#DIV/0!</v>
      </c>
      <c r="Q285" s="240">
        <f>SARI!$BZ282</f>
        <v>0</v>
      </c>
      <c r="R285">
        <f>SARI!G282</f>
        <v>0</v>
      </c>
      <c r="S285" t="e">
        <f>SARI!G282/SARI!F282</f>
        <v>#DIV/0!</v>
      </c>
      <c r="T285">
        <f>SARI!H282</f>
        <v>0</v>
      </c>
      <c r="U285" s="83" t="e">
        <f>SARI!H282/SARI!F282</f>
        <v>#DIV/0!</v>
      </c>
      <c r="X285" s="81">
        <f>ILI!E282</f>
        <v>0</v>
      </c>
      <c r="Y285" s="81">
        <f>ILI!D282</f>
        <v>0</v>
      </c>
      <c r="Z285" s="83" t="e">
        <f t="shared" si="5"/>
        <v>#DIV/0!</v>
      </c>
      <c r="AA285" s="70" t="e">
        <f>ILI!E282/ILI!F282</f>
        <v>#DIV/0!</v>
      </c>
      <c r="AB285" s="81">
        <f>ILI!E282</f>
        <v>0</v>
      </c>
      <c r="AC285" s="70" t="e">
        <f>ILI!G282/ILI!E282</f>
        <v>#DIV/0!</v>
      </c>
      <c r="AD285" s="81">
        <f>ILI!H282 + ILI!I282</f>
        <v>0</v>
      </c>
      <c r="AE285" s="70" t="e">
        <f>(AD285)/ILI!F282</f>
        <v>#DIV/0!</v>
      </c>
    </row>
    <row r="286" spans="2:31" x14ac:dyDescent="0.25">
      <c r="B286" s="240">
        <f>SARI!$BZ283</f>
        <v>0</v>
      </c>
      <c r="C286" s="188"/>
      <c r="D286" s="72">
        <f>SARI!E283</f>
        <v>0</v>
      </c>
      <c r="E286" s="240">
        <f>SARI!$BZ283</f>
        <v>0</v>
      </c>
      <c r="F286" s="189"/>
      <c r="G286" s="70" t="e">
        <f>SARI!E283/SARI!D283</f>
        <v>#DIV/0!</v>
      </c>
      <c r="H286" s="240">
        <f>SARI!$BZ283</f>
        <v>0</v>
      </c>
      <c r="I286">
        <f>SARI!J283</f>
        <v>0</v>
      </c>
      <c r="J286">
        <f>SARI!K283</f>
        <v>0</v>
      </c>
      <c r="K286" s="190" t="e">
        <f>SARI!K283/SARI!J283</f>
        <v>#DIV/0!</v>
      </c>
      <c r="Q286" s="240">
        <f>SARI!$BZ283</f>
        <v>0</v>
      </c>
      <c r="R286">
        <f>SARI!G283</f>
        <v>0</v>
      </c>
      <c r="S286" t="e">
        <f>SARI!G283/SARI!F283</f>
        <v>#DIV/0!</v>
      </c>
      <c r="T286">
        <f>SARI!H283</f>
        <v>0</v>
      </c>
      <c r="U286" s="83" t="e">
        <f>SARI!H283/SARI!F283</f>
        <v>#DIV/0!</v>
      </c>
      <c r="X286" s="81">
        <f>ILI!E283</f>
        <v>0</v>
      </c>
      <c r="Y286" s="81">
        <f>ILI!D283</f>
        <v>0</v>
      </c>
      <c r="Z286" s="83" t="e">
        <f t="shared" si="5"/>
        <v>#DIV/0!</v>
      </c>
      <c r="AA286" s="70" t="e">
        <f>ILI!E283/ILI!F283</f>
        <v>#DIV/0!</v>
      </c>
      <c r="AB286" s="81">
        <f>ILI!E283</f>
        <v>0</v>
      </c>
      <c r="AC286" s="70" t="e">
        <f>ILI!G283/ILI!E283</f>
        <v>#DIV/0!</v>
      </c>
      <c r="AD286" s="81">
        <f>ILI!H283 + ILI!I283</f>
        <v>0</v>
      </c>
      <c r="AE286" s="70" t="e">
        <f>(AD286)/ILI!F283</f>
        <v>#DIV/0!</v>
      </c>
    </row>
    <row r="287" spans="2:31" x14ac:dyDescent="0.25">
      <c r="B287" s="240">
        <f>SARI!$BZ284</f>
        <v>0</v>
      </c>
      <c r="C287" s="188"/>
      <c r="D287" s="72">
        <f>SARI!E284</f>
        <v>0</v>
      </c>
      <c r="E287" s="240">
        <f>SARI!$BZ284</f>
        <v>0</v>
      </c>
      <c r="F287" s="189"/>
      <c r="G287" s="70" t="e">
        <f>SARI!E284/SARI!D284</f>
        <v>#DIV/0!</v>
      </c>
      <c r="H287" s="240">
        <f>SARI!$BZ284</f>
        <v>0</v>
      </c>
      <c r="I287">
        <f>SARI!J284</f>
        <v>0</v>
      </c>
      <c r="J287">
        <f>SARI!K284</f>
        <v>0</v>
      </c>
      <c r="K287" s="190" t="e">
        <f>SARI!K284/SARI!J284</f>
        <v>#DIV/0!</v>
      </c>
      <c r="Q287" s="240">
        <f>SARI!$BZ284</f>
        <v>0</v>
      </c>
      <c r="R287">
        <f>SARI!G284</f>
        <v>0</v>
      </c>
      <c r="S287" t="e">
        <f>SARI!G284/SARI!F284</f>
        <v>#DIV/0!</v>
      </c>
      <c r="T287">
        <f>SARI!H284</f>
        <v>0</v>
      </c>
      <c r="U287" s="83" t="e">
        <f>SARI!H284/SARI!F284</f>
        <v>#DIV/0!</v>
      </c>
      <c r="X287" s="81">
        <f>ILI!E284</f>
        <v>0</v>
      </c>
      <c r="Y287" s="81">
        <f>ILI!D284</f>
        <v>0</v>
      </c>
      <c r="Z287" s="83" t="e">
        <f t="shared" si="5"/>
        <v>#DIV/0!</v>
      </c>
      <c r="AA287" s="70" t="e">
        <f>ILI!E284/ILI!F284</f>
        <v>#DIV/0!</v>
      </c>
      <c r="AB287" s="81">
        <f>ILI!E284</f>
        <v>0</v>
      </c>
      <c r="AC287" s="70" t="e">
        <f>ILI!G284/ILI!E284</f>
        <v>#DIV/0!</v>
      </c>
      <c r="AD287" s="81">
        <f>ILI!H284 + ILI!I284</f>
        <v>0</v>
      </c>
      <c r="AE287" s="70" t="e">
        <f>(AD287)/ILI!F284</f>
        <v>#DIV/0!</v>
      </c>
    </row>
    <row r="288" spans="2:31" x14ac:dyDescent="0.25">
      <c r="B288" s="240">
        <f>SARI!$BZ285</f>
        <v>0</v>
      </c>
      <c r="C288" s="188"/>
      <c r="D288" s="72">
        <f>SARI!E285</f>
        <v>0</v>
      </c>
      <c r="E288" s="240">
        <f>SARI!$BZ285</f>
        <v>0</v>
      </c>
      <c r="F288" s="189"/>
      <c r="G288" s="70" t="e">
        <f>SARI!E285/SARI!D285</f>
        <v>#DIV/0!</v>
      </c>
      <c r="H288" s="240">
        <f>SARI!$BZ285</f>
        <v>0</v>
      </c>
      <c r="I288">
        <f>SARI!J285</f>
        <v>0</v>
      </c>
      <c r="J288">
        <f>SARI!K285</f>
        <v>0</v>
      </c>
      <c r="K288" s="190" t="e">
        <f>SARI!K285/SARI!J285</f>
        <v>#DIV/0!</v>
      </c>
      <c r="Q288" s="240">
        <f>SARI!$BZ285</f>
        <v>0</v>
      </c>
      <c r="R288">
        <f>SARI!G285</f>
        <v>0</v>
      </c>
      <c r="S288" t="e">
        <f>SARI!G285/SARI!F285</f>
        <v>#DIV/0!</v>
      </c>
      <c r="T288">
        <f>SARI!H285</f>
        <v>0</v>
      </c>
      <c r="U288" s="83" t="e">
        <f>SARI!H285/SARI!F285</f>
        <v>#DIV/0!</v>
      </c>
      <c r="X288" s="81">
        <f>ILI!E285</f>
        <v>0</v>
      </c>
      <c r="Y288" s="81">
        <f>ILI!D285</f>
        <v>0</v>
      </c>
      <c r="Z288" s="83" t="e">
        <f t="shared" si="5"/>
        <v>#DIV/0!</v>
      </c>
      <c r="AA288" s="70" t="e">
        <f>ILI!E285/ILI!F285</f>
        <v>#DIV/0!</v>
      </c>
      <c r="AB288" s="81">
        <f>ILI!E285</f>
        <v>0</v>
      </c>
      <c r="AC288" s="70" t="e">
        <f>ILI!G285/ILI!E285</f>
        <v>#DIV/0!</v>
      </c>
      <c r="AD288" s="81">
        <f>ILI!H285 + ILI!I285</f>
        <v>0</v>
      </c>
      <c r="AE288" s="70" t="e">
        <f>(AD288)/ILI!F285</f>
        <v>#DIV/0!</v>
      </c>
    </row>
    <row r="289" spans="2:31" x14ac:dyDescent="0.25">
      <c r="B289" s="240">
        <f>SARI!$BZ286</f>
        <v>0</v>
      </c>
      <c r="C289" s="188"/>
      <c r="D289" s="72">
        <f>SARI!E286</f>
        <v>0</v>
      </c>
      <c r="E289" s="240">
        <f>SARI!$BZ286</f>
        <v>0</v>
      </c>
      <c r="F289" s="189"/>
      <c r="G289" s="70" t="e">
        <f>SARI!E286/SARI!D286</f>
        <v>#DIV/0!</v>
      </c>
      <c r="H289" s="240">
        <f>SARI!$BZ286</f>
        <v>0</v>
      </c>
      <c r="I289">
        <f>SARI!J286</f>
        <v>0</v>
      </c>
      <c r="J289">
        <f>SARI!K286</f>
        <v>0</v>
      </c>
      <c r="K289" s="190" t="e">
        <f>SARI!K286/SARI!J286</f>
        <v>#DIV/0!</v>
      </c>
      <c r="Q289" s="240">
        <f>SARI!$BZ286</f>
        <v>0</v>
      </c>
      <c r="R289">
        <f>SARI!G286</f>
        <v>0</v>
      </c>
      <c r="S289" t="e">
        <f>SARI!G286/SARI!F286</f>
        <v>#DIV/0!</v>
      </c>
      <c r="T289">
        <f>SARI!H286</f>
        <v>0</v>
      </c>
      <c r="U289" s="83" t="e">
        <f>SARI!H286/SARI!F286</f>
        <v>#DIV/0!</v>
      </c>
      <c r="X289" s="81">
        <f>ILI!E286</f>
        <v>0</v>
      </c>
      <c r="Y289" s="81">
        <f>ILI!D286</f>
        <v>0</v>
      </c>
      <c r="Z289" s="83" t="e">
        <f t="shared" si="5"/>
        <v>#DIV/0!</v>
      </c>
      <c r="AA289" s="70" t="e">
        <f>ILI!E286/ILI!F286</f>
        <v>#DIV/0!</v>
      </c>
      <c r="AB289" s="81">
        <f>ILI!E286</f>
        <v>0</v>
      </c>
      <c r="AC289" s="70" t="e">
        <f>ILI!G286/ILI!E286</f>
        <v>#DIV/0!</v>
      </c>
      <c r="AD289" s="81">
        <f>ILI!H286 + ILI!I286</f>
        <v>0</v>
      </c>
      <c r="AE289" s="70" t="e">
        <f>(AD289)/ILI!F286</f>
        <v>#DIV/0!</v>
      </c>
    </row>
    <row r="290" spans="2:31" x14ac:dyDescent="0.25">
      <c r="B290" s="240">
        <f>SARI!$BZ287</f>
        <v>0</v>
      </c>
      <c r="C290" s="188"/>
      <c r="D290" s="72">
        <f>SARI!E287</f>
        <v>0</v>
      </c>
      <c r="E290" s="240">
        <f>SARI!$BZ287</f>
        <v>0</v>
      </c>
      <c r="F290" s="189"/>
      <c r="G290" s="70" t="e">
        <f>SARI!E287/SARI!D287</f>
        <v>#DIV/0!</v>
      </c>
      <c r="H290" s="240">
        <f>SARI!$BZ287</f>
        <v>0</v>
      </c>
      <c r="I290">
        <f>SARI!J287</f>
        <v>0</v>
      </c>
      <c r="J290">
        <f>SARI!K287</f>
        <v>0</v>
      </c>
      <c r="K290" s="190" t="e">
        <f>SARI!K287/SARI!J287</f>
        <v>#DIV/0!</v>
      </c>
      <c r="Q290" s="240">
        <f>SARI!$BZ287</f>
        <v>0</v>
      </c>
      <c r="R290">
        <f>SARI!G287</f>
        <v>0</v>
      </c>
      <c r="S290" t="e">
        <f>SARI!G287/SARI!F287</f>
        <v>#DIV/0!</v>
      </c>
      <c r="T290">
        <f>SARI!H287</f>
        <v>0</v>
      </c>
      <c r="U290" s="83" t="e">
        <f>SARI!H287/SARI!F287</f>
        <v>#DIV/0!</v>
      </c>
      <c r="X290" s="81">
        <f>ILI!E287</f>
        <v>0</v>
      </c>
      <c r="Y290" s="81">
        <f>ILI!D287</f>
        <v>0</v>
      </c>
      <c r="Z290" s="83" t="e">
        <f t="shared" si="5"/>
        <v>#DIV/0!</v>
      </c>
      <c r="AA290" s="70" t="e">
        <f>ILI!E287/ILI!F287</f>
        <v>#DIV/0!</v>
      </c>
      <c r="AB290" s="81">
        <f>ILI!E287</f>
        <v>0</v>
      </c>
      <c r="AC290" s="70" t="e">
        <f>ILI!G287/ILI!E287</f>
        <v>#DIV/0!</v>
      </c>
      <c r="AD290" s="81">
        <f>ILI!H287 + ILI!I287</f>
        <v>0</v>
      </c>
      <c r="AE290" s="70" t="e">
        <f>(AD290)/ILI!F287</f>
        <v>#DIV/0!</v>
      </c>
    </row>
    <row r="291" spans="2:31" x14ac:dyDescent="0.25">
      <c r="B291" s="240">
        <f>SARI!$BZ288</f>
        <v>0</v>
      </c>
      <c r="C291" s="188"/>
      <c r="D291" s="72">
        <f>SARI!E288</f>
        <v>0</v>
      </c>
      <c r="E291" s="240">
        <f>SARI!$BZ288</f>
        <v>0</v>
      </c>
      <c r="F291" s="189"/>
      <c r="G291" s="70" t="e">
        <f>SARI!E288/SARI!D288</f>
        <v>#DIV/0!</v>
      </c>
      <c r="H291" s="240">
        <f>SARI!$BZ288</f>
        <v>0</v>
      </c>
      <c r="I291">
        <f>SARI!J288</f>
        <v>0</v>
      </c>
      <c r="J291">
        <f>SARI!K288</f>
        <v>0</v>
      </c>
      <c r="K291" s="190" t="e">
        <f>SARI!K288/SARI!J288</f>
        <v>#DIV/0!</v>
      </c>
      <c r="Q291" s="240">
        <f>SARI!$BZ288</f>
        <v>0</v>
      </c>
      <c r="R291">
        <f>SARI!G288</f>
        <v>0</v>
      </c>
      <c r="S291" t="e">
        <f>SARI!G288/SARI!F288</f>
        <v>#DIV/0!</v>
      </c>
      <c r="T291">
        <f>SARI!H288</f>
        <v>0</v>
      </c>
      <c r="U291" s="83" t="e">
        <f>SARI!H288/SARI!F288</f>
        <v>#DIV/0!</v>
      </c>
      <c r="X291" s="81">
        <f>ILI!E288</f>
        <v>0</v>
      </c>
      <c r="Y291" s="81">
        <f>ILI!D288</f>
        <v>0</v>
      </c>
      <c r="Z291" s="83" t="e">
        <f t="shared" si="5"/>
        <v>#DIV/0!</v>
      </c>
      <c r="AA291" s="70" t="e">
        <f>ILI!E288/ILI!F288</f>
        <v>#DIV/0!</v>
      </c>
      <c r="AB291" s="81">
        <f>ILI!E288</f>
        <v>0</v>
      </c>
      <c r="AC291" s="70" t="e">
        <f>ILI!G288/ILI!E288</f>
        <v>#DIV/0!</v>
      </c>
      <c r="AD291" s="81">
        <f>ILI!H288 + ILI!I288</f>
        <v>0</v>
      </c>
      <c r="AE291" s="70" t="e">
        <f>(AD291)/ILI!F288</f>
        <v>#DIV/0!</v>
      </c>
    </row>
    <row r="292" spans="2:31" x14ac:dyDescent="0.25">
      <c r="B292" s="240">
        <f>SARI!$BZ289</f>
        <v>0</v>
      </c>
      <c r="C292" s="188"/>
      <c r="D292" s="72">
        <f>SARI!E289</f>
        <v>0</v>
      </c>
      <c r="E292" s="240">
        <f>SARI!$BZ289</f>
        <v>0</v>
      </c>
      <c r="F292" s="189"/>
      <c r="G292" s="70" t="e">
        <f>SARI!E289/SARI!D289</f>
        <v>#DIV/0!</v>
      </c>
      <c r="H292" s="240">
        <f>SARI!$BZ289</f>
        <v>0</v>
      </c>
      <c r="I292">
        <f>SARI!J289</f>
        <v>0</v>
      </c>
      <c r="J292">
        <f>SARI!K289</f>
        <v>0</v>
      </c>
      <c r="K292" s="190" t="e">
        <f>SARI!K289/SARI!J289</f>
        <v>#DIV/0!</v>
      </c>
      <c r="Q292" s="240">
        <f>SARI!$BZ289</f>
        <v>0</v>
      </c>
      <c r="R292">
        <f>SARI!G289</f>
        <v>0</v>
      </c>
      <c r="S292" t="e">
        <f>SARI!G289/SARI!F289</f>
        <v>#DIV/0!</v>
      </c>
      <c r="T292">
        <f>SARI!H289</f>
        <v>0</v>
      </c>
      <c r="U292" s="83" t="e">
        <f>SARI!H289/SARI!F289</f>
        <v>#DIV/0!</v>
      </c>
      <c r="X292" s="81">
        <f>ILI!E289</f>
        <v>0</v>
      </c>
      <c r="Y292" s="81">
        <f>ILI!D289</f>
        <v>0</v>
      </c>
      <c r="Z292" s="83" t="e">
        <f t="shared" si="5"/>
        <v>#DIV/0!</v>
      </c>
      <c r="AA292" s="70" t="e">
        <f>ILI!E289/ILI!F289</f>
        <v>#DIV/0!</v>
      </c>
      <c r="AB292" s="81">
        <f>ILI!E289</f>
        <v>0</v>
      </c>
      <c r="AC292" s="70" t="e">
        <f>ILI!G289/ILI!E289</f>
        <v>#DIV/0!</v>
      </c>
      <c r="AD292" s="81">
        <f>ILI!H289 + ILI!I289</f>
        <v>0</v>
      </c>
      <c r="AE292" s="70" t="e">
        <f>(AD292)/ILI!F289</f>
        <v>#DIV/0!</v>
      </c>
    </row>
    <row r="293" spans="2:31" x14ac:dyDescent="0.25">
      <c r="B293" s="240">
        <f>SARI!$BZ290</f>
        <v>0</v>
      </c>
      <c r="C293" s="188"/>
      <c r="D293" s="72">
        <f>SARI!E290</f>
        <v>0</v>
      </c>
      <c r="E293" s="240">
        <f>SARI!$BZ290</f>
        <v>0</v>
      </c>
      <c r="F293" s="189"/>
      <c r="G293" s="70" t="e">
        <f>SARI!E290/SARI!D290</f>
        <v>#DIV/0!</v>
      </c>
      <c r="H293" s="240">
        <f>SARI!$BZ290</f>
        <v>0</v>
      </c>
      <c r="I293">
        <f>SARI!J290</f>
        <v>0</v>
      </c>
      <c r="J293">
        <f>SARI!K290</f>
        <v>0</v>
      </c>
      <c r="K293" s="190" t="e">
        <f>SARI!K290/SARI!J290</f>
        <v>#DIV/0!</v>
      </c>
      <c r="Q293" s="240">
        <f>SARI!$BZ290</f>
        <v>0</v>
      </c>
      <c r="R293">
        <f>SARI!G290</f>
        <v>0</v>
      </c>
      <c r="S293" t="e">
        <f>SARI!G290/SARI!F290</f>
        <v>#DIV/0!</v>
      </c>
      <c r="T293">
        <f>SARI!H290</f>
        <v>0</v>
      </c>
      <c r="U293" s="83" t="e">
        <f>SARI!H290/SARI!F290</f>
        <v>#DIV/0!</v>
      </c>
      <c r="X293" s="81">
        <f>ILI!E290</f>
        <v>0</v>
      </c>
      <c r="Y293" s="81">
        <f>ILI!D290</f>
        <v>0</v>
      </c>
      <c r="Z293" s="83" t="e">
        <f t="shared" si="5"/>
        <v>#DIV/0!</v>
      </c>
      <c r="AA293" s="70" t="e">
        <f>ILI!E290/ILI!F290</f>
        <v>#DIV/0!</v>
      </c>
      <c r="AB293" s="81">
        <f>ILI!E290</f>
        <v>0</v>
      </c>
      <c r="AC293" s="70" t="e">
        <f>ILI!G290/ILI!E290</f>
        <v>#DIV/0!</v>
      </c>
      <c r="AD293" s="81">
        <f>ILI!H290 + ILI!I290</f>
        <v>0</v>
      </c>
      <c r="AE293" s="70" t="e">
        <f>(AD293)/ILI!F290</f>
        <v>#DIV/0!</v>
      </c>
    </row>
    <row r="294" spans="2:31" x14ac:dyDescent="0.25">
      <c r="B294" s="240">
        <f>SARI!$BZ291</f>
        <v>0</v>
      </c>
      <c r="C294" s="188"/>
      <c r="D294" s="72">
        <f>SARI!E291</f>
        <v>0</v>
      </c>
      <c r="E294" s="240">
        <f>SARI!$BZ291</f>
        <v>0</v>
      </c>
      <c r="F294" s="189"/>
      <c r="G294" s="70" t="e">
        <f>SARI!E291/SARI!D291</f>
        <v>#DIV/0!</v>
      </c>
      <c r="H294" s="240">
        <f>SARI!$BZ291</f>
        <v>0</v>
      </c>
      <c r="I294">
        <f>SARI!J291</f>
        <v>0</v>
      </c>
      <c r="J294">
        <f>SARI!K291</f>
        <v>0</v>
      </c>
      <c r="K294" s="190" t="e">
        <f>SARI!K291/SARI!J291</f>
        <v>#DIV/0!</v>
      </c>
      <c r="Q294" s="240">
        <f>SARI!$BZ291</f>
        <v>0</v>
      </c>
      <c r="R294">
        <f>SARI!G291</f>
        <v>0</v>
      </c>
      <c r="S294" t="e">
        <f>SARI!G291/SARI!F291</f>
        <v>#DIV/0!</v>
      </c>
      <c r="T294">
        <f>SARI!H291</f>
        <v>0</v>
      </c>
      <c r="U294" s="83" t="e">
        <f>SARI!H291/SARI!F291</f>
        <v>#DIV/0!</v>
      </c>
      <c r="X294" s="81">
        <f>ILI!E291</f>
        <v>0</v>
      </c>
      <c r="Y294" s="81">
        <f>ILI!D291</f>
        <v>0</v>
      </c>
      <c r="Z294" s="83" t="e">
        <f t="shared" si="5"/>
        <v>#DIV/0!</v>
      </c>
      <c r="AA294" s="70" t="e">
        <f>ILI!E291/ILI!F291</f>
        <v>#DIV/0!</v>
      </c>
      <c r="AB294" s="81">
        <f>ILI!E291</f>
        <v>0</v>
      </c>
      <c r="AC294" s="70" t="e">
        <f>ILI!G291/ILI!E291</f>
        <v>#DIV/0!</v>
      </c>
      <c r="AD294" s="81">
        <f>ILI!H291 + ILI!I291</f>
        <v>0</v>
      </c>
      <c r="AE294" s="70" t="e">
        <f>(AD294)/ILI!F291</f>
        <v>#DIV/0!</v>
      </c>
    </row>
    <row r="295" spans="2:31" x14ac:dyDescent="0.25">
      <c r="B295" s="240">
        <f>SARI!$BZ292</f>
        <v>0</v>
      </c>
      <c r="C295" s="188"/>
      <c r="D295" s="72">
        <f>SARI!E292</f>
        <v>0</v>
      </c>
      <c r="E295" s="240">
        <f>SARI!$BZ292</f>
        <v>0</v>
      </c>
      <c r="F295" s="189"/>
      <c r="G295" s="70" t="e">
        <f>SARI!E292/SARI!D292</f>
        <v>#DIV/0!</v>
      </c>
      <c r="H295" s="240">
        <f>SARI!$BZ292</f>
        <v>0</v>
      </c>
      <c r="I295">
        <f>SARI!J292</f>
        <v>0</v>
      </c>
      <c r="J295">
        <f>SARI!K292</f>
        <v>0</v>
      </c>
      <c r="K295" s="190" t="e">
        <f>SARI!K292/SARI!J292</f>
        <v>#DIV/0!</v>
      </c>
      <c r="Q295" s="240">
        <f>SARI!$BZ292</f>
        <v>0</v>
      </c>
      <c r="R295">
        <f>SARI!G292</f>
        <v>0</v>
      </c>
      <c r="S295" t="e">
        <f>SARI!G292/SARI!F292</f>
        <v>#DIV/0!</v>
      </c>
      <c r="T295">
        <f>SARI!H292</f>
        <v>0</v>
      </c>
      <c r="U295" s="83" t="e">
        <f>SARI!H292/SARI!F292</f>
        <v>#DIV/0!</v>
      </c>
      <c r="X295" s="81">
        <f>ILI!E292</f>
        <v>0</v>
      </c>
      <c r="Y295" s="81">
        <f>ILI!D292</f>
        <v>0</v>
      </c>
      <c r="Z295" s="83" t="e">
        <f t="shared" si="5"/>
        <v>#DIV/0!</v>
      </c>
      <c r="AA295" s="70" t="e">
        <f>ILI!E292/ILI!F292</f>
        <v>#DIV/0!</v>
      </c>
      <c r="AB295" s="81">
        <f>ILI!E292</f>
        <v>0</v>
      </c>
      <c r="AC295" s="70" t="e">
        <f>ILI!G292/ILI!E292</f>
        <v>#DIV/0!</v>
      </c>
      <c r="AD295" s="81">
        <f>ILI!H292 + ILI!I292</f>
        <v>0</v>
      </c>
      <c r="AE295" s="70" t="e">
        <f>(AD295)/ILI!F292</f>
        <v>#DIV/0!</v>
      </c>
    </row>
    <row r="296" spans="2:31" x14ac:dyDescent="0.25">
      <c r="B296" s="240">
        <f>SARI!$BZ293</f>
        <v>0</v>
      </c>
      <c r="C296" s="188"/>
      <c r="D296" s="72">
        <f>SARI!E293</f>
        <v>0</v>
      </c>
      <c r="E296" s="240">
        <f>SARI!$BZ293</f>
        <v>0</v>
      </c>
      <c r="F296" s="189"/>
      <c r="G296" s="70" t="e">
        <f>SARI!E293/SARI!D293</f>
        <v>#DIV/0!</v>
      </c>
      <c r="H296" s="240">
        <f>SARI!$BZ293</f>
        <v>0</v>
      </c>
      <c r="I296">
        <f>SARI!J293</f>
        <v>0</v>
      </c>
      <c r="J296">
        <f>SARI!K293</f>
        <v>0</v>
      </c>
      <c r="K296" s="190" t="e">
        <f>SARI!K293/SARI!J293</f>
        <v>#DIV/0!</v>
      </c>
      <c r="Q296" s="240">
        <f>SARI!$BZ293</f>
        <v>0</v>
      </c>
      <c r="R296">
        <f>SARI!G293</f>
        <v>0</v>
      </c>
      <c r="S296" t="e">
        <f>SARI!G293/SARI!F293</f>
        <v>#DIV/0!</v>
      </c>
      <c r="T296">
        <f>SARI!H293</f>
        <v>0</v>
      </c>
      <c r="U296" s="83" t="e">
        <f>SARI!H293/SARI!F293</f>
        <v>#DIV/0!</v>
      </c>
      <c r="X296" s="81">
        <f>ILI!E293</f>
        <v>0</v>
      </c>
      <c r="Y296" s="81">
        <f>ILI!D293</f>
        <v>0</v>
      </c>
      <c r="Z296" s="83" t="e">
        <f t="shared" si="5"/>
        <v>#DIV/0!</v>
      </c>
      <c r="AA296" s="70" t="e">
        <f>ILI!E293/ILI!F293</f>
        <v>#DIV/0!</v>
      </c>
      <c r="AB296" s="81">
        <f>ILI!E293</f>
        <v>0</v>
      </c>
      <c r="AC296" s="70" t="e">
        <f>ILI!G293/ILI!E293</f>
        <v>#DIV/0!</v>
      </c>
      <c r="AD296" s="81">
        <f>ILI!H293 + ILI!I293</f>
        <v>0</v>
      </c>
      <c r="AE296" s="70" t="e">
        <f>(AD296)/ILI!F293</f>
        <v>#DIV/0!</v>
      </c>
    </row>
    <row r="297" spans="2:31" x14ac:dyDescent="0.25">
      <c r="B297" s="240">
        <f>SARI!$BZ294</f>
        <v>0</v>
      </c>
      <c r="C297" s="188"/>
      <c r="D297" s="72">
        <f>SARI!E294</f>
        <v>0</v>
      </c>
      <c r="E297" s="240">
        <f>SARI!$BZ294</f>
        <v>0</v>
      </c>
      <c r="F297" s="189"/>
      <c r="G297" s="70" t="e">
        <f>SARI!E294/SARI!D294</f>
        <v>#DIV/0!</v>
      </c>
      <c r="H297" s="240">
        <f>SARI!$BZ294</f>
        <v>0</v>
      </c>
      <c r="I297">
        <f>SARI!J294</f>
        <v>0</v>
      </c>
      <c r="J297">
        <f>SARI!K294</f>
        <v>0</v>
      </c>
      <c r="K297" s="190" t="e">
        <f>SARI!K294/SARI!J294</f>
        <v>#DIV/0!</v>
      </c>
      <c r="Q297" s="240">
        <f>SARI!$BZ294</f>
        <v>0</v>
      </c>
      <c r="R297">
        <f>SARI!G294</f>
        <v>0</v>
      </c>
      <c r="S297" t="e">
        <f>SARI!G294/SARI!F294</f>
        <v>#DIV/0!</v>
      </c>
      <c r="T297">
        <f>SARI!H294</f>
        <v>0</v>
      </c>
      <c r="U297" s="83" t="e">
        <f>SARI!H294/SARI!F294</f>
        <v>#DIV/0!</v>
      </c>
      <c r="X297" s="81">
        <f>ILI!E294</f>
        <v>0</v>
      </c>
      <c r="Y297" s="81">
        <f>ILI!D294</f>
        <v>0</v>
      </c>
      <c r="Z297" s="83" t="e">
        <f t="shared" si="5"/>
        <v>#DIV/0!</v>
      </c>
      <c r="AA297" s="70" t="e">
        <f>ILI!E294/ILI!F294</f>
        <v>#DIV/0!</v>
      </c>
      <c r="AB297" s="81">
        <f>ILI!E294</f>
        <v>0</v>
      </c>
      <c r="AC297" s="70" t="e">
        <f>ILI!G294/ILI!E294</f>
        <v>#DIV/0!</v>
      </c>
      <c r="AD297" s="81">
        <f>ILI!H294 + ILI!I294</f>
        <v>0</v>
      </c>
      <c r="AE297" s="70" t="e">
        <f>(AD297)/ILI!F294</f>
        <v>#DIV/0!</v>
      </c>
    </row>
    <row r="298" spans="2:31" x14ac:dyDescent="0.25">
      <c r="B298" s="240">
        <f>SARI!$BZ295</f>
        <v>0</v>
      </c>
      <c r="C298" s="188"/>
      <c r="D298" s="72">
        <f>SARI!E295</f>
        <v>0</v>
      </c>
      <c r="E298" s="240">
        <f>SARI!$BZ295</f>
        <v>0</v>
      </c>
      <c r="F298" s="189"/>
      <c r="G298" s="70" t="e">
        <f>SARI!E295/SARI!D295</f>
        <v>#DIV/0!</v>
      </c>
      <c r="H298" s="240">
        <f>SARI!$BZ295</f>
        <v>0</v>
      </c>
      <c r="I298">
        <f>SARI!J295</f>
        <v>0</v>
      </c>
      <c r="J298">
        <f>SARI!K295</f>
        <v>0</v>
      </c>
      <c r="K298" s="190" t="e">
        <f>SARI!K295/SARI!J295</f>
        <v>#DIV/0!</v>
      </c>
      <c r="Q298" s="240">
        <f>SARI!$BZ295</f>
        <v>0</v>
      </c>
      <c r="R298">
        <f>SARI!G295</f>
        <v>0</v>
      </c>
      <c r="S298" t="e">
        <f>SARI!G295/SARI!F295</f>
        <v>#DIV/0!</v>
      </c>
      <c r="T298">
        <f>SARI!H295</f>
        <v>0</v>
      </c>
      <c r="U298" s="83" t="e">
        <f>SARI!H295/SARI!F295</f>
        <v>#DIV/0!</v>
      </c>
      <c r="X298" s="81">
        <f>ILI!E295</f>
        <v>0</v>
      </c>
      <c r="Y298" s="81">
        <f>ILI!D295</f>
        <v>0</v>
      </c>
      <c r="Z298" s="83" t="e">
        <f t="shared" si="5"/>
        <v>#DIV/0!</v>
      </c>
      <c r="AA298" s="70" t="e">
        <f>ILI!E295/ILI!F295</f>
        <v>#DIV/0!</v>
      </c>
      <c r="AB298" s="81">
        <f>ILI!E295</f>
        <v>0</v>
      </c>
      <c r="AC298" s="70" t="e">
        <f>ILI!G295/ILI!E295</f>
        <v>#DIV/0!</v>
      </c>
      <c r="AD298" s="81">
        <f>ILI!H295 + ILI!I295</f>
        <v>0</v>
      </c>
      <c r="AE298" s="70" t="e">
        <f>(AD298)/ILI!F295</f>
        <v>#DIV/0!</v>
      </c>
    </row>
    <row r="299" spans="2:31" x14ac:dyDescent="0.25">
      <c r="B299" s="240">
        <f>SARI!$BZ296</f>
        <v>0</v>
      </c>
      <c r="C299" s="188"/>
      <c r="D299" s="72">
        <f>SARI!E296</f>
        <v>0</v>
      </c>
      <c r="E299" s="240">
        <f>SARI!$BZ296</f>
        <v>0</v>
      </c>
      <c r="F299" s="189"/>
      <c r="G299" s="70" t="e">
        <f>SARI!E296/SARI!D296</f>
        <v>#DIV/0!</v>
      </c>
      <c r="H299" s="240">
        <f>SARI!$BZ296</f>
        <v>0</v>
      </c>
      <c r="I299">
        <f>SARI!J296</f>
        <v>0</v>
      </c>
      <c r="J299">
        <f>SARI!K296</f>
        <v>0</v>
      </c>
      <c r="K299" s="190" t="e">
        <f>SARI!K296/SARI!J296</f>
        <v>#DIV/0!</v>
      </c>
      <c r="Q299" s="240">
        <f>SARI!$BZ296</f>
        <v>0</v>
      </c>
      <c r="R299">
        <f>SARI!G296</f>
        <v>0</v>
      </c>
      <c r="S299" t="e">
        <f>SARI!G296/SARI!F296</f>
        <v>#DIV/0!</v>
      </c>
      <c r="T299">
        <f>SARI!H296</f>
        <v>0</v>
      </c>
      <c r="U299" s="83" t="e">
        <f>SARI!H296/SARI!F296</f>
        <v>#DIV/0!</v>
      </c>
      <c r="X299" s="81">
        <f>ILI!E296</f>
        <v>0</v>
      </c>
      <c r="Y299" s="81">
        <f>ILI!D296</f>
        <v>0</v>
      </c>
      <c r="Z299" s="83" t="e">
        <f t="shared" si="5"/>
        <v>#DIV/0!</v>
      </c>
      <c r="AA299" s="70" t="e">
        <f>ILI!E296/ILI!F296</f>
        <v>#DIV/0!</v>
      </c>
      <c r="AB299" s="81">
        <f>ILI!E296</f>
        <v>0</v>
      </c>
      <c r="AC299" s="70" t="e">
        <f>ILI!G296/ILI!E296</f>
        <v>#DIV/0!</v>
      </c>
      <c r="AD299" s="81">
        <f>ILI!H296 + ILI!I296</f>
        <v>0</v>
      </c>
      <c r="AE299" s="70" t="e">
        <f>(AD299)/ILI!F296</f>
        <v>#DIV/0!</v>
      </c>
    </row>
    <row r="300" spans="2:31" x14ac:dyDescent="0.25">
      <c r="B300" s="240">
        <f>SARI!$BZ297</f>
        <v>0</v>
      </c>
      <c r="C300" s="188"/>
      <c r="D300" s="72">
        <f>SARI!E297</f>
        <v>0</v>
      </c>
      <c r="E300" s="240">
        <f>SARI!$BZ297</f>
        <v>0</v>
      </c>
      <c r="F300" s="189"/>
      <c r="G300" s="70" t="e">
        <f>SARI!E297/SARI!D297</f>
        <v>#DIV/0!</v>
      </c>
      <c r="H300" s="240">
        <f>SARI!$BZ297</f>
        <v>0</v>
      </c>
      <c r="I300">
        <f>SARI!J297</f>
        <v>0</v>
      </c>
      <c r="J300">
        <f>SARI!K297</f>
        <v>0</v>
      </c>
      <c r="K300" s="190" t="e">
        <f>SARI!K297/SARI!J297</f>
        <v>#DIV/0!</v>
      </c>
      <c r="Q300" s="240">
        <f>SARI!$BZ297</f>
        <v>0</v>
      </c>
      <c r="R300">
        <f>SARI!G297</f>
        <v>0</v>
      </c>
      <c r="S300" t="e">
        <f>SARI!G297/SARI!F297</f>
        <v>#DIV/0!</v>
      </c>
      <c r="T300">
        <f>SARI!H297</f>
        <v>0</v>
      </c>
      <c r="U300" s="83" t="e">
        <f>SARI!H297/SARI!F297</f>
        <v>#DIV/0!</v>
      </c>
      <c r="X300" s="81">
        <f>ILI!E297</f>
        <v>0</v>
      </c>
      <c r="Y300" s="81">
        <f>ILI!D297</f>
        <v>0</v>
      </c>
      <c r="Z300" s="83" t="e">
        <f t="shared" si="5"/>
        <v>#DIV/0!</v>
      </c>
      <c r="AA300" s="70" t="e">
        <f>ILI!E297/ILI!F297</f>
        <v>#DIV/0!</v>
      </c>
      <c r="AB300" s="81">
        <f>ILI!E297</f>
        <v>0</v>
      </c>
      <c r="AC300" s="70" t="e">
        <f>ILI!G297/ILI!E297</f>
        <v>#DIV/0!</v>
      </c>
      <c r="AD300" s="81">
        <f>ILI!H297 + ILI!I297</f>
        <v>0</v>
      </c>
      <c r="AE300" s="70" t="e">
        <f>(AD300)/ILI!F297</f>
        <v>#DIV/0!</v>
      </c>
    </row>
    <row r="301" spans="2:31" x14ac:dyDescent="0.25">
      <c r="B301" s="240">
        <f>SARI!$BZ298</f>
        <v>0</v>
      </c>
      <c r="C301" s="188"/>
      <c r="D301" s="72">
        <f>SARI!E298</f>
        <v>0</v>
      </c>
      <c r="E301" s="240">
        <f>SARI!$BZ298</f>
        <v>0</v>
      </c>
      <c r="F301" s="189"/>
      <c r="G301" s="70" t="e">
        <f>SARI!E298/SARI!D298</f>
        <v>#DIV/0!</v>
      </c>
      <c r="H301" s="240">
        <f>SARI!$BZ298</f>
        <v>0</v>
      </c>
      <c r="I301">
        <f>SARI!J298</f>
        <v>0</v>
      </c>
      <c r="J301">
        <f>SARI!K298</f>
        <v>0</v>
      </c>
      <c r="K301" s="190" t="e">
        <f>SARI!K298/SARI!J298</f>
        <v>#DIV/0!</v>
      </c>
      <c r="Q301" s="240">
        <f>SARI!$BZ298</f>
        <v>0</v>
      </c>
      <c r="R301">
        <f>SARI!G298</f>
        <v>0</v>
      </c>
      <c r="S301" t="e">
        <f>SARI!G298/SARI!F298</f>
        <v>#DIV/0!</v>
      </c>
      <c r="T301">
        <f>SARI!H298</f>
        <v>0</v>
      </c>
      <c r="U301" s="83" t="e">
        <f>SARI!H298/SARI!F298</f>
        <v>#DIV/0!</v>
      </c>
      <c r="X301" s="81">
        <f>ILI!E298</f>
        <v>0</v>
      </c>
      <c r="Y301" s="81">
        <f>ILI!D298</f>
        <v>0</v>
      </c>
      <c r="Z301" s="83" t="e">
        <f t="shared" si="5"/>
        <v>#DIV/0!</v>
      </c>
      <c r="AA301" s="70" t="e">
        <f>ILI!E298/ILI!F298</f>
        <v>#DIV/0!</v>
      </c>
      <c r="AB301" s="81">
        <f>ILI!E298</f>
        <v>0</v>
      </c>
      <c r="AC301" s="70" t="e">
        <f>ILI!G298/ILI!E298</f>
        <v>#DIV/0!</v>
      </c>
      <c r="AD301" s="81">
        <f>ILI!H298 + ILI!I298</f>
        <v>0</v>
      </c>
      <c r="AE301" s="70" t="e">
        <f>(AD301)/ILI!F298</f>
        <v>#DIV/0!</v>
      </c>
    </row>
    <row r="302" spans="2:31" x14ac:dyDescent="0.25">
      <c r="B302" s="240">
        <f>SARI!$BZ299</f>
        <v>0</v>
      </c>
      <c r="C302" s="188"/>
      <c r="D302" s="72">
        <f>SARI!E299</f>
        <v>0</v>
      </c>
      <c r="E302" s="240">
        <f>SARI!$BZ299</f>
        <v>0</v>
      </c>
      <c r="F302" s="189"/>
      <c r="G302" s="70" t="e">
        <f>SARI!E299/SARI!D299</f>
        <v>#DIV/0!</v>
      </c>
      <c r="H302" s="240">
        <f>SARI!$BZ299</f>
        <v>0</v>
      </c>
      <c r="I302">
        <f>SARI!J299</f>
        <v>0</v>
      </c>
      <c r="J302">
        <f>SARI!K299</f>
        <v>0</v>
      </c>
      <c r="K302" s="190" t="e">
        <f>SARI!K299/SARI!J299</f>
        <v>#DIV/0!</v>
      </c>
      <c r="Q302" s="240">
        <f>SARI!$BZ299</f>
        <v>0</v>
      </c>
      <c r="R302">
        <f>SARI!G299</f>
        <v>0</v>
      </c>
      <c r="S302" t="e">
        <f>SARI!G299/SARI!F299</f>
        <v>#DIV/0!</v>
      </c>
      <c r="T302">
        <f>SARI!H299</f>
        <v>0</v>
      </c>
      <c r="U302" s="83" t="e">
        <f>SARI!H299/SARI!F299</f>
        <v>#DIV/0!</v>
      </c>
      <c r="X302" s="81">
        <f>ILI!E299</f>
        <v>0</v>
      </c>
      <c r="Y302" s="81">
        <f>ILI!D299</f>
        <v>0</v>
      </c>
      <c r="Z302" s="83" t="e">
        <f t="shared" si="5"/>
        <v>#DIV/0!</v>
      </c>
      <c r="AA302" s="70" t="e">
        <f>ILI!E299/ILI!F299</f>
        <v>#DIV/0!</v>
      </c>
      <c r="AB302" s="81">
        <f>ILI!E299</f>
        <v>0</v>
      </c>
      <c r="AC302" s="70" t="e">
        <f>ILI!G299/ILI!E299</f>
        <v>#DIV/0!</v>
      </c>
      <c r="AD302" s="81">
        <f>ILI!H299 + ILI!I299</f>
        <v>0</v>
      </c>
      <c r="AE302" s="70" t="e">
        <f>(AD302)/ILI!F299</f>
        <v>#DIV/0!</v>
      </c>
    </row>
    <row r="303" spans="2:31" x14ac:dyDescent="0.25">
      <c r="B303" s="240">
        <f>SARI!$BZ300</f>
        <v>0</v>
      </c>
      <c r="C303" s="188"/>
      <c r="D303" s="72">
        <f>SARI!E300</f>
        <v>0</v>
      </c>
      <c r="E303" s="240">
        <f>SARI!$BZ300</f>
        <v>0</v>
      </c>
      <c r="F303" s="189"/>
      <c r="G303" s="70" t="e">
        <f>SARI!E300/SARI!D300</f>
        <v>#DIV/0!</v>
      </c>
      <c r="H303" s="240">
        <f>SARI!$BZ300</f>
        <v>0</v>
      </c>
      <c r="I303">
        <f>SARI!J300</f>
        <v>0</v>
      </c>
      <c r="J303">
        <f>SARI!K300</f>
        <v>0</v>
      </c>
      <c r="K303" s="190" t="e">
        <f>SARI!K300/SARI!J300</f>
        <v>#DIV/0!</v>
      </c>
      <c r="Q303" s="240">
        <f>SARI!$BZ300</f>
        <v>0</v>
      </c>
      <c r="R303">
        <f>SARI!G300</f>
        <v>0</v>
      </c>
      <c r="S303" t="e">
        <f>SARI!G300/SARI!F300</f>
        <v>#DIV/0!</v>
      </c>
      <c r="T303">
        <f>SARI!H300</f>
        <v>0</v>
      </c>
      <c r="U303" s="83" t="e">
        <f>SARI!H300/SARI!F300</f>
        <v>#DIV/0!</v>
      </c>
      <c r="X303" s="81">
        <f>ILI!E300</f>
        <v>0</v>
      </c>
      <c r="Y303" s="81">
        <f>ILI!D300</f>
        <v>0</v>
      </c>
      <c r="Z303" s="83" t="e">
        <f t="shared" si="5"/>
        <v>#DIV/0!</v>
      </c>
      <c r="AA303" s="70" t="e">
        <f>ILI!E300/ILI!F300</f>
        <v>#DIV/0!</v>
      </c>
      <c r="AB303" s="81">
        <f>ILI!E300</f>
        <v>0</v>
      </c>
      <c r="AC303" s="70" t="e">
        <f>ILI!G300/ILI!E300</f>
        <v>#DIV/0!</v>
      </c>
      <c r="AD303" s="81">
        <f>ILI!H300 + ILI!I300</f>
        <v>0</v>
      </c>
      <c r="AE303" s="70" t="e">
        <f>(AD303)/ILI!F300</f>
        <v>#DIV/0!</v>
      </c>
    </row>
    <row r="304" spans="2:31" x14ac:dyDescent="0.25">
      <c r="B304" s="240">
        <f>SARI!$BZ301</f>
        <v>0</v>
      </c>
      <c r="C304" s="188"/>
      <c r="D304" s="72">
        <f>SARI!E301</f>
        <v>0</v>
      </c>
      <c r="E304" s="240">
        <f>SARI!$BZ301</f>
        <v>0</v>
      </c>
      <c r="F304" s="189"/>
      <c r="G304" s="70" t="e">
        <f>SARI!E301/SARI!D301</f>
        <v>#DIV/0!</v>
      </c>
      <c r="H304" s="240">
        <f>SARI!$BZ301</f>
        <v>0</v>
      </c>
      <c r="I304">
        <f>SARI!J301</f>
        <v>0</v>
      </c>
      <c r="J304">
        <f>SARI!K301</f>
        <v>0</v>
      </c>
      <c r="K304" s="190" t="e">
        <f>SARI!K301/SARI!J301</f>
        <v>#DIV/0!</v>
      </c>
      <c r="Q304" s="240">
        <f>SARI!$BZ301</f>
        <v>0</v>
      </c>
      <c r="R304">
        <f>SARI!G301</f>
        <v>0</v>
      </c>
      <c r="S304" t="e">
        <f>SARI!G301/SARI!F301</f>
        <v>#DIV/0!</v>
      </c>
      <c r="T304">
        <f>SARI!H301</f>
        <v>0</v>
      </c>
      <c r="U304" s="83" t="e">
        <f>SARI!H301/SARI!F301</f>
        <v>#DIV/0!</v>
      </c>
      <c r="X304" s="81">
        <f>ILI!E301</f>
        <v>0</v>
      </c>
      <c r="Y304" s="81">
        <f>ILI!D301</f>
        <v>0</v>
      </c>
      <c r="Z304" s="83" t="e">
        <f t="shared" si="5"/>
        <v>#DIV/0!</v>
      </c>
      <c r="AA304" s="70" t="e">
        <f>ILI!E301/ILI!F301</f>
        <v>#DIV/0!</v>
      </c>
      <c r="AB304" s="81">
        <f>ILI!E301</f>
        <v>0</v>
      </c>
      <c r="AC304" s="70" t="e">
        <f>ILI!G301/ILI!E301</f>
        <v>#DIV/0!</v>
      </c>
      <c r="AD304" s="81">
        <f>ILI!H301 + ILI!I301</f>
        <v>0</v>
      </c>
      <c r="AE304" s="70" t="e">
        <f>(AD304)/ILI!F301</f>
        <v>#DIV/0!</v>
      </c>
    </row>
    <row r="305" spans="2:31" x14ac:dyDescent="0.25">
      <c r="B305" s="240">
        <f>SARI!$BZ302</f>
        <v>0</v>
      </c>
      <c r="C305" s="188"/>
      <c r="D305" s="72">
        <f>SARI!E302</f>
        <v>0</v>
      </c>
      <c r="E305" s="240">
        <f>SARI!$BZ302</f>
        <v>0</v>
      </c>
      <c r="F305" s="189"/>
      <c r="G305" s="70" t="e">
        <f>SARI!E302/SARI!D302</f>
        <v>#DIV/0!</v>
      </c>
      <c r="H305" s="240">
        <f>SARI!$BZ302</f>
        <v>0</v>
      </c>
      <c r="I305">
        <f>SARI!J302</f>
        <v>0</v>
      </c>
      <c r="J305">
        <f>SARI!K302</f>
        <v>0</v>
      </c>
      <c r="K305" s="190" t="e">
        <f>SARI!K302/SARI!J302</f>
        <v>#DIV/0!</v>
      </c>
      <c r="Q305" s="240">
        <f>SARI!$BZ302</f>
        <v>0</v>
      </c>
      <c r="R305">
        <f>SARI!G302</f>
        <v>0</v>
      </c>
      <c r="S305" t="e">
        <f>SARI!G302/SARI!F302</f>
        <v>#DIV/0!</v>
      </c>
      <c r="T305">
        <f>SARI!H302</f>
        <v>0</v>
      </c>
      <c r="U305" s="83" t="e">
        <f>SARI!H302/SARI!F302</f>
        <v>#DIV/0!</v>
      </c>
      <c r="X305" s="81">
        <f>ILI!E302</f>
        <v>0</v>
      </c>
      <c r="Y305" s="81">
        <f>ILI!D302</f>
        <v>0</v>
      </c>
      <c r="Z305" s="83" t="e">
        <f t="shared" si="5"/>
        <v>#DIV/0!</v>
      </c>
      <c r="AA305" s="70" t="e">
        <f>ILI!E302/ILI!F302</f>
        <v>#DIV/0!</v>
      </c>
      <c r="AB305" s="81">
        <f>ILI!E302</f>
        <v>0</v>
      </c>
      <c r="AC305" s="70" t="e">
        <f>ILI!G302/ILI!E302</f>
        <v>#DIV/0!</v>
      </c>
      <c r="AD305" s="81">
        <f>ILI!H302 + ILI!I302</f>
        <v>0</v>
      </c>
      <c r="AE305" s="70" t="e">
        <f>(AD305)/ILI!F302</f>
        <v>#DIV/0!</v>
      </c>
    </row>
    <row r="306" spans="2:31" x14ac:dyDescent="0.25">
      <c r="B306" s="240">
        <f>SARI!$BZ303</f>
        <v>0</v>
      </c>
      <c r="C306" s="188"/>
      <c r="D306" s="72">
        <f>SARI!E303</f>
        <v>0</v>
      </c>
      <c r="E306" s="240">
        <f>SARI!$BZ303</f>
        <v>0</v>
      </c>
      <c r="F306" s="189"/>
      <c r="G306" s="70" t="e">
        <f>SARI!E303/SARI!D303</f>
        <v>#DIV/0!</v>
      </c>
      <c r="H306" s="240">
        <f>SARI!$BZ303</f>
        <v>0</v>
      </c>
      <c r="I306">
        <f>SARI!J303</f>
        <v>0</v>
      </c>
      <c r="J306">
        <f>SARI!K303</f>
        <v>0</v>
      </c>
      <c r="K306" s="190" t="e">
        <f>SARI!K303/SARI!J303</f>
        <v>#DIV/0!</v>
      </c>
      <c r="Q306" s="240">
        <f>SARI!$BZ303</f>
        <v>0</v>
      </c>
      <c r="R306">
        <f>SARI!G303</f>
        <v>0</v>
      </c>
      <c r="S306" t="e">
        <f>SARI!G303/SARI!F303</f>
        <v>#DIV/0!</v>
      </c>
      <c r="T306">
        <f>SARI!H303</f>
        <v>0</v>
      </c>
      <c r="U306" s="83" t="e">
        <f>SARI!H303/SARI!F303</f>
        <v>#DIV/0!</v>
      </c>
      <c r="X306" s="81">
        <f>ILI!E303</f>
        <v>0</v>
      </c>
      <c r="Y306" s="81">
        <f>ILI!D303</f>
        <v>0</v>
      </c>
      <c r="Z306" s="83" t="e">
        <f t="shared" si="5"/>
        <v>#DIV/0!</v>
      </c>
      <c r="AA306" s="70" t="e">
        <f>ILI!E303/ILI!F303</f>
        <v>#DIV/0!</v>
      </c>
      <c r="AB306" s="81">
        <f>ILI!E303</f>
        <v>0</v>
      </c>
      <c r="AC306" s="70" t="e">
        <f>ILI!G303/ILI!E303</f>
        <v>#DIV/0!</v>
      </c>
      <c r="AD306" s="81">
        <f>ILI!H303 + ILI!I303</f>
        <v>0</v>
      </c>
      <c r="AE306" s="70" t="e">
        <f>(AD306)/ILI!F303</f>
        <v>#DIV/0!</v>
      </c>
    </row>
    <row r="307" spans="2:31" x14ac:dyDescent="0.25">
      <c r="B307" s="240">
        <f>SARI!$BZ304</f>
        <v>0</v>
      </c>
      <c r="C307" s="188"/>
      <c r="D307" s="72">
        <f>SARI!E304</f>
        <v>0</v>
      </c>
      <c r="E307" s="240">
        <f>SARI!$BZ304</f>
        <v>0</v>
      </c>
      <c r="F307" s="189"/>
      <c r="G307" s="70" t="e">
        <f>SARI!E304/SARI!D304</f>
        <v>#DIV/0!</v>
      </c>
      <c r="H307" s="240">
        <f>SARI!$BZ304</f>
        <v>0</v>
      </c>
      <c r="I307">
        <f>SARI!J304</f>
        <v>0</v>
      </c>
      <c r="J307">
        <f>SARI!K304</f>
        <v>0</v>
      </c>
      <c r="K307" s="190" t="e">
        <f>SARI!K304/SARI!J304</f>
        <v>#DIV/0!</v>
      </c>
      <c r="Q307" s="240">
        <f>SARI!$BZ304</f>
        <v>0</v>
      </c>
      <c r="R307">
        <f>SARI!G304</f>
        <v>0</v>
      </c>
      <c r="S307" t="e">
        <f>SARI!G304/SARI!F304</f>
        <v>#DIV/0!</v>
      </c>
      <c r="T307">
        <f>SARI!H304</f>
        <v>0</v>
      </c>
      <c r="U307" s="83" t="e">
        <f>SARI!H304/SARI!F304</f>
        <v>#DIV/0!</v>
      </c>
      <c r="X307" s="81">
        <f>ILI!E304</f>
        <v>0</v>
      </c>
      <c r="Y307" s="81">
        <f>ILI!D304</f>
        <v>0</v>
      </c>
      <c r="Z307" s="83" t="e">
        <f t="shared" si="5"/>
        <v>#DIV/0!</v>
      </c>
      <c r="AA307" s="70" t="e">
        <f>ILI!E304/ILI!F304</f>
        <v>#DIV/0!</v>
      </c>
      <c r="AB307" s="81">
        <f>ILI!E304</f>
        <v>0</v>
      </c>
      <c r="AC307" s="70" t="e">
        <f>ILI!G304/ILI!E304</f>
        <v>#DIV/0!</v>
      </c>
      <c r="AD307" s="81">
        <f>ILI!H304 + ILI!I304</f>
        <v>0</v>
      </c>
      <c r="AE307" s="70" t="e">
        <f>(AD307)/ILI!F304</f>
        <v>#DIV/0!</v>
      </c>
    </row>
    <row r="308" spans="2:31" x14ac:dyDescent="0.25">
      <c r="B308" s="240">
        <f>SARI!$BZ305</f>
        <v>0</v>
      </c>
      <c r="C308" s="188"/>
      <c r="D308" s="72">
        <f>SARI!E305</f>
        <v>0</v>
      </c>
      <c r="E308" s="240">
        <f>SARI!$BZ305</f>
        <v>0</v>
      </c>
      <c r="F308" s="189"/>
      <c r="G308" s="70" t="e">
        <f>SARI!E305/SARI!D305</f>
        <v>#DIV/0!</v>
      </c>
      <c r="H308" s="240">
        <f>SARI!$BZ305</f>
        <v>0</v>
      </c>
      <c r="I308">
        <f>SARI!J305</f>
        <v>0</v>
      </c>
      <c r="J308">
        <f>SARI!K305</f>
        <v>0</v>
      </c>
      <c r="K308" s="190" t="e">
        <f>SARI!K305/SARI!J305</f>
        <v>#DIV/0!</v>
      </c>
      <c r="Q308" s="240">
        <f>SARI!$BZ305</f>
        <v>0</v>
      </c>
      <c r="R308">
        <f>SARI!G305</f>
        <v>0</v>
      </c>
      <c r="S308" t="e">
        <f>SARI!G305/SARI!F305</f>
        <v>#DIV/0!</v>
      </c>
      <c r="T308">
        <f>SARI!H305</f>
        <v>0</v>
      </c>
      <c r="U308" s="83" t="e">
        <f>SARI!H305/SARI!F305</f>
        <v>#DIV/0!</v>
      </c>
      <c r="X308" s="81">
        <f>ILI!E305</f>
        <v>0</v>
      </c>
      <c r="Y308" s="81">
        <f>ILI!D305</f>
        <v>0</v>
      </c>
      <c r="Z308" s="83" t="e">
        <f t="shared" si="5"/>
        <v>#DIV/0!</v>
      </c>
      <c r="AA308" s="70" t="e">
        <f>ILI!E305/ILI!F305</f>
        <v>#DIV/0!</v>
      </c>
      <c r="AB308" s="81">
        <f>ILI!E305</f>
        <v>0</v>
      </c>
      <c r="AC308" s="70" t="e">
        <f>ILI!G305/ILI!E305</f>
        <v>#DIV/0!</v>
      </c>
      <c r="AD308" s="81">
        <f>ILI!H305 + ILI!I305</f>
        <v>0</v>
      </c>
      <c r="AE308" s="70" t="e">
        <f>(AD308)/ILI!F305</f>
        <v>#DIV/0!</v>
      </c>
    </row>
    <row r="309" spans="2:31" x14ac:dyDescent="0.25">
      <c r="B309" s="240">
        <f>SARI!$BZ306</f>
        <v>0</v>
      </c>
      <c r="C309" s="188"/>
      <c r="D309" s="72">
        <f>SARI!E306</f>
        <v>0</v>
      </c>
      <c r="E309" s="240">
        <f>SARI!$BZ306</f>
        <v>0</v>
      </c>
      <c r="F309" s="189"/>
      <c r="G309" s="70" t="e">
        <f>SARI!E306/SARI!D306</f>
        <v>#DIV/0!</v>
      </c>
      <c r="H309" s="240">
        <f>SARI!$BZ306</f>
        <v>0</v>
      </c>
      <c r="I309">
        <f>SARI!J306</f>
        <v>0</v>
      </c>
      <c r="J309">
        <f>SARI!K306</f>
        <v>0</v>
      </c>
      <c r="K309" s="190" t="e">
        <f>SARI!K306/SARI!J306</f>
        <v>#DIV/0!</v>
      </c>
      <c r="Q309" s="240">
        <f>SARI!$BZ306</f>
        <v>0</v>
      </c>
      <c r="R309">
        <f>SARI!G306</f>
        <v>0</v>
      </c>
      <c r="S309" t="e">
        <f>SARI!G306/SARI!F306</f>
        <v>#DIV/0!</v>
      </c>
      <c r="T309">
        <f>SARI!H306</f>
        <v>0</v>
      </c>
      <c r="U309" s="83" t="e">
        <f>SARI!H306/SARI!F306</f>
        <v>#DIV/0!</v>
      </c>
      <c r="X309" s="81">
        <f>ILI!E306</f>
        <v>0</v>
      </c>
      <c r="Y309" s="81">
        <f>ILI!D306</f>
        <v>0</v>
      </c>
      <c r="Z309" s="83" t="e">
        <f t="shared" si="5"/>
        <v>#DIV/0!</v>
      </c>
      <c r="AA309" s="70" t="e">
        <f>ILI!E306/ILI!F306</f>
        <v>#DIV/0!</v>
      </c>
      <c r="AB309" s="81">
        <f>ILI!E306</f>
        <v>0</v>
      </c>
      <c r="AC309" s="70" t="e">
        <f>ILI!G306/ILI!E306</f>
        <v>#DIV/0!</v>
      </c>
      <c r="AD309" s="81">
        <f>ILI!H306 + ILI!I306</f>
        <v>0</v>
      </c>
      <c r="AE309" s="70" t="e">
        <f>(AD309)/ILI!F306</f>
        <v>#DIV/0!</v>
      </c>
    </row>
    <row r="310" spans="2:31" x14ac:dyDescent="0.25">
      <c r="B310" s="240">
        <f>SARI!$BZ307</f>
        <v>0</v>
      </c>
      <c r="C310" s="188"/>
      <c r="D310" s="72">
        <f>SARI!E307</f>
        <v>0</v>
      </c>
      <c r="E310" s="240">
        <f>SARI!$BZ307</f>
        <v>0</v>
      </c>
      <c r="F310" s="189"/>
      <c r="G310" s="70" t="e">
        <f>SARI!E307/SARI!D307</f>
        <v>#DIV/0!</v>
      </c>
      <c r="H310" s="240">
        <f>SARI!$BZ307</f>
        <v>0</v>
      </c>
      <c r="I310">
        <f>SARI!J307</f>
        <v>0</v>
      </c>
      <c r="J310">
        <f>SARI!K307</f>
        <v>0</v>
      </c>
      <c r="K310" s="190" t="e">
        <f>SARI!K307/SARI!J307</f>
        <v>#DIV/0!</v>
      </c>
      <c r="Q310" s="240">
        <f>SARI!$BZ307</f>
        <v>0</v>
      </c>
      <c r="R310">
        <f>SARI!G307</f>
        <v>0</v>
      </c>
      <c r="S310" t="e">
        <f>SARI!G307/SARI!F307</f>
        <v>#DIV/0!</v>
      </c>
      <c r="T310">
        <f>SARI!H307</f>
        <v>0</v>
      </c>
      <c r="U310" s="83" t="e">
        <f>SARI!H307/SARI!F307</f>
        <v>#DIV/0!</v>
      </c>
      <c r="X310" s="81">
        <f>ILI!E307</f>
        <v>0</v>
      </c>
      <c r="Y310" s="81">
        <f>ILI!D307</f>
        <v>0</v>
      </c>
      <c r="Z310" s="83" t="e">
        <f t="shared" si="5"/>
        <v>#DIV/0!</v>
      </c>
      <c r="AA310" s="70" t="e">
        <f>ILI!E307/ILI!F307</f>
        <v>#DIV/0!</v>
      </c>
      <c r="AB310" s="81">
        <f>ILI!E307</f>
        <v>0</v>
      </c>
      <c r="AC310" s="70" t="e">
        <f>ILI!G307/ILI!E307</f>
        <v>#DIV/0!</v>
      </c>
      <c r="AD310" s="81">
        <f>ILI!H307 + ILI!I307</f>
        <v>0</v>
      </c>
      <c r="AE310" s="70" t="e">
        <f>(AD310)/ILI!F307</f>
        <v>#DIV/0!</v>
      </c>
    </row>
    <row r="311" spans="2:31" x14ac:dyDescent="0.25">
      <c r="B311" s="240">
        <f>SARI!$BZ308</f>
        <v>0</v>
      </c>
      <c r="C311" s="188"/>
      <c r="D311" s="72">
        <f>SARI!E308</f>
        <v>0</v>
      </c>
      <c r="E311" s="240">
        <f>SARI!$BZ308</f>
        <v>0</v>
      </c>
      <c r="F311" s="189"/>
      <c r="G311" s="70" t="e">
        <f>SARI!E308/SARI!D308</f>
        <v>#DIV/0!</v>
      </c>
      <c r="H311" s="240">
        <f>SARI!$BZ308</f>
        <v>0</v>
      </c>
      <c r="I311">
        <f>SARI!J308</f>
        <v>0</v>
      </c>
      <c r="J311">
        <f>SARI!K308</f>
        <v>0</v>
      </c>
      <c r="K311" s="190" t="e">
        <f>SARI!K308/SARI!J308</f>
        <v>#DIV/0!</v>
      </c>
      <c r="Q311" s="240">
        <f>SARI!$BZ308</f>
        <v>0</v>
      </c>
      <c r="R311">
        <f>SARI!G308</f>
        <v>0</v>
      </c>
      <c r="S311" t="e">
        <f>SARI!G308/SARI!F308</f>
        <v>#DIV/0!</v>
      </c>
      <c r="T311">
        <f>SARI!H308</f>
        <v>0</v>
      </c>
      <c r="U311" s="83" t="e">
        <f>SARI!H308/SARI!F308</f>
        <v>#DIV/0!</v>
      </c>
      <c r="X311" s="81">
        <f>ILI!E308</f>
        <v>0</v>
      </c>
      <c r="Y311" s="81">
        <f>ILI!D308</f>
        <v>0</v>
      </c>
      <c r="Z311" s="83" t="e">
        <f t="shared" si="5"/>
        <v>#DIV/0!</v>
      </c>
      <c r="AA311" s="70" t="e">
        <f>ILI!E308/ILI!F308</f>
        <v>#DIV/0!</v>
      </c>
      <c r="AB311" s="81">
        <f>ILI!E308</f>
        <v>0</v>
      </c>
      <c r="AC311" s="70" t="e">
        <f>ILI!G308/ILI!E308</f>
        <v>#DIV/0!</v>
      </c>
      <c r="AD311" s="81">
        <f>ILI!H308 + ILI!I308</f>
        <v>0</v>
      </c>
      <c r="AE311" s="70" t="e">
        <f>(AD311)/ILI!F308</f>
        <v>#DIV/0!</v>
      </c>
    </row>
    <row r="312" spans="2:31" x14ac:dyDescent="0.25">
      <c r="B312" s="240">
        <f>SARI!$BZ309</f>
        <v>0</v>
      </c>
      <c r="C312" s="188"/>
      <c r="D312" s="72">
        <f>SARI!E309</f>
        <v>0</v>
      </c>
      <c r="E312" s="240">
        <f>SARI!$BZ309</f>
        <v>0</v>
      </c>
      <c r="F312" s="189"/>
      <c r="G312" s="70" t="e">
        <f>SARI!E309/SARI!D309</f>
        <v>#DIV/0!</v>
      </c>
      <c r="H312" s="240">
        <f>SARI!$BZ309</f>
        <v>0</v>
      </c>
      <c r="I312">
        <f>SARI!J309</f>
        <v>0</v>
      </c>
      <c r="J312">
        <f>SARI!K309</f>
        <v>0</v>
      </c>
      <c r="K312" s="190" t="e">
        <f>SARI!K309/SARI!J309</f>
        <v>#DIV/0!</v>
      </c>
      <c r="Q312" s="240">
        <f>SARI!$BZ309</f>
        <v>0</v>
      </c>
      <c r="R312">
        <f>SARI!G309</f>
        <v>0</v>
      </c>
      <c r="S312" t="e">
        <f>SARI!G309/SARI!F309</f>
        <v>#DIV/0!</v>
      </c>
      <c r="T312">
        <f>SARI!H309</f>
        <v>0</v>
      </c>
      <c r="U312" s="83" t="e">
        <f>SARI!H309/SARI!F309</f>
        <v>#DIV/0!</v>
      </c>
      <c r="X312" s="81">
        <f>ILI!E309</f>
        <v>0</v>
      </c>
      <c r="Y312" s="81">
        <f>ILI!D309</f>
        <v>0</v>
      </c>
      <c r="Z312" s="83" t="e">
        <f t="shared" si="5"/>
        <v>#DIV/0!</v>
      </c>
      <c r="AA312" s="70" t="e">
        <f>ILI!E309/ILI!F309</f>
        <v>#DIV/0!</v>
      </c>
      <c r="AB312" s="81">
        <f>ILI!E309</f>
        <v>0</v>
      </c>
      <c r="AC312" s="70" t="e">
        <f>ILI!G309/ILI!E309</f>
        <v>#DIV/0!</v>
      </c>
      <c r="AD312" s="81">
        <f>ILI!H309 + ILI!I309</f>
        <v>0</v>
      </c>
      <c r="AE312" s="70" t="e">
        <f>(AD312)/ILI!F309</f>
        <v>#DIV/0!</v>
      </c>
    </row>
    <row r="313" spans="2:31" x14ac:dyDescent="0.25">
      <c r="B313" s="240">
        <f>SARI!$BZ310</f>
        <v>0</v>
      </c>
      <c r="C313" s="188"/>
      <c r="D313" s="72">
        <f>SARI!E310</f>
        <v>0</v>
      </c>
      <c r="E313" s="240">
        <f>SARI!$BZ310</f>
        <v>0</v>
      </c>
      <c r="F313" s="189"/>
      <c r="G313" s="70" t="e">
        <f>SARI!E310/SARI!D310</f>
        <v>#DIV/0!</v>
      </c>
      <c r="H313" s="240">
        <f>SARI!$BZ310</f>
        <v>0</v>
      </c>
      <c r="I313">
        <f>SARI!J310</f>
        <v>0</v>
      </c>
      <c r="J313">
        <f>SARI!K310</f>
        <v>0</v>
      </c>
      <c r="K313" s="190" t="e">
        <f>SARI!K310/SARI!J310</f>
        <v>#DIV/0!</v>
      </c>
      <c r="Q313" s="240">
        <f>SARI!$BZ310</f>
        <v>0</v>
      </c>
      <c r="R313">
        <f>SARI!G310</f>
        <v>0</v>
      </c>
      <c r="S313" t="e">
        <f>SARI!G310/SARI!F310</f>
        <v>#DIV/0!</v>
      </c>
      <c r="T313">
        <f>SARI!H310</f>
        <v>0</v>
      </c>
      <c r="U313" s="83" t="e">
        <f>SARI!H310/SARI!F310</f>
        <v>#DIV/0!</v>
      </c>
      <c r="X313" s="81">
        <f>ILI!E310</f>
        <v>0</v>
      </c>
      <c r="Y313" s="81">
        <f>ILI!D310</f>
        <v>0</v>
      </c>
      <c r="Z313" s="83" t="e">
        <f t="shared" si="5"/>
        <v>#DIV/0!</v>
      </c>
      <c r="AA313" s="70" t="e">
        <f>ILI!E310/ILI!F310</f>
        <v>#DIV/0!</v>
      </c>
      <c r="AB313" s="81">
        <f>ILI!E310</f>
        <v>0</v>
      </c>
      <c r="AC313" s="70" t="e">
        <f>ILI!G310/ILI!E310</f>
        <v>#DIV/0!</v>
      </c>
      <c r="AD313" s="81">
        <f>ILI!H310 + ILI!I310</f>
        <v>0</v>
      </c>
      <c r="AE313" s="70" t="e">
        <f>(AD313)/ILI!F310</f>
        <v>#DIV/0!</v>
      </c>
    </row>
    <row r="314" spans="2:31" x14ac:dyDescent="0.25">
      <c r="B314" s="240">
        <f>SARI!$BZ311</f>
        <v>0</v>
      </c>
      <c r="C314" s="188"/>
      <c r="D314" s="72">
        <f>SARI!E311</f>
        <v>0</v>
      </c>
      <c r="E314" s="240">
        <f>SARI!$BZ311</f>
        <v>0</v>
      </c>
      <c r="F314" s="189"/>
      <c r="G314" s="70" t="e">
        <f>SARI!E311/SARI!D311</f>
        <v>#DIV/0!</v>
      </c>
      <c r="H314" s="240">
        <f>SARI!$BZ311</f>
        <v>0</v>
      </c>
      <c r="I314">
        <f>SARI!J311</f>
        <v>0</v>
      </c>
      <c r="J314">
        <f>SARI!K311</f>
        <v>0</v>
      </c>
      <c r="K314" s="190" t="e">
        <f>SARI!K311/SARI!J311</f>
        <v>#DIV/0!</v>
      </c>
      <c r="Q314" s="240">
        <f>SARI!$BZ311</f>
        <v>0</v>
      </c>
      <c r="R314">
        <f>SARI!G311</f>
        <v>0</v>
      </c>
      <c r="S314" t="e">
        <f>SARI!G311/SARI!F311</f>
        <v>#DIV/0!</v>
      </c>
      <c r="T314">
        <f>SARI!H311</f>
        <v>0</v>
      </c>
      <c r="U314" s="83" t="e">
        <f>SARI!H311/SARI!F311</f>
        <v>#DIV/0!</v>
      </c>
      <c r="X314" s="81">
        <f>ILI!E311</f>
        <v>0</v>
      </c>
      <c r="Y314" s="81">
        <f>ILI!D311</f>
        <v>0</v>
      </c>
      <c r="Z314" s="83" t="e">
        <f t="shared" si="5"/>
        <v>#DIV/0!</v>
      </c>
      <c r="AA314" s="70" t="e">
        <f>ILI!E311/ILI!F311</f>
        <v>#DIV/0!</v>
      </c>
      <c r="AB314" s="81">
        <f>ILI!E311</f>
        <v>0</v>
      </c>
      <c r="AC314" s="70" t="e">
        <f>ILI!G311/ILI!E311</f>
        <v>#DIV/0!</v>
      </c>
      <c r="AD314" s="81">
        <f>ILI!H311 + ILI!I311</f>
        <v>0</v>
      </c>
      <c r="AE314" s="70" t="e">
        <f>(AD314)/ILI!F311</f>
        <v>#DIV/0!</v>
      </c>
    </row>
    <row r="315" spans="2:31" x14ac:dyDescent="0.25">
      <c r="B315" s="240">
        <f>SARI!$BZ312</f>
        <v>0</v>
      </c>
      <c r="C315" s="188"/>
      <c r="D315" s="72">
        <f>SARI!E312</f>
        <v>0</v>
      </c>
      <c r="E315" s="240">
        <f>SARI!$BZ312</f>
        <v>0</v>
      </c>
      <c r="F315" s="189"/>
      <c r="G315" s="70" t="e">
        <f>SARI!E312/SARI!D312</f>
        <v>#DIV/0!</v>
      </c>
      <c r="H315" s="240">
        <f>SARI!$BZ312</f>
        <v>0</v>
      </c>
      <c r="I315">
        <f>SARI!J312</f>
        <v>0</v>
      </c>
      <c r="J315">
        <f>SARI!K312</f>
        <v>0</v>
      </c>
      <c r="K315" s="190" t="e">
        <f>SARI!K312/SARI!J312</f>
        <v>#DIV/0!</v>
      </c>
      <c r="Q315" s="240">
        <f>SARI!$BZ312</f>
        <v>0</v>
      </c>
      <c r="R315">
        <f>SARI!G312</f>
        <v>0</v>
      </c>
      <c r="S315" t="e">
        <f>SARI!G312/SARI!F312</f>
        <v>#DIV/0!</v>
      </c>
      <c r="T315">
        <f>SARI!H312</f>
        <v>0</v>
      </c>
      <c r="U315" s="83" t="e">
        <f>SARI!H312/SARI!F312</f>
        <v>#DIV/0!</v>
      </c>
      <c r="X315" s="81">
        <f>ILI!E312</f>
        <v>0</v>
      </c>
      <c r="Y315" s="81">
        <f>ILI!D312</f>
        <v>0</v>
      </c>
      <c r="Z315" s="83" t="e">
        <f t="shared" si="5"/>
        <v>#DIV/0!</v>
      </c>
      <c r="AA315" s="70" t="e">
        <f>ILI!E312/ILI!F312</f>
        <v>#DIV/0!</v>
      </c>
      <c r="AB315" s="81">
        <f>ILI!E312</f>
        <v>0</v>
      </c>
      <c r="AC315" s="70" t="e">
        <f>ILI!G312/ILI!E312</f>
        <v>#DIV/0!</v>
      </c>
      <c r="AD315" s="81">
        <f>ILI!H312 + ILI!I312</f>
        <v>0</v>
      </c>
      <c r="AE315" s="70" t="e">
        <f>(AD315)/ILI!F312</f>
        <v>#DIV/0!</v>
      </c>
    </row>
    <row r="316" spans="2:31" x14ac:dyDescent="0.25">
      <c r="B316" s="240">
        <f>SARI!$BZ313</f>
        <v>0</v>
      </c>
      <c r="C316" s="188"/>
      <c r="D316" s="72">
        <f>SARI!E313</f>
        <v>0</v>
      </c>
      <c r="E316" s="240">
        <f>SARI!$BZ313</f>
        <v>0</v>
      </c>
      <c r="F316" s="189"/>
      <c r="G316" s="70" t="e">
        <f>SARI!E313/SARI!D313</f>
        <v>#DIV/0!</v>
      </c>
      <c r="H316" s="240">
        <f>SARI!$BZ313</f>
        <v>0</v>
      </c>
      <c r="I316">
        <f>SARI!J313</f>
        <v>0</v>
      </c>
      <c r="J316">
        <f>SARI!K313</f>
        <v>0</v>
      </c>
      <c r="K316" s="190" t="e">
        <f>SARI!K313/SARI!J313</f>
        <v>#DIV/0!</v>
      </c>
      <c r="Q316" s="240">
        <f>SARI!$BZ313</f>
        <v>0</v>
      </c>
      <c r="R316">
        <f>SARI!G313</f>
        <v>0</v>
      </c>
      <c r="S316" t="e">
        <f>SARI!G313/SARI!F313</f>
        <v>#DIV/0!</v>
      </c>
      <c r="T316">
        <f>SARI!H313</f>
        <v>0</v>
      </c>
      <c r="U316" s="83" t="e">
        <f>SARI!H313/SARI!F313</f>
        <v>#DIV/0!</v>
      </c>
      <c r="X316" s="81">
        <f>ILI!E313</f>
        <v>0</v>
      </c>
      <c r="Y316" s="81">
        <f>ILI!D313</f>
        <v>0</v>
      </c>
      <c r="Z316" s="83" t="e">
        <f t="shared" si="5"/>
        <v>#DIV/0!</v>
      </c>
      <c r="AA316" s="70" t="e">
        <f>ILI!E313/ILI!F313</f>
        <v>#DIV/0!</v>
      </c>
      <c r="AB316" s="81">
        <f>ILI!E313</f>
        <v>0</v>
      </c>
      <c r="AC316" s="70" t="e">
        <f>ILI!G313/ILI!E313</f>
        <v>#DIV/0!</v>
      </c>
      <c r="AD316" s="81">
        <f>ILI!H313 + ILI!I313</f>
        <v>0</v>
      </c>
      <c r="AE316" s="70" t="e">
        <f>(AD316)/ILI!F313</f>
        <v>#DIV/0!</v>
      </c>
    </row>
    <row r="317" spans="2:31" x14ac:dyDescent="0.25">
      <c r="B317" s="240">
        <f>SARI!$BZ314</f>
        <v>0</v>
      </c>
      <c r="C317" s="188"/>
      <c r="D317" s="72">
        <f>SARI!E314</f>
        <v>0</v>
      </c>
      <c r="E317" s="240">
        <f>SARI!$BZ314</f>
        <v>0</v>
      </c>
      <c r="F317" s="189"/>
      <c r="G317" s="70" t="e">
        <f>SARI!E314/SARI!D314</f>
        <v>#DIV/0!</v>
      </c>
      <c r="H317" s="240">
        <f>SARI!$BZ314</f>
        <v>0</v>
      </c>
      <c r="I317">
        <f>SARI!J314</f>
        <v>0</v>
      </c>
      <c r="J317">
        <f>SARI!K314</f>
        <v>0</v>
      </c>
      <c r="K317" s="190" t="e">
        <f>SARI!K314/SARI!J314</f>
        <v>#DIV/0!</v>
      </c>
      <c r="Q317" s="240">
        <f>SARI!$BZ314</f>
        <v>0</v>
      </c>
      <c r="R317">
        <f>SARI!G314</f>
        <v>0</v>
      </c>
      <c r="S317" t="e">
        <f>SARI!G314/SARI!F314</f>
        <v>#DIV/0!</v>
      </c>
      <c r="T317">
        <f>SARI!H314</f>
        <v>0</v>
      </c>
      <c r="U317" s="83" t="e">
        <f>SARI!H314/SARI!F314</f>
        <v>#DIV/0!</v>
      </c>
      <c r="X317" s="81">
        <f>ILI!E314</f>
        <v>0</v>
      </c>
      <c r="Y317" s="81">
        <f>ILI!D314</f>
        <v>0</v>
      </c>
      <c r="Z317" s="83" t="e">
        <f t="shared" si="5"/>
        <v>#DIV/0!</v>
      </c>
      <c r="AA317" s="70" t="e">
        <f>ILI!E314/ILI!F314</f>
        <v>#DIV/0!</v>
      </c>
      <c r="AB317" s="81">
        <f>ILI!E314</f>
        <v>0</v>
      </c>
      <c r="AC317" s="70" t="e">
        <f>ILI!G314/ILI!E314</f>
        <v>#DIV/0!</v>
      </c>
      <c r="AD317" s="81">
        <f>ILI!H314 + ILI!I314</f>
        <v>0</v>
      </c>
      <c r="AE317" s="70" t="e">
        <f>(AD317)/ILI!F314</f>
        <v>#DIV/0!</v>
      </c>
    </row>
    <row r="318" spans="2:31" x14ac:dyDescent="0.25">
      <c r="B318" s="240">
        <f>SARI!$BZ315</f>
        <v>0</v>
      </c>
      <c r="C318" s="188"/>
      <c r="D318" s="72">
        <f>SARI!E315</f>
        <v>0</v>
      </c>
      <c r="E318" s="240">
        <f>SARI!$BZ315</f>
        <v>0</v>
      </c>
      <c r="F318" s="189"/>
      <c r="G318" s="70" t="e">
        <f>SARI!E315/SARI!D315</f>
        <v>#DIV/0!</v>
      </c>
      <c r="H318" s="240">
        <f>SARI!$BZ315</f>
        <v>0</v>
      </c>
      <c r="I318">
        <f>SARI!J315</f>
        <v>0</v>
      </c>
      <c r="J318">
        <f>SARI!K315</f>
        <v>0</v>
      </c>
      <c r="K318" s="190" t="e">
        <f>SARI!K315/SARI!J315</f>
        <v>#DIV/0!</v>
      </c>
      <c r="Q318" s="240">
        <f>SARI!$BZ315</f>
        <v>0</v>
      </c>
      <c r="R318">
        <f>SARI!G315</f>
        <v>0</v>
      </c>
      <c r="S318" t="e">
        <f>SARI!G315/SARI!F315</f>
        <v>#DIV/0!</v>
      </c>
      <c r="T318">
        <f>SARI!H315</f>
        <v>0</v>
      </c>
      <c r="U318" s="83" t="e">
        <f>SARI!H315/SARI!F315</f>
        <v>#DIV/0!</v>
      </c>
      <c r="X318" s="81">
        <f>ILI!E315</f>
        <v>0</v>
      </c>
      <c r="Y318" s="81">
        <f>ILI!D315</f>
        <v>0</v>
      </c>
      <c r="Z318" s="83" t="e">
        <f t="shared" si="5"/>
        <v>#DIV/0!</v>
      </c>
      <c r="AA318" s="70" t="e">
        <f>ILI!E315/ILI!F315</f>
        <v>#DIV/0!</v>
      </c>
      <c r="AB318" s="81">
        <f>ILI!E315</f>
        <v>0</v>
      </c>
      <c r="AC318" s="70" t="e">
        <f>ILI!G315/ILI!E315</f>
        <v>#DIV/0!</v>
      </c>
      <c r="AD318" s="81">
        <f>ILI!H315 + ILI!I315</f>
        <v>0</v>
      </c>
      <c r="AE318" s="70" t="e">
        <f>(AD318)/ILI!F315</f>
        <v>#DIV/0!</v>
      </c>
    </row>
    <row r="319" spans="2:31" x14ac:dyDescent="0.25">
      <c r="B319" s="240">
        <f>SARI!$BZ316</f>
        <v>0</v>
      </c>
      <c r="C319" s="188"/>
      <c r="D319" s="72">
        <f>SARI!E316</f>
        <v>0</v>
      </c>
      <c r="E319" s="240">
        <f>SARI!$BZ316</f>
        <v>0</v>
      </c>
      <c r="F319" s="189"/>
      <c r="G319" s="70" t="e">
        <f>SARI!E316/SARI!D316</f>
        <v>#DIV/0!</v>
      </c>
      <c r="H319" s="240">
        <f>SARI!$BZ316</f>
        <v>0</v>
      </c>
      <c r="I319">
        <f>SARI!J316</f>
        <v>0</v>
      </c>
      <c r="J319">
        <f>SARI!K316</f>
        <v>0</v>
      </c>
      <c r="K319" s="190" t="e">
        <f>SARI!K316/SARI!J316</f>
        <v>#DIV/0!</v>
      </c>
      <c r="Q319" s="240">
        <f>SARI!$BZ316</f>
        <v>0</v>
      </c>
      <c r="R319">
        <f>SARI!G316</f>
        <v>0</v>
      </c>
      <c r="S319" t="e">
        <f>SARI!G316/SARI!F316</f>
        <v>#DIV/0!</v>
      </c>
      <c r="T319">
        <f>SARI!H316</f>
        <v>0</v>
      </c>
      <c r="U319" s="83" t="e">
        <f>SARI!H316/SARI!F316</f>
        <v>#DIV/0!</v>
      </c>
      <c r="X319" s="81">
        <f>ILI!E316</f>
        <v>0</v>
      </c>
      <c r="Y319" s="81">
        <f>ILI!D316</f>
        <v>0</v>
      </c>
      <c r="Z319" s="83" t="e">
        <f t="shared" si="5"/>
        <v>#DIV/0!</v>
      </c>
      <c r="AA319" s="70" t="e">
        <f>ILI!E316/ILI!F316</f>
        <v>#DIV/0!</v>
      </c>
      <c r="AB319" s="81">
        <f>ILI!E316</f>
        <v>0</v>
      </c>
      <c r="AC319" s="70" t="e">
        <f>ILI!G316/ILI!E316</f>
        <v>#DIV/0!</v>
      </c>
      <c r="AD319" s="81">
        <f>ILI!H316 + ILI!I316</f>
        <v>0</v>
      </c>
      <c r="AE319" s="70" t="e">
        <f>(AD319)/ILI!F316</f>
        <v>#DIV/0!</v>
      </c>
    </row>
    <row r="320" spans="2:31" x14ac:dyDescent="0.25">
      <c r="B320" s="240">
        <f>SARI!$BZ317</f>
        <v>0</v>
      </c>
      <c r="C320" s="188"/>
      <c r="D320" s="72">
        <f>SARI!E317</f>
        <v>0</v>
      </c>
      <c r="E320" s="240">
        <f>SARI!$BZ317</f>
        <v>0</v>
      </c>
      <c r="F320" s="189"/>
      <c r="G320" s="70" t="e">
        <f>SARI!E317/SARI!D317</f>
        <v>#DIV/0!</v>
      </c>
      <c r="H320" s="240">
        <f>SARI!$BZ317</f>
        <v>0</v>
      </c>
      <c r="I320">
        <f>SARI!J317</f>
        <v>0</v>
      </c>
      <c r="J320">
        <f>SARI!K317</f>
        <v>0</v>
      </c>
      <c r="K320" s="190" t="e">
        <f>SARI!K317/SARI!J317</f>
        <v>#DIV/0!</v>
      </c>
      <c r="Q320" s="240">
        <f>SARI!$BZ317</f>
        <v>0</v>
      </c>
      <c r="R320">
        <f>SARI!G317</f>
        <v>0</v>
      </c>
      <c r="S320" t="e">
        <f>SARI!G317/SARI!F317</f>
        <v>#DIV/0!</v>
      </c>
      <c r="T320">
        <f>SARI!H317</f>
        <v>0</v>
      </c>
      <c r="U320" s="83" t="e">
        <f>SARI!H317/SARI!F317</f>
        <v>#DIV/0!</v>
      </c>
      <c r="X320" s="81">
        <f>ILI!E317</f>
        <v>0</v>
      </c>
      <c r="Y320" s="81">
        <f>ILI!D317</f>
        <v>0</v>
      </c>
      <c r="Z320" s="83" t="e">
        <f t="shared" si="5"/>
        <v>#DIV/0!</v>
      </c>
      <c r="AA320" s="70" t="e">
        <f>ILI!E317/ILI!F317</f>
        <v>#DIV/0!</v>
      </c>
      <c r="AB320" s="81">
        <f>ILI!E317</f>
        <v>0</v>
      </c>
      <c r="AC320" s="70" t="e">
        <f>ILI!G317/ILI!E317</f>
        <v>#DIV/0!</v>
      </c>
      <c r="AD320" s="81">
        <f>ILI!H317 + ILI!I317</f>
        <v>0</v>
      </c>
      <c r="AE320" s="70" t="e">
        <f>(AD320)/ILI!F317</f>
        <v>#DIV/0!</v>
      </c>
    </row>
    <row r="321" spans="1:31" x14ac:dyDescent="0.25">
      <c r="B321" s="240">
        <f>SARI!$BZ318</f>
        <v>0</v>
      </c>
      <c r="C321" s="188"/>
      <c r="D321" s="72">
        <f>SARI!E318</f>
        <v>0</v>
      </c>
      <c r="E321" s="240">
        <f>SARI!$BZ318</f>
        <v>0</v>
      </c>
      <c r="F321" s="189"/>
      <c r="G321" s="70" t="e">
        <f>SARI!E318/SARI!D318</f>
        <v>#DIV/0!</v>
      </c>
      <c r="H321" s="240">
        <f>SARI!$BZ318</f>
        <v>0</v>
      </c>
      <c r="I321">
        <f>SARI!J318</f>
        <v>0</v>
      </c>
      <c r="J321">
        <f>SARI!K318</f>
        <v>0</v>
      </c>
      <c r="K321" s="190" t="e">
        <f>SARI!K318/SARI!J318</f>
        <v>#DIV/0!</v>
      </c>
      <c r="Q321" s="240">
        <f>SARI!$BZ318</f>
        <v>0</v>
      </c>
      <c r="R321">
        <f>SARI!G318</f>
        <v>0</v>
      </c>
      <c r="S321" t="e">
        <f>SARI!G318/SARI!F318</f>
        <v>#DIV/0!</v>
      </c>
      <c r="T321">
        <f>SARI!H318</f>
        <v>0</v>
      </c>
      <c r="U321" s="83" t="e">
        <f>SARI!H318/SARI!F318</f>
        <v>#DIV/0!</v>
      </c>
      <c r="X321" s="81">
        <f>ILI!E318</f>
        <v>0</v>
      </c>
      <c r="Y321" s="81">
        <f>ILI!D318</f>
        <v>0</v>
      </c>
      <c r="Z321" s="83" t="e">
        <f t="shared" si="5"/>
        <v>#DIV/0!</v>
      </c>
      <c r="AA321" s="70" t="e">
        <f>ILI!E318/ILI!F318</f>
        <v>#DIV/0!</v>
      </c>
      <c r="AB321" s="81">
        <f>ILI!E318</f>
        <v>0</v>
      </c>
      <c r="AC321" s="70" t="e">
        <f>ILI!G318/ILI!E318</f>
        <v>#DIV/0!</v>
      </c>
      <c r="AD321" s="81">
        <f>ILI!H318 + ILI!I318</f>
        <v>0</v>
      </c>
      <c r="AE321" s="70" t="e">
        <f>(AD321)/ILI!F318</f>
        <v>#DIV/0!</v>
      </c>
    </row>
    <row r="322" spans="1:31" x14ac:dyDescent="0.25">
      <c r="B322" s="240">
        <f>SARI!$BZ319</f>
        <v>0</v>
      </c>
      <c r="C322" s="188"/>
      <c r="D322" s="72">
        <f>SARI!E319</f>
        <v>0</v>
      </c>
      <c r="E322" s="240">
        <f>SARI!$BZ319</f>
        <v>0</v>
      </c>
      <c r="F322" s="189"/>
      <c r="G322" s="70" t="e">
        <f>SARI!E319/SARI!D319</f>
        <v>#DIV/0!</v>
      </c>
      <c r="H322" s="240">
        <f>SARI!$BZ319</f>
        <v>0</v>
      </c>
      <c r="I322">
        <f>SARI!J319</f>
        <v>0</v>
      </c>
      <c r="J322">
        <f>SARI!K319</f>
        <v>0</v>
      </c>
      <c r="K322" s="190" t="e">
        <f>SARI!K319/SARI!J319</f>
        <v>#DIV/0!</v>
      </c>
      <c r="Q322" s="240">
        <f>SARI!$BZ319</f>
        <v>0</v>
      </c>
      <c r="R322">
        <f>SARI!G319</f>
        <v>0</v>
      </c>
      <c r="S322" t="e">
        <f>SARI!G319/SARI!F319</f>
        <v>#DIV/0!</v>
      </c>
      <c r="T322">
        <f>SARI!H319</f>
        <v>0</v>
      </c>
      <c r="U322" s="83" t="e">
        <f>SARI!H319/SARI!F319</f>
        <v>#DIV/0!</v>
      </c>
      <c r="X322" s="81">
        <f>ILI!E319</f>
        <v>0</v>
      </c>
      <c r="Y322" s="81">
        <f>ILI!D319</f>
        <v>0</v>
      </c>
      <c r="Z322" s="83" t="e">
        <f t="shared" si="5"/>
        <v>#DIV/0!</v>
      </c>
      <c r="AA322" s="70" t="e">
        <f>ILI!E319/ILI!F319</f>
        <v>#DIV/0!</v>
      </c>
      <c r="AB322" s="81">
        <f>ILI!E319</f>
        <v>0</v>
      </c>
      <c r="AC322" s="70" t="e">
        <f>ILI!G319/ILI!E319</f>
        <v>#DIV/0!</v>
      </c>
      <c r="AD322" s="81">
        <f>ILI!H319 + ILI!I319</f>
        <v>0</v>
      </c>
      <c r="AE322" s="70" t="e">
        <f>(AD322)/ILI!F319</f>
        <v>#DIV/0!</v>
      </c>
    </row>
    <row r="323" spans="1:31" x14ac:dyDescent="0.25">
      <c r="A323" s="72">
        <f>SARI!$BY320</f>
        <v>0</v>
      </c>
      <c r="B323" s="240">
        <f>SARI!$BZ320</f>
        <v>0</v>
      </c>
      <c r="C323" s="188"/>
      <c r="D323" s="72">
        <f>SARI!E320</f>
        <v>0</v>
      </c>
      <c r="E323" s="240">
        <f>SARI!$BZ320</f>
        <v>0</v>
      </c>
      <c r="F323" s="189"/>
      <c r="G323" s="70" t="e">
        <f>SARI!E320/SARI!D320</f>
        <v>#DIV/0!</v>
      </c>
      <c r="H323" s="240">
        <f>SARI!$BZ320</f>
        <v>0</v>
      </c>
      <c r="I323">
        <f>SARI!J320</f>
        <v>0</v>
      </c>
      <c r="J323">
        <f>SARI!K320</f>
        <v>0</v>
      </c>
      <c r="K323" s="190" t="e">
        <f>SARI!K320/SARI!J320</f>
        <v>#DIV/0!</v>
      </c>
      <c r="P323" s="72">
        <f>SARI!$BY320</f>
        <v>0</v>
      </c>
      <c r="Q323" s="240">
        <f>SARI!$BZ320</f>
        <v>0</v>
      </c>
      <c r="R323">
        <f>SARI!G320</f>
        <v>0</v>
      </c>
      <c r="S323" t="e">
        <f>SARI!G320/SARI!F320</f>
        <v>#DIV/0!</v>
      </c>
      <c r="T323">
        <f>SARI!H320</f>
        <v>0</v>
      </c>
      <c r="U323" s="83" t="e">
        <f>SARI!H320/SARI!F320</f>
        <v>#DIV/0!</v>
      </c>
      <c r="X323" s="81">
        <f>ILI!E320</f>
        <v>0</v>
      </c>
      <c r="Y323" s="81">
        <f>ILI!D320</f>
        <v>0</v>
      </c>
      <c r="Z323" s="83" t="e">
        <f>X323/Y323</f>
        <v>#DIV/0!</v>
      </c>
      <c r="AA323" s="70" t="e">
        <f>ILI!E320/ILI!F320</f>
        <v>#DIV/0!</v>
      </c>
      <c r="AB323" s="81">
        <f>ILI!E320</f>
        <v>0</v>
      </c>
      <c r="AC323" s="70" t="e">
        <f>ILI!G320/ILI!E320</f>
        <v>#DIV/0!</v>
      </c>
      <c r="AD323" s="81">
        <f>ILI!H320 + ILI!I320</f>
        <v>0</v>
      </c>
      <c r="AE323" s="70" t="e">
        <f>(AD323)/ILI!F320</f>
        <v>#DIV/0!</v>
      </c>
    </row>
    <row r="324" spans="1:31" x14ac:dyDescent="0.25">
      <c r="B324" s="240">
        <f>SARI!$BZ321</f>
        <v>0</v>
      </c>
      <c r="C324" s="188"/>
      <c r="D324" s="72">
        <f>SARI!E321</f>
        <v>0</v>
      </c>
      <c r="E324" s="240">
        <f>SARI!$BZ321</f>
        <v>0</v>
      </c>
      <c r="F324" s="189"/>
      <c r="G324" s="70" t="e">
        <f>SARI!E321/SARI!D321</f>
        <v>#DIV/0!</v>
      </c>
      <c r="H324" s="240">
        <f>SARI!$BZ321</f>
        <v>0</v>
      </c>
      <c r="I324">
        <f>SARI!J321</f>
        <v>0</v>
      </c>
      <c r="J324">
        <f>SARI!K321</f>
        <v>0</v>
      </c>
      <c r="K324" s="190" t="e">
        <f>SARI!K321/SARI!J321</f>
        <v>#DIV/0!</v>
      </c>
      <c r="Q324" s="240">
        <f>SARI!$BZ321</f>
        <v>0</v>
      </c>
      <c r="R324">
        <f>SARI!G321</f>
        <v>0</v>
      </c>
      <c r="S324" t="e">
        <f>SARI!G321/SARI!F321</f>
        <v>#DIV/0!</v>
      </c>
      <c r="T324">
        <f>SARI!H321</f>
        <v>0</v>
      </c>
      <c r="U324" s="83" t="e">
        <f>SARI!H321/SARI!F321</f>
        <v>#DIV/0!</v>
      </c>
      <c r="X324" s="81">
        <f>ILI!E321</f>
        <v>0</v>
      </c>
      <c r="Y324" s="81">
        <f>ILI!D321</f>
        <v>0</v>
      </c>
      <c r="Z324" s="83" t="e">
        <f t="shared" ref="Z324:Z374" si="6">X324/Y324</f>
        <v>#DIV/0!</v>
      </c>
      <c r="AA324" s="70" t="e">
        <f>ILI!E321/ILI!F321</f>
        <v>#DIV/0!</v>
      </c>
      <c r="AB324" s="81">
        <f>ILI!E321</f>
        <v>0</v>
      </c>
      <c r="AC324" s="70" t="e">
        <f>ILI!G321/ILI!E321</f>
        <v>#DIV/0!</v>
      </c>
      <c r="AD324" s="81">
        <f>ILI!H321 + ILI!I321</f>
        <v>0</v>
      </c>
      <c r="AE324" s="70" t="e">
        <f>(AD324)/ILI!F321</f>
        <v>#DIV/0!</v>
      </c>
    </row>
    <row r="325" spans="1:31" x14ac:dyDescent="0.25">
      <c r="B325" s="240">
        <f>SARI!$BZ322</f>
        <v>0</v>
      </c>
      <c r="C325" s="188"/>
      <c r="D325" s="72">
        <f>SARI!E322</f>
        <v>0</v>
      </c>
      <c r="E325" s="240">
        <f>SARI!$BZ322</f>
        <v>0</v>
      </c>
      <c r="F325" s="189"/>
      <c r="G325" s="70" t="e">
        <f>SARI!E322/SARI!D322</f>
        <v>#DIV/0!</v>
      </c>
      <c r="H325" s="240">
        <f>SARI!$BZ322</f>
        <v>0</v>
      </c>
      <c r="I325">
        <f>SARI!J322</f>
        <v>0</v>
      </c>
      <c r="J325">
        <f>SARI!K322</f>
        <v>0</v>
      </c>
      <c r="K325" s="190" t="e">
        <f>SARI!K322/SARI!J322</f>
        <v>#DIV/0!</v>
      </c>
      <c r="Q325" s="240">
        <f>SARI!$BZ322</f>
        <v>0</v>
      </c>
      <c r="R325">
        <f>SARI!G322</f>
        <v>0</v>
      </c>
      <c r="S325" t="e">
        <f>SARI!G322/SARI!F322</f>
        <v>#DIV/0!</v>
      </c>
      <c r="T325">
        <f>SARI!H322</f>
        <v>0</v>
      </c>
      <c r="U325" s="83" t="e">
        <f>SARI!H322/SARI!F322</f>
        <v>#DIV/0!</v>
      </c>
      <c r="X325" s="81">
        <f>ILI!E322</f>
        <v>0</v>
      </c>
      <c r="Y325" s="81">
        <f>ILI!D322</f>
        <v>0</v>
      </c>
      <c r="Z325" s="83" t="e">
        <f t="shared" si="6"/>
        <v>#DIV/0!</v>
      </c>
      <c r="AA325" s="70" t="e">
        <f>ILI!E322/ILI!F322</f>
        <v>#DIV/0!</v>
      </c>
      <c r="AB325" s="81">
        <f>ILI!E322</f>
        <v>0</v>
      </c>
      <c r="AC325" s="70" t="e">
        <f>ILI!G322/ILI!E322</f>
        <v>#DIV/0!</v>
      </c>
      <c r="AD325" s="81">
        <f>ILI!H322 + ILI!I322</f>
        <v>0</v>
      </c>
      <c r="AE325" s="70" t="e">
        <f>(AD325)/ILI!F322</f>
        <v>#DIV/0!</v>
      </c>
    </row>
    <row r="326" spans="1:31" x14ac:dyDescent="0.25">
      <c r="B326" s="240">
        <f>SARI!$BZ323</f>
        <v>0</v>
      </c>
      <c r="C326" s="188"/>
      <c r="D326" s="72">
        <f>SARI!E323</f>
        <v>0</v>
      </c>
      <c r="E326" s="240">
        <f>SARI!$BZ323</f>
        <v>0</v>
      </c>
      <c r="F326" s="189"/>
      <c r="G326" s="70" t="e">
        <f>SARI!E323/SARI!D323</f>
        <v>#DIV/0!</v>
      </c>
      <c r="H326" s="240">
        <f>SARI!$BZ323</f>
        <v>0</v>
      </c>
      <c r="I326">
        <f>SARI!J323</f>
        <v>0</v>
      </c>
      <c r="J326">
        <f>SARI!K323</f>
        <v>0</v>
      </c>
      <c r="K326" s="190" t="e">
        <f>SARI!K323/SARI!J323</f>
        <v>#DIV/0!</v>
      </c>
      <c r="Q326" s="240">
        <f>SARI!$BZ323</f>
        <v>0</v>
      </c>
      <c r="R326">
        <f>SARI!G323</f>
        <v>0</v>
      </c>
      <c r="S326" t="e">
        <f>SARI!G323/SARI!F323</f>
        <v>#DIV/0!</v>
      </c>
      <c r="T326">
        <f>SARI!H323</f>
        <v>0</v>
      </c>
      <c r="U326" s="83" t="e">
        <f>SARI!H323/SARI!F323</f>
        <v>#DIV/0!</v>
      </c>
      <c r="X326" s="81">
        <f>ILI!E323</f>
        <v>0</v>
      </c>
      <c r="Y326" s="81">
        <f>ILI!D323</f>
        <v>0</v>
      </c>
      <c r="Z326" s="83" t="e">
        <f t="shared" si="6"/>
        <v>#DIV/0!</v>
      </c>
      <c r="AA326" s="70" t="e">
        <f>ILI!E323/ILI!F323</f>
        <v>#DIV/0!</v>
      </c>
      <c r="AB326" s="81">
        <f>ILI!E323</f>
        <v>0</v>
      </c>
      <c r="AC326" s="70" t="e">
        <f>ILI!G323/ILI!E323</f>
        <v>#DIV/0!</v>
      </c>
      <c r="AD326" s="81">
        <f>ILI!H323 + ILI!I323</f>
        <v>0</v>
      </c>
      <c r="AE326" s="70" t="e">
        <f>(AD326)/ILI!F323</f>
        <v>#DIV/0!</v>
      </c>
    </row>
    <row r="327" spans="1:31" x14ac:dyDescent="0.25">
      <c r="B327" s="240">
        <f>SARI!$BZ324</f>
        <v>0</v>
      </c>
      <c r="C327" s="188"/>
      <c r="D327" s="72">
        <f>SARI!E324</f>
        <v>0</v>
      </c>
      <c r="E327" s="240">
        <f>SARI!$BZ324</f>
        <v>0</v>
      </c>
      <c r="F327" s="189"/>
      <c r="G327" s="70" t="e">
        <f>SARI!E324/SARI!D324</f>
        <v>#DIV/0!</v>
      </c>
      <c r="H327" s="240">
        <f>SARI!$BZ324</f>
        <v>0</v>
      </c>
      <c r="I327">
        <f>SARI!J324</f>
        <v>0</v>
      </c>
      <c r="J327">
        <f>SARI!K324</f>
        <v>0</v>
      </c>
      <c r="K327" s="190" t="e">
        <f>SARI!K324/SARI!J324</f>
        <v>#DIV/0!</v>
      </c>
      <c r="Q327" s="240">
        <f>SARI!$BZ324</f>
        <v>0</v>
      </c>
      <c r="R327">
        <f>SARI!G324</f>
        <v>0</v>
      </c>
      <c r="S327" t="e">
        <f>SARI!G324/SARI!F324</f>
        <v>#DIV/0!</v>
      </c>
      <c r="T327">
        <f>SARI!H324</f>
        <v>0</v>
      </c>
      <c r="U327" s="83" t="e">
        <f>SARI!H324/SARI!F324</f>
        <v>#DIV/0!</v>
      </c>
      <c r="X327" s="81">
        <f>ILI!E324</f>
        <v>0</v>
      </c>
      <c r="Y327" s="81">
        <f>ILI!D324</f>
        <v>0</v>
      </c>
      <c r="Z327" s="83" t="e">
        <f t="shared" si="6"/>
        <v>#DIV/0!</v>
      </c>
      <c r="AA327" s="70" t="e">
        <f>ILI!E324/ILI!F324</f>
        <v>#DIV/0!</v>
      </c>
      <c r="AB327" s="81">
        <f>ILI!E324</f>
        <v>0</v>
      </c>
      <c r="AC327" s="70" t="e">
        <f>ILI!G324/ILI!E324</f>
        <v>#DIV/0!</v>
      </c>
      <c r="AD327" s="81">
        <f>ILI!H324 + ILI!I324</f>
        <v>0</v>
      </c>
      <c r="AE327" s="70" t="e">
        <f>(AD327)/ILI!F324</f>
        <v>#DIV/0!</v>
      </c>
    </row>
    <row r="328" spans="1:31" x14ac:dyDescent="0.25">
      <c r="B328" s="240">
        <f>SARI!$BZ325</f>
        <v>0</v>
      </c>
      <c r="C328" s="188"/>
      <c r="D328" s="72">
        <f>SARI!E325</f>
        <v>0</v>
      </c>
      <c r="E328" s="240">
        <f>SARI!$BZ325</f>
        <v>0</v>
      </c>
      <c r="F328" s="189"/>
      <c r="G328" s="70" t="e">
        <f>SARI!E325/SARI!D325</f>
        <v>#DIV/0!</v>
      </c>
      <c r="H328" s="240">
        <f>SARI!$BZ325</f>
        <v>0</v>
      </c>
      <c r="I328">
        <f>SARI!J325</f>
        <v>0</v>
      </c>
      <c r="J328">
        <f>SARI!K325</f>
        <v>0</v>
      </c>
      <c r="K328" s="190" t="e">
        <f>SARI!K325/SARI!J325</f>
        <v>#DIV/0!</v>
      </c>
      <c r="Q328" s="240">
        <f>SARI!$BZ325</f>
        <v>0</v>
      </c>
      <c r="R328">
        <f>SARI!G325</f>
        <v>0</v>
      </c>
      <c r="S328" t="e">
        <f>SARI!G325/SARI!F325</f>
        <v>#DIV/0!</v>
      </c>
      <c r="T328">
        <f>SARI!H325</f>
        <v>0</v>
      </c>
      <c r="U328" s="83" t="e">
        <f>SARI!H325/SARI!F325</f>
        <v>#DIV/0!</v>
      </c>
      <c r="X328" s="81">
        <f>ILI!E325</f>
        <v>0</v>
      </c>
      <c r="Y328" s="81">
        <f>ILI!D325</f>
        <v>0</v>
      </c>
      <c r="Z328" s="83" t="e">
        <f t="shared" si="6"/>
        <v>#DIV/0!</v>
      </c>
      <c r="AA328" s="70" t="e">
        <f>ILI!E325/ILI!F325</f>
        <v>#DIV/0!</v>
      </c>
      <c r="AB328" s="81">
        <f>ILI!E325</f>
        <v>0</v>
      </c>
      <c r="AC328" s="70" t="e">
        <f>ILI!G325/ILI!E325</f>
        <v>#DIV/0!</v>
      </c>
      <c r="AD328" s="81">
        <f>ILI!H325 + ILI!I325</f>
        <v>0</v>
      </c>
      <c r="AE328" s="70" t="e">
        <f>(AD328)/ILI!F325</f>
        <v>#DIV/0!</v>
      </c>
    </row>
    <row r="329" spans="1:31" x14ac:dyDescent="0.25">
      <c r="B329" s="240">
        <f>SARI!$BZ326</f>
        <v>0</v>
      </c>
      <c r="C329" s="188"/>
      <c r="D329" s="72">
        <f>SARI!E326</f>
        <v>0</v>
      </c>
      <c r="E329" s="240">
        <f>SARI!$BZ326</f>
        <v>0</v>
      </c>
      <c r="F329" s="189"/>
      <c r="G329" s="70" t="e">
        <f>SARI!E326/SARI!D326</f>
        <v>#DIV/0!</v>
      </c>
      <c r="H329" s="240">
        <f>SARI!$BZ326</f>
        <v>0</v>
      </c>
      <c r="I329">
        <f>SARI!J326</f>
        <v>0</v>
      </c>
      <c r="J329">
        <f>SARI!K326</f>
        <v>0</v>
      </c>
      <c r="K329" s="190" t="e">
        <f>SARI!K326/SARI!J326</f>
        <v>#DIV/0!</v>
      </c>
      <c r="Q329" s="240">
        <f>SARI!$BZ326</f>
        <v>0</v>
      </c>
      <c r="R329">
        <f>SARI!G326</f>
        <v>0</v>
      </c>
      <c r="S329" t="e">
        <f>SARI!G326/SARI!F326</f>
        <v>#DIV/0!</v>
      </c>
      <c r="T329">
        <f>SARI!H326</f>
        <v>0</v>
      </c>
      <c r="U329" s="83" t="e">
        <f>SARI!H326/SARI!F326</f>
        <v>#DIV/0!</v>
      </c>
      <c r="X329" s="81">
        <f>ILI!E326</f>
        <v>0</v>
      </c>
      <c r="Y329" s="81">
        <f>ILI!D326</f>
        <v>0</v>
      </c>
      <c r="Z329" s="83" t="e">
        <f t="shared" si="6"/>
        <v>#DIV/0!</v>
      </c>
      <c r="AA329" s="70" t="e">
        <f>ILI!E326/ILI!F326</f>
        <v>#DIV/0!</v>
      </c>
      <c r="AB329" s="81">
        <f>ILI!E326</f>
        <v>0</v>
      </c>
      <c r="AC329" s="70" t="e">
        <f>ILI!G326/ILI!E326</f>
        <v>#DIV/0!</v>
      </c>
      <c r="AD329" s="81">
        <f>ILI!H326 + ILI!I326</f>
        <v>0</v>
      </c>
      <c r="AE329" s="70" t="e">
        <f>(AD329)/ILI!F326</f>
        <v>#DIV/0!</v>
      </c>
    </row>
    <row r="330" spans="1:31" x14ac:dyDescent="0.25">
      <c r="B330" s="240">
        <f>SARI!$BZ327</f>
        <v>0</v>
      </c>
      <c r="C330" s="188"/>
      <c r="D330" s="72">
        <f>SARI!E327</f>
        <v>0</v>
      </c>
      <c r="E330" s="240">
        <f>SARI!$BZ327</f>
        <v>0</v>
      </c>
      <c r="F330" s="189"/>
      <c r="G330" s="70" t="e">
        <f>SARI!E327/SARI!D327</f>
        <v>#DIV/0!</v>
      </c>
      <c r="H330" s="240">
        <f>SARI!$BZ327</f>
        <v>0</v>
      </c>
      <c r="I330">
        <f>SARI!J327</f>
        <v>0</v>
      </c>
      <c r="J330">
        <f>SARI!K327</f>
        <v>0</v>
      </c>
      <c r="K330" s="190" t="e">
        <f>SARI!K327/SARI!J327</f>
        <v>#DIV/0!</v>
      </c>
      <c r="Q330" s="240">
        <f>SARI!$BZ327</f>
        <v>0</v>
      </c>
      <c r="R330">
        <f>SARI!G327</f>
        <v>0</v>
      </c>
      <c r="S330" t="e">
        <f>SARI!G327/SARI!F327</f>
        <v>#DIV/0!</v>
      </c>
      <c r="T330">
        <f>SARI!H327</f>
        <v>0</v>
      </c>
      <c r="U330" s="83" t="e">
        <f>SARI!H327/SARI!F327</f>
        <v>#DIV/0!</v>
      </c>
      <c r="X330" s="81">
        <f>ILI!E327</f>
        <v>0</v>
      </c>
      <c r="Y330" s="81">
        <f>ILI!D327</f>
        <v>0</v>
      </c>
      <c r="Z330" s="83" t="e">
        <f t="shared" si="6"/>
        <v>#DIV/0!</v>
      </c>
      <c r="AA330" s="70" t="e">
        <f>ILI!E327/ILI!F327</f>
        <v>#DIV/0!</v>
      </c>
      <c r="AB330" s="81">
        <f>ILI!E327</f>
        <v>0</v>
      </c>
      <c r="AC330" s="70" t="e">
        <f>ILI!G327/ILI!E327</f>
        <v>#DIV/0!</v>
      </c>
      <c r="AD330" s="81">
        <f>ILI!H327 + ILI!I327</f>
        <v>0</v>
      </c>
      <c r="AE330" s="70" t="e">
        <f>(AD330)/ILI!F327</f>
        <v>#DIV/0!</v>
      </c>
    </row>
    <row r="331" spans="1:31" x14ac:dyDescent="0.25">
      <c r="B331" s="240">
        <f>SARI!$BZ328</f>
        <v>0</v>
      </c>
      <c r="C331" s="188"/>
      <c r="D331" s="72">
        <f>SARI!E328</f>
        <v>0</v>
      </c>
      <c r="E331" s="240">
        <f>SARI!$BZ328</f>
        <v>0</v>
      </c>
      <c r="F331" s="189"/>
      <c r="G331" s="70" t="e">
        <f>SARI!E328/SARI!D328</f>
        <v>#DIV/0!</v>
      </c>
      <c r="H331" s="240">
        <f>SARI!$BZ328</f>
        <v>0</v>
      </c>
      <c r="I331">
        <f>SARI!J328</f>
        <v>0</v>
      </c>
      <c r="J331">
        <f>SARI!K328</f>
        <v>0</v>
      </c>
      <c r="K331" s="190" t="e">
        <f>SARI!K328/SARI!J328</f>
        <v>#DIV/0!</v>
      </c>
      <c r="Q331" s="240">
        <f>SARI!$BZ328</f>
        <v>0</v>
      </c>
      <c r="R331">
        <f>SARI!G328</f>
        <v>0</v>
      </c>
      <c r="S331" t="e">
        <f>SARI!G328/SARI!F328</f>
        <v>#DIV/0!</v>
      </c>
      <c r="T331">
        <f>SARI!H328</f>
        <v>0</v>
      </c>
      <c r="U331" s="83" t="e">
        <f>SARI!H328/SARI!F328</f>
        <v>#DIV/0!</v>
      </c>
      <c r="X331" s="81">
        <f>ILI!E328</f>
        <v>0</v>
      </c>
      <c r="Y331" s="81">
        <f>ILI!D328</f>
        <v>0</v>
      </c>
      <c r="Z331" s="83" t="e">
        <f t="shared" si="6"/>
        <v>#DIV/0!</v>
      </c>
      <c r="AA331" s="70" t="e">
        <f>ILI!E328/ILI!F328</f>
        <v>#DIV/0!</v>
      </c>
      <c r="AB331" s="81">
        <f>ILI!E328</f>
        <v>0</v>
      </c>
      <c r="AC331" s="70" t="e">
        <f>ILI!G328/ILI!E328</f>
        <v>#DIV/0!</v>
      </c>
      <c r="AD331" s="81">
        <f>ILI!H328 + ILI!I328</f>
        <v>0</v>
      </c>
      <c r="AE331" s="70" t="e">
        <f>(AD331)/ILI!F328</f>
        <v>#DIV/0!</v>
      </c>
    </row>
    <row r="332" spans="1:31" x14ac:dyDescent="0.25">
      <c r="B332" s="240">
        <f>SARI!$BZ329</f>
        <v>0</v>
      </c>
      <c r="C332" s="188"/>
      <c r="D332" s="72">
        <f>SARI!E329</f>
        <v>0</v>
      </c>
      <c r="E332" s="240">
        <f>SARI!$BZ329</f>
        <v>0</v>
      </c>
      <c r="F332" s="189"/>
      <c r="G332" s="70" t="e">
        <f>SARI!E329/SARI!D329</f>
        <v>#DIV/0!</v>
      </c>
      <c r="H332" s="240">
        <f>SARI!$BZ329</f>
        <v>0</v>
      </c>
      <c r="I332">
        <f>SARI!J329</f>
        <v>0</v>
      </c>
      <c r="J332">
        <f>SARI!K329</f>
        <v>0</v>
      </c>
      <c r="K332" s="190" t="e">
        <f>SARI!K329/SARI!J329</f>
        <v>#DIV/0!</v>
      </c>
      <c r="Q332" s="240">
        <f>SARI!$BZ329</f>
        <v>0</v>
      </c>
      <c r="R332">
        <f>SARI!G329</f>
        <v>0</v>
      </c>
      <c r="S332" t="e">
        <f>SARI!G329/SARI!F329</f>
        <v>#DIV/0!</v>
      </c>
      <c r="T332">
        <f>SARI!H329</f>
        <v>0</v>
      </c>
      <c r="U332" s="83" t="e">
        <f>SARI!H329/SARI!F329</f>
        <v>#DIV/0!</v>
      </c>
      <c r="X332" s="81">
        <f>ILI!E329</f>
        <v>0</v>
      </c>
      <c r="Y332" s="81">
        <f>ILI!D329</f>
        <v>0</v>
      </c>
      <c r="Z332" s="83" t="e">
        <f t="shared" si="6"/>
        <v>#DIV/0!</v>
      </c>
      <c r="AA332" s="70" t="e">
        <f>ILI!E329/ILI!F329</f>
        <v>#DIV/0!</v>
      </c>
      <c r="AB332" s="81">
        <f>ILI!E329</f>
        <v>0</v>
      </c>
      <c r="AC332" s="70" t="e">
        <f>ILI!G329/ILI!E329</f>
        <v>#DIV/0!</v>
      </c>
      <c r="AD332" s="81">
        <f>ILI!H329 + ILI!I329</f>
        <v>0</v>
      </c>
      <c r="AE332" s="70" t="e">
        <f>(AD332)/ILI!F329</f>
        <v>#DIV/0!</v>
      </c>
    </row>
    <row r="333" spans="1:31" x14ac:dyDescent="0.25">
      <c r="B333" s="240">
        <f>SARI!$BZ330</f>
        <v>0</v>
      </c>
      <c r="C333" s="188"/>
      <c r="D333" s="72">
        <f>SARI!E330</f>
        <v>0</v>
      </c>
      <c r="E333" s="240">
        <f>SARI!$BZ330</f>
        <v>0</v>
      </c>
      <c r="F333" s="189"/>
      <c r="G333" s="70" t="e">
        <f>SARI!E330/SARI!D330</f>
        <v>#DIV/0!</v>
      </c>
      <c r="H333" s="240">
        <f>SARI!$BZ330</f>
        <v>0</v>
      </c>
      <c r="I333">
        <f>SARI!J330</f>
        <v>0</v>
      </c>
      <c r="J333">
        <f>SARI!K330</f>
        <v>0</v>
      </c>
      <c r="K333" s="190" t="e">
        <f>SARI!K330/SARI!J330</f>
        <v>#DIV/0!</v>
      </c>
      <c r="Q333" s="240">
        <f>SARI!$BZ330</f>
        <v>0</v>
      </c>
      <c r="R333">
        <f>SARI!G330</f>
        <v>0</v>
      </c>
      <c r="S333" t="e">
        <f>SARI!G330/SARI!F330</f>
        <v>#DIV/0!</v>
      </c>
      <c r="T333">
        <f>SARI!H330</f>
        <v>0</v>
      </c>
      <c r="U333" s="83" t="e">
        <f>SARI!H330/SARI!F330</f>
        <v>#DIV/0!</v>
      </c>
      <c r="X333" s="81">
        <f>ILI!E330</f>
        <v>0</v>
      </c>
      <c r="Y333" s="81">
        <f>ILI!D330</f>
        <v>0</v>
      </c>
      <c r="Z333" s="83" t="e">
        <f t="shared" si="6"/>
        <v>#DIV/0!</v>
      </c>
      <c r="AA333" s="70" t="e">
        <f>ILI!E330/ILI!F330</f>
        <v>#DIV/0!</v>
      </c>
      <c r="AB333" s="81">
        <f>ILI!E330</f>
        <v>0</v>
      </c>
      <c r="AC333" s="70" t="e">
        <f>ILI!G330/ILI!E330</f>
        <v>#DIV/0!</v>
      </c>
      <c r="AD333" s="81">
        <f>ILI!H330 + ILI!I330</f>
        <v>0</v>
      </c>
      <c r="AE333" s="70" t="e">
        <f>(AD333)/ILI!F330</f>
        <v>#DIV/0!</v>
      </c>
    </row>
    <row r="334" spans="1:31" x14ac:dyDescent="0.25">
      <c r="B334" s="240">
        <f>SARI!$BZ331</f>
        <v>0</v>
      </c>
      <c r="C334" s="188"/>
      <c r="D334" s="72">
        <f>SARI!E331</f>
        <v>0</v>
      </c>
      <c r="E334" s="240">
        <f>SARI!$BZ331</f>
        <v>0</v>
      </c>
      <c r="F334" s="189"/>
      <c r="G334" s="70" t="e">
        <f>SARI!E331/SARI!D331</f>
        <v>#DIV/0!</v>
      </c>
      <c r="H334" s="240">
        <f>SARI!$BZ331</f>
        <v>0</v>
      </c>
      <c r="I334">
        <f>SARI!J331</f>
        <v>0</v>
      </c>
      <c r="J334">
        <f>SARI!K331</f>
        <v>0</v>
      </c>
      <c r="K334" s="190" t="e">
        <f>SARI!K331/SARI!J331</f>
        <v>#DIV/0!</v>
      </c>
      <c r="Q334" s="240">
        <f>SARI!$BZ331</f>
        <v>0</v>
      </c>
      <c r="R334">
        <f>SARI!G331</f>
        <v>0</v>
      </c>
      <c r="S334" t="e">
        <f>SARI!G331/SARI!F331</f>
        <v>#DIV/0!</v>
      </c>
      <c r="T334">
        <f>SARI!H331</f>
        <v>0</v>
      </c>
      <c r="U334" s="83" t="e">
        <f>SARI!H331/SARI!F331</f>
        <v>#DIV/0!</v>
      </c>
      <c r="X334" s="81">
        <f>ILI!E331</f>
        <v>0</v>
      </c>
      <c r="Y334" s="81">
        <f>ILI!D331</f>
        <v>0</v>
      </c>
      <c r="Z334" s="83" t="e">
        <f t="shared" si="6"/>
        <v>#DIV/0!</v>
      </c>
      <c r="AA334" s="70" t="e">
        <f>ILI!E331/ILI!F331</f>
        <v>#DIV/0!</v>
      </c>
      <c r="AB334" s="81">
        <f>ILI!E331</f>
        <v>0</v>
      </c>
      <c r="AC334" s="70" t="e">
        <f>ILI!G331/ILI!E331</f>
        <v>#DIV/0!</v>
      </c>
      <c r="AD334" s="81">
        <f>ILI!H331 + ILI!I331</f>
        <v>0</v>
      </c>
      <c r="AE334" s="70" t="e">
        <f>(AD334)/ILI!F331</f>
        <v>#DIV/0!</v>
      </c>
    </row>
    <row r="335" spans="1:31" x14ac:dyDescent="0.25">
      <c r="B335" s="240">
        <f>SARI!$BZ332</f>
        <v>0</v>
      </c>
      <c r="C335" s="188"/>
      <c r="D335" s="72">
        <f>SARI!E332</f>
        <v>0</v>
      </c>
      <c r="E335" s="240">
        <f>SARI!$BZ332</f>
        <v>0</v>
      </c>
      <c r="F335" s="189"/>
      <c r="G335" s="70" t="e">
        <f>SARI!E332/SARI!D332</f>
        <v>#DIV/0!</v>
      </c>
      <c r="H335" s="240">
        <f>SARI!$BZ332</f>
        <v>0</v>
      </c>
      <c r="I335">
        <f>SARI!J332</f>
        <v>0</v>
      </c>
      <c r="J335">
        <f>SARI!K332</f>
        <v>0</v>
      </c>
      <c r="K335" s="190" t="e">
        <f>SARI!K332/SARI!J332</f>
        <v>#DIV/0!</v>
      </c>
      <c r="Q335" s="240">
        <f>SARI!$BZ332</f>
        <v>0</v>
      </c>
      <c r="R335">
        <f>SARI!G332</f>
        <v>0</v>
      </c>
      <c r="S335" t="e">
        <f>SARI!G332/SARI!F332</f>
        <v>#DIV/0!</v>
      </c>
      <c r="T335">
        <f>SARI!H332</f>
        <v>0</v>
      </c>
      <c r="U335" s="83" t="e">
        <f>SARI!H332/SARI!F332</f>
        <v>#DIV/0!</v>
      </c>
      <c r="X335" s="81">
        <f>ILI!E332</f>
        <v>0</v>
      </c>
      <c r="Y335" s="81">
        <f>ILI!D332</f>
        <v>0</v>
      </c>
      <c r="Z335" s="83" t="e">
        <f t="shared" si="6"/>
        <v>#DIV/0!</v>
      </c>
      <c r="AA335" s="70" t="e">
        <f>ILI!E332/ILI!F332</f>
        <v>#DIV/0!</v>
      </c>
      <c r="AB335" s="81">
        <f>ILI!E332</f>
        <v>0</v>
      </c>
      <c r="AC335" s="70" t="e">
        <f>ILI!G332/ILI!E332</f>
        <v>#DIV/0!</v>
      </c>
      <c r="AD335" s="81">
        <f>ILI!H332 + ILI!I332</f>
        <v>0</v>
      </c>
      <c r="AE335" s="70" t="e">
        <f>(AD335)/ILI!F332</f>
        <v>#DIV/0!</v>
      </c>
    </row>
    <row r="336" spans="1:31" x14ac:dyDescent="0.25">
      <c r="B336" s="240">
        <f>SARI!$BZ333</f>
        <v>0</v>
      </c>
      <c r="C336" s="188"/>
      <c r="D336" s="72">
        <f>SARI!E333</f>
        <v>0</v>
      </c>
      <c r="E336" s="240">
        <f>SARI!$BZ333</f>
        <v>0</v>
      </c>
      <c r="F336" s="189"/>
      <c r="G336" s="70" t="e">
        <f>SARI!E333/SARI!D333</f>
        <v>#DIV/0!</v>
      </c>
      <c r="H336" s="240">
        <f>SARI!$BZ333</f>
        <v>0</v>
      </c>
      <c r="I336">
        <f>SARI!J333</f>
        <v>0</v>
      </c>
      <c r="J336">
        <f>SARI!K333</f>
        <v>0</v>
      </c>
      <c r="K336" s="190" t="e">
        <f>SARI!K333/SARI!J333</f>
        <v>#DIV/0!</v>
      </c>
      <c r="Q336" s="240">
        <f>SARI!$BZ333</f>
        <v>0</v>
      </c>
      <c r="R336">
        <f>SARI!G333</f>
        <v>0</v>
      </c>
      <c r="S336" t="e">
        <f>SARI!G333/SARI!F333</f>
        <v>#DIV/0!</v>
      </c>
      <c r="T336">
        <f>SARI!H333</f>
        <v>0</v>
      </c>
      <c r="U336" s="83" t="e">
        <f>SARI!H333/SARI!F333</f>
        <v>#DIV/0!</v>
      </c>
      <c r="X336" s="81">
        <f>ILI!E333</f>
        <v>0</v>
      </c>
      <c r="Y336" s="81">
        <f>ILI!D333</f>
        <v>0</v>
      </c>
      <c r="Z336" s="83" t="e">
        <f t="shared" si="6"/>
        <v>#DIV/0!</v>
      </c>
      <c r="AA336" s="70" t="e">
        <f>ILI!E333/ILI!F333</f>
        <v>#DIV/0!</v>
      </c>
      <c r="AB336" s="81">
        <f>ILI!E333</f>
        <v>0</v>
      </c>
      <c r="AC336" s="70" t="e">
        <f>ILI!G333/ILI!E333</f>
        <v>#DIV/0!</v>
      </c>
      <c r="AD336" s="81">
        <f>ILI!H333 + ILI!I333</f>
        <v>0</v>
      </c>
      <c r="AE336" s="70" t="e">
        <f>(AD336)/ILI!F333</f>
        <v>#DIV/0!</v>
      </c>
    </row>
    <row r="337" spans="2:31" x14ac:dyDescent="0.25">
      <c r="B337" s="240">
        <f>SARI!$BZ334</f>
        <v>0</v>
      </c>
      <c r="C337" s="188"/>
      <c r="D337" s="72">
        <f>SARI!E334</f>
        <v>0</v>
      </c>
      <c r="E337" s="240">
        <f>SARI!$BZ334</f>
        <v>0</v>
      </c>
      <c r="F337" s="189"/>
      <c r="G337" s="70" t="e">
        <f>SARI!E334/SARI!D334</f>
        <v>#DIV/0!</v>
      </c>
      <c r="H337" s="240">
        <f>SARI!$BZ334</f>
        <v>0</v>
      </c>
      <c r="I337">
        <f>SARI!J334</f>
        <v>0</v>
      </c>
      <c r="J337">
        <f>SARI!K334</f>
        <v>0</v>
      </c>
      <c r="K337" s="190" t="e">
        <f>SARI!K334/SARI!J334</f>
        <v>#DIV/0!</v>
      </c>
      <c r="Q337" s="240">
        <f>SARI!$BZ334</f>
        <v>0</v>
      </c>
      <c r="R337">
        <f>SARI!G334</f>
        <v>0</v>
      </c>
      <c r="S337" t="e">
        <f>SARI!G334/SARI!F334</f>
        <v>#DIV/0!</v>
      </c>
      <c r="T337">
        <f>SARI!H334</f>
        <v>0</v>
      </c>
      <c r="U337" s="83" t="e">
        <f>SARI!H334/SARI!F334</f>
        <v>#DIV/0!</v>
      </c>
      <c r="X337" s="81">
        <f>ILI!E334</f>
        <v>0</v>
      </c>
      <c r="Y337" s="81">
        <f>ILI!D334</f>
        <v>0</v>
      </c>
      <c r="Z337" s="83" t="e">
        <f t="shared" si="6"/>
        <v>#DIV/0!</v>
      </c>
      <c r="AA337" s="70" t="e">
        <f>ILI!E334/ILI!F334</f>
        <v>#DIV/0!</v>
      </c>
      <c r="AB337" s="81">
        <f>ILI!E334</f>
        <v>0</v>
      </c>
      <c r="AC337" s="70" t="e">
        <f>ILI!G334/ILI!E334</f>
        <v>#DIV/0!</v>
      </c>
      <c r="AD337" s="81">
        <f>ILI!H334 + ILI!I334</f>
        <v>0</v>
      </c>
      <c r="AE337" s="70" t="e">
        <f>(AD337)/ILI!F334</f>
        <v>#DIV/0!</v>
      </c>
    </row>
    <row r="338" spans="2:31" x14ac:dyDescent="0.25">
      <c r="B338" s="240">
        <f>SARI!$BZ335</f>
        <v>0</v>
      </c>
      <c r="C338" s="188"/>
      <c r="D338" s="72">
        <f>SARI!E335</f>
        <v>0</v>
      </c>
      <c r="E338" s="240">
        <f>SARI!$BZ335</f>
        <v>0</v>
      </c>
      <c r="F338" s="189"/>
      <c r="G338" s="70" t="e">
        <f>SARI!E335/SARI!D335</f>
        <v>#DIV/0!</v>
      </c>
      <c r="H338" s="240">
        <f>SARI!$BZ335</f>
        <v>0</v>
      </c>
      <c r="I338">
        <f>SARI!J335</f>
        <v>0</v>
      </c>
      <c r="J338">
        <f>SARI!K335</f>
        <v>0</v>
      </c>
      <c r="K338" s="190" t="e">
        <f>SARI!K335/SARI!J335</f>
        <v>#DIV/0!</v>
      </c>
      <c r="Q338" s="240">
        <f>SARI!$BZ335</f>
        <v>0</v>
      </c>
      <c r="R338">
        <f>SARI!G335</f>
        <v>0</v>
      </c>
      <c r="S338" t="e">
        <f>SARI!G335/SARI!F335</f>
        <v>#DIV/0!</v>
      </c>
      <c r="T338">
        <f>SARI!H335</f>
        <v>0</v>
      </c>
      <c r="U338" s="83" t="e">
        <f>SARI!H335/SARI!F335</f>
        <v>#DIV/0!</v>
      </c>
      <c r="X338" s="81">
        <f>ILI!E335</f>
        <v>0</v>
      </c>
      <c r="Y338" s="81">
        <f>ILI!D335</f>
        <v>0</v>
      </c>
      <c r="Z338" s="83" t="e">
        <f t="shared" si="6"/>
        <v>#DIV/0!</v>
      </c>
      <c r="AA338" s="70" t="e">
        <f>ILI!E335/ILI!F335</f>
        <v>#DIV/0!</v>
      </c>
      <c r="AB338" s="81">
        <f>ILI!E335</f>
        <v>0</v>
      </c>
      <c r="AC338" s="70" t="e">
        <f>ILI!G335/ILI!E335</f>
        <v>#DIV/0!</v>
      </c>
      <c r="AD338" s="81">
        <f>ILI!H335 + ILI!I335</f>
        <v>0</v>
      </c>
      <c r="AE338" s="70" t="e">
        <f>(AD338)/ILI!F335</f>
        <v>#DIV/0!</v>
      </c>
    </row>
    <row r="339" spans="2:31" x14ac:dyDescent="0.25">
      <c r="B339" s="240">
        <f>SARI!$BZ336</f>
        <v>0</v>
      </c>
      <c r="C339" s="188"/>
      <c r="D339" s="72">
        <f>SARI!E336</f>
        <v>0</v>
      </c>
      <c r="E339" s="240">
        <f>SARI!$BZ336</f>
        <v>0</v>
      </c>
      <c r="F339" s="189"/>
      <c r="G339" s="70" t="e">
        <f>SARI!E336/SARI!D336</f>
        <v>#DIV/0!</v>
      </c>
      <c r="H339" s="240">
        <f>SARI!$BZ336</f>
        <v>0</v>
      </c>
      <c r="I339">
        <f>SARI!J336</f>
        <v>0</v>
      </c>
      <c r="J339">
        <f>SARI!K336</f>
        <v>0</v>
      </c>
      <c r="K339" s="190" t="e">
        <f>SARI!K336/SARI!J336</f>
        <v>#DIV/0!</v>
      </c>
      <c r="Q339" s="240">
        <f>SARI!$BZ336</f>
        <v>0</v>
      </c>
      <c r="R339">
        <f>SARI!G336</f>
        <v>0</v>
      </c>
      <c r="S339" t="e">
        <f>SARI!G336/SARI!F336</f>
        <v>#DIV/0!</v>
      </c>
      <c r="T339">
        <f>SARI!H336</f>
        <v>0</v>
      </c>
      <c r="U339" s="83" t="e">
        <f>SARI!H336/SARI!F336</f>
        <v>#DIV/0!</v>
      </c>
      <c r="X339" s="81">
        <f>ILI!E336</f>
        <v>0</v>
      </c>
      <c r="Y339" s="81">
        <f>ILI!D336</f>
        <v>0</v>
      </c>
      <c r="Z339" s="83" t="e">
        <f t="shared" si="6"/>
        <v>#DIV/0!</v>
      </c>
      <c r="AA339" s="70" t="e">
        <f>ILI!E336/ILI!F336</f>
        <v>#DIV/0!</v>
      </c>
      <c r="AB339" s="81">
        <f>ILI!E336</f>
        <v>0</v>
      </c>
      <c r="AC339" s="70" t="e">
        <f>ILI!G336/ILI!E336</f>
        <v>#DIV/0!</v>
      </c>
      <c r="AD339" s="81">
        <f>ILI!H336 + ILI!I336</f>
        <v>0</v>
      </c>
      <c r="AE339" s="70" t="e">
        <f>(AD339)/ILI!F336</f>
        <v>#DIV/0!</v>
      </c>
    </row>
    <row r="340" spans="2:31" x14ac:dyDescent="0.25">
      <c r="B340" s="240">
        <f>SARI!$BZ337</f>
        <v>0</v>
      </c>
      <c r="C340" s="188"/>
      <c r="D340" s="72">
        <f>SARI!E337</f>
        <v>0</v>
      </c>
      <c r="E340" s="240">
        <f>SARI!$BZ337</f>
        <v>0</v>
      </c>
      <c r="F340" s="189"/>
      <c r="G340" s="70" t="e">
        <f>SARI!E337/SARI!D337</f>
        <v>#DIV/0!</v>
      </c>
      <c r="H340" s="240">
        <f>SARI!$BZ337</f>
        <v>0</v>
      </c>
      <c r="I340">
        <f>SARI!J337</f>
        <v>0</v>
      </c>
      <c r="J340">
        <f>SARI!K337</f>
        <v>0</v>
      </c>
      <c r="K340" s="190" t="e">
        <f>SARI!K337/SARI!J337</f>
        <v>#DIV/0!</v>
      </c>
      <c r="Q340" s="240">
        <f>SARI!$BZ337</f>
        <v>0</v>
      </c>
      <c r="R340">
        <f>SARI!G337</f>
        <v>0</v>
      </c>
      <c r="S340" t="e">
        <f>SARI!G337/SARI!F337</f>
        <v>#DIV/0!</v>
      </c>
      <c r="T340">
        <f>SARI!H337</f>
        <v>0</v>
      </c>
      <c r="U340" s="83" t="e">
        <f>SARI!H337/SARI!F337</f>
        <v>#DIV/0!</v>
      </c>
      <c r="X340" s="81">
        <f>ILI!E337</f>
        <v>0</v>
      </c>
      <c r="Y340" s="81">
        <f>ILI!D337</f>
        <v>0</v>
      </c>
      <c r="Z340" s="83" t="e">
        <f t="shared" si="6"/>
        <v>#DIV/0!</v>
      </c>
      <c r="AA340" s="70" t="e">
        <f>ILI!E337/ILI!F337</f>
        <v>#DIV/0!</v>
      </c>
      <c r="AB340" s="81">
        <f>ILI!E337</f>
        <v>0</v>
      </c>
      <c r="AC340" s="70" t="e">
        <f>ILI!G337/ILI!E337</f>
        <v>#DIV/0!</v>
      </c>
      <c r="AD340" s="81">
        <f>ILI!H337 + ILI!I337</f>
        <v>0</v>
      </c>
      <c r="AE340" s="70" t="e">
        <f>(AD340)/ILI!F337</f>
        <v>#DIV/0!</v>
      </c>
    </row>
    <row r="341" spans="2:31" x14ac:dyDescent="0.25">
      <c r="B341" s="240">
        <f>SARI!$BZ338</f>
        <v>0</v>
      </c>
      <c r="C341" s="188"/>
      <c r="D341" s="72">
        <f>SARI!E338</f>
        <v>0</v>
      </c>
      <c r="E341" s="240">
        <f>SARI!$BZ338</f>
        <v>0</v>
      </c>
      <c r="F341" s="189"/>
      <c r="G341" s="70" t="e">
        <f>SARI!E338/SARI!D338</f>
        <v>#DIV/0!</v>
      </c>
      <c r="H341" s="240">
        <f>SARI!$BZ338</f>
        <v>0</v>
      </c>
      <c r="I341">
        <f>SARI!J338</f>
        <v>0</v>
      </c>
      <c r="J341">
        <f>SARI!K338</f>
        <v>0</v>
      </c>
      <c r="K341" s="190" t="e">
        <f>SARI!K338/SARI!J338</f>
        <v>#DIV/0!</v>
      </c>
      <c r="Q341" s="240">
        <f>SARI!$BZ338</f>
        <v>0</v>
      </c>
      <c r="R341">
        <f>SARI!G338</f>
        <v>0</v>
      </c>
      <c r="S341" t="e">
        <f>SARI!G338/SARI!F338</f>
        <v>#DIV/0!</v>
      </c>
      <c r="T341">
        <f>SARI!H338</f>
        <v>0</v>
      </c>
      <c r="U341" s="83" t="e">
        <f>SARI!H338/SARI!F338</f>
        <v>#DIV/0!</v>
      </c>
      <c r="X341" s="81">
        <f>ILI!E338</f>
        <v>0</v>
      </c>
      <c r="Y341" s="81">
        <f>ILI!D338</f>
        <v>0</v>
      </c>
      <c r="Z341" s="83" t="e">
        <f t="shared" si="6"/>
        <v>#DIV/0!</v>
      </c>
      <c r="AA341" s="70" t="e">
        <f>ILI!E338/ILI!F338</f>
        <v>#DIV/0!</v>
      </c>
      <c r="AB341" s="81">
        <f>ILI!E338</f>
        <v>0</v>
      </c>
      <c r="AC341" s="70" t="e">
        <f>ILI!G338/ILI!E338</f>
        <v>#DIV/0!</v>
      </c>
      <c r="AD341" s="81">
        <f>ILI!H338 + ILI!I338</f>
        <v>0</v>
      </c>
      <c r="AE341" s="70" t="e">
        <f>(AD341)/ILI!F338</f>
        <v>#DIV/0!</v>
      </c>
    </row>
    <row r="342" spans="2:31" x14ac:dyDescent="0.25">
      <c r="B342" s="240">
        <f>SARI!$BZ339</f>
        <v>0</v>
      </c>
      <c r="C342" s="188"/>
      <c r="D342" s="72">
        <f>SARI!E339</f>
        <v>0</v>
      </c>
      <c r="E342" s="240">
        <f>SARI!$BZ339</f>
        <v>0</v>
      </c>
      <c r="F342" s="189"/>
      <c r="G342" s="70" t="e">
        <f>SARI!E339/SARI!D339</f>
        <v>#DIV/0!</v>
      </c>
      <c r="H342" s="240">
        <f>SARI!$BZ339</f>
        <v>0</v>
      </c>
      <c r="I342">
        <f>SARI!J339</f>
        <v>0</v>
      </c>
      <c r="J342">
        <f>SARI!K339</f>
        <v>0</v>
      </c>
      <c r="K342" s="190" t="e">
        <f>SARI!K339/SARI!J339</f>
        <v>#DIV/0!</v>
      </c>
      <c r="Q342" s="240">
        <f>SARI!$BZ339</f>
        <v>0</v>
      </c>
      <c r="R342">
        <f>SARI!G339</f>
        <v>0</v>
      </c>
      <c r="S342" t="e">
        <f>SARI!G339/SARI!F339</f>
        <v>#DIV/0!</v>
      </c>
      <c r="T342">
        <f>SARI!H339</f>
        <v>0</v>
      </c>
      <c r="U342" s="83" t="e">
        <f>SARI!H339/SARI!F339</f>
        <v>#DIV/0!</v>
      </c>
      <c r="X342" s="81">
        <f>ILI!E339</f>
        <v>0</v>
      </c>
      <c r="Y342" s="81">
        <f>ILI!D339</f>
        <v>0</v>
      </c>
      <c r="Z342" s="83" t="e">
        <f t="shared" si="6"/>
        <v>#DIV/0!</v>
      </c>
      <c r="AA342" s="70" t="e">
        <f>ILI!E339/ILI!F339</f>
        <v>#DIV/0!</v>
      </c>
      <c r="AB342" s="81">
        <f>ILI!E339</f>
        <v>0</v>
      </c>
      <c r="AC342" s="70" t="e">
        <f>ILI!G339/ILI!E339</f>
        <v>#DIV/0!</v>
      </c>
      <c r="AD342" s="81">
        <f>ILI!H339 + ILI!I339</f>
        <v>0</v>
      </c>
      <c r="AE342" s="70" t="e">
        <f>(AD342)/ILI!F339</f>
        <v>#DIV/0!</v>
      </c>
    </row>
    <row r="343" spans="2:31" x14ac:dyDescent="0.25">
      <c r="B343" s="240">
        <f>SARI!$BZ340</f>
        <v>0</v>
      </c>
      <c r="C343" s="188"/>
      <c r="D343" s="72">
        <f>SARI!E340</f>
        <v>0</v>
      </c>
      <c r="E343" s="240">
        <f>SARI!$BZ340</f>
        <v>0</v>
      </c>
      <c r="F343" s="189"/>
      <c r="G343" s="70" t="e">
        <f>SARI!E340/SARI!D340</f>
        <v>#DIV/0!</v>
      </c>
      <c r="H343" s="240">
        <f>SARI!$BZ340</f>
        <v>0</v>
      </c>
      <c r="I343">
        <f>SARI!J340</f>
        <v>0</v>
      </c>
      <c r="J343">
        <f>SARI!K340</f>
        <v>0</v>
      </c>
      <c r="K343" s="190" t="e">
        <f>SARI!K340/SARI!J340</f>
        <v>#DIV/0!</v>
      </c>
      <c r="Q343" s="240">
        <f>SARI!$BZ340</f>
        <v>0</v>
      </c>
      <c r="R343">
        <f>SARI!G340</f>
        <v>0</v>
      </c>
      <c r="S343" t="e">
        <f>SARI!G340/SARI!F340</f>
        <v>#DIV/0!</v>
      </c>
      <c r="T343">
        <f>SARI!H340</f>
        <v>0</v>
      </c>
      <c r="U343" s="83" t="e">
        <f>SARI!H340/SARI!F340</f>
        <v>#DIV/0!</v>
      </c>
      <c r="X343" s="81">
        <f>ILI!E340</f>
        <v>0</v>
      </c>
      <c r="Y343" s="81">
        <f>ILI!D340</f>
        <v>0</v>
      </c>
      <c r="Z343" s="83" t="e">
        <f t="shared" si="6"/>
        <v>#DIV/0!</v>
      </c>
      <c r="AA343" s="70" t="e">
        <f>ILI!E340/ILI!F340</f>
        <v>#DIV/0!</v>
      </c>
      <c r="AB343" s="81">
        <f>ILI!E340</f>
        <v>0</v>
      </c>
      <c r="AC343" s="70" t="e">
        <f>ILI!G340/ILI!E340</f>
        <v>#DIV/0!</v>
      </c>
      <c r="AD343" s="81">
        <f>ILI!H340 + ILI!I340</f>
        <v>0</v>
      </c>
      <c r="AE343" s="70" t="e">
        <f>(AD343)/ILI!F340</f>
        <v>#DIV/0!</v>
      </c>
    </row>
    <row r="344" spans="2:31" x14ac:dyDescent="0.25">
      <c r="B344" s="240">
        <f>SARI!$BZ341</f>
        <v>0</v>
      </c>
      <c r="C344" s="188"/>
      <c r="D344" s="72">
        <f>SARI!E341</f>
        <v>0</v>
      </c>
      <c r="E344" s="240">
        <f>SARI!$BZ341</f>
        <v>0</v>
      </c>
      <c r="F344" s="189"/>
      <c r="G344" s="70" t="e">
        <f>SARI!E341/SARI!D341</f>
        <v>#DIV/0!</v>
      </c>
      <c r="H344" s="240">
        <f>SARI!$BZ341</f>
        <v>0</v>
      </c>
      <c r="I344">
        <f>SARI!J341</f>
        <v>0</v>
      </c>
      <c r="J344">
        <f>SARI!K341</f>
        <v>0</v>
      </c>
      <c r="K344" s="190" t="e">
        <f>SARI!K341/SARI!J341</f>
        <v>#DIV/0!</v>
      </c>
      <c r="Q344" s="240">
        <f>SARI!$BZ341</f>
        <v>0</v>
      </c>
      <c r="R344">
        <f>SARI!G341</f>
        <v>0</v>
      </c>
      <c r="S344" t="e">
        <f>SARI!G341/SARI!F341</f>
        <v>#DIV/0!</v>
      </c>
      <c r="T344">
        <f>SARI!H341</f>
        <v>0</v>
      </c>
      <c r="U344" s="83" t="e">
        <f>SARI!H341/SARI!F341</f>
        <v>#DIV/0!</v>
      </c>
      <c r="X344" s="81">
        <f>ILI!E341</f>
        <v>0</v>
      </c>
      <c r="Y344" s="81">
        <f>ILI!D341</f>
        <v>0</v>
      </c>
      <c r="Z344" s="83" t="e">
        <f t="shared" si="6"/>
        <v>#DIV/0!</v>
      </c>
      <c r="AA344" s="70" t="e">
        <f>ILI!E341/ILI!F341</f>
        <v>#DIV/0!</v>
      </c>
      <c r="AB344" s="81">
        <f>ILI!E341</f>
        <v>0</v>
      </c>
      <c r="AC344" s="70" t="e">
        <f>ILI!G341/ILI!E341</f>
        <v>#DIV/0!</v>
      </c>
      <c r="AD344" s="81">
        <f>ILI!H341 + ILI!I341</f>
        <v>0</v>
      </c>
      <c r="AE344" s="70" t="e">
        <f>(AD344)/ILI!F341</f>
        <v>#DIV/0!</v>
      </c>
    </row>
    <row r="345" spans="2:31" x14ac:dyDescent="0.25">
      <c r="B345" s="240">
        <f>SARI!$BZ342</f>
        <v>0</v>
      </c>
      <c r="C345" s="188"/>
      <c r="D345" s="72">
        <f>SARI!E342</f>
        <v>0</v>
      </c>
      <c r="E345" s="240">
        <f>SARI!$BZ342</f>
        <v>0</v>
      </c>
      <c r="F345" s="189"/>
      <c r="G345" s="70" t="e">
        <f>SARI!E342/SARI!D342</f>
        <v>#DIV/0!</v>
      </c>
      <c r="H345" s="240">
        <f>SARI!$BZ342</f>
        <v>0</v>
      </c>
      <c r="I345">
        <f>SARI!J342</f>
        <v>0</v>
      </c>
      <c r="J345">
        <f>SARI!K342</f>
        <v>0</v>
      </c>
      <c r="K345" s="190" t="e">
        <f>SARI!K342/SARI!J342</f>
        <v>#DIV/0!</v>
      </c>
      <c r="Q345" s="240">
        <f>SARI!$BZ342</f>
        <v>0</v>
      </c>
      <c r="R345">
        <f>SARI!G342</f>
        <v>0</v>
      </c>
      <c r="S345" t="e">
        <f>SARI!G342/SARI!F342</f>
        <v>#DIV/0!</v>
      </c>
      <c r="T345">
        <f>SARI!H342</f>
        <v>0</v>
      </c>
      <c r="U345" s="83" t="e">
        <f>SARI!H342/SARI!F342</f>
        <v>#DIV/0!</v>
      </c>
      <c r="X345" s="81">
        <f>ILI!E342</f>
        <v>0</v>
      </c>
      <c r="Y345" s="81">
        <f>ILI!D342</f>
        <v>0</v>
      </c>
      <c r="Z345" s="83" t="e">
        <f t="shared" si="6"/>
        <v>#DIV/0!</v>
      </c>
      <c r="AA345" s="70" t="e">
        <f>ILI!E342/ILI!F342</f>
        <v>#DIV/0!</v>
      </c>
      <c r="AB345" s="81">
        <f>ILI!E342</f>
        <v>0</v>
      </c>
      <c r="AC345" s="70" t="e">
        <f>ILI!G342/ILI!E342</f>
        <v>#DIV/0!</v>
      </c>
      <c r="AD345" s="81">
        <f>ILI!H342 + ILI!I342</f>
        <v>0</v>
      </c>
      <c r="AE345" s="70" t="e">
        <f>(AD345)/ILI!F342</f>
        <v>#DIV/0!</v>
      </c>
    </row>
    <row r="346" spans="2:31" x14ac:dyDescent="0.25">
      <c r="B346" s="240">
        <f>SARI!$BZ343</f>
        <v>0</v>
      </c>
      <c r="C346" s="188"/>
      <c r="D346" s="72">
        <f>SARI!E343</f>
        <v>0</v>
      </c>
      <c r="E346" s="240">
        <f>SARI!$BZ343</f>
        <v>0</v>
      </c>
      <c r="F346" s="189"/>
      <c r="G346" s="70" t="e">
        <f>SARI!E343/SARI!D343</f>
        <v>#DIV/0!</v>
      </c>
      <c r="H346" s="240">
        <f>SARI!$BZ343</f>
        <v>0</v>
      </c>
      <c r="I346">
        <f>SARI!J343</f>
        <v>0</v>
      </c>
      <c r="J346">
        <f>SARI!K343</f>
        <v>0</v>
      </c>
      <c r="K346" s="190" t="e">
        <f>SARI!K343/SARI!J343</f>
        <v>#DIV/0!</v>
      </c>
      <c r="Q346" s="240">
        <f>SARI!$BZ343</f>
        <v>0</v>
      </c>
      <c r="R346">
        <f>SARI!G343</f>
        <v>0</v>
      </c>
      <c r="S346" t="e">
        <f>SARI!G343/SARI!F343</f>
        <v>#DIV/0!</v>
      </c>
      <c r="T346">
        <f>SARI!H343</f>
        <v>0</v>
      </c>
      <c r="U346" s="83" t="e">
        <f>SARI!H343/SARI!F343</f>
        <v>#DIV/0!</v>
      </c>
      <c r="X346" s="81">
        <f>ILI!E343</f>
        <v>0</v>
      </c>
      <c r="Y346" s="81">
        <f>ILI!D343</f>
        <v>0</v>
      </c>
      <c r="Z346" s="83" t="e">
        <f t="shared" si="6"/>
        <v>#DIV/0!</v>
      </c>
      <c r="AA346" s="70" t="e">
        <f>ILI!E343/ILI!F343</f>
        <v>#DIV/0!</v>
      </c>
      <c r="AB346" s="81">
        <f>ILI!E343</f>
        <v>0</v>
      </c>
      <c r="AC346" s="70" t="e">
        <f>ILI!G343/ILI!E343</f>
        <v>#DIV/0!</v>
      </c>
      <c r="AD346" s="81">
        <f>ILI!H343 + ILI!I343</f>
        <v>0</v>
      </c>
      <c r="AE346" s="70" t="e">
        <f>(AD346)/ILI!F343</f>
        <v>#DIV/0!</v>
      </c>
    </row>
    <row r="347" spans="2:31" x14ac:dyDescent="0.25">
      <c r="B347" s="240">
        <f>SARI!$BZ344</f>
        <v>0</v>
      </c>
      <c r="C347" s="188"/>
      <c r="D347" s="72">
        <f>SARI!E344</f>
        <v>0</v>
      </c>
      <c r="E347" s="240">
        <f>SARI!$BZ344</f>
        <v>0</v>
      </c>
      <c r="F347" s="189"/>
      <c r="G347" s="70" t="e">
        <f>SARI!E344/SARI!D344</f>
        <v>#DIV/0!</v>
      </c>
      <c r="H347" s="240">
        <f>SARI!$BZ344</f>
        <v>0</v>
      </c>
      <c r="I347">
        <f>SARI!J344</f>
        <v>0</v>
      </c>
      <c r="J347">
        <f>SARI!K344</f>
        <v>0</v>
      </c>
      <c r="K347" s="190" t="e">
        <f>SARI!K344/SARI!J344</f>
        <v>#DIV/0!</v>
      </c>
      <c r="Q347" s="240">
        <f>SARI!$BZ344</f>
        <v>0</v>
      </c>
      <c r="R347">
        <f>SARI!G344</f>
        <v>0</v>
      </c>
      <c r="S347" t="e">
        <f>SARI!G344/SARI!F344</f>
        <v>#DIV/0!</v>
      </c>
      <c r="T347">
        <f>SARI!H344</f>
        <v>0</v>
      </c>
      <c r="U347" s="83" t="e">
        <f>SARI!H344/SARI!F344</f>
        <v>#DIV/0!</v>
      </c>
      <c r="X347" s="81">
        <f>ILI!E344</f>
        <v>0</v>
      </c>
      <c r="Y347" s="81">
        <f>ILI!D344</f>
        <v>0</v>
      </c>
      <c r="Z347" s="83" t="e">
        <f t="shared" si="6"/>
        <v>#DIV/0!</v>
      </c>
      <c r="AA347" s="70" t="e">
        <f>ILI!E344/ILI!F344</f>
        <v>#DIV/0!</v>
      </c>
      <c r="AB347" s="81">
        <f>ILI!E344</f>
        <v>0</v>
      </c>
      <c r="AC347" s="70" t="e">
        <f>ILI!G344/ILI!E344</f>
        <v>#DIV/0!</v>
      </c>
      <c r="AD347" s="81">
        <f>ILI!H344 + ILI!I344</f>
        <v>0</v>
      </c>
      <c r="AE347" s="70" t="e">
        <f>(AD347)/ILI!F344</f>
        <v>#DIV/0!</v>
      </c>
    </row>
    <row r="348" spans="2:31" x14ac:dyDescent="0.25">
      <c r="B348" s="240">
        <f>SARI!$BZ345</f>
        <v>0</v>
      </c>
      <c r="C348" s="188"/>
      <c r="D348" s="72">
        <f>SARI!E345</f>
        <v>0</v>
      </c>
      <c r="E348" s="240">
        <f>SARI!$BZ345</f>
        <v>0</v>
      </c>
      <c r="F348" s="189"/>
      <c r="G348" s="70" t="e">
        <f>SARI!E345/SARI!D345</f>
        <v>#DIV/0!</v>
      </c>
      <c r="H348" s="240">
        <f>SARI!$BZ345</f>
        <v>0</v>
      </c>
      <c r="I348">
        <f>SARI!J345</f>
        <v>0</v>
      </c>
      <c r="J348">
        <f>SARI!K345</f>
        <v>0</v>
      </c>
      <c r="K348" s="190" t="e">
        <f>SARI!K345/SARI!J345</f>
        <v>#DIV/0!</v>
      </c>
      <c r="Q348" s="240">
        <f>SARI!$BZ345</f>
        <v>0</v>
      </c>
      <c r="R348">
        <f>SARI!G345</f>
        <v>0</v>
      </c>
      <c r="S348" t="e">
        <f>SARI!G345/SARI!F345</f>
        <v>#DIV/0!</v>
      </c>
      <c r="T348">
        <f>SARI!H345</f>
        <v>0</v>
      </c>
      <c r="U348" s="83" t="e">
        <f>SARI!H345/SARI!F345</f>
        <v>#DIV/0!</v>
      </c>
      <c r="X348" s="81">
        <f>ILI!E345</f>
        <v>0</v>
      </c>
      <c r="Y348" s="81">
        <f>ILI!D345</f>
        <v>0</v>
      </c>
      <c r="Z348" s="83" t="e">
        <f t="shared" si="6"/>
        <v>#DIV/0!</v>
      </c>
      <c r="AA348" s="70" t="e">
        <f>ILI!E345/ILI!F345</f>
        <v>#DIV/0!</v>
      </c>
      <c r="AB348" s="81">
        <f>ILI!E345</f>
        <v>0</v>
      </c>
      <c r="AC348" s="70" t="e">
        <f>ILI!G345/ILI!E345</f>
        <v>#DIV/0!</v>
      </c>
      <c r="AD348" s="81">
        <f>ILI!H345 + ILI!I345</f>
        <v>0</v>
      </c>
      <c r="AE348" s="70" t="e">
        <f>(AD348)/ILI!F345</f>
        <v>#DIV/0!</v>
      </c>
    </row>
    <row r="349" spans="2:31" x14ac:dyDescent="0.25">
      <c r="B349" s="240">
        <f>SARI!$BZ346</f>
        <v>0</v>
      </c>
      <c r="C349" s="188"/>
      <c r="D349" s="72">
        <f>SARI!E346</f>
        <v>0</v>
      </c>
      <c r="E349" s="240">
        <f>SARI!$BZ346</f>
        <v>0</v>
      </c>
      <c r="F349" s="189"/>
      <c r="G349" s="70" t="e">
        <f>SARI!E346/SARI!D346</f>
        <v>#DIV/0!</v>
      </c>
      <c r="H349" s="240">
        <f>SARI!$BZ346</f>
        <v>0</v>
      </c>
      <c r="I349">
        <f>SARI!J346</f>
        <v>0</v>
      </c>
      <c r="J349">
        <f>SARI!K346</f>
        <v>0</v>
      </c>
      <c r="K349" s="190" t="e">
        <f>SARI!K346/SARI!J346</f>
        <v>#DIV/0!</v>
      </c>
      <c r="Q349" s="240">
        <f>SARI!$BZ346</f>
        <v>0</v>
      </c>
      <c r="R349">
        <f>SARI!G346</f>
        <v>0</v>
      </c>
      <c r="S349" t="e">
        <f>SARI!G346/SARI!F346</f>
        <v>#DIV/0!</v>
      </c>
      <c r="T349">
        <f>SARI!H346</f>
        <v>0</v>
      </c>
      <c r="U349" s="83" t="e">
        <f>SARI!H346/SARI!F346</f>
        <v>#DIV/0!</v>
      </c>
      <c r="X349" s="81">
        <f>ILI!E346</f>
        <v>0</v>
      </c>
      <c r="Y349" s="81">
        <f>ILI!D346</f>
        <v>0</v>
      </c>
      <c r="Z349" s="83" t="e">
        <f t="shared" si="6"/>
        <v>#DIV/0!</v>
      </c>
      <c r="AA349" s="70" t="e">
        <f>ILI!E346/ILI!F346</f>
        <v>#DIV/0!</v>
      </c>
      <c r="AB349" s="81">
        <f>ILI!E346</f>
        <v>0</v>
      </c>
      <c r="AC349" s="70" t="e">
        <f>ILI!G346/ILI!E346</f>
        <v>#DIV/0!</v>
      </c>
      <c r="AD349" s="81">
        <f>ILI!H346 + ILI!I346</f>
        <v>0</v>
      </c>
      <c r="AE349" s="70" t="e">
        <f>(AD349)/ILI!F346</f>
        <v>#DIV/0!</v>
      </c>
    </row>
    <row r="350" spans="2:31" x14ac:dyDescent="0.25">
      <c r="B350" s="240">
        <f>SARI!$BZ347</f>
        <v>0</v>
      </c>
      <c r="C350" s="188"/>
      <c r="D350" s="72">
        <f>SARI!E347</f>
        <v>0</v>
      </c>
      <c r="E350" s="240">
        <f>SARI!$BZ347</f>
        <v>0</v>
      </c>
      <c r="F350" s="189"/>
      <c r="G350" s="70" t="e">
        <f>SARI!E347/SARI!D347</f>
        <v>#DIV/0!</v>
      </c>
      <c r="H350" s="240">
        <f>SARI!$BZ347</f>
        <v>0</v>
      </c>
      <c r="I350">
        <f>SARI!J347</f>
        <v>0</v>
      </c>
      <c r="J350">
        <f>SARI!K347</f>
        <v>0</v>
      </c>
      <c r="K350" s="190" t="e">
        <f>SARI!K347/SARI!J347</f>
        <v>#DIV/0!</v>
      </c>
      <c r="Q350" s="240">
        <f>SARI!$BZ347</f>
        <v>0</v>
      </c>
      <c r="R350">
        <f>SARI!G347</f>
        <v>0</v>
      </c>
      <c r="S350" t="e">
        <f>SARI!G347/SARI!F347</f>
        <v>#DIV/0!</v>
      </c>
      <c r="T350">
        <f>SARI!H347</f>
        <v>0</v>
      </c>
      <c r="U350" s="83" t="e">
        <f>SARI!H347/SARI!F347</f>
        <v>#DIV/0!</v>
      </c>
      <c r="X350" s="81">
        <f>ILI!E347</f>
        <v>0</v>
      </c>
      <c r="Y350" s="81">
        <f>ILI!D347</f>
        <v>0</v>
      </c>
      <c r="Z350" s="83" t="e">
        <f t="shared" si="6"/>
        <v>#DIV/0!</v>
      </c>
      <c r="AA350" s="70" t="e">
        <f>ILI!E347/ILI!F347</f>
        <v>#DIV/0!</v>
      </c>
      <c r="AB350" s="81">
        <f>ILI!E347</f>
        <v>0</v>
      </c>
      <c r="AC350" s="70" t="e">
        <f>ILI!G347/ILI!E347</f>
        <v>#DIV/0!</v>
      </c>
      <c r="AD350" s="81">
        <f>ILI!H347 + ILI!I347</f>
        <v>0</v>
      </c>
      <c r="AE350" s="70" t="e">
        <f>(AD350)/ILI!F347</f>
        <v>#DIV/0!</v>
      </c>
    </row>
    <row r="351" spans="2:31" x14ac:dyDescent="0.25">
      <c r="B351" s="240">
        <f>SARI!$BZ348</f>
        <v>0</v>
      </c>
      <c r="C351" s="188"/>
      <c r="D351" s="72">
        <f>SARI!E348</f>
        <v>0</v>
      </c>
      <c r="E351" s="240">
        <f>SARI!$BZ348</f>
        <v>0</v>
      </c>
      <c r="F351" s="189"/>
      <c r="G351" s="70" t="e">
        <f>SARI!E348/SARI!D348</f>
        <v>#DIV/0!</v>
      </c>
      <c r="H351" s="240">
        <f>SARI!$BZ348</f>
        <v>0</v>
      </c>
      <c r="I351">
        <f>SARI!J348</f>
        <v>0</v>
      </c>
      <c r="J351">
        <f>SARI!K348</f>
        <v>0</v>
      </c>
      <c r="K351" s="190" t="e">
        <f>SARI!K348/SARI!J348</f>
        <v>#DIV/0!</v>
      </c>
      <c r="Q351" s="240">
        <f>SARI!$BZ348</f>
        <v>0</v>
      </c>
      <c r="R351">
        <f>SARI!G348</f>
        <v>0</v>
      </c>
      <c r="S351" t="e">
        <f>SARI!G348/SARI!F348</f>
        <v>#DIV/0!</v>
      </c>
      <c r="T351">
        <f>SARI!H348</f>
        <v>0</v>
      </c>
      <c r="U351" s="83" t="e">
        <f>SARI!H348/SARI!F348</f>
        <v>#DIV/0!</v>
      </c>
      <c r="X351" s="81">
        <f>ILI!E348</f>
        <v>0</v>
      </c>
      <c r="Y351" s="81">
        <f>ILI!D348</f>
        <v>0</v>
      </c>
      <c r="Z351" s="83" t="e">
        <f t="shared" si="6"/>
        <v>#DIV/0!</v>
      </c>
      <c r="AA351" s="70" t="e">
        <f>ILI!E348/ILI!F348</f>
        <v>#DIV/0!</v>
      </c>
      <c r="AB351" s="81">
        <f>ILI!E348</f>
        <v>0</v>
      </c>
      <c r="AC351" s="70" t="e">
        <f>ILI!G348/ILI!E348</f>
        <v>#DIV/0!</v>
      </c>
      <c r="AD351" s="81">
        <f>ILI!H348 + ILI!I348</f>
        <v>0</v>
      </c>
      <c r="AE351" s="70" t="e">
        <f>(AD351)/ILI!F348</f>
        <v>#DIV/0!</v>
      </c>
    </row>
    <row r="352" spans="2:31" x14ac:dyDescent="0.25">
      <c r="B352" s="240">
        <f>SARI!$BZ349</f>
        <v>0</v>
      </c>
      <c r="C352" s="188"/>
      <c r="D352" s="72">
        <f>SARI!E349</f>
        <v>0</v>
      </c>
      <c r="E352" s="240">
        <f>SARI!$BZ349</f>
        <v>0</v>
      </c>
      <c r="F352" s="189"/>
      <c r="G352" s="70" t="e">
        <f>SARI!E349/SARI!D349</f>
        <v>#DIV/0!</v>
      </c>
      <c r="H352" s="240">
        <f>SARI!$BZ349</f>
        <v>0</v>
      </c>
      <c r="I352">
        <f>SARI!J349</f>
        <v>0</v>
      </c>
      <c r="J352">
        <f>SARI!K349</f>
        <v>0</v>
      </c>
      <c r="K352" s="190" t="e">
        <f>SARI!K349/SARI!J349</f>
        <v>#DIV/0!</v>
      </c>
      <c r="Q352" s="240">
        <f>SARI!$BZ349</f>
        <v>0</v>
      </c>
      <c r="R352">
        <f>SARI!G349</f>
        <v>0</v>
      </c>
      <c r="S352" t="e">
        <f>SARI!G349/SARI!F349</f>
        <v>#DIV/0!</v>
      </c>
      <c r="T352">
        <f>SARI!H349</f>
        <v>0</v>
      </c>
      <c r="U352" s="83" t="e">
        <f>SARI!H349/SARI!F349</f>
        <v>#DIV/0!</v>
      </c>
      <c r="X352" s="81">
        <f>ILI!E349</f>
        <v>0</v>
      </c>
      <c r="Y352" s="81">
        <f>ILI!D349</f>
        <v>0</v>
      </c>
      <c r="Z352" s="83" t="e">
        <f t="shared" si="6"/>
        <v>#DIV/0!</v>
      </c>
      <c r="AA352" s="70" t="e">
        <f>ILI!E349/ILI!F349</f>
        <v>#DIV/0!</v>
      </c>
      <c r="AB352" s="81">
        <f>ILI!E349</f>
        <v>0</v>
      </c>
      <c r="AC352" s="70" t="e">
        <f>ILI!G349/ILI!E349</f>
        <v>#DIV/0!</v>
      </c>
      <c r="AD352" s="81">
        <f>ILI!H349 + ILI!I349</f>
        <v>0</v>
      </c>
      <c r="AE352" s="70" t="e">
        <f>(AD352)/ILI!F349</f>
        <v>#DIV/0!</v>
      </c>
    </row>
    <row r="353" spans="2:31" x14ac:dyDescent="0.25">
      <c r="B353" s="240">
        <f>SARI!$BZ350</f>
        <v>0</v>
      </c>
      <c r="C353" s="188"/>
      <c r="D353" s="72">
        <f>SARI!E350</f>
        <v>0</v>
      </c>
      <c r="E353" s="240">
        <f>SARI!$BZ350</f>
        <v>0</v>
      </c>
      <c r="F353" s="189"/>
      <c r="G353" s="70" t="e">
        <f>SARI!E350/SARI!D350</f>
        <v>#DIV/0!</v>
      </c>
      <c r="H353" s="240">
        <f>SARI!$BZ350</f>
        <v>0</v>
      </c>
      <c r="I353">
        <f>SARI!J350</f>
        <v>0</v>
      </c>
      <c r="J353">
        <f>SARI!K350</f>
        <v>0</v>
      </c>
      <c r="K353" s="190" t="e">
        <f>SARI!K350/SARI!J350</f>
        <v>#DIV/0!</v>
      </c>
      <c r="Q353" s="240">
        <f>SARI!$BZ350</f>
        <v>0</v>
      </c>
      <c r="R353">
        <f>SARI!G350</f>
        <v>0</v>
      </c>
      <c r="S353" t="e">
        <f>SARI!G350/SARI!F350</f>
        <v>#DIV/0!</v>
      </c>
      <c r="T353">
        <f>SARI!H350</f>
        <v>0</v>
      </c>
      <c r="U353" s="83" t="e">
        <f>SARI!H350/SARI!F350</f>
        <v>#DIV/0!</v>
      </c>
      <c r="X353" s="81">
        <f>ILI!E350</f>
        <v>0</v>
      </c>
      <c r="Y353" s="81">
        <f>ILI!D350</f>
        <v>0</v>
      </c>
      <c r="Z353" s="83" t="e">
        <f t="shared" si="6"/>
        <v>#DIV/0!</v>
      </c>
      <c r="AA353" s="70" t="e">
        <f>ILI!E350/ILI!F350</f>
        <v>#DIV/0!</v>
      </c>
      <c r="AB353" s="81">
        <f>ILI!E350</f>
        <v>0</v>
      </c>
      <c r="AC353" s="70" t="e">
        <f>ILI!G350/ILI!E350</f>
        <v>#DIV/0!</v>
      </c>
      <c r="AD353" s="81">
        <f>ILI!H350 + ILI!I350</f>
        <v>0</v>
      </c>
      <c r="AE353" s="70" t="e">
        <f>(AD353)/ILI!F350</f>
        <v>#DIV/0!</v>
      </c>
    </row>
    <row r="354" spans="2:31" x14ac:dyDescent="0.25">
      <c r="B354" s="240">
        <f>SARI!$BZ351</f>
        <v>0</v>
      </c>
      <c r="C354" s="188"/>
      <c r="D354" s="72">
        <f>SARI!E351</f>
        <v>0</v>
      </c>
      <c r="E354" s="240">
        <f>SARI!$BZ351</f>
        <v>0</v>
      </c>
      <c r="F354" s="189"/>
      <c r="G354" s="70" t="e">
        <f>SARI!E351/SARI!D351</f>
        <v>#DIV/0!</v>
      </c>
      <c r="H354" s="240">
        <f>SARI!$BZ351</f>
        <v>0</v>
      </c>
      <c r="I354">
        <f>SARI!J351</f>
        <v>0</v>
      </c>
      <c r="J354">
        <f>SARI!K351</f>
        <v>0</v>
      </c>
      <c r="K354" s="190" t="e">
        <f>SARI!K351/SARI!J351</f>
        <v>#DIV/0!</v>
      </c>
      <c r="Q354" s="240">
        <f>SARI!$BZ351</f>
        <v>0</v>
      </c>
      <c r="R354">
        <f>SARI!G351</f>
        <v>0</v>
      </c>
      <c r="S354" t="e">
        <f>SARI!G351/SARI!F351</f>
        <v>#DIV/0!</v>
      </c>
      <c r="T354">
        <f>SARI!H351</f>
        <v>0</v>
      </c>
      <c r="U354" s="83" t="e">
        <f>SARI!H351/SARI!F351</f>
        <v>#DIV/0!</v>
      </c>
      <c r="X354" s="81">
        <f>ILI!E351</f>
        <v>0</v>
      </c>
      <c r="Y354" s="81">
        <f>ILI!D351</f>
        <v>0</v>
      </c>
      <c r="Z354" s="83" t="e">
        <f t="shared" si="6"/>
        <v>#DIV/0!</v>
      </c>
      <c r="AA354" s="70" t="e">
        <f>ILI!E351/ILI!F351</f>
        <v>#DIV/0!</v>
      </c>
      <c r="AB354" s="81">
        <f>ILI!E351</f>
        <v>0</v>
      </c>
      <c r="AC354" s="70" t="e">
        <f>ILI!G351/ILI!E351</f>
        <v>#DIV/0!</v>
      </c>
      <c r="AD354" s="81">
        <f>ILI!H351 + ILI!I351</f>
        <v>0</v>
      </c>
      <c r="AE354" s="70" t="e">
        <f>(AD354)/ILI!F351</f>
        <v>#DIV/0!</v>
      </c>
    </row>
    <row r="355" spans="2:31" x14ac:dyDescent="0.25">
      <c r="B355" s="240">
        <f>SARI!$BZ352</f>
        <v>0</v>
      </c>
      <c r="C355" s="188"/>
      <c r="D355" s="72">
        <f>SARI!E352</f>
        <v>0</v>
      </c>
      <c r="E355" s="240">
        <f>SARI!$BZ352</f>
        <v>0</v>
      </c>
      <c r="F355" s="189"/>
      <c r="G355" s="70" t="e">
        <f>SARI!E352/SARI!D352</f>
        <v>#DIV/0!</v>
      </c>
      <c r="H355" s="240">
        <f>SARI!$BZ352</f>
        <v>0</v>
      </c>
      <c r="I355">
        <f>SARI!J352</f>
        <v>0</v>
      </c>
      <c r="J355">
        <f>SARI!K352</f>
        <v>0</v>
      </c>
      <c r="K355" s="190" t="e">
        <f>SARI!K352/SARI!J352</f>
        <v>#DIV/0!</v>
      </c>
      <c r="Q355" s="240">
        <f>SARI!$BZ352</f>
        <v>0</v>
      </c>
      <c r="R355">
        <f>SARI!G352</f>
        <v>0</v>
      </c>
      <c r="S355" t="e">
        <f>SARI!G352/SARI!F352</f>
        <v>#DIV/0!</v>
      </c>
      <c r="T355">
        <f>SARI!H352</f>
        <v>0</v>
      </c>
      <c r="U355" s="83" t="e">
        <f>SARI!H352/SARI!F352</f>
        <v>#DIV/0!</v>
      </c>
      <c r="X355" s="81">
        <f>ILI!E352</f>
        <v>0</v>
      </c>
      <c r="Y355" s="81">
        <f>ILI!D352</f>
        <v>0</v>
      </c>
      <c r="Z355" s="83" t="e">
        <f t="shared" si="6"/>
        <v>#DIV/0!</v>
      </c>
      <c r="AA355" s="70" t="e">
        <f>ILI!E352/ILI!F352</f>
        <v>#DIV/0!</v>
      </c>
      <c r="AB355" s="81">
        <f>ILI!E352</f>
        <v>0</v>
      </c>
      <c r="AC355" s="70" t="e">
        <f>ILI!G352/ILI!E352</f>
        <v>#DIV/0!</v>
      </c>
      <c r="AD355" s="81">
        <f>ILI!H352 + ILI!I352</f>
        <v>0</v>
      </c>
      <c r="AE355" s="70" t="e">
        <f>(AD355)/ILI!F352</f>
        <v>#DIV/0!</v>
      </c>
    </row>
    <row r="356" spans="2:31" x14ac:dyDescent="0.25">
      <c r="B356" s="240">
        <f>SARI!$BZ353</f>
        <v>0</v>
      </c>
      <c r="C356" s="188"/>
      <c r="D356" s="72">
        <f>SARI!E353</f>
        <v>0</v>
      </c>
      <c r="E356" s="240">
        <f>SARI!$BZ353</f>
        <v>0</v>
      </c>
      <c r="F356" s="189"/>
      <c r="G356" s="70" t="e">
        <f>SARI!E353/SARI!D353</f>
        <v>#DIV/0!</v>
      </c>
      <c r="H356" s="240">
        <f>SARI!$BZ353</f>
        <v>0</v>
      </c>
      <c r="I356">
        <f>SARI!J353</f>
        <v>0</v>
      </c>
      <c r="J356">
        <f>SARI!K353</f>
        <v>0</v>
      </c>
      <c r="K356" s="190" t="e">
        <f>SARI!K353/SARI!J353</f>
        <v>#DIV/0!</v>
      </c>
      <c r="Q356" s="240">
        <f>SARI!$BZ353</f>
        <v>0</v>
      </c>
      <c r="R356">
        <f>SARI!G353</f>
        <v>0</v>
      </c>
      <c r="S356" t="e">
        <f>SARI!G353/SARI!F353</f>
        <v>#DIV/0!</v>
      </c>
      <c r="T356">
        <f>SARI!H353</f>
        <v>0</v>
      </c>
      <c r="U356" s="83" t="e">
        <f>SARI!H353/SARI!F353</f>
        <v>#DIV/0!</v>
      </c>
      <c r="X356" s="81">
        <f>ILI!E353</f>
        <v>0</v>
      </c>
      <c r="Y356" s="81">
        <f>ILI!D353</f>
        <v>0</v>
      </c>
      <c r="Z356" s="83" t="e">
        <f t="shared" si="6"/>
        <v>#DIV/0!</v>
      </c>
      <c r="AA356" s="70" t="e">
        <f>ILI!E353/ILI!F353</f>
        <v>#DIV/0!</v>
      </c>
      <c r="AB356" s="81">
        <f>ILI!E353</f>
        <v>0</v>
      </c>
      <c r="AC356" s="70" t="e">
        <f>ILI!G353/ILI!E353</f>
        <v>#DIV/0!</v>
      </c>
      <c r="AD356" s="81">
        <f>ILI!H353 + ILI!I353</f>
        <v>0</v>
      </c>
      <c r="AE356" s="70" t="e">
        <f>(AD356)/ILI!F353</f>
        <v>#DIV/0!</v>
      </c>
    </row>
    <row r="357" spans="2:31" x14ac:dyDescent="0.25">
      <c r="B357" s="240">
        <f>SARI!$BZ354</f>
        <v>0</v>
      </c>
      <c r="C357" s="188"/>
      <c r="D357" s="72">
        <f>SARI!E354</f>
        <v>0</v>
      </c>
      <c r="E357" s="240">
        <f>SARI!$BZ354</f>
        <v>0</v>
      </c>
      <c r="F357" s="189"/>
      <c r="G357" s="70" t="e">
        <f>SARI!E354/SARI!D354</f>
        <v>#DIV/0!</v>
      </c>
      <c r="H357" s="240">
        <f>SARI!$BZ354</f>
        <v>0</v>
      </c>
      <c r="I357">
        <f>SARI!J354</f>
        <v>0</v>
      </c>
      <c r="J357">
        <f>SARI!K354</f>
        <v>0</v>
      </c>
      <c r="K357" s="190" t="e">
        <f>SARI!K354/SARI!J354</f>
        <v>#DIV/0!</v>
      </c>
      <c r="Q357" s="240">
        <f>SARI!$BZ354</f>
        <v>0</v>
      </c>
      <c r="R357">
        <f>SARI!G354</f>
        <v>0</v>
      </c>
      <c r="S357" t="e">
        <f>SARI!G354/SARI!F354</f>
        <v>#DIV/0!</v>
      </c>
      <c r="T357">
        <f>SARI!H354</f>
        <v>0</v>
      </c>
      <c r="U357" s="83" t="e">
        <f>SARI!H354/SARI!F354</f>
        <v>#DIV/0!</v>
      </c>
      <c r="X357" s="81">
        <f>ILI!E354</f>
        <v>0</v>
      </c>
      <c r="Y357" s="81">
        <f>ILI!D354</f>
        <v>0</v>
      </c>
      <c r="Z357" s="83" t="e">
        <f t="shared" si="6"/>
        <v>#DIV/0!</v>
      </c>
      <c r="AA357" s="70" t="e">
        <f>ILI!E354/ILI!F354</f>
        <v>#DIV/0!</v>
      </c>
      <c r="AB357" s="81">
        <f>ILI!E354</f>
        <v>0</v>
      </c>
      <c r="AC357" s="70" t="e">
        <f>ILI!G354/ILI!E354</f>
        <v>#DIV/0!</v>
      </c>
      <c r="AD357" s="81">
        <f>ILI!H354 + ILI!I354</f>
        <v>0</v>
      </c>
      <c r="AE357" s="70" t="e">
        <f>(AD357)/ILI!F354</f>
        <v>#DIV/0!</v>
      </c>
    </row>
    <row r="358" spans="2:31" x14ac:dyDescent="0.25">
      <c r="B358" s="240">
        <f>SARI!$BZ355</f>
        <v>0</v>
      </c>
      <c r="C358" s="188"/>
      <c r="D358" s="72">
        <f>SARI!E355</f>
        <v>0</v>
      </c>
      <c r="E358" s="240">
        <f>SARI!$BZ355</f>
        <v>0</v>
      </c>
      <c r="F358" s="189"/>
      <c r="G358" s="70" t="e">
        <f>SARI!E355/SARI!D355</f>
        <v>#DIV/0!</v>
      </c>
      <c r="H358" s="240">
        <f>SARI!$BZ355</f>
        <v>0</v>
      </c>
      <c r="I358">
        <f>SARI!J355</f>
        <v>0</v>
      </c>
      <c r="J358">
        <f>SARI!K355</f>
        <v>0</v>
      </c>
      <c r="K358" s="190" t="e">
        <f>SARI!K355/SARI!J355</f>
        <v>#DIV/0!</v>
      </c>
      <c r="Q358" s="240">
        <f>SARI!$BZ355</f>
        <v>0</v>
      </c>
      <c r="R358">
        <f>SARI!G355</f>
        <v>0</v>
      </c>
      <c r="S358" t="e">
        <f>SARI!G355/SARI!F355</f>
        <v>#DIV/0!</v>
      </c>
      <c r="T358">
        <f>SARI!H355</f>
        <v>0</v>
      </c>
      <c r="U358" s="83" t="e">
        <f>SARI!H355/SARI!F355</f>
        <v>#DIV/0!</v>
      </c>
      <c r="X358" s="81">
        <f>ILI!E355</f>
        <v>0</v>
      </c>
      <c r="Y358" s="81">
        <f>ILI!D355</f>
        <v>0</v>
      </c>
      <c r="Z358" s="83" t="e">
        <f t="shared" si="6"/>
        <v>#DIV/0!</v>
      </c>
      <c r="AA358" s="70" t="e">
        <f>ILI!E355/ILI!F355</f>
        <v>#DIV/0!</v>
      </c>
      <c r="AB358" s="81">
        <f>ILI!E355</f>
        <v>0</v>
      </c>
      <c r="AC358" s="70" t="e">
        <f>ILI!G355/ILI!E355</f>
        <v>#DIV/0!</v>
      </c>
      <c r="AD358" s="81">
        <f>ILI!H355 + ILI!I355</f>
        <v>0</v>
      </c>
      <c r="AE358" s="70" t="e">
        <f>(AD358)/ILI!F355</f>
        <v>#DIV/0!</v>
      </c>
    </row>
    <row r="359" spans="2:31" x14ac:dyDescent="0.25">
      <c r="B359" s="240">
        <f>SARI!$BZ356</f>
        <v>0</v>
      </c>
      <c r="C359" s="188"/>
      <c r="D359" s="72">
        <f>SARI!E356</f>
        <v>0</v>
      </c>
      <c r="E359" s="240">
        <f>SARI!$BZ356</f>
        <v>0</v>
      </c>
      <c r="F359" s="189"/>
      <c r="G359" s="70" t="e">
        <f>SARI!E356/SARI!D356</f>
        <v>#DIV/0!</v>
      </c>
      <c r="H359" s="240">
        <f>SARI!$BZ356</f>
        <v>0</v>
      </c>
      <c r="I359">
        <f>SARI!J356</f>
        <v>0</v>
      </c>
      <c r="J359">
        <f>SARI!K356</f>
        <v>0</v>
      </c>
      <c r="K359" s="190" t="e">
        <f>SARI!K356/SARI!J356</f>
        <v>#DIV/0!</v>
      </c>
      <c r="Q359" s="240">
        <f>SARI!$BZ356</f>
        <v>0</v>
      </c>
      <c r="R359">
        <f>SARI!G356</f>
        <v>0</v>
      </c>
      <c r="S359" t="e">
        <f>SARI!G356/SARI!F356</f>
        <v>#DIV/0!</v>
      </c>
      <c r="T359">
        <f>SARI!H356</f>
        <v>0</v>
      </c>
      <c r="U359" s="83" t="e">
        <f>SARI!H356/SARI!F356</f>
        <v>#DIV/0!</v>
      </c>
      <c r="X359" s="81">
        <f>ILI!E356</f>
        <v>0</v>
      </c>
      <c r="Y359" s="81">
        <f>ILI!D356</f>
        <v>0</v>
      </c>
      <c r="Z359" s="83" t="e">
        <f t="shared" si="6"/>
        <v>#DIV/0!</v>
      </c>
      <c r="AA359" s="70" t="e">
        <f>ILI!E356/ILI!F356</f>
        <v>#DIV/0!</v>
      </c>
      <c r="AB359" s="81">
        <f>ILI!E356</f>
        <v>0</v>
      </c>
      <c r="AC359" s="70" t="e">
        <f>ILI!G356/ILI!E356</f>
        <v>#DIV/0!</v>
      </c>
      <c r="AD359" s="81">
        <f>ILI!H356 + ILI!I356</f>
        <v>0</v>
      </c>
      <c r="AE359" s="70" t="e">
        <f>(AD359)/ILI!F356</f>
        <v>#DIV/0!</v>
      </c>
    </row>
    <row r="360" spans="2:31" x14ac:dyDescent="0.25">
      <c r="B360" s="240">
        <f>SARI!$BZ357</f>
        <v>0</v>
      </c>
      <c r="C360" s="188"/>
      <c r="D360" s="72">
        <f>SARI!E357</f>
        <v>0</v>
      </c>
      <c r="E360" s="240">
        <f>SARI!$BZ357</f>
        <v>0</v>
      </c>
      <c r="F360" s="189"/>
      <c r="G360" s="70" t="e">
        <f>SARI!E357/SARI!D357</f>
        <v>#DIV/0!</v>
      </c>
      <c r="H360" s="240">
        <f>SARI!$BZ357</f>
        <v>0</v>
      </c>
      <c r="I360">
        <f>SARI!J357</f>
        <v>0</v>
      </c>
      <c r="J360">
        <f>SARI!K357</f>
        <v>0</v>
      </c>
      <c r="K360" s="190" t="e">
        <f>SARI!K357/SARI!J357</f>
        <v>#DIV/0!</v>
      </c>
      <c r="Q360" s="240">
        <f>SARI!$BZ357</f>
        <v>0</v>
      </c>
      <c r="R360">
        <f>SARI!G357</f>
        <v>0</v>
      </c>
      <c r="S360" t="e">
        <f>SARI!G357/SARI!F357</f>
        <v>#DIV/0!</v>
      </c>
      <c r="T360">
        <f>SARI!H357</f>
        <v>0</v>
      </c>
      <c r="U360" s="83" t="e">
        <f>SARI!H357/SARI!F357</f>
        <v>#DIV/0!</v>
      </c>
      <c r="X360" s="81">
        <f>ILI!E357</f>
        <v>0</v>
      </c>
      <c r="Y360" s="81">
        <f>ILI!D357</f>
        <v>0</v>
      </c>
      <c r="Z360" s="83" t="e">
        <f t="shared" si="6"/>
        <v>#DIV/0!</v>
      </c>
      <c r="AA360" s="70" t="e">
        <f>ILI!E357/ILI!F357</f>
        <v>#DIV/0!</v>
      </c>
      <c r="AB360" s="81">
        <f>ILI!E357</f>
        <v>0</v>
      </c>
      <c r="AC360" s="70" t="e">
        <f>ILI!G357/ILI!E357</f>
        <v>#DIV/0!</v>
      </c>
      <c r="AD360" s="81">
        <f>ILI!H357 + ILI!I357</f>
        <v>0</v>
      </c>
      <c r="AE360" s="70" t="e">
        <f>(AD360)/ILI!F357</f>
        <v>#DIV/0!</v>
      </c>
    </row>
    <row r="361" spans="2:31" x14ac:dyDescent="0.25">
      <c r="B361" s="240">
        <f>SARI!$BZ358</f>
        <v>0</v>
      </c>
      <c r="C361" s="188"/>
      <c r="D361" s="72">
        <f>SARI!E358</f>
        <v>0</v>
      </c>
      <c r="E361" s="240">
        <f>SARI!$BZ358</f>
        <v>0</v>
      </c>
      <c r="F361" s="189"/>
      <c r="G361" s="70" t="e">
        <f>SARI!E358/SARI!D358</f>
        <v>#DIV/0!</v>
      </c>
      <c r="H361" s="240">
        <f>SARI!$BZ358</f>
        <v>0</v>
      </c>
      <c r="I361">
        <f>SARI!J358</f>
        <v>0</v>
      </c>
      <c r="J361">
        <f>SARI!K358</f>
        <v>0</v>
      </c>
      <c r="K361" s="190" t="e">
        <f>SARI!K358/SARI!J358</f>
        <v>#DIV/0!</v>
      </c>
      <c r="Q361" s="240">
        <f>SARI!$BZ358</f>
        <v>0</v>
      </c>
      <c r="R361">
        <f>SARI!G358</f>
        <v>0</v>
      </c>
      <c r="S361" t="e">
        <f>SARI!G358/SARI!F358</f>
        <v>#DIV/0!</v>
      </c>
      <c r="T361">
        <f>SARI!H358</f>
        <v>0</v>
      </c>
      <c r="U361" s="83" t="e">
        <f>SARI!H358/SARI!F358</f>
        <v>#DIV/0!</v>
      </c>
      <c r="X361" s="81">
        <f>ILI!E358</f>
        <v>0</v>
      </c>
      <c r="Y361" s="81">
        <f>ILI!D358</f>
        <v>0</v>
      </c>
      <c r="Z361" s="83" t="e">
        <f t="shared" si="6"/>
        <v>#DIV/0!</v>
      </c>
      <c r="AA361" s="70" t="e">
        <f>ILI!E358/ILI!F358</f>
        <v>#DIV/0!</v>
      </c>
      <c r="AB361" s="81">
        <f>ILI!E358</f>
        <v>0</v>
      </c>
      <c r="AC361" s="70" t="e">
        <f>ILI!G358/ILI!E358</f>
        <v>#DIV/0!</v>
      </c>
      <c r="AD361" s="81">
        <f>ILI!H358 + ILI!I358</f>
        <v>0</v>
      </c>
      <c r="AE361" s="70" t="e">
        <f>(AD361)/ILI!F358</f>
        <v>#DIV/0!</v>
      </c>
    </row>
    <row r="362" spans="2:31" x14ac:dyDescent="0.25">
      <c r="B362" s="240">
        <f>SARI!$BZ359</f>
        <v>0</v>
      </c>
      <c r="C362" s="188"/>
      <c r="D362" s="72">
        <f>SARI!E359</f>
        <v>0</v>
      </c>
      <c r="E362" s="240">
        <f>SARI!$BZ359</f>
        <v>0</v>
      </c>
      <c r="F362" s="189"/>
      <c r="G362" s="70" t="e">
        <f>SARI!E359/SARI!D359</f>
        <v>#DIV/0!</v>
      </c>
      <c r="H362" s="240">
        <f>SARI!$BZ359</f>
        <v>0</v>
      </c>
      <c r="I362">
        <f>SARI!J359</f>
        <v>0</v>
      </c>
      <c r="J362">
        <f>SARI!K359</f>
        <v>0</v>
      </c>
      <c r="K362" s="190" t="e">
        <f>SARI!K359/SARI!J359</f>
        <v>#DIV/0!</v>
      </c>
      <c r="Q362" s="240">
        <f>SARI!$BZ359</f>
        <v>0</v>
      </c>
      <c r="R362">
        <f>SARI!G359</f>
        <v>0</v>
      </c>
      <c r="S362" t="e">
        <f>SARI!G359/SARI!F359</f>
        <v>#DIV/0!</v>
      </c>
      <c r="T362">
        <f>SARI!H359</f>
        <v>0</v>
      </c>
      <c r="U362" s="83" t="e">
        <f>SARI!H359/SARI!F359</f>
        <v>#DIV/0!</v>
      </c>
      <c r="X362" s="81">
        <f>ILI!E359</f>
        <v>0</v>
      </c>
      <c r="Y362" s="81">
        <f>ILI!D359</f>
        <v>0</v>
      </c>
      <c r="Z362" s="83" t="e">
        <f t="shared" si="6"/>
        <v>#DIV/0!</v>
      </c>
      <c r="AA362" s="70" t="e">
        <f>ILI!E359/ILI!F359</f>
        <v>#DIV/0!</v>
      </c>
      <c r="AB362" s="81">
        <f>ILI!E359</f>
        <v>0</v>
      </c>
      <c r="AC362" s="70" t="e">
        <f>ILI!G359/ILI!E359</f>
        <v>#DIV/0!</v>
      </c>
      <c r="AD362" s="81">
        <f>ILI!H359 + ILI!I359</f>
        <v>0</v>
      </c>
      <c r="AE362" s="70" t="e">
        <f>(AD362)/ILI!F359</f>
        <v>#DIV/0!</v>
      </c>
    </row>
    <row r="363" spans="2:31" x14ac:dyDescent="0.25">
      <c r="B363" s="240">
        <f>SARI!$BZ360</f>
        <v>0</v>
      </c>
      <c r="C363" s="188"/>
      <c r="D363" s="72">
        <f>SARI!E360</f>
        <v>0</v>
      </c>
      <c r="E363" s="240">
        <f>SARI!$BZ360</f>
        <v>0</v>
      </c>
      <c r="F363" s="189"/>
      <c r="G363" s="70" t="e">
        <f>SARI!E360/SARI!D360</f>
        <v>#DIV/0!</v>
      </c>
      <c r="H363" s="240">
        <f>SARI!$BZ360</f>
        <v>0</v>
      </c>
      <c r="I363">
        <f>SARI!J360</f>
        <v>0</v>
      </c>
      <c r="J363">
        <f>SARI!K360</f>
        <v>0</v>
      </c>
      <c r="K363" s="190" t="e">
        <f>SARI!K360/SARI!J360</f>
        <v>#DIV/0!</v>
      </c>
      <c r="Q363" s="240">
        <f>SARI!$BZ360</f>
        <v>0</v>
      </c>
      <c r="R363">
        <f>SARI!G360</f>
        <v>0</v>
      </c>
      <c r="S363" t="e">
        <f>SARI!G360/SARI!F360</f>
        <v>#DIV/0!</v>
      </c>
      <c r="T363">
        <f>SARI!H360</f>
        <v>0</v>
      </c>
      <c r="U363" s="83" t="e">
        <f>SARI!H360/SARI!F360</f>
        <v>#DIV/0!</v>
      </c>
      <c r="X363" s="81">
        <f>ILI!E360</f>
        <v>0</v>
      </c>
      <c r="Y363" s="81">
        <f>ILI!D360</f>
        <v>0</v>
      </c>
      <c r="Z363" s="83" t="e">
        <f t="shared" si="6"/>
        <v>#DIV/0!</v>
      </c>
      <c r="AA363" s="70" t="e">
        <f>ILI!E360/ILI!F360</f>
        <v>#DIV/0!</v>
      </c>
      <c r="AB363" s="81">
        <f>ILI!E360</f>
        <v>0</v>
      </c>
      <c r="AC363" s="70" t="e">
        <f>ILI!G360/ILI!E360</f>
        <v>#DIV/0!</v>
      </c>
      <c r="AD363" s="81">
        <f>ILI!H360 + ILI!I360</f>
        <v>0</v>
      </c>
      <c r="AE363" s="70" t="e">
        <f>(AD363)/ILI!F360</f>
        <v>#DIV/0!</v>
      </c>
    </row>
    <row r="364" spans="2:31" x14ac:dyDescent="0.25">
      <c r="B364" s="240">
        <f>SARI!$BZ361</f>
        <v>0</v>
      </c>
      <c r="C364" s="188"/>
      <c r="D364" s="72">
        <f>SARI!E361</f>
        <v>0</v>
      </c>
      <c r="E364" s="240">
        <f>SARI!$BZ361</f>
        <v>0</v>
      </c>
      <c r="F364" s="189"/>
      <c r="G364" s="70" t="e">
        <f>SARI!E361/SARI!D361</f>
        <v>#DIV/0!</v>
      </c>
      <c r="H364" s="240">
        <f>SARI!$BZ361</f>
        <v>0</v>
      </c>
      <c r="I364">
        <f>SARI!J361</f>
        <v>0</v>
      </c>
      <c r="J364">
        <f>SARI!K361</f>
        <v>0</v>
      </c>
      <c r="K364" s="190" t="e">
        <f>SARI!K361/SARI!J361</f>
        <v>#DIV/0!</v>
      </c>
      <c r="Q364" s="240">
        <f>SARI!$BZ361</f>
        <v>0</v>
      </c>
      <c r="R364">
        <f>SARI!G361</f>
        <v>0</v>
      </c>
      <c r="S364" t="e">
        <f>SARI!G361/SARI!F361</f>
        <v>#DIV/0!</v>
      </c>
      <c r="T364">
        <f>SARI!H361</f>
        <v>0</v>
      </c>
      <c r="U364" s="83" t="e">
        <f>SARI!H361/SARI!F361</f>
        <v>#DIV/0!</v>
      </c>
      <c r="X364" s="81">
        <f>ILI!E361</f>
        <v>0</v>
      </c>
      <c r="Y364" s="81">
        <f>ILI!D361</f>
        <v>0</v>
      </c>
      <c r="Z364" s="83" t="e">
        <f t="shared" si="6"/>
        <v>#DIV/0!</v>
      </c>
      <c r="AA364" s="70" t="e">
        <f>ILI!E361/ILI!F361</f>
        <v>#DIV/0!</v>
      </c>
      <c r="AB364" s="81">
        <f>ILI!E361</f>
        <v>0</v>
      </c>
      <c r="AC364" s="70" t="e">
        <f>ILI!G361/ILI!E361</f>
        <v>#DIV/0!</v>
      </c>
      <c r="AD364" s="81">
        <f>ILI!H361 + ILI!I361</f>
        <v>0</v>
      </c>
      <c r="AE364" s="70" t="e">
        <f>(AD364)/ILI!F361</f>
        <v>#DIV/0!</v>
      </c>
    </row>
    <row r="365" spans="2:31" x14ac:dyDescent="0.25">
      <c r="B365" s="240">
        <f>SARI!$BZ362</f>
        <v>0</v>
      </c>
      <c r="C365" s="188"/>
      <c r="D365" s="72">
        <f>SARI!E362</f>
        <v>0</v>
      </c>
      <c r="E365" s="240">
        <f>SARI!$BZ362</f>
        <v>0</v>
      </c>
      <c r="F365" s="189"/>
      <c r="G365" s="70" t="e">
        <f>SARI!E362/SARI!D362</f>
        <v>#DIV/0!</v>
      </c>
      <c r="H365" s="240">
        <f>SARI!$BZ362</f>
        <v>0</v>
      </c>
      <c r="I365">
        <f>SARI!J362</f>
        <v>0</v>
      </c>
      <c r="J365">
        <f>SARI!K362</f>
        <v>0</v>
      </c>
      <c r="K365" s="190" t="e">
        <f>SARI!K362/SARI!J362</f>
        <v>#DIV/0!</v>
      </c>
      <c r="Q365" s="240">
        <f>SARI!$BZ362</f>
        <v>0</v>
      </c>
      <c r="R365">
        <f>SARI!G362</f>
        <v>0</v>
      </c>
      <c r="S365" t="e">
        <f>SARI!G362/SARI!F362</f>
        <v>#DIV/0!</v>
      </c>
      <c r="T365">
        <f>SARI!H362</f>
        <v>0</v>
      </c>
      <c r="U365" s="83" t="e">
        <f>SARI!H362/SARI!F362</f>
        <v>#DIV/0!</v>
      </c>
      <c r="X365" s="81">
        <f>ILI!E362</f>
        <v>0</v>
      </c>
      <c r="Y365" s="81">
        <f>ILI!D362</f>
        <v>0</v>
      </c>
      <c r="Z365" s="83" t="e">
        <f t="shared" si="6"/>
        <v>#DIV/0!</v>
      </c>
      <c r="AA365" s="70" t="e">
        <f>ILI!E362/ILI!F362</f>
        <v>#DIV/0!</v>
      </c>
      <c r="AB365" s="81">
        <f>ILI!E362</f>
        <v>0</v>
      </c>
      <c r="AC365" s="70" t="e">
        <f>ILI!G362/ILI!E362</f>
        <v>#DIV/0!</v>
      </c>
      <c r="AD365" s="81">
        <f>ILI!H362 + ILI!I362</f>
        <v>0</v>
      </c>
      <c r="AE365" s="70" t="e">
        <f>(AD365)/ILI!F362</f>
        <v>#DIV/0!</v>
      </c>
    </row>
    <row r="366" spans="2:31" x14ac:dyDescent="0.25">
      <c r="B366" s="240">
        <f>SARI!$BZ363</f>
        <v>0</v>
      </c>
      <c r="C366" s="188"/>
      <c r="D366" s="72">
        <f>SARI!E363</f>
        <v>0</v>
      </c>
      <c r="E366" s="240">
        <f>SARI!$BZ363</f>
        <v>0</v>
      </c>
      <c r="F366" s="189"/>
      <c r="G366" s="70" t="e">
        <f>SARI!E363/SARI!D363</f>
        <v>#DIV/0!</v>
      </c>
      <c r="H366" s="240">
        <f>SARI!$BZ363</f>
        <v>0</v>
      </c>
      <c r="I366">
        <f>SARI!J363</f>
        <v>0</v>
      </c>
      <c r="J366">
        <f>SARI!K363</f>
        <v>0</v>
      </c>
      <c r="K366" s="190" t="e">
        <f>SARI!K363/SARI!J363</f>
        <v>#DIV/0!</v>
      </c>
      <c r="Q366" s="240">
        <f>SARI!$BZ363</f>
        <v>0</v>
      </c>
      <c r="R366">
        <f>SARI!G363</f>
        <v>0</v>
      </c>
      <c r="S366" t="e">
        <f>SARI!G363/SARI!F363</f>
        <v>#DIV/0!</v>
      </c>
      <c r="T366">
        <f>SARI!H363</f>
        <v>0</v>
      </c>
      <c r="U366" s="83" t="e">
        <f>SARI!H363/SARI!F363</f>
        <v>#DIV/0!</v>
      </c>
      <c r="X366" s="81">
        <f>ILI!E363</f>
        <v>0</v>
      </c>
      <c r="Y366" s="81">
        <f>ILI!D363</f>
        <v>0</v>
      </c>
      <c r="Z366" s="83" t="e">
        <f t="shared" si="6"/>
        <v>#DIV/0!</v>
      </c>
      <c r="AA366" s="70" t="e">
        <f>ILI!E363/ILI!F363</f>
        <v>#DIV/0!</v>
      </c>
      <c r="AB366" s="81">
        <f>ILI!E363</f>
        <v>0</v>
      </c>
      <c r="AC366" s="70" t="e">
        <f>ILI!G363/ILI!E363</f>
        <v>#DIV/0!</v>
      </c>
      <c r="AD366" s="81">
        <f>ILI!H363 + ILI!I363</f>
        <v>0</v>
      </c>
      <c r="AE366" s="70" t="e">
        <f>(AD366)/ILI!F363</f>
        <v>#DIV/0!</v>
      </c>
    </row>
    <row r="367" spans="2:31" x14ac:dyDescent="0.25">
      <c r="B367" s="240">
        <f>SARI!$BZ364</f>
        <v>0</v>
      </c>
      <c r="C367" s="188"/>
      <c r="D367" s="72">
        <f>SARI!E364</f>
        <v>0</v>
      </c>
      <c r="E367" s="240">
        <f>SARI!$BZ364</f>
        <v>0</v>
      </c>
      <c r="F367" s="189"/>
      <c r="G367" s="70" t="e">
        <f>SARI!E364/SARI!D364</f>
        <v>#DIV/0!</v>
      </c>
      <c r="H367" s="240">
        <f>SARI!$BZ364</f>
        <v>0</v>
      </c>
      <c r="I367">
        <f>SARI!J364</f>
        <v>0</v>
      </c>
      <c r="J367">
        <f>SARI!K364</f>
        <v>0</v>
      </c>
      <c r="K367" s="190" t="e">
        <f>SARI!K364/SARI!J364</f>
        <v>#DIV/0!</v>
      </c>
      <c r="Q367" s="240">
        <f>SARI!$BZ364</f>
        <v>0</v>
      </c>
      <c r="R367">
        <f>SARI!G364</f>
        <v>0</v>
      </c>
      <c r="S367" t="e">
        <f>SARI!G364/SARI!F364</f>
        <v>#DIV/0!</v>
      </c>
      <c r="T367">
        <f>SARI!H364</f>
        <v>0</v>
      </c>
      <c r="U367" s="83" t="e">
        <f>SARI!H364/SARI!F364</f>
        <v>#DIV/0!</v>
      </c>
      <c r="X367" s="81">
        <f>ILI!E364</f>
        <v>0</v>
      </c>
      <c r="Y367" s="81">
        <f>ILI!D364</f>
        <v>0</v>
      </c>
      <c r="Z367" s="83" t="e">
        <f t="shared" si="6"/>
        <v>#DIV/0!</v>
      </c>
      <c r="AA367" s="70" t="e">
        <f>ILI!E364/ILI!F364</f>
        <v>#DIV/0!</v>
      </c>
      <c r="AB367" s="81">
        <f>ILI!E364</f>
        <v>0</v>
      </c>
      <c r="AC367" s="70" t="e">
        <f>ILI!G364/ILI!E364</f>
        <v>#DIV/0!</v>
      </c>
      <c r="AD367" s="81">
        <f>ILI!H364 + ILI!I364</f>
        <v>0</v>
      </c>
      <c r="AE367" s="70" t="e">
        <f>(AD367)/ILI!F364</f>
        <v>#DIV/0!</v>
      </c>
    </row>
    <row r="368" spans="2:31" x14ac:dyDescent="0.25">
      <c r="B368" s="240">
        <f>SARI!$BZ365</f>
        <v>0</v>
      </c>
      <c r="C368" s="188"/>
      <c r="D368" s="72">
        <f>SARI!E365</f>
        <v>0</v>
      </c>
      <c r="E368" s="240">
        <f>SARI!$BZ365</f>
        <v>0</v>
      </c>
      <c r="F368" s="189"/>
      <c r="G368" s="70" t="e">
        <f>SARI!E365/SARI!D365</f>
        <v>#DIV/0!</v>
      </c>
      <c r="H368" s="240">
        <f>SARI!$BZ365</f>
        <v>0</v>
      </c>
      <c r="I368">
        <f>SARI!J365</f>
        <v>0</v>
      </c>
      <c r="J368">
        <f>SARI!K365</f>
        <v>0</v>
      </c>
      <c r="K368" s="190" t="e">
        <f>SARI!K365/SARI!J365</f>
        <v>#DIV/0!</v>
      </c>
      <c r="Q368" s="240">
        <f>SARI!$BZ365</f>
        <v>0</v>
      </c>
      <c r="R368">
        <f>SARI!G365</f>
        <v>0</v>
      </c>
      <c r="S368" t="e">
        <f>SARI!G365/SARI!F365</f>
        <v>#DIV/0!</v>
      </c>
      <c r="T368">
        <f>SARI!H365</f>
        <v>0</v>
      </c>
      <c r="U368" s="83" t="e">
        <f>SARI!H365/SARI!F365</f>
        <v>#DIV/0!</v>
      </c>
      <c r="X368" s="81">
        <f>ILI!E365</f>
        <v>0</v>
      </c>
      <c r="Y368" s="81">
        <f>ILI!D365</f>
        <v>0</v>
      </c>
      <c r="Z368" s="83" t="e">
        <f t="shared" si="6"/>
        <v>#DIV/0!</v>
      </c>
      <c r="AA368" s="70" t="e">
        <f>ILI!E365/ILI!F365</f>
        <v>#DIV/0!</v>
      </c>
      <c r="AB368" s="81">
        <f>ILI!E365</f>
        <v>0</v>
      </c>
      <c r="AC368" s="70" t="e">
        <f>ILI!G365/ILI!E365</f>
        <v>#DIV/0!</v>
      </c>
      <c r="AD368" s="81">
        <f>ILI!H365 + ILI!I365</f>
        <v>0</v>
      </c>
      <c r="AE368" s="70" t="e">
        <f>(AD368)/ILI!F365</f>
        <v>#DIV/0!</v>
      </c>
    </row>
    <row r="369" spans="1:31" x14ac:dyDescent="0.25">
      <c r="B369" s="240">
        <f>SARI!$BZ366</f>
        <v>0</v>
      </c>
      <c r="C369" s="188"/>
      <c r="D369" s="72">
        <f>SARI!E366</f>
        <v>0</v>
      </c>
      <c r="E369" s="240">
        <f>SARI!$BZ366</f>
        <v>0</v>
      </c>
      <c r="F369" s="189"/>
      <c r="G369" s="70" t="e">
        <f>SARI!E366/SARI!D366</f>
        <v>#DIV/0!</v>
      </c>
      <c r="H369" s="240">
        <f>SARI!$BZ366</f>
        <v>0</v>
      </c>
      <c r="I369">
        <f>SARI!J366</f>
        <v>0</v>
      </c>
      <c r="J369">
        <f>SARI!K366</f>
        <v>0</v>
      </c>
      <c r="K369" s="190" t="e">
        <f>SARI!K366/SARI!J366</f>
        <v>#DIV/0!</v>
      </c>
      <c r="Q369" s="240">
        <f>SARI!$BZ366</f>
        <v>0</v>
      </c>
      <c r="R369">
        <f>SARI!G366</f>
        <v>0</v>
      </c>
      <c r="S369" t="e">
        <f>SARI!G366/SARI!F366</f>
        <v>#DIV/0!</v>
      </c>
      <c r="T369">
        <f>SARI!H366</f>
        <v>0</v>
      </c>
      <c r="U369" s="83" t="e">
        <f>SARI!H366/SARI!F366</f>
        <v>#DIV/0!</v>
      </c>
      <c r="X369" s="81">
        <f>ILI!E366</f>
        <v>0</v>
      </c>
      <c r="Y369" s="81">
        <f>ILI!D366</f>
        <v>0</v>
      </c>
      <c r="Z369" s="83" t="e">
        <f t="shared" si="6"/>
        <v>#DIV/0!</v>
      </c>
      <c r="AA369" s="70" t="e">
        <f>ILI!E366/ILI!F366</f>
        <v>#DIV/0!</v>
      </c>
      <c r="AB369" s="81">
        <f>ILI!E366</f>
        <v>0</v>
      </c>
      <c r="AC369" s="70" t="e">
        <f>ILI!G366/ILI!E366</f>
        <v>#DIV/0!</v>
      </c>
      <c r="AD369" s="81">
        <f>ILI!H366 + ILI!I366</f>
        <v>0</v>
      </c>
      <c r="AE369" s="70" t="e">
        <f>(AD369)/ILI!F366</f>
        <v>#DIV/0!</v>
      </c>
    </row>
    <row r="370" spans="1:31" x14ac:dyDescent="0.25">
      <c r="B370" s="240">
        <f>SARI!$BZ367</f>
        <v>0</v>
      </c>
      <c r="C370" s="188"/>
      <c r="D370" s="72">
        <f>SARI!E367</f>
        <v>0</v>
      </c>
      <c r="E370" s="240">
        <f>SARI!$BZ367</f>
        <v>0</v>
      </c>
      <c r="F370" s="189"/>
      <c r="G370" s="70" t="e">
        <f>SARI!E367/SARI!D367</f>
        <v>#DIV/0!</v>
      </c>
      <c r="H370" s="240">
        <f>SARI!$BZ367</f>
        <v>0</v>
      </c>
      <c r="I370">
        <f>SARI!J367</f>
        <v>0</v>
      </c>
      <c r="J370">
        <f>SARI!K367</f>
        <v>0</v>
      </c>
      <c r="K370" s="190" t="e">
        <f>SARI!K367/SARI!J367</f>
        <v>#DIV/0!</v>
      </c>
      <c r="Q370" s="240">
        <f>SARI!$BZ367</f>
        <v>0</v>
      </c>
      <c r="R370">
        <f>SARI!G367</f>
        <v>0</v>
      </c>
      <c r="S370" t="e">
        <f>SARI!G367/SARI!F367</f>
        <v>#DIV/0!</v>
      </c>
      <c r="T370">
        <f>SARI!H367</f>
        <v>0</v>
      </c>
      <c r="U370" s="83" t="e">
        <f>SARI!H367/SARI!F367</f>
        <v>#DIV/0!</v>
      </c>
      <c r="X370" s="81">
        <f>ILI!E367</f>
        <v>0</v>
      </c>
      <c r="Y370" s="81">
        <f>ILI!D367</f>
        <v>0</v>
      </c>
      <c r="Z370" s="83" t="e">
        <f t="shared" si="6"/>
        <v>#DIV/0!</v>
      </c>
      <c r="AA370" s="70" t="e">
        <f>ILI!E367/ILI!F367</f>
        <v>#DIV/0!</v>
      </c>
      <c r="AB370" s="81">
        <f>ILI!E367</f>
        <v>0</v>
      </c>
      <c r="AC370" s="70" t="e">
        <f>ILI!G367/ILI!E367</f>
        <v>#DIV/0!</v>
      </c>
      <c r="AD370" s="81">
        <f>ILI!H367 + ILI!I367</f>
        <v>0</v>
      </c>
      <c r="AE370" s="70" t="e">
        <f>(AD370)/ILI!F367</f>
        <v>#DIV/0!</v>
      </c>
    </row>
    <row r="371" spans="1:31" x14ac:dyDescent="0.25">
      <c r="B371" s="240">
        <f>SARI!$BZ368</f>
        <v>0</v>
      </c>
      <c r="C371" s="188"/>
      <c r="D371" s="72">
        <f>SARI!E368</f>
        <v>0</v>
      </c>
      <c r="E371" s="240">
        <f>SARI!$BZ368</f>
        <v>0</v>
      </c>
      <c r="F371" s="189"/>
      <c r="G371" s="70" t="e">
        <f>SARI!E368/SARI!D368</f>
        <v>#DIV/0!</v>
      </c>
      <c r="H371" s="240">
        <f>SARI!$BZ368</f>
        <v>0</v>
      </c>
      <c r="I371">
        <f>SARI!J368</f>
        <v>0</v>
      </c>
      <c r="J371">
        <f>SARI!K368</f>
        <v>0</v>
      </c>
      <c r="K371" s="190" t="e">
        <f>SARI!K368/SARI!J368</f>
        <v>#DIV/0!</v>
      </c>
      <c r="Q371" s="240">
        <f>SARI!$BZ368</f>
        <v>0</v>
      </c>
      <c r="R371">
        <f>SARI!G368</f>
        <v>0</v>
      </c>
      <c r="S371" t="e">
        <f>SARI!G368/SARI!F368</f>
        <v>#DIV/0!</v>
      </c>
      <c r="T371">
        <f>SARI!H368</f>
        <v>0</v>
      </c>
      <c r="U371" s="83" t="e">
        <f>SARI!H368/SARI!F368</f>
        <v>#DIV/0!</v>
      </c>
      <c r="X371" s="81">
        <f>ILI!E368</f>
        <v>0</v>
      </c>
      <c r="Y371" s="81">
        <f>ILI!D368</f>
        <v>0</v>
      </c>
      <c r="Z371" s="83" t="e">
        <f t="shared" si="6"/>
        <v>#DIV/0!</v>
      </c>
      <c r="AA371" s="70" t="e">
        <f>ILI!E368/ILI!F368</f>
        <v>#DIV/0!</v>
      </c>
      <c r="AB371" s="81">
        <f>ILI!E368</f>
        <v>0</v>
      </c>
      <c r="AC371" s="70" t="e">
        <f>ILI!G368/ILI!E368</f>
        <v>#DIV/0!</v>
      </c>
      <c r="AD371" s="81">
        <f>ILI!H368 + ILI!I368</f>
        <v>0</v>
      </c>
      <c r="AE371" s="70" t="e">
        <f>(AD371)/ILI!F368</f>
        <v>#DIV/0!</v>
      </c>
    </row>
    <row r="372" spans="1:31" x14ac:dyDescent="0.25">
      <c r="B372" s="240">
        <f>SARI!$BZ369</f>
        <v>0</v>
      </c>
      <c r="C372" s="188"/>
      <c r="D372" s="72">
        <f>SARI!E369</f>
        <v>0</v>
      </c>
      <c r="E372" s="240">
        <f>SARI!$BZ369</f>
        <v>0</v>
      </c>
      <c r="F372" s="189"/>
      <c r="G372" s="70" t="e">
        <f>SARI!E369/SARI!D369</f>
        <v>#DIV/0!</v>
      </c>
      <c r="H372" s="240">
        <f>SARI!$BZ369</f>
        <v>0</v>
      </c>
      <c r="I372">
        <f>SARI!J369</f>
        <v>0</v>
      </c>
      <c r="J372">
        <f>SARI!K369</f>
        <v>0</v>
      </c>
      <c r="K372" s="190" t="e">
        <f>SARI!K369/SARI!J369</f>
        <v>#DIV/0!</v>
      </c>
      <c r="Q372" s="240">
        <f>SARI!$BZ369</f>
        <v>0</v>
      </c>
      <c r="R372">
        <f>SARI!G369</f>
        <v>0</v>
      </c>
      <c r="S372" t="e">
        <f>SARI!G369/SARI!F369</f>
        <v>#DIV/0!</v>
      </c>
      <c r="T372">
        <f>SARI!H369</f>
        <v>0</v>
      </c>
      <c r="U372" s="83" t="e">
        <f>SARI!H369/SARI!F369</f>
        <v>#DIV/0!</v>
      </c>
      <c r="X372" s="81">
        <f>ILI!E369</f>
        <v>0</v>
      </c>
      <c r="Y372" s="81">
        <f>ILI!D369</f>
        <v>0</v>
      </c>
      <c r="Z372" s="83" t="e">
        <f t="shared" si="6"/>
        <v>#DIV/0!</v>
      </c>
      <c r="AA372" s="70" t="e">
        <f>ILI!E369/ILI!F369</f>
        <v>#DIV/0!</v>
      </c>
      <c r="AB372" s="81">
        <f>ILI!E369</f>
        <v>0</v>
      </c>
      <c r="AC372" s="70" t="e">
        <f>ILI!G369/ILI!E369</f>
        <v>#DIV/0!</v>
      </c>
      <c r="AD372" s="81">
        <f>ILI!H369 + ILI!I369</f>
        <v>0</v>
      </c>
      <c r="AE372" s="70" t="e">
        <f>(AD372)/ILI!F369</f>
        <v>#DIV/0!</v>
      </c>
    </row>
    <row r="373" spans="1:31" x14ac:dyDescent="0.25">
      <c r="B373" s="240">
        <f>SARI!$BZ370</f>
        <v>0</v>
      </c>
      <c r="C373" s="188"/>
      <c r="D373" s="72">
        <f>SARI!E370</f>
        <v>0</v>
      </c>
      <c r="E373" s="240">
        <f>SARI!$BZ370</f>
        <v>0</v>
      </c>
      <c r="F373" s="189"/>
      <c r="G373" s="70" t="e">
        <f>SARI!E370/SARI!D370</f>
        <v>#DIV/0!</v>
      </c>
      <c r="H373" s="240">
        <f>SARI!$BZ370</f>
        <v>0</v>
      </c>
      <c r="I373">
        <f>SARI!J370</f>
        <v>0</v>
      </c>
      <c r="J373">
        <f>SARI!K370</f>
        <v>0</v>
      </c>
      <c r="K373" s="190" t="e">
        <f>SARI!K370/SARI!J370</f>
        <v>#DIV/0!</v>
      </c>
      <c r="Q373" s="240">
        <f>SARI!$BZ370</f>
        <v>0</v>
      </c>
      <c r="R373">
        <f>SARI!G370</f>
        <v>0</v>
      </c>
      <c r="S373" t="e">
        <f>SARI!G370/SARI!F370</f>
        <v>#DIV/0!</v>
      </c>
      <c r="T373">
        <f>SARI!H370</f>
        <v>0</v>
      </c>
      <c r="U373" s="83" t="e">
        <f>SARI!H370/SARI!F370</f>
        <v>#DIV/0!</v>
      </c>
      <c r="X373" s="81">
        <f>ILI!E370</f>
        <v>0</v>
      </c>
      <c r="Y373" s="81">
        <f>ILI!D370</f>
        <v>0</v>
      </c>
      <c r="Z373" s="83" t="e">
        <f t="shared" si="6"/>
        <v>#DIV/0!</v>
      </c>
      <c r="AA373" s="70" t="e">
        <f>ILI!E370/ILI!F370</f>
        <v>#DIV/0!</v>
      </c>
      <c r="AB373" s="81">
        <f>ILI!E370</f>
        <v>0</v>
      </c>
      <c r="AC373" s="70" t="e">
        <f>ILI!G370/ILI!E370</f>
        <v>#DIV/0!</v>
      </c>
      <c r="AD373" s="81">
        <f>ILI!H370 + ILI!I370</f>
        <v>0</v>
      </c>
      <c r="AE373" s="70" t="e">
        <f>(AD373)/ILI!F370</f>
        <v>#DIV/0!</v>
      </c>
    </row>
    <row r="374" spans="1:31" x14ac:dyDescent="0.25">
      <c r="B374" s="240">
        <f>SARI!$BZ371</f>
        <v>0</v>
      </c>
      <c r="C374" s="188"/>
      <c r="D374" s="72">
        <f>SARI!E371</f>
        <v>0</v>
      </c>
      <c r="E374" s="240">
        <f>SARI!$BZ371</f>
        <v>0</v>
      </c>
      <c r="F374" s="189"/>
      <c r="G374" s="70" t="e">
        <f>SARI!E371/SARI!D371</f>
        <v>#DIV/0!</v>
      </c>
      <c r="H374" s="240">
        <f>SARI!$BZ371</f>
        <v>0</v>
      </c>
      <c r="I374">
        <f>SARI!J371</f>
        <v>0</v>
      </c>
      <c r="J374">
        <f>SARI!K371</f>
        <v>0</v>
      </c>
      <c r="K374" s="190" t="e">
        <f>SARI!K371/SARI!J371</f>
        <v>#DIV/0!</v>
      </c>
      <c r="Q374" s="240">
        <f>SARI!$BZ371</f>
        <v>0</v>
      </c>
      <c r="R374">
        <f>SARI!G371</f>
        <v>0</v>
      </c>
      <c r="S374" t="e">
        <f>SARI!G371/SARI!F371</f>
        <v>#DIV/0!</v>
      </c>
      <c r="T374">
        <f>SARI!H371</f>
        <v>0</v>
      </c>
      <c r="U374" s="83" t="e">
        <f>SARI!H371/SARI!F371</f>
        <v>#DIV/0!</v>
      </c>
      <c r="X374" s="81">
        <f>ILI!E371</f>
        <v>0</v>
      </c>
      <c r="Y374" s="81">
        <f>ILI!D371</f>
        <v>0</v>
      </c>
      <c r="Z374" s="83" t="e">
        <f t="shared" si="6"/>
        <v>#DIV/0!</v>
      </c>
      <c r="AA374" s="70" t="e">
        <f>ILI!E371/ILI!F371</f>
        <v>#DIV/0!</v>
      </c>
      <c r="AB374" s="81">
        <f>ILI!E371</f>
        <v>0</v>
      </c>
      <c r="AC374" s="70" t="e">
        <f>ILI!G371/ILI!E371</f>
        <v>#DIV/0!</v>
      </c>
      <c r="AD374" s="81">
        <f>ILI!H371 + ILI!I371</f>
        <v>0</v>
      </c>
      <c r="AE374" s="70" t="e">
        <f>(AD374)/ILI!F371</f>
        <v>#DIV/0!</v>
      </c>
    </row>
    <row r="375" spans="1:31" x14ac:dyDescent="0.25">
      <c r="A375" s="72">
        <f>SARI!$BY372</f>
        <v>0</v>
      </c>
      <c r="B375" s="240">
        <f>SARI!$BZ372</f>
        <v>0</v>
      </c>
      <c r="C375" s="188"/>
      <c r="D375" s="72">
        <f>SARI!E372</f>
        <v>0</v>
      </c>
      <c r="E375" s="240">
        <f>SARI!$BZ372</f>
        <v>0</v>
      </c>
      <c r="F375" s="189"/>
      <c r="G375" s="70" t="e">
        <f>SARI!E372/SARI!D372</f>
        <v>#DIV/0!</v>
      </c>
      <c r="H375" s="240">
        <f>SARI!$BZ372</f>
        <v>0</v>
      </c>
      <c r="I375">
        <f>SARI!J372</f>
        <v>0</v>
      </c>
      <c r="J375">
        <f>SARI!K372</f>
        <v>0</v>
      </c>
      <c r="K375" s="190" t="e">
        <f>SARI!K372/SARI!J372</f>
        <v>#DIV/0!</v>
      </c>
      <c r="P375" s="72">
        <f>SARI!$BY372</f>
        <v>0</v>
      </c>
      <c r="Q375" s="240">
        <f>SARI!$BZ372</f>
        <v>0</v>
      </c>
      <c r="R375">
        <f>SARI!G372</f>
        <v>0</v>
      </c>
      <c r="S375" t="e">
        <f>SARI!G372/SARI!F372</f>
        <v>#DIV/0!</v>
      </c>
      <c r="T375">
        <f>SARI!H372</f>
        <v>0</v>
      </c>
      <c r="U375" s="83" t="e">
        <f>SARI!H372/SARI!F372</f>
        <v>#DIV/0!</v>
      </c>
      <c r="X375" s="81">
        <f>ILI!E372</f>
        <v>0</v>
      </c>
      <c r="Y375" s="81">
        <f>ILI!D372</f>
        <v>0</v>
      </c>
      <c r="Z375" s="83" t="e">
        <f>X375/Y375</f>
        <v>#DIV/0!</v>
      </c>
      <c r="AA375" s="70" t="e">
        <f>ILI!E372/ILI!F372</f>
        <v>#DIV/0!</v>
      </c>
      <c r="AB375" s="81">
        <f>ILI!E372</f>
        <v>0</v>
      </c>
      <c r="AC375" s="70" t="e">
        <f>ILI!G372/ILI!E372</f>
        <v>#DIV/0!</v>
      </c>
      <c r="AD375" s="81">
        <f>ILI!H372 + ILI!I372</f>
        <v>0</v>
      </c>
      <c r="AE375" s="70" t="e">
        <f>(AD375)/ILI!F372</f>
        <v>#DIV/0!</v>
      </c>
    </row>
    <row r="376" spans="1:31" x14ac:dyDescent="0.25">
      <c r="B376" s="240">
        <f>SARI!$BZ373</f>
        <v>0</v>
      </c>
      <c r="C376" s="188"/>
      <c r="D376" s="72">
        <f>SARI!E373</f>
        <v>0</v>
      </c>
      <c r="E376" s="240">
        <f>SARI!$BZ373</f>
        <v>0</v>
      </c>
      <c r="F376" s="189"/>
      <c r="G376" s="70" t="e">
        <f>SARI!E373/SARI!D373</f>
        <v>#DIV/0!</v>
      </c>
      <c r="H376" s="240">
        <f>SARI!$BZ373</f>
        <v>0</v>
      </c>
      <c r="I376">
        <f>SARI!J373</f>
        <v>0</v>
      </c>
      <c r="J376">
        <f>SARI!K373</f>
        <v>0</v>
      </c>
      <c r="K376" s="190" t="e">
        <f>SARI!K373/SARI!J373</f>
        <v>#DIV/0!</v>
      </c>
      <c r="Q376" s="240">
        <f>SARI!$BZ373</f>
        <v>0</v>
      </c>
      <c r="R376">
        <f>SARI!G373</f>
        <v>0</v>
      </c>
      <c r="S376" t="e">
        <f>SARI!G373/SARI!F373</f>
        <v>#DIV/0!</v>
      </c>
      <c r="T376">
        <f>SARI!H373</f>
        <v>0</v>
      </c>
      <c r="U376" s="83" t="e">
        <f>SARI!H373/SARI!F373</f>
        <v>#DIV/0!</v>
      </c>
      <c r="X376" s="81">
        <f>ILI!E373</f>
        <v>0</v>
      </c>
      <c r="Y376" s="81">
        <f>ILI!D373</f>
        <v>0</v>
      </c>
      <c r="Z376" s="83" t="e">
        <f t="shared" ref="Z376:Z426" si="7">X376/Y376</f>
        <v>#DIV/0!</v>
      </c>
      <c r="AA376" s="70" t="e">
        <f>ILI!E373/ILI!F373</f>
        <v>#DIV/0!</v>
      </c>
      <c r="AB376" s="81">
        <f>ILI!E373</f>
        <v>0</v>
      </c>
      <c r="AC376" s="70" t="e">
        <f>ILI!G373/ILI!E373</f>
        <v>#DIV/0!</v>
      </c>
      <c r="AD376" s="81">
        <f>ILI!H373 + ILI!I373</f>
        <v>0</v>
      </c>
      <c r="AE376" s="70" t="e">
        <f>(AD376)/ILI!F373</f>
        <v>#DIV/0!</v>
      </c>
    </row>
    <row r="377" spans="1:31" x14ac:dyDescent="0.25">
      <c r="B377" s="240">
        <f>SARI!$BZ374</f>
        <v>0</v>
      </c>
      <c r="C377" s="188"/>
      <c r="D377" s="72">
        <f>SARI!E374</f>
        <v>0</v>
      </c>
      <c r="E377" s="240">
        <f>SARI!$BZ374</f>
        <v>0</v>
      </c>
      <c r="F377" s="189"/>
      <c r="G377" s="70" t="e">
        <f>SARI!E374/SARI!D374</f>
        <v>#DIV/0!</v>
      </c>
      <c r="H377" s="240">
        <f>SARI!$BZ374</f>
        <v>0</v>
      </c>
      <c r="I377">
        <f>SARI!J374</f>
        <v>0</v>
      </c>
      <c r="J377">
        <f>SARI!K374</f>
        <v>0</v>
      </c>
      <c r="K377" s="190" t="e">
        <f>SARI!K374/SARI!J374</f>
        <v>#DIV/0!</v>
      </c>
      <c r="Q377" s="240">
        <f>SARI!$BZ374</f>
        <v>0</v>
      </c>
      <c r="R377">
        <f>SARI!G374</f>
        <v>0</v>
      </c>
      <c r="S377" t="e">
        <f>SARI!G374/SARI!F374</f>
        <v>#DIV/0!</v>
      </c>
      <c r="T377">
        <f>SARI!H374</f>
        <v>0</v>
      </c>
      <c r="U377" s="83" t="e">
        <f>SARI!H374/SARI!F374</f>
        <v>#DIV/0!</v>
      </c>
      <c r="X377" s="81">
        <f>ILI!E374</f>
        <v>0</v>
      </c>
      <c r="Y377" s="81">
        <f>ILI!D374</f>
        <v>0</v>
      </c>
      <c r="Z377" s="83" t="e">
        <f t="shared" si="7"/>
        <v>#DIV/0!</v>
      </c>
      <c r="AA377" s="70" t="e">
        <f>ILI!E374/ILI!F374</f>
        <v>#DIV/0!</v>
      </c>
      <c r="AB377" s="81">
        <f>ILI!E374</f>
        <v>0</v>
      </c>
      <c r="AC377" s="70" t="e">
        <f>ILI!G374/ILI!E374</f>
        <v>#DIV/0!</v>
      </c>
      <c r="AD377" s="81">
        <f>ILI!H374 + ILI!I374</f>
        <v>0</v>
      </c>
      <c r="AE377" s="70" t="e">
        <f>(AD377)/ILI!F374</f>
        <v>#DIV/0!</v>
      </c>
    </row>
    <row r="378" spans="1:31" x14ac:dyDescent="0.25">
      <c r="B378" s="240">
        <f>SARI!$BZ375</f>
        <v>0</v>
      </c>
      <c r="C378" s="188"/>
      <c r="D378" s="72">
        <f>SARI!E375</f>
        <v>0</v>
      </c>
      <c r="E378" s="240">
        <f>SARI!$BZ375</f>
        <v>0</v>
      </c>
      <c r="F378" s="189"/>
      <c r="G378" s="70" t="e">
        <f>SARI!E375/SARI!D375</f>
        <v>#DIV/0!</v>
      </c>
      <c r="H378" s="240">
        <f>SARI!$BZ375</f>
        <v>0</v>
      </c>
      <c r="I378">
        <f>SARI!J375</f>
        <v>0</v>
      </c>
      <c r="J378">
        <f>SARI!K375</f>
        <v>0</v>
      </c>
      <c r="K378" s="190" t="e">
        <f>SARI!K375/SARI!J375</f>
        <v>#DIV/0!</v>
      </c>
      <c r="Q378" s="240">
        <f>SARI!$BZ375</f>
        <v>0</v>
      </c>
      <c r="R378">
        <f>SARI!G375</f>
        <v>0</v>
      </c>
      <c r="S378" t="e">
        <f>SARI!G375/SARI!F375</f>
        <v>#DIV/0!</v>
      </c>
      <c r="T378">
        <f>SARI!H375</f>
        <v>0</v>
      </c>
      <c r="U378" s="83" t="e">
        <f>SARI!H375/SARI!F375</f>
        <v>#DIV/0!</v>
      </c>
      <c r="X378" s="81">
        <f>ILI!E375</f>
        <v>0</v>
      </c>
      <c r="Y378" s="81">
        <f>ILI!D375</f>
        <v>0</v>
      </c>
      <c r="Z378" s="83" t="e">
        <f t="shared" si="7"/>
        <v>#DIV/0!</v>
      </c>
      <c r="AA378" s="70" t="e">
        <f>ILI!E375/ILI!F375</f>
        <v>#DIV/0!</v>
      </c>
      <c r="AB378" s="81">
        <f>ILI!E375</f>
        <v>0</v>
      </c>
      <c r="AC378" s="70" t="e">
        <f>ILI!G375/ILI!E375</f>
        <v>#DIV/0!</v>
      </c>
      <c r="AD378" s="81">
        <f>ILI!H375 + ILI!I375</f>
        <v>0</v>
      </c>
      <c r="AE378" s="70" t="e">
        <f>(AD378)/ILI!F375</f>
        <v>#DIV/0!</v>
      </c>
    </row>
    <row r="379" spans="1:31" x14ac:dyDescent="0.25">
      <c r="B379" s="240">
        <f>SARI!$BZ376</f>
        <v>0</v>
      </c>
      <c r="C379" s="188"/>
      <c r="D379" s="72">
        <f>SARI!E376</f>
        <v>0</v>
      </c>
      <c r="E379" s="240">
        <f>SARI!$BZ376</f>
        <v>0</v>
      </c>
      <c r="F379" s="189"/>
      <c r="G379" s="70" t="e">
        <f>SARI!E376/SARI!D376</f>
        <v>#DIV/0!</v>
      </c>
      <c r="H379" s="240">
        <f>SARI!$BZ376</f>
        <v>0</v>
      </c>
      <c r="I379">
        <f>SARI!J376</f>
        <v>0</v>
      </c>
      <c r="J379">
        <f>SARI!K376</f>
        <v>0</v>
      </c>
      <c r="K379" s="190" t="e">
        <f>SARI!K376/SARI!J376</f>
        <v>#DIV/0!</v>
      </c>
      <c r="Q379" s="240">
        <f>SARI!$BZ376</f>
        <v>0</v>
      </c>
      <c r="R379">
        <f>SARI!G376</f>
        <v>0</v>
      </c>
      <c r="S379" t="e">
        <f>SARI!G376/SARI!F376</f>
        <v>#DIV/0!</v>
      </c>
      <c r="T379">
        <f>SARI!H376</f>
        <v>0</v>
      </c>
      <c r="U379" s="83" t="e">
        <f>SARI!H376/SARI!F376</f>
        <v>#DIV/0!</v>
      </c>
      <c r="X379" s="81">
        <f>ILI!E376</f>
        <v>0</v>
      </c>
      <c r="Y379" s="81">
        <f>ILI!D376</f>
        <v>0</v>
      </c>
      <c r="Z379" s="83" t="e">
        <f t="shared" si="7"/>
        <v>#DIV/0!</v>
      </c>
      <c r="AA379" s="70" t="e">
        <f>ILI!E376/ILI!F376</f>
        <v>#DIV/0!</v>
      </c>
      <c r="AB379" s="81">
        <f>ILI!E376</f>
        <v>0</v>
      </c>
      <c r="AC379" s="70" t="e">
        <f>ILI!G376/ILI!E376</f>
        <v>#DIV/0!</v>
      </c>
      <c r="AD379" s="81">
        <f>ILI!H376 + ILI!I376</f>
        <v>0</v>
      </c>
      <c r="AE379" s="70" t="e">
        <f>(AD379)/ILI!F376</f>
        <v>#DIV/0!</v>
      </c>
    </row>
    <row r="380" spans="1:31" x14ac:dyDescent="0.25">
      <c r="B380" s="240">
        <f>SARI!$BZ377</f>
        <v>0</v>
      </c>
      <c r="C380" s="188"/>
      <c r="D380" s="72">
        <f>SARI!E377</f>
        <v>0</v>
      </c>
      <c r="E380" s="240">
        <f>SARI!$BZ377</f>
        <v>0</v>
      </c>
      <c r="F380" s="189"/>
      <c r="G380" s="70" t="e">
        <f>SARI!E377/SARI!D377</f>
        <v>#DIV/0!</v>
      </c>
      <c r="H380" s="240">
        <f>SARI!$BZ377</f>
        <v>0</v>
      </c>
      <c r="I380">
        <f>SARI!J377</f>
        <v>0</v>
      </c>
      <c r="J380">
        <f>SARI!K377</f>
        <v>0</v>
      </c>
      <c r="K380" s="190" t="e">
        <f>SARI!K377/SARI!J377</f>
        <v>#DIV/0!</v>
      </c>
      <c r="Q380" s="240">
        <f>SARI!$BZ377</f>
        <v>0</v>
      </c>
      <c r="R380">
        <f>SARI!G377</f>
        <v>0</v>
      </c>
      <c r="S380" t="e">
        <f>SARI!G377/SARI!F377</f>
        <v>#DIV/0!</v>
      </c>
      <c r="T380">
        <f>SARI!H377</f>
        <v>0</v>
      </c>
      <c r="U380" s="83" t="e">
        <f>SARI!H377/SARI!F377</f>
        <v>#DIV/0!</v>
      </c>
      <c r="X380" s="81">
        <f>ILI!E377</f>
        <v>0</v>
      </c>
      <c r="Y380" s="81">
        <f>ILI!D377</f>
        <v>0</v>
      </c>
      <c r="Z380" s="83" t="e">
        <f t="shared" si="7"/>
        <v>#DIV/0!</v>
      </c>
      <c r="AA380" s="70" t="e">
        <f>ILI!E377/ILI!F377</f>
        <v>#DIV/0!</v>
      </c>
      <c r="AB380" s="81">
        <f>ILI!E377</f>
        <v>0</v>
      </c>
      <c r="AC380" s="70" t="e">
        <f>ILI!G377/ILI!E377</f>
        <v>#DIV/0!</v>
      </c>
      <c r="AD380" s="81">
        <f>ILI!H377 + ILI!I377</f>
        <v>0</v>
      </c>
      <c r="AE380" s="70" t="e">
        <f>(AD380)/ILI!F377</f>
        <v>#DIV/0!</v>
      </c>
    </row>
    <row r="381" spans="1:31" x14ac:dyDescent="0.25">
      <c r="B381" s="240">
        <f>SARI!$BZ378</f>
        <v>0</v>
      </c>
      <c r="C381" s="188"/>
      <c r="D381" s="72">
        <f>SARI!E378</f>
        <v>0</v>
      </c>
      <c r="E381" s="240">
        <f>SARI!$BZ378</f>
        <v>0</v>
      </c>
      <c r="F381" s="189"/>
      <c r="G381" s="70" t="e">
        <f>SARI!E378/SARI!D378</f>
        <v>#DIV/0!</v>
      </c>
      <c r="H381" s="240">
        <f>SARI!$BZ378</f>
        <v>0</v>
      </c>
      <c r="I381">
        <f>SARI!J378</f>
        <v>0</v>
      </c>
      <c r="J381">
        <f>SARI!K378</f>
        <v>0</v>
      </c>
      <c r="K381" s="190" t="e">
        <f>SARI!K378/SARI!J378</f>
        <v>#DIV/0!</v>
      </c>
      <c r="Q381" s="240">
        <f>SARI!$BZ378</f>
        <v>0</v>
      </c>
      <c r="R381">
        <f>SARI!G378</f>
        <v>0</v>
      </c>
      <c r="S381" t="e">
        <f>SARI!G378/SARI!F378</f>
        <v>#DIV/0!</v>
      </c>
      <c r="T381">
        <f>SARI!H378</f>
        <v>0</v>
      </c>
      <c r="U381" s="83" t="e">
        <f>SARI!H378/SARI!F378</f>
        <v>#DIV/0!</v>
      </c>
      <c r="X381" s="81">
        <f>ILI!E378</f>
        <v>0</v>
      </c>
      <c r="Y381" s="81">
        <f>ILI!D378</f>
        <v>0</v>
      </c>
      <c r="Z381" s="83" t="e">
        <f t="shared" si="7"/>
        <v>#DIV/0!</v>
      </c>
      <c r="AA381" s="70" t="e">
        <f>ILI!E378/ILI!F378</f>
        <v>#DIV/0!</v>
      </c>
      <c r="AB381" s="81">
        <f>ILI!E378</f>
        <v>0</v>
      </c>
      <c r="AC381" s="70" t="e">
        <f>ILI!G378/ILI!E378</f>
        <v>#DIV/0!</v>
      </c>
      <c r="AD381" s="81">
        <f>ILI!H378 + ILI!I378</f>
        <v>0</v>
      </c>
      <c r="AE381" s="70" t="e">
        <f>(AD381)/ILI!F378</f>
        <v>#DIV/0!</v>
      </c>
    </row>
    <row r="382" spans="1:31" x14ac:dyDescent="0.25">
      <c r="B382" s="240">
        <f>SARI!$BZ379</f>
        <v>0</v>
      </c>
      <c r="C382" s="188"/>
      <c r="D382" s="72">
        <f>SARI!E379</f>
        <v>0</v>
      </c>
      <c r="E382" s="240">
        <f>SARI!$BZ379</f>
        <v>0</v>
      </c>
      <c r="F382" s="189"/>
      <c r="G382" s="70" t="e">
        <f>SARI!E379/SARI!D379</f>
        <v>#DIV/0!</v>
      </c>
      <c r="H382" s="240">
        <f>SARI!$BZ379</f>
        <v>0</v>
      </c>
      <c r="I382">
        <f>SARI!J379</f>
        <v>0</v>
      </c>
      <c r="J382">
        <f>SARI!K379</f>
        <v>0</v>
      </c>
      <c r="K382" s="190" t="e">
        <f>SARI!K379/SARI!J379</f>
        <v>#DIV/0!</v>
      </c>
      <c r="Q382" s="240">
        <f>SARI!$BZ379</f>
        <v>0</v>
      </c>
      <c r="R382">
        <f>SARI!G379</f>
        <v>0</v>
      </c>
      <c r="S382" t="e">
        <f>SARI!G379/SARI!F379</f>
        <v>#DIV/0!</v>
      </c>
      <c r="T382">
        <f>SARI!H379</f>
        <v>0</v>
      </c>
      <c r="U382" s="83" t="e">
        <f>SARI!H379/SARI!F379</f>
        <v>#DIV/0!</v>
      </c>
      <c r="X382" s="81">
        <f>ILI!E379</f>
        <v>0</v>
      </c>
      <c r="Y382" s="81">
        <f>ILI!D379</f>
        <v>0</v>
      </c>
      <c r="Z382" s="83" t="e">
        <f t="shared" si="7"/>
        <v>#DIV/0!</v>
      </c>
      <c r="AA382" s="70" t="e">
        <f>ILI!E379/ILI!F379</f>
        <v>#DIV/0!</v>
      </c>
      <c r="AB382" s="81">
        <f>ILI!E379</f>
        <v>0</v>
      </c>
      <c r="AC382" s="70" t="e">
        <f>ILI!G379/ILI!E379</f>
        <v>#DIV/0!</v>
      </c>
      <c r="AD382" s="81">
        <f>ILI!H379 + ILI!I379</f>
        <v>0</v>
      </c>
      <c r="AE382" s="70" t="e">
        <f>(AD382)/ILI!F379</f>
        <v>#DIV/0!</v>
      </c>
    </row>
    <row r="383" spans="1:31" x14ac:dyDescent="0.25">
      <c r="B383" s="240">
        <f>SARI!$BZ380</f>
        <v>0</v>
      </c>
      <c r="C383" s="188"/>
      <c r="D383" s="72">
        <f>SARI!E380</f>
        <v>0</v>
      </c>
      <c r="E383" s="240">
        <f>SARI!$BZ380</f>
        <v>0</v>
      </c>
      <c r="F383" s="189"/>
      <c r="G383" s="70" t="e">
        <f>SARI!E380/SARI!D380</f>
        <v>#DIV/0!</v>
      </c>
      <c r="H383" s="240">
        <f>SARI!$BZ380</f>
        <v>0</v>
      </c>
      <c r="I383">
        <f>SARI!J380</f>
        <v>0</v>
      </c>
      <c r="J383">
        <f>SARI!K380</f>
        <v>0</v>
      </c>
      <c r="K383" s="190" t="e">
        <f>SARI!K380/SARI!J380</f>
        <v>#DIV/0!</v>
      </c>
      <c r="Q383" s="240">
        <f>SARI!$BZ380</f>
        <v>0</v>
      </c>
      <c r="R383">
        <f>SARI!G380</f>
        <v>0</v>
      </c>
      <c r="S383" t="e">
        <f>SARI!G380/SARI!F380</f>
        <v>#DIV/0!</v>
      </c>
      <c r="T383">
        <f>SARI!H380</f>
        <v>0</v>
      </c>
      <c r="U383" s="83" t="e">
        <f>SARI!H380/SARI!F380</f>
        <v>#DIV/0!</v>
      </c>
      <c r="X383" s="81">
        <f>ILI!E380</f>
        <v>0</v>
      </c>
      <c r="Y383" s="81">
        <f>ILI!D380</f>
        <v>0</v>
      </c>
      <c r="Z383" s="83" t="e">
        <f t="shared" si="7"/>
        <v>#DIV/0!</v>
      </c>
      <c r="AA383" s="70" t="e">
        <f>ILI!E380/ILI!F380</f>
        <v>#DIV/0!</v>
      </c>
      <c r="AB383" s="81">
        <f>ILI!E380</f>
        <v>0</v>
      </c>
      <c r="AC383" s="70" t="e">
        <f>ILI!G380/ILI!E380</f>
        <v>#DIV/0!</v>
      </c>
      <c r="AD383" s="81">
        <f>ILI!H380 + ILI!I380</f>
        <v>0</v>
      </c>
      <c r="AE383" s="70" t="e">
        <f>(AD383)/ILI!F380</f>
        <v>#DIV/0!</v>
      </c>
    </row>
    <row r="384" spans="1:31" x14ac:dyDescent="0.25">
      <c r="B384" s="240">
        <f>SARI!$BZ381</f>
        <v>0</v>
      </c>
      <c r="C384" s="188"/>
      <c r="D384" s="72">
        <f>SARI!E381</f>
        <v>0</v>
      </c>
      <c r="E384" s="240">
        <f>SARI!$BZ381</f>
        <v>0</v>
      </c>
      <c r="F384" s="189"/>
      <c r="G384" s="70" t="e">
        <f>SARI!E381/SARI!D381</f>
        <v>#DIV/0!</v>
      </c>
      <c r="H384" s="240">
        <f>SARI!$BZ381</f>
        <v>0</v>
      </c>
      <c r="I384">
        <f>SARI!J381</f>
        <v>0</v>
      </c>
      <c r="J384">
        <f>SARI!K381</f>
        <v>0</v>
      </c>
      <c r="K384" s="190" t="e">
        <f>SARI!K381/SARI!J381</f>
        <v>#DIV/0!</v>
      </c>
      <c r="Q384" s="240">
        <f>SARI!$BZ381</f>
        <v>0</v>
      </c>
      <c r="R384">
        <f>SARI!G381</f>
        <v>0</v>
      </c>
      <c r="S384" t="e">
        <f>SARI!G381/SARI!F381</f>
        <v>#DIV/0!</v>
      </c>
      <c r="T384">
        <f>SARI!H381</f>
        <v>0</v>
      </c>
      <c r="U384" s="83" t="e">
        <f>SARI!H381/SARI!F381</f>
        <v>#DIV/0!</v>
      </c>
      <c r="X384" s="81">
        <f>ILI!E381</f>
        <v>0</v>
      </c>
      <c r="Y384" s="81">
        <f>ILI!D381</f>
        <v>0</v>
      </c>
      <c r="Z384" s="83" t="e">
        <f t="shared" si="7"/>
        <v>#DIV/0!</v>
      </c>
      <c r="AA384" s="70" t="e">
        <f>ILI!E381/ILI!F381</f>
        <v>#DIV/0!</v>
      </c>
      <c r="AB384" s="81">
        <f>ILI!E381</f>
        <v>0</v>
      </c>
      <c r="AC384" s="70" t="e">
        <f>ILI!G381/ILI!E381</f>
        <v>#DIV/0!</v>
      </c>
      <c r="AD384" s="81">
        <f>ILI!H381 + ILI!I381</f>
        <v>0</v>
      </c>
      <c r="AE384" s="70" t="e">
        <f>(AD384)/ILI!F381</f>
        <v>#DIV/0!</v>
      </c>
    </row>
    <row r="385" spans="2:31" x14ac:dyDescent="0.25">
      <c r="B385" s="240">
        <f>SARI!$BZ382</f>
        <v>0</v>
      </c>
      <c r="C385" s="188"/>
      <c r="D385" s="72">
        <f>SARI!E382</f>
        <v>0</v>
      </c>
      <c r="E385" s="240">
        <f>SARI!$BZ382</f>
        <v>0</v>
      </c>
      <c r="F385" s="189"/>
      <c r="G385" s="70" t="e">
        <f>SARI!E382/SARI!D382</f>
        <v>#DIV/0!</v>
      </c>
      <c r="H385" s="240">
        <f>SARI!$BZ382</f>
        <v>0</v>
      </c>
      <c r="I385">
        <f>SARI!J382</f>
        <v>0</v>
      </c>
      <c r="J385">
        <f>SARI!K382</f>
        <v>0</v>
      </c>
      <c r="K385" s="190" t="e">
        <f>SARI!K382/SARI!J382</f>
        <v>#DIV/0!</v>
      </c>
      <c r="Q385" s="240">
        <f>SARI!$BZ382</f>
        <v>0</v>
      </c>
      <c r="R385">
        <f>SARI!G382</f>
        <v>0</v>
      </c>
      <c r="S385" t="e">
        <f>SARI!G382/SARI!F382</f>
        <v>#DIV/0!</v>
      </c>
      <c r="T385">
        <f>SARI!H382</f>
        <v>0</v>
      </c>
      <c r="U385" s="83" t="e">
        <f>SARI!H382/SARI!F382</f>
        <v>#DIV/0!</v>
      </c>
      <c r="X385" s="81">
        <f>ILI!E382</f>
        <v>0</v>
      </c>
      <c r="Y385" s="81">
        <f>ILI!D382</f>
        <v>0</v>
      </c>
      <c r="Z385" s="83" t="e">
        <f t="shared" si="7"/>
        <v>#DIV/0!</v>
      </c>
      <c r="AA385" s="70" t="e">
        <f>ILI!E382/ILI!F382</f>
        <v>#DIV/0!</v>
      </c>
      <c r="AB385" s="81">
        <f>ILI!E382</f>
        <v>0</v>
      </c>
      <c r="AC385" s="70" t="e">
        <f>ILI!G382/ILI!E382</f>
        <v>#DIV/0!</v>
      </c>
      <c r="AD385" s="81">
        <f>ILI!H382 + ILI!I382</f>
        <v>0</v>
      </c>
      <c r="AE385" s="70" t="e">
        <f>(AD385)/ILI!F382</f>
        <v>#DIV/0!</v>
      </c>
    </row>
    <row r="386" spans="2:31" x14ac:dyDescent="0.25">
      <c r="B386" s="240">
        <f>SARI!$BZ383</f>
        <v>0</v>
      </c>
      <c r="C386" s="188"/>
      <c r="D386" s="72">
        <f>SARI!E383</f>
        <v>0</v>
      </c>
      <c r="E386" s="240">
        <f>SARI!$BZ383</f>
        <v>0</v>
      </c>
      <c r="F386" s="189"/>
      <c r="G386" s="70" t="e">
        <f>SARI!E383/SARI!D383</f>
        <v>#DIV/0!</v>
      </c>
      <c r="H386" s="240">
        <f>SARI!$BZ383</f>
        <v>0</v>
      </c>
      <c r="I386">
        <f>SARI!J383</f>
        <v>0</v>
      </c>
      <c r="J386">
        <f>SARI!K383</f>
        <v>0</v>
      </c>
      <c r="K386" s="190" t="e">
        <f>SARI!K383/SARI!J383</f>
        <v>#DIV/0!</v>
      </c>
      <c r="Q386" s="240">
        <f>SARI!$BZ383</f>
        <v>0</v>
      </c>
      <c r="R386">
        <f>SARI!G383</f>
        <v>0</v>
      </c>
      <c r="S386" t="e">
        <f>SARI!G383/SARI!F383</f>
        <v>#DIV/0!</v>
      </c>
      <c r="T386">
        <f>SARI!H383</f>
        <v>0</v>
      </c>
      <c r="U386" s="83" t="e">
        <f>SARI!H383/SARI!F383</f>
        <v>#DIV/0!</v>
      </c>
      <c r="X386" s="81">
        <f>ILI!E383</f>
        <v>0</v>
      </c>
      <c r="Y386" s="81">
        <f>ILI!D383</f>
        <v>0</v>
      </c>
      <c r="Z386" s="83" t="e">
        <f t="shared" si="7"/>
        <v>#DIV/0!</v>
      </c>
      <c r="AA386" s="70" t="e">
        <f>ILI!E383/ILI!F383</f>
        <v>#DIV/0!</v>
      </c>
      <c r="AB386" s="81">
        <f>ILI!E383</f>
        <v>0</v>
      </c>
      <c r="AC386" s="70" t="e">
        <f>ILI!G383/ILI!E383</f>
        <v>#DIV/0!</v>
      </c>
      <c r="AD386" s="81">
        <f>ILI!H383 + ILI!I383</f>
        <v>0</v>
      </c>
      <c r="AE386" s="70" t="e">
        <f>(AD386)/ILI!F383</f>
        <v>#DIV/0!</v>
      </c>
    </row>
    <row r="387" spans="2:31" x14ac:dyDescent="0.25">
      <c r="B387" s="240">
        <f>SARI!$BZ384</f>
        <v>0</v>
      </c>
      <c r="C387" s="188"/>
      <c r="D387" s="72">
        <f>SARI!E384</f>
        <v>0</v>
      </c>
      <c r="E387" s="240">
        <f>SARI!$BZ384</f>
        <v>0</v>
      </c>
      <c r="F387" s="189"/>
      <c r="G387" s="70" t="e">
        <f>SARI!E384/SARI!D384</f>
        <v>#DIV/0!</v>
      </c>
      <c r="H387" s="240">
        <f>SARI!$BZ384</f>
        <v>0</v>
      </c>
      <c r="I387">
        <f>SARI!J384</f>
        <v>0</v>
      </c>
      <c r="J387">
        <f>SARI!K384</f>
        <v>0</v>
      </c>
      <c r="K387" s="190" t="e">
        <f>SARI!K384/SARI!J384</f>
        <v>#DIV/0!</v>
      </c>
      <c r="Q387" s="240">
        <f>SARI!$BZ384</f>
        <v>0</v>
      </c>
      <c r="R387">
        <f>SARI!G384</f>
        <v>0</v>
      </c>
      <c r="S387" t="e">
        <f>SARI!G384/SARI!F384</f>
        <v>#DIV/0!</v>
      </c>
      <c r="T387">
        <f>SARI!H384</f>
        <v>0</v>
      </c>
      <c r="U387" s="83" t="e">
        <f>SARI!H384/SARI!F384</f>
        <v>#DIV/0!</v>
      </c>
      <c r="X387" s="81">
        <f>ILI!E384</f>
        <v>0</v>
      </c>
      <c r="Y387" s="81">
        <f>ILI!D384</f>
        <v>0</v>
      </c>
      <c r="Z387" s="83" t="e">
        <f t="shared" si="7"/>
        <v>#DIV/0!</v>
      </c>
      <c r="AA387" s="70" t="e">
        <f>ILI!E384/ILI!F384</f>
        <v>#DIV/0!</v>
      </c>
      <c r="AB387" s="81">
        <f>ILI!E384</f>
        <v>0</v>
      </c>
      <c r="AC387" s="70" t="e">
        <f>ILI!G384/ILI!E384</f>
        <v>#DIV/0!</v>
      </c>
      <c r="AD387" s="81">
        <f>ILI!H384 + ILI!I384</f>
        <v>0</v>
      </c>
      <c r="AE387" s="70" t="e">
        <f>(AD387)/ILI!F384</f>
        <v>#DIV/0!</v>
      </c>
    </row>
    <row r="388" spans="2:31" x14ac:dyDescent="0.25">
      <c r="B388" s="240">
        <f>SARI!$BZ385</f>
        <v>0</v>
      </c>
      <c r="C388" s="188"/>
      <c r="D388" s="72">
        <f>SARI!E385</f>
        <v>0</v>
      </c>
      <c r="E388" s="240">
        <f>SARI!$BZ385</f>
        <v>0</v>
      </c>
      <c r="F388" s="189"/>
      <c r="G388" s="70" t="e">
        <f>SARI!E385/SARI!D385</f>
        <v>#DIV/0!</v>
      </c>
      <c r="H388" s="240">
        <f>SARI!$BZ385</f>
        <v>0</v>
      </c>
      <c r="I388">
        <f>SARI!J385</f>
        <v>0</v>
      </c>
      <c r="J388">
        <f>SARI!K385</f>
        <v>0</v>
      </c>
      <c r="K388" s="190" t="e">
        <f>SARI!K385/SARI!J385</f>
        <v>#DIV/0!</v>
      </c>
      <c r="Q388" s="240">
        <f>SARI!$BZ385</f>
        <v>0</v>
      </c>
      <c r="R388">
        <f>SARI!G385</f>
        <v>0</v>
      </c>
      <c r="S388" t="e">
        <f>SARI!G385/SARI!F385</f>
        <v>#DIV/0!</v>
      </c>
      <c r="T388">
        <f>SARI!H385</f>
        <v>0</v>
      </c>
      <c r="U388" s="83" t="e">
        <f>SARI!H385/SARI!F385</f>
        <v>#DIV/0!</v>
      </c>
      <c r="X388" s="81">
        <f>ILI!E385</f>
        <v>0</v>
      </c>
      <c r="Y388" s="81">
        <f>ILI!D385</f>
        <v>0</v>
      </c>
      <c r="Z388" s="83" t="e">
        <f t="shared" si="7"/>
        <v>#DIV/0!</v>
      </c>
      <c r="AA388" s="70" t="e">
        <f>ILI!E385/ILI!F385</f>
        <v>#DIV/0!</v>
      </c>
      <c r="AB388" s="81">
        <f>ILI!E385</f>
        <v>0</v>
      </c>
      <c r="AC388" s="70" t="e">
        <f>ILI!G385/ILI!E385</f>
        <v>#DIV/0!</v>
      </c>
      <c r="AD388" s="81">
        <f>ILI!H385 + ILI!I385</f>
        <v>0</v>
      </c>
      <c r="AE388" s="70" t="e">
        <f>(AD388)/ILI!F385</f>
        <v>#DIV/0!</v>
      </c>
    </row>
    <row r="389" spans="2:31" x14ac:dyDescent="0.25">
      <c r="B389" s="240">
        <f>SARI!$BZ386</f>
        <v>0</v>
      </c>
      <c r="C389" s="188"/>
      <c r="D389" s="72">
        <f>SARI!E386</f>
        <v>0</v>
      </c>
      <c r="E389" s="240">
        <f>SARI!$BZ386</f>
        <v>0</v>
      </c>
      <c r="F389" s="189"/>
      <c r="G389" s="70" t="e">
        <f>SARI!E386/SARI!D386</f>
        <v>#DIV/0!</v>
      </c>
      <c r="H389" s="240">
        <f>SARI!$BZ386</f>
        <v>0</v>
      </c>
      <c r="I389">
        <f>SARI!J386</f>
        <v>0</v>
      </c>
      <c r="J389">
        <f>SARI!K386</f>
        <v>0</v>
      </c>
      <c r="K389" s="190" t="e">
        <f>SARI!K386/SARI!J386</f>
        <v>#DIV/0!</v>
      </c>
      <c r="Q389" s="240">
        <f>SARI!$BZ386</f>
        <v>0</v>
      </c>
      <c r="R389">
        <f>SARI!G386</f>
        <v>0</v>
      </c>
      <c r="S389" t="e">
        <f>SARI!G386/SARI!F386</f>
        <v>#DIV/0!</v>
      </c>
      <c r="T389">
        <f>SARI!H386</f>
        <v>0</v>
      </c>
      <c r="U389" s="83" t="e">
        <f>SARI!H386/SARI!F386</f>
        <v>#DIV/0!</v>
      </c>
      <c r="X389" s="81">
        <f>ILI!E386</f>
        <v>0</v>
      </c>
      <c r="Y389" s="81">
        <f>ILI!D386</f>
        <v>0</v>
      </c>
      <c r="Z389" s="83" t="e">
        <f t="shared" si="7"/>
        <v>#DIV/0!</v>
      </c>
      <c r="AA389" s="70" t="e">
        <f>ILI!E386/ILI!F386</f>
        <v>#DIV/0!</v>
      </c>
      <c r="AB389" s="81">
        <f>ILI!E386</f>
        <v>0</v>
      </c>
      <c r="AC389" s="70" t="e">
        <f>ILI!G386/ILI!E386</f>
        <v>#DIV/0!</v>
      </c>
      <c r="AD389" s="81">
        <f>ILI!H386 + ILI!I386</f>
        <v>0</v>
      </c>
      <c r="AE389" s="70" t="e">
        <f>(AD389)/ILI!F386</f>
        <v>#DIV/0!</v>
      </c>
    </row>
    <row r="390" spans="2:31" x14ac:dyDescent="0.25">
      <c r="B390" s="240">
        <f>SARI!$BZ387</f>
        <v>0</v>
      </c>
      <c r="C390" s="188"/>
      <c r="D390" s="72">
        <f>SARI!E387</f>
        <v>0</v>
      </c>
      <c r="E390" s="240">
        <f>SARI!$BZ387</f>
        <v>0</v>
      </c>
      <c r="F390" s="189"/>
      <c r="G390" s="70" t="e">
        <f>SARI!E387/SARI!D387</f>
        <v>#DIV/0!</v>
      </c>
      <c r="H390" s="240">
        <f>SARI!$BZ387</f>
        <v>0</v>
      </c>
      <c r="I390">
        <f>SARI!J387</f>
        <v>0</v>
      </c>
      <c r="J390">
        <f>SARI!K387</f>
        <v>0</v>
      </c>
      <c r="K390" s="190" t="e">
        <f>SARI!K387/SARI!J387</f>
        <v>#DIV/0!</v>
      </c>
      <c r="Q390" s="240">
        <f>SARI!$BZ387</f>
        <v>0</v>
      </c>
      <c r="R390">
        <f>SARI!G387</f>
        <v>0</v>
      </c>
      <c r="S390" t="e">
        <f>SARI!G387/SARI!F387</f>
        <v>#DIV/0!</v>
      </c>
      <c r="T390">
        <f>SARI!H387</f>
        <v>0</v>
      </c>
      <c r="U390" s="83" t="e">
        <f>SARI!H387/SARI!F387</f>
        <v>#DIV/0!</v>
      </c>
      <c r="X390" s="81">
        <f>ILI!E387</f>
        <v>0</v>
      </c>
      <c r="Y390" s="81">
        <f>ILI!D387</f>
        <v>0</v>
      </c>
      <c r="Z390" s="83" t="e">
        <f t="shared" si="7"/>
        <v>#DIV/0!</v>
      </c>
      <c r="AA390" s="70" t="e">
        <f>ILI!E387/ILI!F387</f>
        <v>#DIV/0!</v>
      </c>
      <c r="AB390" s="81">
        <f>ILI!E387</f>
        <v>0</v>
      </c>
      <c r="AC390" s="70" t="e">
        <f>ILI!G387/ILI!E387</f>
        <v>#DIV/0!</v>
      </c>
      <c r="AD390" s="81">
        <f>ILI!H387 + ILI!I387</f>
        <v>0</v>
      </c>
      <c r="AE390" s="70" t="e">
        <f>(AD390)/ILI!F387</f>
        <v>#DIV/0!</v>
      </c>
    </row>
    <row r="391" spans="2:31" x14ac:dyDescent="0.25">
      <c r="B391" s="240">
        <f>SARI!$BZ388</f>
        <v>0</v>
      </c>
      <c r="C391" s="188"/>
      <c r="D391" s="72">
        <f>SARI!E388</f>
        <v>0</v>
      </c>
      <c r="E391" s="240">
        <f>SARI!$BZ388</f>
        <v>0</v>
      </c>
      <c r="F391" s="189"/>
      <c r="G391" s="70" t="e">
        <f>SARI!E388/SARI!D388</f>
        <v>#DIV/0!</v>
      </c>
      <c r="H391" s="240">
        <f>SARI!$BZ388</f>
        <v>0</v>
      </c>
      <c r="I391">
        <f>SARI!J388</f>
        <v>0</v>
      </c>
      <c r="J391">
        <f>SARI!K388</f>
        <v>0</v>
      </c>
      <c r="K391" s="190" t="e">
        <f>SARI!K388/SARI!J388</f>
        <v>#DIV/0!</v>
      </c>
      <c r="Q391" s="240">
        <f>SARI!$BZ388</f>
        <v>0</v>
      </c>
      <c r="R391">
        <f>SARI!G388</f>
        <v>0</v>
      </c>
      <c r="S391" t="e">
        <f>SARI!G388/SARI!F388</f>
        <v>#DIV/0!</v>
      </c>
      <c r="T391">
        <f>SARI!H388</f>
        <v>0</v>
      </c>
      <c r="U391" s="83" t="e">
        <f>SARI!H388/SARI!F388</f>
        <v>#DIV/0!</v>
      </c>
      <c r="X391" s="81">
        <f>ILI!E388</f>
        <v>0</v>
      </c>
      <c r="Y391" s="81">
        <f>ILI!D388</f>
        <v>0</v>
      </c>
      <c r="Z391" s="83" t="e">
        <f t="shared" si="7"/>
        <v>#DIV/0!</v>
      </c>
      <c r="AA391" s="70" t="e">
        <f>ILI!E388/ILI!F388</f>
        <v>#DIV/0!</v>
      </c>
      <c r="AB391" s="81">
        <f>ILI!E388</f>
        <v>0</v>
      </c>
      <c r="AC391" s="70" t="e">
        <f>ILI!G388/ILI!E388</f>
        <v>#DIV/0!</v>
      </c>
      <c r="AD391" s="81">
        <f>ILI!H388 + ILI!I388</f>
        <v>0</v>
      </c>
      <c r="AE391" s="70" t="e">
        <f>(AD391)/ILI!F388</f>
        <v>#DIV/0!</v>
      </c>
    </row>
    <row r="392" spans="2:31" x14ac:dyDescent="0.25">
      <c r="B392" s="240">
        <f>SARI!$BZ389</f>
        <v>0</v>
      </c>
      <c r="C392" s="188"/>
      <c r="D392" s="72">
        <f>SARI!E389</f>
        <v>0</v>
      </c>
      <c r="E392" s="240">
        <f>SARI!$BZ389</f>
        <v>0</v>
      </c>
      <c r="F392" s="189"/>
      <c r="G392" s="70" t="e">
        <f>SARI!E389/SARI!D389</f>
        <v>#DIV/0!</v>
      </c>
      <c r="H392" s="240">
        <f>SARI!$BZ389</f>
        <v>0</v>
      </c>
      <c r="I392">
        <f>SARI!J389</f>
        <v>0</v>
      </c>
      <c r="J392">
        <f>SARI!K389</f>
        <v>0</v>
      </c>
      <c r="K392" s="190" t="e">
        <f>SARI!K389/SARI!J389</f>
        <v>#DIV/0!</v>
      </c>
      <c r="Q392" s="240">
        <f>SARI!$BZ389</f>
        <v>0</v>
      </c>
      <c r="R392">
        <f>SARI!G389</f>
        <v>0</v>
      </c>
      <c r="S392" t="e">
        <f>SARI!G389/SARI!F389</f>
        <v>#DIV/0!</v>
      </c>
      <c r="T392">
        <f>SARI!H389</f>
        <v>0</v>
      </c>
      <c r="U392" s="83" t="e">
        <f>SARI!H389/SARI!F389</f>
        <v>#DIV/0!</v>
      </c>
      <c r="X392" s="81">
        <f>ILI!E389</f>
        <v>0</v>
      </c>
      <c r="Y392" s="81">
        <f>ILI!D389</f>
        <v>0</v>
      </c>
      <c r="Z392" s="83" t="e">
        <f t="shared" si="7"/>
        <v>#DIV/0!</v>
      </c>
      <c r="AA392" s="70" t="e">
        <f>ILI!E389/ILI!F389</f>
        <v>#DIV/0!</v>
      </c>
      <c r="AB392" s="81">
        <f>ILI!E389</f>
        <v>0</v>
      </c>
      <c r="AC392" s="70" t="e">
        <f>ILI!G389/ILI!E389</f>
        <v>#DIV/0!</v>
      </c>
      <c r="AD392" s="81">
        <f>ILI!H389 + ILI!I389</f>
        <v>0</v>
      </c>
      <c r="AE392" s="70" t="e">
        <f>(AD392)/ILI!F389</f>
        <v>#DIV/0!</v>
      </c>
    </row>
    <row r="393" spans="2:31" x14ac:dyDescent="0.25">
      <c r="B393" s="240">
        <f>SARI!$BZ390</f>
        <v>0</v>
      </c>
      <c r="C393" s="188"/>
      <c r="D393" s="72">
        <f>SARI!E390</f>
        <v>0</v>
      </c>
      <c r="E393" s="240">
        <f>SARI!$BZ390</f>
        <v>0</v>
      </c>
      <c r="F393" s="189"/>
      <c r="G393" s="70" t="e">
        <f>SARI!E390/SARI!D390</f>
        <v>#DIV/0!</v>
      </c>
      <c r="H393" s="240">
        <f>SARI!$BZ390</f>
        <v>0</v>
      </c>
      <c r="I393">
        <f>SARI!J390</f>
        <v>0</v>
      </c>
      <c r="J393">
        <f>SARI!K390</f>
        <v>0</v>
      </c>
      <c r="K393" s="190" t="e">
        <f>SARI!K390/SARI!J390</f>
        <v>#DIV/0!</v>
      </c>
      <c r="Q393" s="240">
        <f>SARI!$BZ390</f>
        <v>0</v>
      </c>
      <c r="R393">
        <f>SARI!G390</f>
        <v>0</v>
      </c>
      <c r="S393" t="e">
        <f>SARI!G390/SARI!F390</f>
        <v>#DIV/0!</v>
      </c>
      <c r="T393">
        <f>SARI!H390</f>
        <v>0</v>
      </c>
      <c r="U393" s="83" t="e">
        <f>SARI!H390/SARI!F390</f>
        <v>#DIV/0!</v>
      </c>
      <c r="X393" s="81">
        <f>ILI!E390</f>
        <v>0</v>
      </c>
      <c r="Y393" s="81">
        <f>ILI!D390</f>
        <v>0</v>
      </c>
      <c r="Z393" s="83" t="e">
        <f t="shared" si="7"/>
        <v>#DIV/0!</v>
      </c>
      <c r="AA393" s="70" t="e">
        <f>ILI!E390/ILI!F390</f>
        <v>#DIV/0!</v>
      </c>
      <c r="AB393" s="81">
        <f>ILI!E390</f>
        <v>0</v>
      </c>
      <c r="AC393" s="70" t="e">
        <f>ILI!G390/ILI!E390</f>
        <v>#DIV/0!</v>
      </c>
      <c r="AD393" s="81">
        <f>ILI!H390 + ILI!I390</f>
        <v>0</v>
      </c>
      <c r="AE393" s="70" t="e">
        <f>(AD393)/ILI!F390</f>
        <v>#DIV/0!</v>
      </c>
    </row>
    <row r="394" spans="2:31" x14ac:dyDescent="0.25">
      <c r="B394" s="240">
        <f>SARI!$BZ391</f>
        <v>0</v>
      </c>
      <c r="C394" s="188"/>
      <c r="D394" s="72">
        <f>SARI!E391</f>
        <v>0</v>
      </c>
      <c r="E394" s="240">
        <f>SARI!$BZ391</f>
        <v>0</v>
      </c>
      <c r="F394" s="189"/>
      <c r="G394" s="70" t="e">
        <f>SARI!E391/SARI!D391</f>
        <v>#DIV/0!</v>
      </c>
      <c r="H394" s="240">
        <f>SARI!$BZ391</f>
        <v>0</v>
      </c>
      <c r="I394">
        <f>SARI!J391</f>
        <v>0</v>
      </c>
      <c r="J394">
        <f>SARI!K391</f>
        <v>0</v>
      </c>
      <c r="K394" s="190" t="e">
        <f>SARI!K391/SARI!J391</f>
        <v>#DIV/0!</v>
      </c>
      <c r="Q394" s="240">
        <f>SARI!$BZ391</f>
        <v>0</v>
      </c>
      <c r="R394">
        <f>SARI!G391</f>
        <v>0</v>
      </c>
      <c r="S394" t="e">
        <f>SARI!G391/SARI!F391</f>
        <v>#DIV/0!</v>
      </c>
      <c r="T394">
        <f>SARI!H391</f>
        <v>0</v>
      </c>
      <c r="U394" s="83" t="e">
        <f>SARI!H391/SARI!F391</f>
        <v>#DIV/0!</v>
      </c>
      <c r="X394" s="81">
        <f>ILI!E391</f>
        <v>0</v>
      </c>
      <c r="Y394" s="81">
        <f>ILI!D391</f>
        <v>0</v>
      </c>
      <c r="Z394" s="83" t="e">
        <f t="shared" si="7"/>
        <v>#DIV/0!</v>
      </c>
      <c r="AA394" s="70" t="e">
        <f>ILI!E391/ILI!F391</f>
        <v>#DIV/0!</v>
      </c>
      <c r="AB394" s="81">
        <f>ILI!E391</f>
        <v>0</v>
      </c>
      <c r="AC394" s="70" t="e">
        <f>ILI!G391/ILI!E391</f>
        <v>#DIV/0!</v>
      </c>
      <c r="AD394" s="81">
        <f>ILI!H391 + ILI!I391</f>
        <v>0</v>
      </c>
      <c r="AE394" s="70" t="e">
        <f>(AD394)/ILI!F391</f>
        <v>#DIV/0!</v>
      </c>
    </row>
    <row r="395" spans="2:31" x14ac:dyDescent="0.25">
      <c r="B395" s="240">
        <f>SARI!$BZ392</f>
        <v>0</v>
      </c>
      <c r="C395" s="188"/>
      <c r="D395" s="72">
        <f>SARI!E392</f>
        <v>0</v>
      </c>
      <c r="E395" s="240">
        <f>SARI!$BZ392</f>
        <v>0</v>
      </c>
      <c r="F395" s="189"/>
      <c r="G395" s="70" t="e">
        <f>SARI!E392/SARI!D392</f>
        <v>#DIV/0!</v>
      </c>
      <c r="H395" s="240">
        <f>SARI!$BZ392</f>
        <v>0</v>
      </c>
      <c r="I395">
        <f>SARI!J392</f>
        <v>0</v>
      </c>
      <c r="J395">
        <f>SARI!K392</f>
        <v>0</v>
      </c>
      <c r="K395" s="190" t="e">
        <f>SARI!K392/SARI!J392</f>
        <v>#DIV/0!</v>
      </c>
      <c r="Q395" s="240">
        <f>SARI!$BZ392</f>
        <v>0</v>
      </c>
      <c r="R395">
        <f>SARI!G392</f>
        <v>0</v>
      </c>
      <c r="S395" t="e">
        <f>SARI!G392/SARI!F392</f>
        <v>#DIV/0!</v>
      </c>
      <c r="T395">
        <f>SARI!H392</f>
        <v>0</v>
      </c>
      <c r="U395" s="83" t="e">
        <f>SARI!H392/SARI!F392</f>
        <v>#DIV/0!</v>
      </c>
      <c r="X395" s="81">
        <f>ILI!E392</f>
        <v>0</v>
      </c>
      <c r="Y395" s="81">
        <f>ILI!D392</f>
        <v>0</v>
      </c>
      <c r="Z395" s="83" t="e">
        <f t="shared" si="7"/>
        <v>#DIV/0!</v>
      </c>
      <c r="AA395" s="70" t="e">
        <f>ILI!E392/ILI!F392</f>
        <v>#DIV/0!</v>
      </c>
      <c r="AB395" s="81">
        <f>ILI!E392</f>
        <v>0</v>
      </c>
      <c r="AC395" s="70" t="e">
        <f>ILI!G392/ILI!E392</f>
        <v>#DIV/0!</v>
      </c>
      <c r="AD395" s="81">
        <f>ILI!H392 + ILI!I392</f>
        <v>0</v>
      </c>
      <c r="AE395" s="70" t="e">
        <f>(AD395)/ILI!F392</f>
        <v>#DIV/0!</v>
      </c>
    </row>
    <row r="396" spans="2:31" x14ac:dyDescent="0.25">
      <c r="B396" s="240">
        <f>SARI!$BZ393</f>
        <v>0</v>
      </c>
      <c r="C396" s="188"/>
      <c r="D396" s="72">
        <f>SARI!E393</f>
        <v>0</v>
      </c>
      <c r="E396" s="240">
        <f>SARI!$BZ393</f>
        <v>0</v>
      </c>
      <c r="F396" s="189"/>
      <c r="G396" s="70" t="e">
        <f>SARI!E393/SARI!D393</f>
        <v>#DIV/0!</v>
      </c>
      <c r="H396" s="240">
        <f>SARI!$BZ393</f>
        <v>0</v>
      </c>
      <c r="I396">
        <f>SARI!J393</f>
        <v>0</v>
      </c>
      <c r="J396">
        <f>SARI!K393</f>
        <v>0</v>
      </c>
      <c r="K396" s="190" t="e">
        <f>SARI!K393/SARI!J393</f>
        <v>#DIV/0!</v>
      </c>
      <c r="Q396" s="240">
        <f>SARI!$BZ393</f>
        <v>0</v>
      </c>
      <c r="R396">
        <f>SARI!G393</f>
        <v>0</v>
      </c>
      <c r="S396" t="e">
        <f>SARI!G393/SARI!F393</f>
        <v>#DIV/0!</v>
      </c>
      <c r="T396">
        <f>SARI!H393</f>
        <v>0</v>
      </c>
      <c r="U396" s="83" t="e">
        <f>SARI!H393/SARI!F393</f>
        <v>#DIV/0!</v>
      </c>
      <c r="X396" s="81">
        <f>ILI!E393</f>
        <v>0</v>
      </c>
      <c r="Y396" s="81">
        <f>ILI!D393</f>
        <v>0</v>
      </c>
      <c r="Z396" s="83" t="e">
        <f t="shared" si="7"/>
        <v>#DIV/0!</v>
      </c>
      <c r="AA396" s="70" t="e">
        <f>ILI!E393/ILI!F393</f>
        <v>#DIV/0!</v>
      </c>
      <c r="AB396" s="81">
        <f>ILI!E393</f>
        <v>0</v>
      </c>
      <c r="AC396" s="70" t="e">
        <f>ILI!G393/ILI!E393</f>
        <v>#DIV/0!</v>
      </c>
      <c r="AD396" s="81">
        <f>ILI!H393 + ILI!I393</f>
        <v>0</v>
      </c>
      <c r="AE396" s="70" t="e">
        <f>(AD396)/ILI!F393</f>
        <v>#DIV/0!</v>
      </c>
    </row>
    <row r="397" spans="2:31" x14ac:dyDescent="0.25">
      <c r="B397" s="240">
        <f>SARI!$BZ394</f>
        <v>0</v>
      </c>
      <c r="C397" s="188"/>
      <c r="D397" s="72">
        <f>SARI!E394</f>
        <v>0</v>
      </c>
      <c r="E397" s="240">
        <f>SARI!$BZ394</f>
        <v>0</v>
      </c>
      <c r="F397" s="189"/>
      <c r="G397" s="70" t="e">
        <f>SARI!E394/SARI!D394</f>
        <v>#DIV/0!</v>
      </c>
      <c r="H397" s="240">
        <f>SARI!$BZ394</f>
        <v>0</v>
      </c>
      <c r="I397">
        <f>SARI!J394</f>
        <v>0</v>
      </c>
      <c r="J397">
        <f>SARI!K394</f>
        <v>0</v>
      </c>
      <c r="K397" s="190" t="e">
        <f>SARI!K394/SARI!J394</f>
        <v>#DIV/0!</v>
      </c>
      <c r="Q397" s="240">
        <f>SARI!$BZ394</f>
        <v>0</v>
      </c>
      <c r="R397">
        <f>SARI!G394</f>
        <v>0</v>
      </c>
      <c r="S397" t="e">
        <f>SARI!G394/SARI!F394</f>
        <v>#DIV/0!</v>
      </c>
      <c r="T397">
        <f>SARI!H394</f>
        <v>0</v>
      </c>
      <c r="U397" s="83" t="e">
        <f>SARI!H394/SARI!F394</f>
        <v>#DIV/0!</v>
      </c>
      <c r="X397" s="81">
        <f>ILI!E394</f>
        <v>0</v>
      </c>
      <c r="Y397" s="81">
        <f>ILI!D394</f>
        <v>0</v>
      </c>
      <c r="Z397" s="83" t="e">
        <f t="shared" si="7"/>
        <v>#DIV/0!</v>
      </c>
      <c r="AA397" s="70" t="e">
        <f>ILI!E394/ILI!F394</f>
        <v>#DIV/0!</v>
      </c>
      <c r="AB397" s="81">
        <f>ILI!E394</f>
        <v>0</v>
      </c>
      <c r="AC397" s="70" t="e">
        <f>ILI!G394/ILI!E394</f>
        <v>#DIV/0!</v>
      </c>
      <c r="AD397" s="81">
        <f>ILI!H394 + ILI!I394</f>
        <v>0</v>
      </c>
      <c r="AE397" s="70" t="e">
        <f>(AD397)/ILI!F394</f>
        <v>#DIV/0!</v>
      </c>
    </row>
    <row r="398" spans="2:31" x14ac:dyDescent="0.25">
      <c r="B398" s="240">
        <f>SARI!$BZ395</f>
        <v>0</v>
      </c>
      <c r="C398" s="188"/>
      <c r="D398" s="72">
        <f>SARI!E395</f>
        <v>0</v>
      </c>
      <c r="E398" s="240">
        <f>SARI!$BZ395</f>
        <v>0</v>
      </c>
      <c r="F398" s="189"/>
      <c r="G398" s="70" t="e">
        <f>SARI!E395/SARI!D395</f>
        <v>#DIV/0!</v>
      </c>
      <c r="H398" s="240">
        <f>SARI!$BZ395</f>
        <v>0</v>
      </c>
      <c r="I398">
        <f>SARI!J395</f>
        <v>0</v>
      </c>
      <c r="J398">
        <f>SARI!K395</f>
        <v>0</v>
      </c>
      <c r="K398" s="190" t="e">
        <f>SARI!K395/SARI!J395</f>
        <v>#DIV/0!</v>
      </c>
      <c r="Q398" s="240">
        <f>SARI!$BZ395</f>
        <v>0</v>
      </c>
      <c r="R398">
        <f>SARI!G395</f>
        <v>0</v>
      </c>
      <c r="S398" t="e">
        <f>SARI!G395/SARI!F395</f>
        <v>#DIV/0!</v>
      </c>
      <c r="T398">
        <f>SARI!H395</f>
        <v>0</v>
      </c>
      <c r="U398" s="83" t="e">
        <f>SARI!H395/SARI!F395</f>
        <v>#DIV/0!</v>
      </c>
      <c r="X398" s="81">
        <f>ILI!E395</f>
        <v>0</v>
      </c>
      <c r="Y398" s="81">
        <f>ILI!D395</f>
        <v>0</v>
      </c>
      <c r="Z398" s="83" t="e">
        <f t="shared" si="7"/>
        <v>#DIV/0!</v>
      </c>
      <c r="AA398" s="70" t="e">
        <f>ILI!E395/ILI!F395</f>
        <v>#DIV/0!</v>
      </c>
      <c r="AB398" s="81">
        <f>ILI!E395</f>
        <v>0</v>
      </c>
      <c r="AC398" s="70" t="e">
        <f>ILI!G395/ILI!E395</f>
        <v>#DIV/0!</v>
      </c>
      <c r="AD398" s="81">
        <f>ILI!H395 + ILI!I395</f>
        <v>0</v>
      </c>
      <c r="AE398" s="70" t="e">
        <f>(AD398)/ILI!F395</f>
        <v>#DIV/0!</v>
      </c>
    </row>
    <row r="399" spans="2:31" x14ac:dyDescent="0.25">
      <c r="B399" s="240">
        <f>SARI!$BZ396</f>
        <v>0</v>
      </c>
      <c r="C399" s="188"/>
      <c r="D399" s="72">
        <f>SARI!E396</f>
        <v>0</v>
      </c>
      <c r="E399" s="240">
        <f>SARI!$BZ396</f>
        <v>0</v>
      </c>
      <c r="F399" s="189"/>
      <c r="G399" s="70" t="e">
        <f>SARI!E396/SARI!D396</f>
        <v>#DIV/0!</v>
      </c>
      <c r="H399" s="240">
        <f>SARI!$BZ396</f>
        <v>0</v>
      </c>
      <c r="I399">
        <f>SARI!J396</f>
        <v>0</v>
      </c>
      <c r="J399">
        <f>SARI!K396</f>
        <v>0</v>
      </c>
      <c r="K399" s="190" t="e">
        <f>SARI!K396/SARI!J396</f>
        <v>#DIV/0!</v>
      </c>
      <c r="Q399" s="240">
        <f>SARI!$BZ396</f>
        <v>0</v>
      </c>
      <c r="R399">
        <f>SARI!G396</f>
        <v>0</v>
      </c>
      <c r="S399" t="e">
        <f>SARI!G396/SARI!F396</f>
        <v>#DIV/0!</v>
      </c>
      <c r="T399">
        <f>SARI!H396</f>
        <v>0</v>
      </c>
      <c r="U399" s="83" t="e">
        <f>SARI!H396/SARI!F396</f>
        <v>#DIV/0!</v>
      </c>
      <c r="X399" s="81">
        <f>ILI!E396</f>
        <v>0</v>
      </c>
      <c r="Y399" s="81">
        <f>ILI!D396</f>
        <v>0</v>
      </c>
      <c r="Z399" s="83" t="e">
        <f t="shared" si="7"/>
        <v>#DIV/0!</v>
      </c>
      <c r="AA399" s="70" t="e">
        <f>ILI!E396/ILI!F396</f>
        <v>#DIV/0!</v>
      </c>
      <c r="AB399" s="81">
        <f>ILI!E396</f>
        <v>0</v>
      </c>
      <c r="AC399" s="70" t="e">
        <f>ILI!G396/ILI!E396</f>
        <v>#DIV/0!</v>
      </c>
      <c r="AD399" s="81">
        <f>ILI!H396 + ILI!I396</f>
        <v>0</v>
      </c>
      <c r="AE399" s="70" t="e">
        <f>(AD399)/ILI!F396</f>
        <v>#DIV/0!</v>
      </c>
    </row>
    <row r="400" spans="2:31" x14ac:dyDescent="0.25">
      <c r="B400" s="240">
        <f>SARI!$BZ397</f>
        <v>0</v>
      </c>
      <c r="C400" s="188"/>
      <c r="D400" s="72">
        <f>SARI!E397</f>
        <v>0</v>
      </c>
      <c r="E400" s="240">
        <f>SARI!$BZ397</f>
        <v>0</v>
      </c>
      <c r="F400" s="189"/>
      <c r="G400" s="70" t="e">
        <f>SARI!E397/SARI!D397</f>
        <v>#DIV/0!</v>
      </c>
      <c r="H400" s="240">
        <f>SARI!$BZ397</f>
        <v>0</v>
      </c>
      <c r="I400">
        <f>SARI!J397</f>
        <v>0</v>
      </c>
      <c r="J400">
        <f>SARI!K397</f>
        <v>0</v>
      </c>
      <c r="K400" s="190" t="e">
        <f>SARI!K397/SARI!J397</f>
        <v>#DIV/0!</v>
      </c>
      <c r="Q400" s="240">
        <f>SARI!$BZ397</f>
        <v>0</v>
      </c>
      <c r="R400">
        <f>SARI!G397</f>
        <v>0</v>
      </c>
      <c r="S400" t="e">
        <f>SARI!G397/SARI!F397</f>
        <v>#DIV/0!</v>
      </c>
      <c r="T400">
        <f>SARI!H397</f>
        <v>0</v>
      </c>
      <c r="U400" s="83" t="e">
        <f>SARI!H397/SARI!F397</f>
        <v>#DIV/0!</v>
      </c>
      <c r="X400" s="81">
        <f>ILI!E397</f>
        <v>0</v>
      </c>
      <c r="Y400" s="81">
        <f>ILI!D397</f>
        <v>0</v>
      </c>
      <c r="Z400" s="83" t="e">
        <f t="shared" si="7"/>
        <v>#DIV/0!</v>
      </c>
      <c r="AA400" s="70" t="e">
        <f>ILI!E397/ILI!F397</f>
        <v>#DIV/0!</v>
      </c>
      <c r="AB400" s="81">
        <f>ILI!E397</f>
        <v>0</v>
      </c>
      <c r="AC400" s="70" t="e">
        <f>ILI!G397/ILI!E397</f>
        <v>#DIV/0!</v>
      </c>
      <c r="AD400" s="81">
        <f>ILI!H397 + ILI!I397</f>
        <v>0</v>
      </c>
      <c r="AE400" s="70" t="e">
        <f>(AD400)/ILI!F397</f>
        <v>#DIV/0!</v>
      </c>
    </row>
    <row r="401" spans="2:31" x14ac:dyDescent="0.25">
      <c r="B401" s="240">
        <f>SARI!$BZ398</f>
        <v>0</v>
      </c>
      <c r="C401" s="188"/>
      <c r="D401" s="72">
        <f>SARI!E398</f>
        <v>0</v>
      </c>
      <c r="E401" s="240">
        <f>SARI!$BZ398</f>
        <v>0</v>
      </c>
      <c r="F401" s="189"/>
      <c r="G401" s="70" t="e">
        <f>SARI!E398/SARI!D398</f>
        <v>#DIV/0!</v>
      </c>
      <c r="H401" s="240">
        <f>SARI!$BZ398</f>
        <v>0</v>
      </c>
      <c r="I401">
        <f>SARI!J398</f>
        <v>0</v>
      </c>
      <c r="J401">
        <f>SARI!K398</f>
        <v>0</v>
      </c>
      <c r="K401" s="190" t="e">
        <f>SARI!K398/SARI!J398</f>
        <v>#DIV/0!</v>
      </c>
      <c r="Q401" s="240">
        <f>SARI!$BZ398</f>
        <v>0</v>
      </c>
      <c r="R401">
        <f>SARI!G398</f>
        <v>0</v>
      </c>
      <c r="S401" t="e">
        <f>SARI!G398/SARI!F398</f>
        <v>#DIV/0!</v>
      </c>
      <c r="T401">
        <f>SARI!H398</f>
        <v>0</v>
      </c>
      <c r="U401" s="83" t="e">
        <f>SARI!H398/SARI!F398</f>
        <v>#DIV/0!</v>
      </c>
      <c r="X401" s="81">
        <f>ILI!E398</f>
        <v>0</v>
      </c>
      <c r="Y401" s="81">
        <f>ILI!D398</f>
        <v>0</v>
      </c>
      <c r="Z401" s="83" t="e">
        <f t="shared" si="7"/>
        <v>#DIV/0!</v>
      </c>
      <c r="AA401" s="70" t="e">
        <f>ILI!E398/ILI!F398</f>
        <v>#DIV/0!</v>
      </c>
      <c r="AB401" s="81">
        <f>ILI!E398</f>
        <v>0</v>
      </c>
      <c r="AC401" s="70" t="e">
        <f>ILI!G398/ILI!E398</f>
        <v>#DIV/0!</v>
      </c>
      <c r="AD401" s="81">
        <f>ILI!H398 + ILI!I398</f>
        <v>0</v>
      </c>
      <c r="AE401" s="70" t="e">
        <f>(AD401)/ILI!F398</f>
        <v>#DIV/0!</v>
      </c>
    </row>
    <row r="402" spans="2:31" x14ac:dyDescent="0.25">
      <c r="B402" s="240">
        <f>SARI!$BZ399</f>
        <v>0</v>
      </c>
      <c r="C402" s="188"/>
      <c r="D402" s="72">
        <f>SARI!E399</f>
        <v>0</v>
      </c>
      <c r="E402" s="240">
        <f>SARI!$BZ399</f>
        <v>0</v>
      </c>
      <c r="F402" s="189"/>
      <c r="G402" s="70" t="e">
        <f>SARI!E399/SARI!D399</f>
        <v>#DIV/0!</v>
      </c>
      <c r="H402" s="240">
        <f>SARI!$BZ399</f>
        <v>0</v>
      </c>
      <c r="I402">
        <f>SARI!J399</f>
        <v>0</v>
      </c>
      <c r="J402">
        <f>SARI!K399</f>
        <v>0</v>
      </c>
      <c r="K402" s="190" t="e">
        <f>SARI!K399/SARI!J399</f>
        <v>#DIV/0!</v>
      </c>
      <c r="Q402" s="240">
        <f>SARI!$BZ399</f>
        <v>0</v>
      </c>
      <c r="R402">
        <f>SARI!G399</f>
        <v>0</v>
      </c>
      <c r="S402" t="e">
        <f>SARI!G399/SARI!F399</f>
        <v>#DIV/0!</v>
      </c>
      <c r="T402">
        <f>SARI!H399</f>
        <v>0</v>
      </c>
      <c r="U402" s="83" t="e">
        <f>SARI!H399/SARI!F399</f>
        <v>#DIV/0!</v>
      </c>
      <c r="X402" s="81">
        <f>ILI!E399</f>
        <v>0</v>
      </c>
      <c r="Y402" s="81">
        <f>ILI!D399</f>
        <v>0</v>
      </c>
      <c r="Z402" s="83" t="e">
        <f t="shared" si="7"/>
        <v>#DIV/0!</v>
      </c>
      <c r="AA402" s="70" t="e">
        <f>ILI!E399/ILI!F399</f>
        <v>#DIV/0!</v>
      </c>
      <c r="AB402" s="81">
        <f>ILI!E399</f>
        <v>0</v>
      </c>
      <c r="AC402" s="70" t="e">
        <f>ILI!G399/ILI!E399</f>
        <v>#DIV/0!</v>
      </c>
      <c r="AD402" s="81">
        <f>ILI!H399 + ILI!I399</f>
        <v>0</v>
      </c>
      <c r="AE402" s="70" t="e">
        <f>(AD402)/ILI!F399</f>
        <v>#DIV/0!</v>
      </c>
    </row>
    <row r="403" spans="2:31" x14ac:dyDescent="0.25">
      <c r="B403" s="240">
        <f>SARI!$BZ400</f>
        <v>0</v>
      </c>
      <c r="C403" s="188"/>
      <c r="D403" s="72">
        <f>SARI!E400</f>
        <v>0</v>
      </c>
      <c r="E403" s="240">
        <f>SARI!$BZ400</f>
        <v>0</v>
      </c>
      <c r="F403" s="189"/>
      <c r="G403" s="70" t="e">
        <f>SARI!E400/SARI!D400</f>
        <v>#DIV/0!</v>
      </c>
      <c r="H403" s="240">
        <f>SARI!$BZ400</f>
        <v>0</v>
      </c>
      <c r="I403">
        <f>SARI!J400</f>
        <v>0</v>
      </c>
      <c r="J403">
        <f>SARI!K400</f>
        <v>0</v>
      </c>
      <c r="K403" s="190" t="e">
        <f>SARI!K400/SARI!J400</f>
        <v>#DIV/0!</v>
      </c>
      <c r="Q403" s="240">
        <f>SARI!$BZ400</f>
        <v>0</v>
      </c>
      <c r="R403">
        <f>SARI!G400</f>
        <v>0</v>
      </c>
      <c r="S403" t="e">
        <f>SARI!G400/SARI!F400</f>
        <v>#DIV/0!</v>
      </c>
      <c r="T403">
        <f>SARI!H400</f>
        <v>0</v>
      </c>
      <c r="U403" s="83" t="e">
        <f>SARI!H400/SARI!F400</f>
        <v>#DIV/0!</v>
      </c>
      <c r="X403" s="81">
        <f>ILI!E400</f>
        <v>0</v>
      </c>
      <c r="Y403" s="81">
        <f>ILI!D400</f>
        <v>0</v>
      </c>
      <c r="Z403" s="83" t="e">
        <f t="shared" si="7"/>
        <v>#DIV/0!</v>
      </c>
      <c r="AA403" s="70" t="e">
        <f>ILI!E400/ILI!F400</f>
        <v>#DIV/0!</v>
      </c>
      <c r="AB403" s="81">
        <f>ILI!E400</f>
        <v>0</v>
      </c>
      <c r="AC403" s="70" t="e">
        <f>ILI!G400/ILI!E400</f>
        <v>#DIV/0!</v>
      </c>
      <c r="AD403" s="81">
        <f>ILI!H400 + ILI!I400</f>
        <v>0</v>
      </c>
      <c r="AE403" s="70" t="e">
        <f>(AD403)/ILI!F400</f>
        <v>#DIV/0!</v>
      </c>
    </row>
    <row r="404" spans="2:31" x14ac:dyDescent="0.25">
      <c r="B404" s="240">
        <f>SARI!$BZ401</f>
        <v>0</v>
      </c>
      <c r="C404" s="188"/>
      <c r="D404" s="72">
        <f>SARI!E401</f>
        <v>0</v>
      </c>
      <c r="E404" s="240">
        <f>SARI!$BZ401</f>
        <v>0</v>
      </c>
      <c r="F404" s="189"/>
      <c r="G404" s="70" t="e">
        <f>SARI!E401/SARI!D401</f>
        <v>#DIV/0!</v>
      </c>
      <c r="H404" s="240">
        <f>SARI!$BZ401</f>
        <v>0</v>
      </c>
      <c r="I404">
        <f>SARI!J401</f>
        <v>0</v>
      </c>
      <c r="J404">
        <f>SARI!K401</f>
        <v>0</v>
      </c>
      <c r="K404" s="190" t="e">
        <f>SARI!K401/SARI!J401</f>
        <v>#DIV/0!</v>
      </c>
      <c r="Q404" s="240">
        <f>SARI!$BZ401</f>
        <v>0</v>
      </c>
      <c r="R404">
        <f>SARI!G401</f>
        <v>0</v>
      </c>
      <c r="S404" t="e">
        <f>SARI!G401/SARI!F401</f>
        <v>#DIV/0!</v>
      </c>
      <c r="T404">
        <f>SARI!H401</f>
        <v>0</v>
      </c>
      <c r="U404" s="83" t="e">
        <f>SARI!H401/SARI!F401</f>
        <v>#DIV/0!</v>
      </c>
      <c r="X404" s="81">
        <f>ILI!E401</f>
        <v>0</v>
      </c>
      <c r="Y404" s="81">
        <f>ILI!D401</f>
        <v>0</v>
      </c>
      <c r="Z404" s="83" t="e">
        <f t="shared" si="7"/>
        <v>#DIV/0!</v>
      </c>
      <c r="AA404" s="70" t="e">
        <f>ILI!E401/ILI!F401</f>
        <v>#DIV/0!</v>
      </c>
      <c r="AB404" s="81">
        <f>ILI!E401</f>
        <v>0</v>
      </c>
      <c r="AC404" s="70" t="e">
        <f>ILI!G401/ILI!E401</f>
        <v>#DIV/0!</v>
      </c>
      <c r="AD404" s="81">
        <f>ILI!H401 + ILI!I401</f>
        <v>0</v>
      </c>
      <c r="AE404" s="70" t="e">
        <f>(AD404)/ILI!F401</f>
        <v>#DIV/0!</v>
      </c>
    </row>
    <row r="405" spans="2:31" x14ac:dyDescent="0.25">
      <c r="B405" s="240">
        <f>SARI!$BZ402</f>
        <v>0</v>
      </c>
      <c r="C405" s="188"/>
      <c r="D405" s="72">
        <f>SARI!E402</f>
        <v>0</v>
      </c>
      <c r="E405" s="240">
        <f>SARI!$BZ402</f>
        <v>0</v>
      </c>
      <c r="F405" s="189"/>
      <c r="G405" s="70" t="e">
        <f>SARI!E402/SARI!D402</f>
        <v>#DIV/0!</v>
      </c>
      <c r="H405" s="240">
        <f>SARI!$BZ402</f>
        <v>0</v>
      </c>
      <c r="I405">
        <f>SARI!J402</f>
        <v>0</v>
      </c>
      <c r="J405">
        <f>SARI!K402</f>
        <v>0</v>
      </c>
      <c r="K405" s="190" t="e">
        <f>SARI!K402/SARI!J402</f>
        <v>#DIV/0!</v>
      </c>
      <c r="Q405" s="240">
        <f>SARI!$BZ402</f>
        <v>0</v>
      </c>
      <c r="R405">
        <f>SARI!G402</f>
        <v>0</v>
      </c>
      <c r="S405" t="e">
        <f>SARI!G402/SARI!F402</f>
        <v>#DIV/0!</v>
      </c>
      <c r="T405">
        <f>SARI!H402</f>
        <v>0</v>
      </c>
      <c r="U405" s="83" t="e">
        <f>SARI!H402/SARI!F402</f>
        <v>#DIV/0!</v>
      </c>
      <c r="X405" s="81">
        <f>ILI!E402</f>
        <v>0</v>
      </c>
      <c r="Y405" s="81">
        <f>ILI!D402</f>
        <v>0</v>
      </c>
      <c r="Z405" s="83" t="e">
        <f t="shared" si="7"/>
        <v>#DIV/0!</v>
      </c>
      <c r="AA405" s="70" t="e">
        <f>ILI!E402/ILI!F402</f>
        <v>#DIV/0!</v>
      </c>
      <c r="AB405" s="81">
        <f>ILI!E402</f>
        <v>0</v>
      </c>
      <c r="AC405" s="70" t="e">
        <f>ILI!G402/ILI!E402</f>
        <v>#DIV/0!</v>
      </c>
      <c r="AD405" s="81">
        <f>ILI!H402 + ILI!I402</f>
        <v>0</v>
      </c>
      <c r="AE405" s="70" t="e">
        <f>(AD405)/ILI!F402</f>
        <v>#DIV/0!</v>
      </c>
    </row>
    <row r="406" spans="2:31" x14ac:dyDescent="0.25">
      <c r="B406" s="240">
        <f>SARI!$BZ403</f>
        <v>0</v>
      </c>
      <c r="C406" s="188"/>
      <c r="D406" s="72">
        <f>SARI!E403</f>
        <v>0</v>
      </c>
      <c r="E406" s="240">
        <f>SARI!$BZ403</f>
        <v>0</v>
      </c>
      <c r="F406" s="189"/>
      <c r="G406" s="70" t="e">
        <f>SARI!E403/SARI!D403</f>
        <v>#DIV/0!</v>
      </c>
      <c r="H406" s="240">
        <f>SARI!$BZ403</f>
        <v>0</v>
      </c>
      <c r="I406">
        <f>SARI!J403</f>
        <v>0</v>
      </c>
      <c r="J406">
        <f>SARI!K403</f>
        <v>0</v>
      </c>
      <c r="K406" s="190" t="e">
        <f>SARI!K403/SARI!J403</f>
        <v>#DIV/0!</v>
      </c>
      <c r="Q406" s="240">
        <f>SARI!$BZ403</f>
        <v>0</v>
      </c>
      <c r="R406">
        <f>SARI!G403</f>
        <v>0</v>
      </c>
      <c r="S406" t="e">
        <f>SARI!G403/SARI!F403</f>
        <v>#DIV/0!</v>
      </c>
      <c r="T406">
        <f>SARI!H403</f>
        <v>0</v>
      </c>
      <c r="U406" s="83" t="e">
        <f>SARI!H403/SARI!F403</f>
        <v>#DIV/0!</v>
      </c>
      <c r="X406" s="81">
        <f>ILI!E403</f>
        <v>0</v>
      </c>
      <c r="Y406" s="81">
        <f>ILI!D403</f>
        <v>0</v>
      </c>
      <c r="Z406" s="83" t="e">
        <f t="shared" si="7"/>
        <v>#DIV/0!</v>
      </c>
      <c r="AA406" s="70" t="e">
        <f>ILI!E403/ILI!F403</f>
        <v>#DIV/0!</v>
      </c>
      <c r="AB406" s="81">
        <f>ILI!E403</f>
        <v>0</v>
      </c>
      <c r="AC406" s="70" t="e">
        <f>ILI!G403/ILI!E403</f>
        <v>#DIV/0!</v>
      </c>
      <c r="AD406" s="81">
        <f>ILI!H403 + ILI!I403</f>
        <v>0</v>
      </c>
      <c r="AE406" s="70" t="e">
        <f>(AD406)/ILI!F403</f>
        <v>#DIV/0!</v>
      </c>
    </row>
    <row r="407" spans="2:31" x14ac:dyDescent="0.25">
      <c r="B407" s="240">
        <f>SARI!$BZ404</f>
        <v>0</v>
      </c>
      <c r="C407" s="188"/>
      <c r="D407" s="72">
        <f>SARI!E404</f>
        <v>0</v>
      </c>
      <c r="E407" s="240">
        <f>SARI!$BZ404</f>
        <v>0</v>
      </c>
      <c r="F407" s="189"/>
      <c r="G407" s="70" t="e">
        <f>SARI!E404/SARI!D404</f>
        <v>#DIV/0!</v>
      </c>
      <c r="H407" s="240">
        <f>SARI!$BZ404</f>
        <v>0</v>
      </c>
      <c r="I407">
        <f>SARI!J404</f>
        <v>0</v>
      </c>
      <c r="J407">
        <f>SARI!K404</f>
        <v>0</v>
      </c>
      <c r="K407" s="190" t="e">
        <f>SARI!K404/SARI!J404</f>
        <v>#DIV/0!</v>
      </c>
      <c r="Q407" s="240">
        <f>SARI!$BZ404</f>
        <v>0</v>
      </c>
      <c r="R407">
        <f>SARI!G404</f>
        <v>0</v>
      </c>
      <c r="S407" t="e">
        <f>SARI!G404/SARI!F404</f>
        <v>#DIV/0!</v>
      </c>
      <c r="T407">
        <f>SARI!H404</f>
        <v>0</v>
      </c>
      <c r="U407" s="83" t="e">
        <f>SARI!H404/SARI!F404</f>
        <v>#DIV/0!</v>
      </c>
      <c r="X407" s="81">
        <f>ILI!E404</f>
        <v>0</v>
      </c>
      <c r="Y407" s="81">
        <f>ILI!D404</f>
        <v>0</v>
      </c>
      <c r="Z407" s="83" t="e">
        <f t="shared" si="7"/>
        <v>#DIV/0!</v>
      </c>
      <c r="AA407" s="70" t="e">
        <f>ILI!E404/ILI!F404</f>
        <v>#DIV/0!</v>
      </c>
      <c r="AB407" s="81">
        <f>ILI!E404</f>
        <v>0</v>
      </c>
      <c r="AC407" s="70" t="e">
        <f>ILI!G404/ILI!E404</f>
        <v>#DIV/0!</v>
      </c>
      <c r="AD407" s="81">
        <f>ILI!H404 + ILI!I404</f>
        <v>0</v>
      </c>
      <c r="AE407" s="70" t="e">
        <f>(AD407)/ILI!F404</f>
        <v>#DIV/0!</v>
      </c>
    </row>
    <row r="408" spans="2:31" x14ac:dyDescent="0.25">
      <c r="B408" s="240">
        <f>SARI!$BZ405</f>
        <v>0</v>
      </c>
      <c r="C408" s="188"/>
      <c r="D408" s="72">
        <f>SARI!E405</f>
        <v>0</v>
      </c>
      <c r="E408" s="240">
        <f>SARI!$BZ405</f>
        <v>0</v>
      </c>
      <c r="F408" s="189"/>
      <c r="G408" s="70" t="e">
        <f>SARI!E405/SARI!D405</f>
        <v>#DIV/0!</v>
      </c>
      <c r="H408" s="240">
        <f>SARI!$BZ405</f>
        <v>0</v>
      </c>
      <c r="I408">
        <f>SARI!J405</f>
        <v>0</v>
      </c>
      <c r="J408">
        <f>SARI!K405</f>
        <v>0</v>
      </c>
      <c r="K408" s="190" t="e">
        <f>SARI!K405/SARI!J405</f>
        <v>#DIV/0!</v>
      </c>
      <c r="Q408" s="240">
        <f>SARI!$BZ405</f>
        <v>0</v>
      </c>
      <c r="R408">
        <f>SARI!G405</f>
        <v>0</v>
      </c>
      <c r="S408" t="e">
        <f>SARI!G405/SARI!F405</f>
        <v>#DIV/0!</v>
      </c>
      <c r="T408">
        <f>SARI!H405</f>
        <v>0</v>
      </c>
      <c r="U408" s="83" t="e">
        <f>SARI!H405/SARI!F405</f>
        <v>#DIV/0!</v>
      </c>
      <c r="X408" s="81">
        <f>ILI!E405</f>
        <v>0</v>
      </c>
      <c r="Y408" s="81">
        <f>ILI!D405</f>
        <v>0</v>
      </c>
      <c r="Z408" s="83" t="e">
        <f t="shared" si="7"/>
        <v>#DIV/0!</v>
      </c>
      <c r="AA408" s="70" t="e">
        <f>ILI!E405/ILI!F405</f>
        <v>#DIV/0!</v>
      </c>
      <c r="AB408" s="81">
        <f>ILI!E405</f>
        <v>0</v>
      </c>
      <c r="AC408" s="70" t="e">
        <f>ILI!G405/ILI!E405</f>
        <v>#DIV/0!</v>
      </c>
      <c r="AD408" s="81">
        <f>ILI!H405 + ILI!I405</f>
        <v>0</v>
      </c>
      <c r="AE408" s="70" t="e">
        <f>(AD408)/ILI!F405</f>
        <v>#DIV/0!</v>
      </c>
    </row>
    <row r="409" spans="2:31" x14ac:dyDescent="0.25">
      <c r="B409" s="240">
        <f>SARI!$BZ406</f>
        <v>0</v>
      </c>
      <c r="C409" s="188"/>
      <c r="D409" s="72">
        <f>SARI!E406</f>
        <v>0</v>
      </c>
      <c r="E409" s="240">
        <f>SARI!$BZ406</f>
        <v>0</v>
      </c>
      <c r="F409" s="189"/>
      <c r="G409" s="70" t="e">
        <f>SARI!E406/SARI!D406</f>
        <v>#DIV/0!</v>
      </c>
      <c r="H409" s="240">
        <f>SARI!$BZ406</f>
        <v>0</v>
      </c>
      <c r="I409">
        <f>SARI!J406</f>
        <v>0</v>
      </c>
      <c r="J409">
        <f>SARI!K406</f>
        <v>0</v>
      </c>
      <c r="K409" s="190" t="e">
        <f>SARI!K406/SARI!J406</f>
        <v>#DIV/0!</v>
      </c>
      <c r="Q409" s="240">
        <f>SARI!$BZ406</f>
        <v>0</v>
      </c>
      <c r="R409">
        <f>SARI!G406</f>
        <v>0</v>
      </c>
      <c r="S409" t="e">
        <f>SARI!G406/SARI!F406</f>
        <v>#DIV/0!</v>
      </c>
      <c r="T409">
        <f>SARI!H406</f>
        <v>0</v>
      </c>
      <c r="U409" s="83" t="e">
        <f>SARI!H406/SARI!F406</f>
        <v>#DIV/0!</v>
      </c>
      <c r="X409" s="81">
        <f>ILI!E406</f>
        <v>0</v>
      </c>
      <c r="Y409" s="81">
        <f>ILI!D406</f>
        <v>0</v>
      </c>
      <c r="Z409" s="83" t="e">
        <f t="shared" si="7"/>
        <v>#DIV/0!</v>
      </c>
      <c r="AA409" s="70" t="e">
        <f>ILI!E406/ILI!F406</f>
        <v>#DIV/0!</v>
      </c>
      <c r="AB409" s="81">
        <f>ILI!E406</f>
        <v>0</v>
      </c>
      <c r="AC409" s="70" t="e">
        <f>ILI!G406/ILI!E406</f>
        <v>#DIV/0!</v>
      </c>
      <c r="AD409" s="81">
        <f>ILI!H406 + ILI!I406</f>
        <v>0</v>
      </c>
      <c r="AE409" s="70" t="e">
        <f>(AD409)/ILI!F406</f>
        <v>#DIV/0!</v>
      </c>
    </row>
    <row r="410" spans="2:31" x14ac:dyDescent="0.25">
      <c r="B410" s="240">
        <f>SARI!$BZ407</f>
        <v>0</v>
      </c>
      <c r="C410" s="188"/>
      <c r="D410" s="72">
        <f>SARI!E407</f>
        <v>0</v>
      </c>
      <c r="E410" s="240">
        <f>SARI!$BZ407</f>
        <v>0</v>
      </c>
      <c r="F410" s="189"/>
      <c r="G410" s="70" t="e">
        <f>SARI!E407/SARI!D407</f>
        <v>#DIV/0!</v>
      </c>
      <c r="H410" s="240">
        <f>SARI!$BZ407</f>
        <v>0</v>
      </c>
      <c r="I410">
        <f>SARI!J407</f>
        <v>0</v>
      </c>
      <c r="J410">
        <f>SARI!K407</f>
        <v>0</v>
      </c>
      <c r="K410" s="190" t="e">
        <f>SARI!K407/SARI!J407</f>
        <v>#DIV/0!</v>
      </c>
      <c r="Q410" s="240">
        <f>SARI!$BZ407</f>
        <v>0</v>
      </c>
      <c r="R410">
        <f>SARI!G407</f>
        <v>0</v>
      </c>
      <c r="S410" t="e">
        <f>SARI!G407/SARI!F407</f>
        <v>#DIV/0!</v>
      </c>
      <c r="T410">
        <f>SARI!H407</f>
        <v>0</v>
      </c>
      <c r="U410" s="83" t="e">
        <f>SARI!H407/SARI!F407</f>
        <v>#DIV/0!</v>
      </c>
      <c r="X410" s="81">
        <f>ILI!E407</f>
        <v>0</v>
      </c>
      <c r="Y410" s="81">
        <f>ILI!D407</f>
        <v>0</v>
      </c>
      <c r="Z410" s="83" t="e">
        <f t="shared" si="7"/>
        <v>#DIV/0!</v>
      </c>
      <c r="AA410" s="70" t="e">
        <f>ILI!E407/ILI!F407</f>
        <v>#DIV/0!</v>
      </c>
      <c r="AB410" s="81">
        <f>ILI!E407</f>
        <v>0</v>
      </c>
      <c r="AC410" s="70" t="e">
        <f>ILI!G407/ILI!E407</f>
        <v>#DIV/0!</v>
      </c>
      <c r="AD410" s="81">
        <f>ILI!H407 + ILI!I407</f>
        <v>0</v>
      </c>
      <c r="AE410" s="70" t="e">
        <f>(AD410)/ILI!F407</f>
        <v>#DIV/0!</v>
      </c>
    </row>
    <row r="411" spans="2:31" x14ac:dyDescent="0.25">
      <c r="B411" s="240">
        <f>SARI!$BZ408</f>
        <v>0</v>
      </c>
      <c r="C411" s="188"/>
      <c r="D411" s="72">
        <f>SARI!E408</f>
        <v>0</v>
      </c>
      <c r="E411" s="240">
        <f>SARI!$BZ408</f>
        <v>0</v>
      </c>
      <c r="F411" s="189"/>
      <c r="G411" s="70" t="e">
        <f>SARI!E408/SARI!D408</f>
        <v>#DIV/0!</v>
      </c>
      <c r="H411" s="240">
        <f>SARI!$BZ408</f>
        <v>0</v>
      </c>
      <c r="I411">
        <f>SARI!J408</f>
        <v>0</v>
      </c>
      <c r="J411">
        <f>SARI!K408</f>
        <v>0</v>
      </c>
      <c r="K411" s="190" t="e">
        <f>SARI!K408/SARI!J408</f>
        <v>#DIV/0!</v>
      </c>
      <c r="Q411" s="240">
        <f>SARI!$BZ408</f>
        <v>0</v>
      </c>
      <c r="R411">
        <f>SARI!G408</f>
        <v>0</v>
      </c>
      <c r="S411" t="e">
        <f>SARI!G408/SARI!F408</f>
        <v>#DIV/0!</v>
      </c>
      <c r="T411">
        <f>SARI!H408</f>
        <v>0</v>
      </c>
      <c r="U411" s="83" t="e">
        <f>SARI!H408/SARI!F408</f>
        <v>#DIV/0!</v>
      </c>
      <c r="X411" s="81">
        <f>ILI!E408</f>
        <v>0</v>
      </c>
      <c r="Y411" s="81">
        <f>ILI!D408</f>
        <v>0</v>
      </c>
      <c r="Z411" s="83" t="e">
        <f t="shared" si="7"/>
        <v>#DIV/0!</v>
      </c>
      <c r="AA411" s="70" t="e">
        <f>ILI!E408/ILI!F408</f>
        <v>#DIV/0!</v>
      </c>
      <c r="AB411" s="81">
        <f>ILI!E408</f>
        <v>0</v>
      </c>
      <c r="AC411" s="70" t="e">
        <f>ILI!G408/ILI!E408</f>
        <v>#DIV/0!</v>
      </c>
      <c r="AD411" s="81">
        <f>ILI!H408 + ILI!I408</f>
        <v>0</v>
      </c>
      <c r="AE411" s="70" t="e">
        <f>(AD411)/ILI!F408</f>
        <v>#DIV/0!</v>
      </c>
    </row>
    <row r="412" spans="2:31" x14ac:dyDescent="0.25">
      <c r="B412" s="240">
        <f>SARI!$BZ409</f>
        <v>0</v>
      </c>
      <c r="C412" s="188"/>
      <c r="D412" s="72">
        <f>SARI!E409</f>
        <v>0</v>
      </c>
      <c r="E412" s="240">
        <f>SARI!$BZ409</f>
        <v>0</v>
      </c>
      <c r="F412" s="189"/>
      <c r="G412" s="70" t="e">
        <f>SARI!E409/SARI!D409</f>
        <v>#DIV/0!</v>
      </c>
      <c r="H412" s="240">
        <f>SARI!$BZ409</f>
        <v>0</v>
      </c>
      <c r="I412">
        <f>SARI!J409</f>
        <v>0</v>
      </c>
      <c r="J412">
        <f>SARI!K409</f>
        <v>0</v>
      </c>
      <c r="K412" s="190" t="e">
        <f>SARI!K409/SARI!J409</f>
        <v>#DIV/0!</v>
      </c>
      <c r="Q412" s="240">
        <f>SARI!$BZ409</f>
        <v>0</v>
      </c>
      <c r="R412">
        <f>SARI!G409</f>
        <v>0</v>
      </c>
      <c r="S412" t="e">
        <f>SARI!G409/SARI!F409</f>
        <v>#DIV/0!</v>
      </c>
      <c r="T412">
        <f>SARI!H409</f>
        <v>0</v>
      </c>
      <c r="U412" s="83" t="e">
        <f>SARI!H409/SARI!F409</f>
        <v>#DIV/0!</v>
      </c>
      <c r="X412" s="81">
        <f>ILI!E409</f>
        <v>0</v>
      </c>
      <c r="Y412" s="81">
        <f>ILI!D409</f>
        <v>0</v>
      </c>
      <c r="Z412" s="83" t="e">
        <f t="shared" si="7"/>
        <v>#DIV/0!</v>
      </c>
      <c r="AA412" s="70" t="e">
        <f>ILI!E409/ILI!F409</f>
        <v>#DIV/0!</v>
      </c>
      <c r="AB412" s="81">
        <f>ILI!E409</f>
        <v>0</v>
      </c>
      <c r="AC412" s="70" t="e">
        <f>ILI!G409/ILI!E409</f>
        <v>#DIV/0!</v>
      </c>
      <c r="AD412" s="81">
        <f>ILI!H409 + ILI!I409</f>
        <v>0</v>
      </c>
      <c r="AE412" s="70" t="e">
        <f>(AD412)/ILI!F409</f>
        <v>#DIV/0!</v>
      </c>
    </row>
    <row r="413" spans="2:31" x14ac:dyDescent="0.25">
      <c r="B413" s="240">
        <f>SARI!$BZ410</f>
        <v>0</v>
      </c>
      <c r="C413" s="188"/>
      <c r="D413" s="72">
        <f>SARI!E410</f>
        <v>0</v>
      </c>
      <c r="E413" s="240">
        <f>SARI!$BZ410</f>
        <v>0</v>
      </c>
      <c r="F413" s="189"/>
      <c r="G413" s="70" t="e">
        <f>SARI!E410/SARI!D410</f>
        <v>#DIV/0!</v>
      </c>
      <c r="H413" s="240">
        <f>SARI!$BZ410</f>
        <v>0</v>
      </c>
      <c r="I413">
        <f>SARI!J410</f>
        <v>0</v>
      </c>
      <c r="J413">
        <f>SARI!K410</f>
        <v>0</v>
      </c>
      <c r="K413" s="190" t="e">
        <f>SARI!K410/SARI!J410</f>
        <v>#DIV/0!</v>
      </c>
      <c r="Q413" s="240">
        <f>SARI!$BZ410</f>
        <v>0</v>
      </c>
      <c r="R413">
        <f>SARI!G410</f>
        <v>0</v>
      </c>
      <c r="S413" t="e">
        <f>SARI!G410/SARI!F410</f>
        <v>#DIV/0!</v>
      </c>
      <c r="T413">
        <f>SARI!H410</f>
        <v>0</v>
      </c>
      <c r="U413" s="83" t="e">
        <f>SARI!H410/SARI!F410</f>
        <v>#DIV/0!</v>
      </c>
      <c r="X413" s="81">
        <f>ILI!E410</f>
        <v>0</v>
      </c>
      <c r="Y413" s="81">
        <f>ILI!D410</f>
        <v>0</v>
      </c>
      <c r="Z413" s="83" t="e">
        <f t="shared" si="7"/>
        <v>#DIV/0!</v>
      </c>
      <c r="AA413" s="70" t="e">
        <f>ILI!E410/ILI!F410</f>
        <v>#DIV/0!</v>
      </c>
      <c r="AB413" s="81">
        <f>ILI!E410</f>
        <v>0</v>
      </c>
      <c r="AC413" s="70" t="e">
        <f>ILI!G410/ILI!E410</f>
        <v>#DIV/0!</v>
      </c>
      <c r="AD413" s="81">
        <f>ILI!H410 + ILI!I410</f>
        <v>0</v>
      </c>
      <c r="AE413" s="70" t="e">
        <f>(AD413)/ILI!F410</f>
        <v>#DIV/0!</v>
      </c>
    </row>
    <row r="414" spans="2:31" x14ac:dyDescent="0.25">
      <c r="B414" s="240">
        <f>SARI!$BZ411</f>
        <v>0</v>
      </c>
      <c r="C414" s="188"/>
      <c r="D414" s="72">
        <f>SARI!E411</f>
        <v>0</v>
      </c>
      <c r="E414" s="240">
        <f>SARI!$BZ411</f>
        <v>0</v>
      </c>
      <c r="F414" s="189"/>
      <c r="G414" s="70" t="e">
        <f>SARI!E411/SARI!D411</f>
        <v>#DIV/0!</v>
      </c>
      <c r="H414" s="240">
        <f>SARI!$BZ411</f>
        <v>0</v>
      </c>
      <c r="I414">
        <f>SARI!J411</f>
        <v>0</v>
      </c>
      <c r="J414">
        <f>SARI!K411</f>
        <v>0</v>
      </c>
      <c r="K414" s="190" t="e">
        <f>SARI!K411/SARI!J411</f>
        <v>#DIV/0!</v>
      </c>
      <c r="Q414" s="240">
        <f>SARI!$BZ411</f>
        <v>0</v>
      </c>
      <c r="R414">
        <f>SARI!G411</f>
        <v>0</v>
      </c>
      <c r="S414" t="e">
        <f>SARI!G411/SARI!F411</f>
        <v>#DIV/0!</v>
      </c>
      <c r="T414">
        <f>SARI!H411</f>
        <v>0</v>
      </c>
      <c r="U414" s="83" t="e">
        <f>SARI!H411/SARI!F411</f>
        <v>#DIV/0!</v>
      </c>
      <c r="X414" s="81">
        <f>ILI!E411</f>
        <v>0</v>
      </c>
      <c r="Y414" s="81">
        <f>ILI!D411</f>
        <v>0</v>
      </c>
      <c r="Z414" s="83" t="e">
        <f t="shared" si="7"/>
        <v>#DIV/0!</v>
      </c>
      <c r="AA414" s="70" t="e">
        <f>ILI!E411/ILI!F411</f>
        <v>#DIV/0!</v>
      </c>
      <c r="AB414" s="81">
        <f>ILI!E411</f>
        <v>0</v>
      </c>
      <c r="AC414" s="70" t="e">
        <f>ILI!G411/ILI!E411</f>
        <v>#DIV/0!</v>
      </c>
      <c r="AD414" s="81">
        <f>ILI!H411 + ILI!I411</f>
        <v>0</v>
      </c>
      <c r="AE414" s="70" t="e">
        <f>(AD414)/ILI!F411</f>
        <v>#DIV/0!</v>
      </c>
    </row>
    <row r="415" spans="2:31" x14ac:dyDescent="0.25">
      <c r="B415" s="240">
        <f>SARI!$BZ412</f>
        <v>0</v>
      </c>
      <c r="C415" s="188"/>
      <c r="D415" s="72">
        <f>SARI!E412</f>
        <v>0</v>
      </c>
      <c r="E415" s="240">
        <f>SARI!$BZ412</f>
        <v>0</v>
      </c>
      <c r="F415" s="189"/>
      <c r="G415" s="70" t="e">
        <f>SARI!E412/SARI!D412</f>
        <v>#DIV/0!</v>
      </c>
      <c r="H415" s="240">
        <f>SARI!$BZ412</f>
        <v>0</v>
      </c>
      <c r="I415">
        <f>SARI!J412</f>
        <v>0</v>
      </c>
      <c r="J415">
        <f>SARI!K412</f>
        <v>0</v>
      </c>
      <c r="K415" s="190" t="e">
        <f>SARI!K412/SARI!J412</f>
        <v>#DIV/0!</v>
      </c>
      <c r="Q415" s="240">
        <f>SARI!$BZ412</f>
        <v>0</v>
      </c>
      <c r="R415">
        <f>SARI!G412</f>
        <v>0</v>
      </c>
      <c r="S415" t="e">
        <f>SARI!G412/SARI!F412</f>
        <v>#DIV/0!</v>
      </c>
      <c r="T415">
        <f>SARI!H412</f>
        <v>0</v>
      </c>
      <c r="U415" s="83" t="e">
        <f>SARI!H412/SARI!F412</f>
        <v>#DIV/0!</v>
      </c>
      <c r="X415" s="81">
        <f>ILI!E412</f>
        <v>0</v>
      </c>
      <c r="Y415" s="81">
        <f>ILI!D412</f>
        <v>0</v>
      </c>
      <c r="Z415" s="83" t="e">
        <f t="shared" si="7"/>
        <v>#DIV/0!</v>
      </c>
      <c r="AA415" s="70" t="e">
        <f>ILI!E412/ILI!F412</f>
        <v>#DIV/0!</v>
      </c>
      <c r="AB415" s="81">
        <f>ILI!E412</f>
        <v>0</v>
      </c>
      <c r="AC415" s="70" t="e">
        <f>ILI!G412/ILI!E412</f>
        <v>#DIV/0!</v>
      </c>
      <c r="AD415" s="81">
        <f>ILI!H412 + ILI!I412</f>
        <v>0</v>
      </c>
      <c r="AE415" s="70" t="e">
        <f>(AD415)/ILI!F412</f>
        <v>#DIV/0!</v>
      </c>
    </row>
    <row r="416" spans="2:31" x14ac:dyDescent="0.25">
      <c r="B416" s="240">
        <f>SARI!$BZ413</f>
        <v>0</v>
      </c>
      <c r="C416" s="188"/>
      <c r="D416" s="72">
        <f>SARI!E413</f>
        <v>0</v>
      </c>
      <c r="E416" s="240">
        <f>SARI!$BZ413</f>
        <v>0</v>
      </c>
      <c r="F416" s="189"/>
      <c r="G416" s="70" t="e">
        <f>SARI!E413/SARI!D413</f>
        <v>#DIV/0!</v>
      </c>
      <c r="H416" s="240">
        <f>SARI!$BZ413</f>
        <v>0</v>
      </c>
      <c r="I416">
        <f>SARI!J413</f>
        <v>0</v>
      </c>
      <c r="J416">
        <f>SARI!K413</f>
        <v>0</v>
      </c>
      <c r="K416" s="190" t="e">
        <f>SARI!K413/SARI!J413</f>
        <v>#DIV/0!</v>
      </c>
      <c r="Q416" s="240">
        <f>SARI!$BZ413</f>
        <v>0</v>
      </c>
      <c r="R416">
        <f>SARI!G413</f>
        <v>0</v>
      </c>
      <c r="S416" t="e">
        <f>SARI!G413/SARI!F413</f>
        <v>#DIV/0!</v>
      </c>
      <c r="T416">
        <f>SARI!H413</f>
        <v>0</v>
      </c>
      <c r="U416" s="83" t="e">
        <f>SARI!H413/SARI!F413</f>
        <v>#DIV/0!</v>
      </c>
      <c r="X416" s="81">
        <f>ILI!E413</f>
        <v>0</v>
      </c>
      <c r="Y416" s="81">
        <f>ILI!D413</f>
        <v>0</v>
      </c>
      <c r="Z416" s="83" t="e">
        <f t="shared" si="7"/>
        <v>#DIV/0!</v>
      </c>
      <c r="AA416" s="70" t="e">
        <f>ILI!E413/ILI!F413</f>
        <v>#DIV/0!</v>
      </c>
      <c r="AB416" s="81">
        <f>ILI!E413</f>
        <v>0</v>
      </c>
      <c r="AC416" s="70" t="e">
        <f>ILI!G413/ILI!E413</f>
        <v>#DIV/0!</v>
      </c>
      <c r="AD416" s="81">
        <f>ILI!H413 + ILI!I413</f>
        <v>0</v>
      </c>
      <c r="AE416" s="70" t="e">
        <f>(AD416)/ILI!F413</f>
        <v>#DIV/0!</v>
      </c>
    </row>
    <row r="417" spans="2:31" x14ac:dyDescent="0.25">
      <c r="B417" s="240">
        <f>SARI!$BZ414</f>
        <v>0</v>
      </c>
      <c r="C417" s="188"/>
      <c r="D417" s="72">
        <f>SARI!E414</f>
        <v>0</v>
      </c>
      <c r="E417" s="240">
        <f>SARI!$BZ414</f>
        <v>0</v>
      </c>
      <c r="F417" s="189"/>
      <c r="G417" s="70" t="e">
        <f>SARI!E414/SARI!D414</f>
        <v>#DIV/0!</v>
      </c>
      <c r="H417" s="240">
        <f>SARI!$BZ414</f>
        <v>0</v>
      </c>
      <c r="I417">
        <f>SARI!J414</f>
        <v>0</v>
      </c>
      <c r="J417">
        <f>SARI!K414</f>
        <v>0</v>
      </c>
      <c r="K417" s="190" t="e">
        <f>SARI!K414/SARI!J414</f>
        <v>#DIV/0!</v>
      </c>
      <c r="Q417" s="240">
        <f>SARI!$BZ414</f>
        <v>0</v>
      </c>
      <c r="R417">
        <f>SARI!G414</f>
        <v>0</v>
      </c>
      <c r="S417" t="e">
        <f>SARI!G414/SARI!F414</f>
        <v>#DIV/0!</v>
      </c>
      <c r="T417">
        <f>SARI!H414</f>
        <v>0</v>
      </c>
      <c r="U417" s="83" t="e">
        <f>SARI!H414/SARI!F414</f>
        <v>#DIV/0!</v>
      </c>
      <c r="X417" s="81">
        <f>ILI!E414</f>
        <v>0</v>
      </c>
      <c r="Y417" s="81">
        <f>ILI!D414</f>
        <v>0</v>
      </c>
      <c r="Z417" s="83" t="e">
        <f t="shared" si="7"/>
        <v>#DIV/0!</v>
      </c>
      <c r="AA417" s="70" t="e">
        <f>ILI!E414/ILI!F414</f>
        <v>#DIV/0!</v>
      </c>
      <c r="AB417" s="81">
        <f>ILI!E414</f>
        <v>0</v>
      </c>
      <c r="AC417" s="70" t="e">
        <f>ILI!G414/ILI!E414</f>
        <v>#DIV/0!</v>
      </c>
      <c r="AD417" s="81">
        <f>ILI!H414 + ILI!I414</f>
        <v>0</v>
      </c>
      <c r="AE417" s="70" t="e">
        <f>(AD417)/ILI!F414</f>
        <v>#DIV/0!</v>
      </c>
    </row>
    <row r="418" spans="2:31" x14ac:dyDescent="0.25">
      <c r="B418" s="240">
        <f>SARI!$BZ415</f>
        <v>0</v>
      </c>
      <c r="C418" s="188"/>
      <c r="D418" s="72">
        <f>SARI!E415</f>
        <v>0</v>
      </c>
      <c r="E418" s="240">
        <f>SARI!$BZ415</f>
        <v>0</v>
      </c>
      <c r="F418" s="189"/>
      <c r="G418" s="70" t="e">
        <f>SARI!E415/SARI!D415</f>
        <v>#DIV/0!</v>
      </c>
      <c r="H418" s="240">
        <f>SARI!$BZ415</f>
        <v>0</v>
      </c>
      <c r="I418">
        <f>SARI!J415</f>
        <v>0</v>
      </c>
      <c r="J418">
        <f>SARI!K415</f>
        <v>0</v>
      </c>
      <c r="K418" s="190" t="e">
        <f>SARI!K415/SARI!J415</f>
        <v>#DIV/0!</v>
      </c>
      <c r="Q418" s="240">
        <f>SARI!$BZ415</f>
        <v>0</v>
      </c>
      <c r="R418">
        <f>SARI!G415</f>
        <v>0</v>
      </c>
      <c r="S418" t="e">
        <f>SARI!G415/SARI!F415</f>
        <v>#DIV/0!</v>
      </c>
      <c r="T418">
        <f>SARI!H415</f>
        <v>0</v>
      </c>
      <c r="U418" s="83" t="e">
        <f>SARI!H415/SARI!F415</f>
        <v>#DIV/0!</v>
      </c>
      <c r="X418" s="81">
        <f>ILI!E415</f>
        <v>0</v>
      </c>
      <c r="Y418" s="81">
        <f>ILI!D415</f>
        <v>0</v>
      </c>
      <c r="Z418" s="83" t="e">
        <f t="shared" si="7"/>
        <v>#DIV/0!</v>
      </c>
      <c r="AA418" s="70" t="e">
        <f>ILI!E415/ILI!F415</f>
        <v>#DIV/0!</v>
      </c>
      <c r="AB418" s="81">
        <f>ILI!E415</f>
        <v>0</v>
      </c>
      <c r="AC418" s="70" t="e">
        <f>ILI!G415/ILI!E415</f>
        <v>#DIV/0!</v>
      </c>
      <c r="AD418" s="81">
        <f>ILI!H415 + ILI!I415</f>
        <v>0</v>
      </c>
      <c r="AE418" s="70" t="e">
        <f>(AD418)/ILI!F415</f>
        <v>#DIV/0!</v>
      </c>
    </row>
    <row r="419" spans="2:31" x14ac:dyDescent="0.25">
      <c r="B419" s="240">
        <f>SARI!$BZ416</f>
        <v>0</v>
      </c>
      <c r="C419" s="188"/>
      <c r="D419" s="72">
        <f>SARI!E416</f>
        <v>0</v>
      </c>
      <c r="E419" s="240">
        <f>SARI!$BZ416</f>
        <v>0</v>
      </c>
      <c r="F419" s="189"/>
      <c r="G419" s="70" t="e">
        <f>SARI!E416/SARI!D416</f>
        <v>#DIV/0!</v>
      </c>
      <c r="H419" s="240">
        <f>SARI!$BZ416</f>
        <v>0</v>
      </c>
      <c r="I419">
        <f>SARI!J416</f>
        <v>0</v>
      </c>
      <c r="J419">
        <f>SARI!K416</f>
        <v>0</v>
      </c>
      <c r="K419" s="190" t="e">
        <f>SARI!K416/SARI!J416</f>
        <v>#DIV/0!</v>
      </c>
      <c r="Q419" s="240">
        <f>SARI!$BZ416</f>
        <v>0</v>
      </c>
      <c r="R419">
        <f>SARI!G416</f>
        <v>0</v>
      </c>
      <c r="S419" t="e">
        <f>SARI!G416/SARI!F416</f>
        <v>#DIV/0!</v>
      </c>
      <c r="T419">
        <f>SARI!H416</f>
        <v>0</v>
      </c>
      <c r="U419" s="83" t="e">
        <f>SARI!H416/SARI!F416</f>
        <v>#DIV/0!</v>
      </c>
      <c r="X419" s="81">
        <f>ILI!E416</f>
        <v>0</v>
      </c>
      <c r="Y419" s="81">
        <f>ILI!D416</f>
        <v>0</v>
      </c>
      <c r="Z419" s="83" t="e">
        <f t="shared" si="7"/>
        <v>#DIV/0!</v>
      </c>
      <c r="AA419" s="70" t="e">
        <f>ILI!E416/ILI!F416</f>
        <v>#DIV/0!</v>
      </c>
      <c r="AB419" s="81">
        <f>ILI!E416</f>
        <v>0</v>
      </c>
      <c r="AC419" s="70" t="e">
        <f>ILI!G416/ILI!E416</f>
        <v>#DIV/0!</v>
      </c>
      <c r="AD419" s="81">
        <f>ILI!H416 + ILI!I416</f>
        <v>0</v>
      </c>
      <c r="AE419" s="70" t="e">
        <f>(AD419)/ILI!F416</f>
        <v>#DIV/0!</v>
      </c>
    </row>
    <row r="420" spans="2:31" x14ac:dyDescent="0.25">
      <c r="B420" s="240">
        <f>SARI!$BZ417</f>
        <v>0</v>
      </c>
      <c r="C420" s="188"/>
      <c r="D420" s="72">
        <f>SARI!E417</f>
        <v>0</v>
      </c>
      <c r="E420" s="240">
        <f>SARI!$BZ417</f>
        <v>0</v>
      </c>
      <c r="F420" s="189"/>
      <c r="G420" s="70" t="e">
        <f>SARI!E417/SARI!D417</f>
        <v>#DIV/0!</v>
      </c>
      <c r="H420" s="240">
        <f>SARI!$BZ417</f>
        <v>0</v>
      </c>
      <c r="I420">
        <f>SARI!J417</f>
        <v>0</v>
      </c>
      <c r="J420">
        <f>SARI!K417</f>
        <v>0</v>
      </c>
      <c r="K420" s="190" t="e">
        <f>SARI!K417/SARI!J417</f>
        <v>#DIV/0!</v>
      </c>
      <c r="Q420" s="240">
        <f>SARI!$BZ417</f>
        <v>0</v>
      </c>
      <c r="R420">
        <f>SARI!G417</f>
        <v>0</v>
      </c>
      <c r="S420" t="e">
        <f>SARI!G417/SARI!F417</f>
        <v>#DIV/0!</v>
      </c>
      <c r="T420">
        <f>SARI!H417</f>
        <v>0</v>
      </c>
      <c r="U420" s="83" t="e">
        <f>SARI!H417/SARI!F417</f>
        <v>#DIV/0!</v>
      </c>
      <c r="X420" s="81">
        <f>ILI!E417</f>
        <v>0</v>
      </c>
      <c r="Y420" s="81">
        <f>ILI!D417</f>
        <v>0</v>
      </c>
      <c r="Z420" s="83" t="e">
        <f t="shared" si="7"/>
        <v>#DIV/0!</v>
      </c>
      <c r="AA420" s="70" t="e">
        <f>ILI!E417/ILI!F417</f>
        <v>#DIV/0!</v>
      </c>
      <c r="AB420" s="81">
        <f>ILI!E417</f>
        <v>0</v>
      </c>
      <c r="AC420" s="70" t="e">
        <f>ILI!G417/ILI!E417</f>
        <v>#DIV/0!</v>
      </c>
      <c r="AD420" s="81">
        <f>ILI!H417 + ILI!I417</f>
        <v>0</v>
      </c>
      <c r="AE420" s="70" t="e">
        <f>(AD420)/ILI!F417</f>
        <v>#DIV/0!</v>
      </c>
    </row>
    <row r="421" spans="2:31" x14ac:dyDescent="0.25">
      <c r="B421" s="240">
        <f>SARI!$BZ418</f>
        <v>0</v>
      </c>
      <c r="C421" s="188"/>
      <c r="D421" s="72">
        <f>SARI!E418</f>
        <v>0</v>
      </c>
      <c r="E421" s="240">
        <f>SARI!$BZ418</f>
        <v>0</v>
      </c>
      <c r="F421" s="189"/>
      <c r="G421" s="70" t="e">
        <f>SARI!E418/SARI!D418</f>
        <v>#DIV/0!</v>
      </c>
      <c r="H421" s="240">
        <f>SARI!$BZ418</f>
        <v>0</v>
      </c>
      <c r="I421">
        <f>SARI!J418</f>
        <v>0</v>
      </c>
      <c r="J421">
        <f>SARI!K418</f>
        <v>0</v>
      </c>
      <c r="K421" s="190" t="e">
        <f>SARI!K418/SARI!J418</f>
        <v>#DIV/0!</v>
      </c>
      <c r="Q421" s="240">
        <f>SARI!$BZ418</f>
        <v>0</v>
      </c>
      <c r="R421">
        <f>SARI!G418</f>
        <v>0</v>
      </c>
      <c r="S421" t="e">
        <f>SARI!G418/SARI!F418</f>
        <v>#DIV/0!</v>
      </c>
      <c r="T421">
        <f>SARI!H418</f>
        <v>0</v>
      </c>
      <c r="U421" s="83" t="e">
        <f>SARI!H418/SARI!F418</f>
        <v>#DIV/0!</v>
      </c>
      <c r="X421" s="81">
        <f>ILI!E418</f>
        <v>0</v>
      </c>
      <c r="Y421" s="81">
        <f>ILI!D418</f>
        <v>0</v>
      </c>
      <c r="Z421" s="83" t="e">
        <f t="shared" si="7"/>
        <v>#DIV/0!</v>
      </c>
      <c r="AA421" s="70" t="e">
        <f>ILI!E418/ILI!F418</f>
        <v>#DIV/0!</v>
      </c>
      <c r="AB421" s="81">
        <f>ILI!E418</f>
        <v>0</v>
      </c>
      <c r="AC421" s="70" t="e">
        <f>ILI!G418/ILI!E418</f>
        <v>#DIV/0!</v>
      </c>
      <c r="AD421" s="81">
        <f>ILI!H418 + ILI!I418</f>
        <v>0</v>
      </c>
      <c r="AE421" s="70" t="e">
        <f>(AD421)/ILI!F418</f>
        <v>#DIV/0!</v>
      </c>
    </row>
    <row r="422" spans="2:31" x14ac:dyDescent="0.25">
      <c r="B422" s="240">
        <f>SARI!$BZ419</f>
        <v>0</v>
      </c>
      <c r="C422" s="188"/>
      <c r="D422" s="72">
        <f>SARI!E419</f>
        <v>0</v>
      </c>
      <c r="E422" s="240">
        <f>SARI!$BZ419</f>
        <v>0</v>
      </c>
      <c r="F422" s="189"/>
      <c r="G422" s="70" t="e">
        <f>SARI!E419/SARI!D419</f>
        <v>#DIV/0!</v>
      </c>
      <c r="H422" s="240">
        <f>SARI!$BZ419</f>
        <v>0</v>
      </c>
      <c r="I422">
        <f>SARI!J419</f>
        <v>0</v>
      </c>
      <c r="J422">
        <f>SARI!K419</f>
        <v>0</v>
      </c>
      <c r="K422" s="190" t="e">
        <f>SARI!K419/SARI!J419</f>
        <v>#DIV/0!</v>
      </c>
      <c r="Q422" s="240">
        <f>SARI!$BZ419</f>
        <v>0</v>
      </c>
      <c r="R422">
        <f>SARI!G419</f>
        <v>0</v>
      </c>
      <c r="S422" t="e">
        <f>SARI!G419/SARI!F419</f>
        <v>#DIV/0!</v>
      </c>
      <c r="T422">
        <f>SARI!H419</f>
        <v>0</v>
      </c>
      <c r="U422" s="83" t="e">
        <f>SARI!H419/SARI!F419</f>
        <v>#DIV/0!</v>
      </c>
      <c r="X422" s="81">
        <f>ILI!E419</f>
        <v>0</v>
      </c>
      <c r="Y422" s="81">
        <f>ILI!D419</f>
        <v>0</v>
      </c>
      <c r="Z422" s="83" t="e">
        <f t="shared" si="7"/>
        <v>#DIV/0!</v>
      </c>
      <c r="AA422" s="70" t="e">
        <f>ILI!E419/ILI!F419</f>
        <v>#DIV/0!</v>
      </c>
      <c r="AB422" s="81">
        <f>ILI!E419</f>
        <v>0</v>
      </c>
      <c r="AC422" s="70" t="e">
        <f>ILI!G419/ILI!E419</f>
        <v>#DIV/0!</v>
      </c>
      <c r="AD422" s="81">
        <f>ILI!H419 + ILI!I419</f>
        <v>0</v>
      </c>
      <c r="AE422" s="70" t="e">
        <f>(AD422)/ILI!F419</f>
        <v>#DIV/0!</v>
      </c>
    </row>
    <row r="423" spans="2:31" x14ac:dyDescent="0.25">
      <c r="B423" s="240">
        <f>SARI!$BZ420</f>
        <v>0</v>
      </c>
      <c r="C423" s="188"/>
      <c r="D423" s="72">
        <f>SARI!E420</f>
        <v>0</v>
      </c>
      <c r="E423" s="240">
        <f>SARI!$BZ420</f>
        <v>0</v>
      </c>
      <c r="F423" s="189"/>
      <c r="G423" s="70" t="e">
        <f>SARI!E420/SARI!D420</f>
        <v>#DIV/0!</v>
      </c>
      <c r="H423" s="240">
        <f>SARI!$BZ420</f>
        <v>0</v>
      </c>
      <c r="I423">
        <f>SARI!J420</f>
        <v>0</v>
      </c>
      <c r="J423">
        <f>SARI!K420</f>
        <v>0</v>
      </c>
      <c r="K423" s="190" t="e">
        <f>SARI!K420/SARI!J420</f>
        <v>#DIV/0!</v>
      </c>
      <c r="Q423" s="240">
        <f>SARI!$BZ420</f>
        <v>0</v>
      </c>
      <c r="R423">
        <f>SARI!G420</f>
        <v>0</v>
      </c>
      <c r="S423" t="e">
        <f>SARI!G420/SARI!F420</f>
        <v>#DIV/0!</v>
      </c>
      <c r="T423">
        <f>SARI!H420</f>
        <v>0</v>
      </c>
      <c r="U423" s="83" t="e">
        <f>SARI!H420/SARI!F420</f>
        <v>#DIV/0!</v>
      </c>
      <c r="X423" s="81">
        <f>ILI!E420</f>
        <v>0</v>
      </c>
      <c r="Y423" s="81">
        <f>ILI!D420</f>
        <v>0</v>
      </c>
      <c r="Z423" s="83" t="e">
        <f t="shared" si="7"/>
        <v>#DIV/0!</v>
      </c>
      <c r="AA423" s="70" t="e">
        <f>ILI!E420/ILI!F420</f>
        <v>#DIV/0!</v>
      </c>
      <c r="AB423" s="81">
        <f>ILI!E420</f>
        <v>0</v>
      </c>
      <c r="AC423" s="70" t="e">
        <f>ILI!G420/ILI!E420</f>
        <v>#DIV/0!</v>
      </c>
      <c r="AD423" s="81">
        <f>ILI!H420 + ILI!I420</f>
        <v>0</v>
      </c>
      <c r="AE423" s="70" t="e">
        <f>(AD423)/ILI!F420</f>
        <v>#DIV/0!</v>
      </c>
    </row>
    <row r="424" spans="2:31" x14ac:dyDescent="0.25">
      <c r="B424" s="240">
        <f>SARI!$BZ421</f>
        <v>0</v>
      </c>
      <c r="C424" s="188"/>
      <c r="D424" s="72">
        <f>SARI!E421</f>
        <v>0</v>
      </c>
      <c r="E424" s="240">
        <f>SARI!$BZ421</f>
        <v>0</v>
      </c>
      <c r="F424" s="189"/>
      <c r="G424" s="70" t="e">
        <f>SARI!E421/SARI!D421</f>
        <v>#DIV/0!</v>
      </c>
      <c r="H424" s="240">
        <f>SARI!$BZ421</f>
        <v>0</v>
      </c>
      <c r="I424">
        <f>SARI!J421</f>
        <v>0</v>
      </c>
      <c r="J424">
        <f>SARI!K421</f>
        <v>0</v>
      </c>
      <c r="K424" s="190" t="e">
        <f>SARI!K421/SARI!J421</f>
        <v>#DIV/0!</v>
      </c>
      <c r="Q424" s="240">
        <f>SARI!$BZ421</f>
        <v>0</v>
      </c>
      <c r="R424">
        <f>SARI!G421</f>
        <v>0</v>
      </c>
      <c r="S424" t="e">
        <f>SARI!G421/SARI!F421</f>
        <v>#DIV/0!</v>
      </c>
      <c r="T424">
        <f>SARI!H421</f>
        <v>0</v>
      </c>
      <c r="U424" s="83" t="e">
        <f>SARI!H421/SARI!F421</f>
        <v>#DIV/0!</v>
      </c>
      <c r="X424" s="81">
        <f>ILI!E421</f>
        <v>0</v>
      </c>
      <c r="Y424" s="81">
        <f>ILI!D421</f>
        <v>0</v>
      </c>
      <c r="Z424" s="83" t="e">
        <f t="shared" si="7"/>
        <v>#DIV/0!</v>
      </c>
      <c r="AA424" s="70" t="e">
        <f>ILI!E421/ILI!F421</f>
        <v>#DIV/0!</v>
      </c>
      <c r="AB424" s="81">
        <f>ILI!E421</f>
        <v>0</v>
      </c>
      <c r="AC424" s="70" t="e">
        <f>ILI!G421/ILI!E421</f>
        <v>#DIV/0!</v>
      </c>
      <c r="AD424" s="81">
        <f>ILI!H421 + ILI!I421</f>
        <v>0</v>
      </c>
      <c r="AE424" s="70" t="e">
        <f>(AD424)/ILI!F421</f>
        <v>#DIV/0!</v>
      </c>
    </row>
    <row r="425" spans="2:31" x14ac:dyDescent="0.25">
      <c r="B425" s="240">
        <f>SARI!$BZ422</f>
        <v>0</v>
      </c>
      <c r="C425" s="188"/>
      <c r="D425" s="72">
        <f>SARI!E422</f>
        <v>0</v>
      </c>
      <c r="E425" s="240">
        <f>SARI!$BZ422</f>
        <v>0</v>
      </c>
      <c r="F425" s="189"/>
      <c r="G425" s="70" t="e">
        <f>SARI!E422/SARI!D422</f>
        <v>#DIV/0!</v>
      </c>
      <c r="H425" s="240">
        <f>SARI!$BZ422</f>
        <v>0</v>
      </c>
      <c r="I425">
        <f>SARI!J422</f>
        <v>0</v>
      </c>
      <c r="J425">
        <f>SARI!K422</f>
        <v>0</v>
      </c>
      <c r="K425" s="190" t="e">
        <f>SARI!K422/SARI!J422</f>
        <v>#DIV/0!</v>
      </c>
      <c r="Q425" s="240">
        <f>SARI!$BZ422</f>
        <v>0</v>
      </c>
      <c r="R425">
        <f>SARI!G422</f>
        <v>0</v>
      </c>
      <c r="S425" t="e">
        <f>SARI!G422/SARI!F422</f>
        <v>#DIV/0!</v>
      </c>
      <c r="T425">
        <f>SARI!H422</f>
        <v>0</v>
      </c>
      <c r="U425" s="83" t="e">
        <f>SARI!H422/SARI!F422</f>
        <v>#DIV/0!</v>
      </c>
      <c r="X425" s="81">
        <f>ILI!E422</f>
        <v>0</v>
      </c>
      <c r="Y425" s="81">
        <f>ILI!D422</f>
        <v>0</v>
      </c>
      <c r="Z425" s="83" t="e">
        <f t="shared" si="7"/>
        <v>#DIV/0!</v>
      </c>
      <c r="AA425" s="70" t="e">
        <f>ILI!E422/ILI!F422</f>
        <v>#DIV/0!</v>
      </c>
      <c r="AB425" s="81">
        <f>ILI!E422</f>
        <v>0</v>
      </c>
      <c r="AC425" s="70" t="e">
        <f>ILI!G422/ILI!E422</f>
        <v>#DIV/0!</v>
      </c>
      <c r="AD425" s="81">
        <f>ILI!H422 + ILI!I422</f>
        <v>0</v>
      </c>
      <c r="AE425" s="70" t="e">
        <f>(AD425)/ILI!F422</f>
        <v>#DIV/0!</v>
      </c>
    </row>
    <row r="426" spans="2:31" x14ac:dyDescent="0.25">
      <c r="B426" s="240">
        <f>SARI!$BZ423</f>
        <v>0</v>
      </c>
      <c r="C426" s="188"/>
      <c r="D426" s="72">
        <f>SARI!E423</f>
        <v>0</v>
      </c>
      <c r="E426" s="240">
        <f>SARI!$BZ423</f>
        <v>0</v>
      </c>
      <c r="F426" s="189"/>
      <c r="G426" s="70" t="e">
        <f>SARI!E423/SARI!D423</f>
        <v>#DIV/0!</v>
      </c>
      <c r="H426" s="240">
        <f>SARI!$BZ423</f>
        <v>0</v>
      </c>
      <c r="I426">
        <f>SARI!J423</f>
        <v>0</v>
      </c>
      <c r="J426">
        <f>SARI!K423</f>
        <v>0</v>
      </c>
      <c r="K426" s="190" t="e">
        <f>SARI!K423/SARI!J423</f>
        <v>#DIV/0!</v>
      </c>
      <c r="Q426" s="240">
        <f>SARI!$BZ423</f>
        <v>0</v>
      </c>
      <c r="R426">
        <f>SARI!G423</f>
        <v>0</v>
      </c>
      <c r="S426" t="e">
        <f>SARI!G423/SARI!F423</f>
        <v>#DIV/0!</v>
      </c>
      <c r="T426">
        <f>SARI!H423</f>
        <v>0</v>
      </c>
      <c r="U426" s="83" t="e">
        <f>SARI!H423/SARI!F423</f>
        <v>#DIV/0!</v>
      </c>
      <c r="X426" s="81">
        <f>ILI!E423</f>
        <v>0</v>
      </c>
      <c r="Y426" s="81">
        <f>ILI!D423</f>
        <v>0</v>
      </c>
      <c r="Z426" s="83" t="e">
        <f t="shared" si="7"/>
        <v>#DIV/0!</v>
      </c>
      <c r="AA426" s="70" t="e">
        <f>ILI!E423/ILI!F423</f>
        <v>#DIV/0!</v>
      </c>
      <c r="AB426" s="81">
        <f>ILI!E423</f>
        <v>0</v>
      </c>
      <c r="AC426" s="70" t="e">
        <f>ILI!G423/ILI!E423</f>
        <v>#DIV/0!</v>
      </c>
      <c r="AD426" s="81">
        <f>ILI!H423 + ILI!I423</f>
        <v>0</v>
      </c>
      <c r="AE426" s="70" t="e">
        <f>(AD426)/ILI!F423</f>
        <v>#DIV/0!</v>
      </c>
    </row>
  </sheetData>
  <mergeCells count="3">
    <mergeCell ref="L3:N3"/>
    <mergeCell ref="O7:V9"/>
    <mergeCell ref="X7:AE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U78"/>
  <sheetViews>
    <sheetView topLeftCell="A11" zoomScale="60" zoomScaleNormal="60" workbookViewId="0">
      <selection activeCell="S56" sqref="S56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84" customWidth="1"/>
    <col min="15" max="20" width="8" customWidth="1"/>
  </cols>
  <sheetData>
    <row r="1" spans="1:21" x14ac:dyDescent="0.25">
      <c r="H1" s="70"/>
      <c r="I1" s="70"/>
      <c r="J1" s="70"/>
      <c r="K1" s="70"/>
      <c r="L1" s="70"/>
      <c r="M1" s="70"/>
      <c r="N1" s="83"/>
      <c r="O1" s="70"/>
      <c r="P1" s="70"/>
      <c r="Q1" s="70"/>
      <c r="R1" s="70"/>
      <c r="S1" s="70"/>
      <c r="T1" s="70"/>
    </row>
    <row r="2" spans="1:21" s="111" customFormat="1" ht="120" x14ac:dyDescent="0.25">
      <c r="A2" s="115" t="s">
        <v>196</v>
      </c>
      <c r="B2" s="114" t="s">
        <v>204</v>
      </c>
      <c r="C2" s="106" t="s">
        <v>266</v>
      </c>
      <c r="D2" s="106" t="s">
        <v>269</v>
      </c>
      <c r="E2" s="105" t="s">
        <v>267</v>
      </c>
      <c r="F2" s="105" t="s">
        <v>268</v>
      </c>
      <c r="G2" s="108" t="s">
        <v>270</v>
      </c>
      <c r="H2" s="107" t="s">
        <v>271</v>
      </c>
      <c r="I2" s="109" t="s">
        <v>264</v>
      </c>
      <c r="J2" s="109" t="s">
        <v>265</v>
      </c>
      <c r="K2" s="113"/>
      <c r="L2" s="104" t="s">
        <v>272</v>
      </c>
      <c r="M2" s="104" t="s">
        <v>296</v>
      </c>
      <c r="N2" s="144" t="s">
        <v>310</v>
      </c>
      <c r="O2" s="104" t="s">
        <v>311</v>
      </c>
      <c r="P2" s="103" t="s">
        <v>312</v>
      </c>
      <c r="Q2" s="103" t="s">
        <v>313</v>
      </c>
      <c r="R2" s="102" t="s">
        <v>314</v>
      </c>
      <c r="S2" s="102" t="s">
        <v>315</v>
      </c>
      <c r="T2" s="113"/>
      <c r="U2" s="112" t="s">
        <v>177</v>
      </c>
    </row>
    <row r="3" spans="1:21" x14ac:dyDescent="0.25">
      <c r="A3" s="110" t="str">
        <f>CONCATENATE(Leyendas!$A$2)</f>
        <v>2019</v>
      </c>
      <c r="B3" s="145">
        <v>1</v>
      </c>
      <c r="C3">
        <f>SARI!G8</f>
        <v>0</v>
      </c>
      <c r="D3" s="70" t="e">
        <f>SARI!G8/SARI!F8</f>
        <v>#DIV/0!</v>
      </c>
      <c r="E3">
        <f>SARI!H8</f>
        <v>0</v>
      </c>
      <c r="F3" s="70" t="e">
        <f>SARI!H8/SARI!F8</f>
        <v>#DIV/0!</v>
      </c>
      <c r="G3">
        <f>SARI!E8</f>
        <v>0</v>
      </c>
      <c r="H3" s="70" t="e">
        <f>SARI!E8/SARI!D8</f>
        <v>#DIV/0!</v>
      </c>
      <c r="I3" s="81">
        <f>SARI!K8</f>
        <v>0</v>
      </c>
      <c r="J3" s="70" t="e">
        <f>SARI!K8/SARI!J8</f>
        <v>#DIV/0!</v>
      </c>
      <c r="K3" s="70"/>
      <c r="L3" s="81">
        <f>ILI!E8</f>
        <v>0</v>
      </c>
      <c r="M3" s="81">
        <f>ILI!D8</f>
        <v>0</v>
      </c>
      <c r="N3" s="83" t="e">
        <f>ILI!E8/ILI!D8</f>
        <v>#DIV/0!</v>
      </c>
      <c r="O3" s="70" t="e">
        <f>ILI!F8/ILI!E8</f>
        <v>#DIV/0!</v>
      </c>
      <c r="P3" s="81">
        <f>ILI!G8</f>
        <v>0</v>
      </c>
      <c r="Q3" s="70" t="e">
        <f>ILI!G8/ILI!F8</f>
        <v>#DIV/0!</v>
      </c>
      <c r="R3" s="81">
        <f>ILI!H8</f>
        <v>0</v>
      </c>
      <c r="S3" s="70" t="e">
        <f>ILI!H8/ILI!F8</f>
        <v>#DIV/0!</v>
      </c>
      <c r="T3" s="70"/>
    </row>
    <row r="4" spans="1:21" x14ac:dyDescent="0.25">
      <c r="A4" s="110" t="str">
        <f>CONCATENATE(Leyendas!$A$2)</f>
        <v>2019</v>
      </c>
      <c r="B4" s="145">
        <v>2</v>
      </c>
      <c r="C4">
        <f>SARI!G9</f>
        <v>0</v>
      </c>
      <c r="D4" s="70" t="e">
        <f>SARI!G9/SARI!F9</f>
        <v>#DIV/0!</v>
      </c>
      <c r="E4">
        <f>SARI!H9</f>
        <v>0</v>
      </c>
      <c r="F4" s="70" t="e">
        <f>SARI!H9/SARI!F9</f>
        <v>#DIV/0!</v>
      </c>
      <c r="G4">
        <f>SARI!E9</f>
        <v>0</v>
      </c>
      <c r="H4" s="70" t="e">
        <f>SARI!E9/SARI!D9</f>
        <v>#DIV/0!</v>
      </c>
      <c r="I4" s="81">
        <f>SARI!K9</f>
        <v>0</v>
      </c>
      <c r="J4" s="70" t="e">
        <f>SARI!K9/SARI!J9</f>
        <v>#DIV/0!</v>
      </c>
      <c r="K4" s="70"/>
      <c r="L4" s="81">
        <f>ILI!E9</f>
        <v>0</v>
      </c>
      <c r="M4" s="81">
        <f>ILI!D9</f>
        <v>0</v>
      </c>
      <c r="N4" s="83" t="e">
        <f>ILI!E9/ILI!D9</f>
        <v>#DIV/0!</v>
      </c>
      <c r="O4" s="70" t="e">
        <f>ILI!F9/ILI!E9</f>
        <v>#DIV/0!</v>
      </c>
      <c r="P4" s="81">
        <f>ILI!G9</f>
        <v>0</v>
      </c>
      <c r="Q4" s="70" t="e">
        <f>ILI!G9/ILI!F9</f>
        <v>#DIV/0!</v>
      </c>
      <c r="R4" s="81">
        <f>ILI!H9</f>
        <v>0</v>
      </c>
      <c r="S4" s="70" t="e">
        <f>ILI!H9/ILI!F9</f>
        <v>#DIV/0!</v>
      </c>
      <c r="T4" s="70"/>
    </row>
    <row r="5" spans="1:21" x14ac:dyDescent="0.25">
      <c r="A5" s="110" t="str">
        <f>CONCATENATE(Leyendas!$A$2)</f>
        <v>2019</v>
      </c>
      <c r="B5" s="145">
        <v>3</v>
      </c>
      <c r="C5">
        <f>SARI!G10</f>
        <v>0</v>
      </c>
      <c r="D5" s="70" t="e">
        <f>SARI!G10/SARI!F10</f>
        <v>#DIV/0!</v>
      </c>
      <c r="E5">
        <f>SARI!H10</f>
        <v>0</v>
      </c>
      <c r="F5" s="70" t="e">
        <f>SARI!H10/SARI!F10</f>
        <v>#DIV/0!</v>
      </c>
      <c r="G5">
        <f>SARI!E10</f>
        <v>0</v>
      </c>
      <c r="H5" s="70" t="e">
        <f>SARI!E10/SARI!D10</f>
        <v>#DIV/0!</v>
      </c>
      <c r="I5" s="81">
        <f>SARI!K10</f>
        <v>0</v>
      </c>
      <c r="J5" s="70" t="e">
        <f>SARI!K10/SARI!J10</f>
        <v>#DIV/0!</v>
      </c>
      <c r="K5" s="70"/>
      <c r="L5" s="81">
        <f>ILI!E10</f>
        <v>0</v>
      </c>
      <c r="M5" s="81">
        <f>ILI!D10</f>
        <v>0</v>
      </c>
      <c r="N5" s="83" t="e">
        <f>ILI!E10/ILI!D10</f>
        <v>#DIV/0!</v>
      </c>
      <c r="O5" s="70" t="e">
        <f>ILI!F10/ILI!E10</f>
        <v>#DIV/0!</v>
      </c>
      <c r="P5" s="81">
        <f>ILI!G10</f>
        <v>0</v>
      </c>
      <c r="Q5" s="70" t="e">
        <f>ILI!G10/ILI!F10</f>
        <v>#DIV/0!</v>
      </c>
      <c r="R5" s="81">
        <f>ILI!H10</f>
        <v>0</v>
      </c>
      <c r="S5" s="70" t="e">
        <f>ILI!H10/ILI!F10</f>
        <v>#DIV/0!</v>
      </c>
      <c r="T5" s="70"/>
    </row>
    <row r="6" spans="1:21" x14ac:dyDescent="0.25">
      <c r="A6" s="110" t="str">
        <f>CONCATENATE(Leyendas!$A$2)</f>
        <v>2019</v>
      </c>
      <c r="B6" s="145">
        <v>4</v>
      </c>
      <c r="C6">
        <f>SARI!G11</f>
        <v>0</v>
      </c>
      <c r="D6" s="70" t="e">
        <f>SARI!G11/SARI!F11</f>
        <v>#DIV/0!</v>
      </c>
      <c r="E6">
        <f>SARI!H11</f>
        <v>0</v>
      </c>
      <c r="F6" s="70" t="e">
        <f>SARI!H11/SARI!F11</f>
        <v>#DIV/0!</v>
      </c>
      <c r="G6">
        <f>SARI!E11</f>
        <v>0</v>
      </c>
      <c r="H6" s="70" t="e">
        <f>SARI!E11/SARI!D11</f>
        <v>#DIV/0!</v>
      </c>
      <c r="I6" s="81">
        <f>SARI!K11</f>
        <v>0</v>
      </c>
      <c r="J6" s="70" t="e">
        <f>SARI!K11/SARI!J11</f>
        <v>#DIV/0!</v>
      </c>
      <c r="K6" s="70"/>
      <c r="L6" s="81">
        <f>ILI!E11</f>
        <v>0</v>
      </c>
      <c r="M6" s="81">
        <f>ILI!D11</f>
        <v>0</v>
      </c>
      <c r="N6" s="83" t="e">
        <f>ILI!E11/ILI!D11</f>
        <v>#DIV/0!</v>
      </c>
      <c r="O6" s="70" t="e">
        <f>ILI!F11/ILI!E11</f>
        <v>#DIV/0!</v>
      </c>
      <c r="P6" s="81">
        <f>ILI!G11</f>
        <v>0</v>
      </c>
      <c r="Q6" s="70" t="e">
        <f>ILI!G11/ILI!F11</f>
        <v>#DIV/0!</v>
      </c>
      <c r="R6" s="81">
        <f>ILI!H11</f>
        <v>0</v>
      </c>
      <c r="S6" s="70" t="e">
        <f>ILI!H11/ILI!F11</f>
        <v>#DIV/0!</v>
      </c>
      <c r="T6" s="70"/>
    </row>
    <row r="7" spans="1:21" x14ac:dyDescent="0.25">
      <c r="A7" s="110" t="str">
        <f>CONCATENATE(Leyendas!$A$2)</f>
        <v>2019</v>
      </c>
      <c r="B7" s="145">
        <v>5</v>
      </c>
      <c r="C7">
        <f>SARI!G12</f>
        <v>0</v>
      </c>
      <c r="D7" s="70" t="e">
        <f>SARI!G12/SARI!F12</f>
        <v>#DIV/0!</v>
      </c>
      <c r="E7">
        <f>SARI!H12</f>
        <v>0</v>
      </c>
      <c r="F7" s="70" t="e">
        <f>SARI!H12/SARI!F12</f>
        <v>#DIV/0!</v>
      </c>
      <c r="G7">
        <f>SARI!E12</f>
        <v>0</v>
      </c>
      <c r="H7" s="70" t="e">
        <f>SARI!E12/SARI!D12</f>
        <v>#DIV/0!</v>
      </c>
      <c r="I7" s="81">
        <f>SARI!K12</f>
        <v>0</v>
      </c>
      <c r="J7" s="70" t="e">
        <f>SARI!K12/SARI!J12</f>
        <v>#DIV/0!</v>
      </c>
      <c r="K7" s="70"/>
      <c r="L7" s="81">
        <f>ILI!E12</f>
        <v>0</v>
      </c>
      <c r="M7" s="81">
        <f>ILI!D12</f>
        <v>0</v>
      </c>
      <c r="N7" s="83" t="e">
        <f>ILI!E12/ILI!D12</f>
        <v>#DIV/0!</v>
      </c>
      <c r="O7" s="70" t="e">
        <f>ILI!F12/ILI!E12</f>
        <v>#DIV/0!</v>
      </c>
      <c r="P7" s="81">
        <f>ILI!G12</f>
        <v>0</v>
      </c>
      <c r="Q7" s="70" t="e">
        <f>ILI!G12/ILI!F12</f>
        <v>#DIV/0!</v>
      </c>
      <c r="R7" s="81">
        <f>ILI!H12</f>
        <v>0</v>
      </c>
      <c r="S7" s="70" t="e">
        <f>ILI!H12/ILI!F12</f>
        <v>#DIV/0!</v>
      </c>
      <c r="T7" s="70"/>
    </row>
    <row r="8" spans="1:21" x14ac:dyDescent="0.25">
      <c r="A8" s="110" t="str">
        <f>CONCATENATE(Leyendas!$A$2)</f>
        <v>2019</v>
      </c>
      <c r="B8" s="145">
        <v>6</v>
      </c>
      <c r="C8">
        <f>SARI!G13</f>
        <v>0</v>
      </c>
      <c r="D8" s="70" t="e">
        <f>SARI!G13/SARI!F13</f>
        <v>#DIV/0!</v>
      </c>
      <c r="E8">
        <f>SARI!H13</f>
        <v>0</v>
      </c>
      <c r="F8" s="70" t="e">
        <f>SARI!H13/SARI!F13</f>
        <v>#DIV/0!</v>
      </c>
      <c r="G8">
        <f>SARI!E13</f>
        <v>0</v>
      </c>
      <c r="H8" s="70" t="e">
        <f>SARI!E13/SARI!D13</f>
        <v>#DIV/0!</v>
      </c>
      <c r="I8" s="81">
        <f>SARI!K13</f>
        <v>0</v>
      </c>
      <c r="J8" s="70" t="e">
        <f>SARI!K13/SARI!J13</f>
        <v>#DIV/0!</v>
      </c>
      <c r="K8" s="70"/>
      <c r="L8" s="81">
        <f>ILI!E13</f>
        <v>0</v>
      </c>
      <c r="M8" s="81">
        <f>ILI!D13</f>
        <v>0</v>
      </c>
      <c r="N8" s="83" t="e">
        <f>ILI!E13/ILI!D13</f>
        <v>#DIV/0!</v>
      </c>
      <c r="O8" s="70" t="e">
        <f>ILI!F13/ILI!E13</f>
        <v>#DIV/0!</v>
      </c>
      <c r="P8" s="81">
        <f>ILI!G13</f>
        <v>0</v>
      </c>
      <c r="Q8" s="70" t="e">
        <f>ILI!G13/ILI!F13</f>
        <v>#DIV/0!</v>
      </c>
      <c r="R8" s="81">
        <f>ILI!H13</f>
        <v>0</v>
      </c>
      <c r="S8" s="70" t="e">
        <f>ILI!H13/ILI!F13</f>
        <v>#DIV/0!</v>
      </c>
      <c r="T8" s="70"/>
    </row>
    <row r="9" spans="1:21" x14ac:dyDescent="0.25">
      <c r="A9" s="110" t="str">
        <f>CONCATENATE(Leyendas!$A$2)</f>
        <v>2019</v>
      </c>
      <c r="B9" s="145">
        <v>7</v>
      </c>
      <c r="C9">
        <f>SARI!G14</f>
        <v>0</v>
      </c>
      <c r="D9" s="70" t="e">
        <f>SARI!G14/SARI!F14</f>
        <v>#DIV/0!</v>
      </c>
      <c r="E9">
        <f>SARI!H14</f>
        <v>0</v>
      </c>
      <c r="F9" s="70" t="e">
        <f>SARI!H14/SARI!F14</f>
        <v>#DIV/0!</v>
      </c>
      <c r="G9">
        <f>SARI!E14</f>
        <v>0</v>
      </c>
      <c r="H9" s="70" t="e">
        <f>SARI!E14/SARI!D14</f>
        <v>#DIV/0!</v>
      </c>
      <c r="I9" s="81">
        <f>SARI!K14</f>
        <v>0</v>
      </c>
      <c r="J9" s="70" t="e">
        <f>SARI!K14/SARI!J14</f>
        <v>#DIV/0!</v>
      </c>
      <c r="K9" s="70"/>
      <c r="L9" s="81">
        <f>ILI!E14</f>
        <v>0</v>
      </c>
      <c r="M9" s="81">
        <f>ILI!D14</f>
        <v>0</v>
      </c>
      <c r="N9" s="83" t="e">
        <f>ILI!E14/ILI!D14</f>
        <v>#DIV/0!</v>
      </c>
      <c r="O9" s="70" t="e">
        <f>ILI!F14/ILI!E14</f>
        <v>#DIV/0!</v>
      </c>
      <c r="P9" s="81">
        <f>ILI!G14</f>
        <v>0</v>
      </c>
      <c r="Q9" s="70" t="e">
        <f>ILI!G14/ILI!F14</f>
        <v>#DIV/0!</v>
      </c>
      <c r="R9" s="81">
        <f>ILI!H14</f>
        <v>0</v>
      </c>
      <c r="S9" s="70" t="e">
        <f>ILI!H14/ILI!F14</f>
        <v>#DIV/0!</v>
      </c>
      <c r="T9" s="70"/>
    </row>
    <row r="10" spans="1:21" x14ac:dyDescent="0.25">
      <c r="A10" s="110" t="str">
        <f>CONCATENATE(Leyendas!$A$2)</f>
        <v>2019</v>
      </c>
      <c r="B10" s="145">
        <v>8</v>
      </c>
      <c r="C10">
        <f>SARI!G15</f>
        <v>0</v>
      </c>
      <c r="D10" s="70" t="e">
        <f>SARI!G15/SARI!F15</f>
        <v>#DIV/0!</v>
      </c>
      <c r="E10">
        <f>SARI!H15</f>
        <v>0</v>
      </c>
      <c r="F10" s="70" t="e">
        <f>SARI!H15/SARI!F15</f>
        <v>#DIV/0!</v>
      </c>
      <c r="G10">
        <f>SARI!E15</f>
        <v>0</v>
      </c>
      <c r="H10" s="70" t="e">
        <f>SARI!E15/SARI!D15</f>
        <v>#DIV/0!</v>
      </c>
      <c r="I10" s="81">
        <f>SARI!K15</f>
        <v>0</v>
      </c>
      <c r="J10" s="70" t="e">
        <f>SARI!K15/SARI!J15</f>
        <v>#DIV/0!</v>
      </c>
      <c r="K10" s="70"/>
      <c r="L10" s="81">
        <f>ILI!E15</f>
        <v>0</v>
      </c>
      <c r="M10" s="81">
        <f>ILI!D15</f>
        <v>0</v>
      </c>
      <c r="N10" s="83" t="e">
        <f>ILI!E15/ILI!D15</f>
        <v>#DIV/0!</v>
      </c>
      <c r="O10" s="70" t="e">
        <f>ILI!F15/ILI!E15</f>
        <v>#DIV/0!</v>
      </c>
      <c r="P10" s="81">
        <f>ILI!G15</f>
        <v>0</v>
      </c>
      <c r="Q10" s="70" t="e">
        <f>ILI!G15/ILI!F15</f>
        <v>#DIV/0!</v>
      </c>
      <c r="R10" s="81">
        <f>ILI!H15</f>
        <v>0</v>
      </c>
      <c r="S10" s="70" t="e">
        <f>ILI!H15/ILI!F15</f>
        <v>#DIV/0!</v>
      </c>
      <c r="T10" s="70"/>
    </row>
    <row r="11" spans="1:21" x14ac:dyDescent="0.25">
      <c r="A11" s="110" t="str">
        <f>CONCATENATE(Leyendas!$A$2)</f>
        <v>2019</v>
      </c>
      <c r="B11" s="145">
        <v>9</v>
      </c>
      <c r="C11">
        <f>SARI!G16</f>
        <v>0</v>
      </c>
      <c r="D11" s="70" t="e">
        <f>SARI!G16/SARI!F16</f>
        <v>#DIV/0!</v>
      </c>
      <c r="E11">
        <f>SARI!H16</f>
        <v>0</v>
      </c>
      <c r="F11" s="70" t="e">
        <f>SARI!H16/SARI!F16</f>
        <v>#DIV/0!</v>
      </c>
      <c r="G11">
        <f>SARI!E16</f>
        <v>0</v>
      </c>
      <c r="H11" s="70" t="e">
        <f>SARI!E16/SARI!D16</f>
        <v>#DIV/0!</v>
      </c>
      <c r="I11" s="81">
        <f>SARI!K16</f>
        <v>0</v>
      </c>
      <c r="J11" s="70" t="e">
        <f>SARI!K16/SARI!J16</f>
        <v>#DIV/0!</v>
      </c>
      <c r="K11" s="70"/>
      <c r="L11" s="81">
        <f>ILI!E16</f>
        <v>0</v>
      </c>
      <c r="M11" s="81">
        <f>ILI!D16</f>
        <v>0</v>
      </c>
      <c r="N11" s="83" t="e">
        <f>ILI!E16/ILI!D16</f>
        <v>#DIV/0!</v>
      </c>
      <c r="O11" s="70" t="e">
        <f>ILI!F16/ILI!E16</f>
        <v>#DIV/0!</v>
      </c>
      <c r="P11" s="81">
        <f>ILI!G16</f>
        <v>0</v>
      </c>
      <c r="Q11" s="70" t="e">
        <f>ILI!G16/ILI!F16</f>
        <v>#DIV/0!</v>
      </c>
      <c r="R11" s="81">
        <f>ILI!H16</f>
        <v>0</v>
      </c>
      <c r="S11" s="70" t="e">
        <f>ILI!H16/ILI!F16</f>
        <v>#DIV/0!</v>
      </c>
      <c r="T11" s="70"/>
    </row>
    <row r="12" spans="1:21" x14ac:dyDescent="0.25">
      <c r="A12" s="110" t="str">
        <f>CONCATENATE(Leyendas!$A$2)</f>
        <v>2019</v>
      </c>
      <c r="B12" s="145">
        <v>10</v>
      </c>
      <c r="C12">
        <f>SARI!G17</f>
        <v>0</v>
      </c>
      <c r="D12" s="70" t="e">
        <f>SARI!G17/SARI!F17</f>
        <v>#DIV/0!</v>
      </c>
      <c r="E12">
        <f>SARI!H17</f>
        <v>0</v>
      </c>
      <c r="F12" s="70" t="e">
        <f>SARI!H17/SARI!F17</f>
        <v>#DIV/0!</v>
      </c>
      <c r="G12">
        <f>SARI!E17</f>
        <v>0</v>
      </c>
      <c r="H12" s="70" t="e">
        <f>SARI!E17/SARI!D17</f>
        <v>#DIV/0!</v>
      </c>
      <c r="I12" s="81">
        <f>SARI!K17</f>
        <v>0</v>
      </c>
      <c r="J12" s="70" t="e">
        <f>SARI!K17/SARI!J17</f>
        <v>#DIV/0!</v>
      </c>
      <c r="K12" s="70"/>
      <c r="L12" s="81">
        <f>ILI!E17</f>
        <v>0</v>
      </c>
      <c r="M12" s="81">
        <f>ILI!D17</f>
        <v>0</v>
      </c>
      <c r="N12" s="83" t="e">
        <f>ILI!E17/ILI!D17</f>
        <v>#DIV/0!</v>
      </c>
      <c r="O12" s="70" t="e">
        <f>ILI!F17/ILI!E17</f>
        <v>#DIV/0!</v>
      </c>
      <c r="P12" s="81">
        <f>ILI!G17</f>
        <v>0</v>
      </c>
      <c r="Q12" s="70" t="e">
        <f>ILI!G17/ILI!F17</f>
        <v>#DIV/0!</v>
      </c>
      <c r="R12" s="81">
        <f>ILI!H17</f>
        <v>0</v>
      </c>
      <c r="S12" s="70" t="e">
        <f>ILI!H17/ILI!F17</f>
        <v>#DIV/0!</v>
      </c>
      <c r="T12" s="70"/>
    </row>
    <row r="13" spans="1:21" x14ac:dyDescent="0.25">
      <c r="A13" s="110" t="str">
        <f>CONCATENATE(Leyendas!$A$2)</f>
        <v>2019</v>
      </c>
      <c r="B13" s="145">
        <v>11</v>
      </c>
      <c r="C13">
        <f>SARI!G18</f>
        <v>0</v>
      </c>
      <c r="D13" s="70" t="e">
        <f>SARI!G18/SARI!F18</f>
        <v>#DIV/0!</v>
      </c>
      <c r="E13">
        <f>SARI!H18</f>
        <v>0</v>
      </c>
      <c r="F13" s="70" t="e">
        <f>SARI!H18/SARI!F18</f>
        <v>#DIV/0!</v>
      </c>
      <c r="G13">
        <f>SARI!E18</f>
        <v>0</v>
      </c>
      <c r="H13" s="70" t="e">
        <f>SARI!E18/SARI!D18</f>
        <v>#DIV/0!</v>
      </c>
      <c r="I13" s="81">
        <f>SARI!K18</f>
        <v>0</v>
      </c>
      <c r="J13" s="70" t="e">
        <f>SARI!K18/SARI!J18</f>
        <v>#DIV/0!</v>
      </c>
      <c r="K13" s="70"/>
      <c r="L13" s="81">
        <f>ILI!E18</f>
        <v>0</v>
      </c>
      <c r="M13" s="81">
        <f>ILI!D18</f>
        <v>0</v>
      </c>
      <c r="N13" s="83" t="e">
        <f>ILI!E18/ILI!D18</f>
        <v>#DIV/0!</v>
      </c>
      <c r="O13" s="70" t="e">
        <f>ILI!F18/ILI!E18</f>
        <v>#DIV/0!</v>
      </c>
      <c r="P13" s="81">
        <f>ILI!G18</f>
        <v>0</v>
      </c>
      <c r="Q13" s="70" t="e">
        <f>ILI!G18/ILI!F18</f>
        <v>#DIV/0!</v>
      </c>
      <c r="R13" s="81">
        <f>ILI!H18</f>
        <v>0</v>
      </c>
      <c r="S13" s="70" t="e">
        <f>ILI!H18/ILI!F18</f>
        <v>#DIV/0!</v>
      </c>
      <c r="T13" s="70"/>
    </row>
    <row r="14" spans="1:21" x14ac:dyDescent="0.25">
      <c r="A14" s="110" t="str">
        <f>CONCATENATE(Leyendas!$A$2)</f>
        <v>2019</v>
      </c>
      <c r="B14" s="145">
        <v>12</v>
      </c>
      <c r="C14">
        <f>SARI!G19</f>
        <v>0</v>
      </c>
      <c r="D14" s="70" t="e">
        <f>SARI!G19/SARI!F19</f>
        <v>#DIV/0!</v>
      </c>
      <c r="E14">
        <f>SARI!H19</f>
        <v>0</v>
      </c>
      <c r="F14" s="70" t="e">
        <f>SARI!H19/SARI!F19</f>
        <v>#DIV/0!</v>
      </c>
      <c r="G14">
        <f>SARI!E19</f>
        <v>0</v>
      </c>
      <c r="H14" s="70" t="e">
        <f>SARI!E19/SARI!D19</f>
        <v>#DIV/0!</v>
      </c>
      <c r="I14" s="81">
        <f>SARI!K19</f>
        <v>0</v>
      </c>
      <c r="J14" s="70" t="e">
        <f>SARI!K19/SARI!J19</f>
        <v>#DIV/0!</v>
      </c>
      <c r="K14" s="70"/>
      <c r="L14" s="81">
        <f>ILI!E19</f>
        <v>0</v>
      </c>
      <c r="M14" s="81">
        <f>ILI!D19</f>
        <v>0</v>
      </c>
      <c r="N14" s="83" t="e">
        <f>ILI!E19/ILI!D19</f>
        <v>#DIV/0!</v>
      </c>
      <c r="O14" s="70" t="e">
        <f>ILI!F19/ILI!E19</f>
        <v>#DIV/0!</v>
      </c>
      <c r="P14" s="81">
        <f>ILI!G19</f>
        <v>0</v>
      </c>
      <c r="Q14" s="70" t="e">
        <f>ILI!G19/ILI!F19</f>
        <v>#DIV/0!</v>
      </c>
      <c r="R14" s="81">
        <f>ILI!H19</f>
        <v>0</v>
      </c>
      <c r="S14" s="70" t="e">
        <f>ILI!H19/ILI!F19</f>
        <v>#DIV/0!</v>
      </c>
      <c r="T14" s="70"/>
    </row>
    <row r="15" spans="1:21" x14ac:dyDescent="0.25">
      <c r="A15" s="110" t="str">
        <f>CONCATENATE(Leyendas!$A$2)</f>
        <v>2019</v>
      </c>
      <c r="B15" s="145">
        <v>13</v>
      </c>
      <c r="C15">
        <f>SARI!G20</f>
        <v>0</v>
      </c>
      <c r="D15" s="70" t="e">
        <f>SARI!G20/SARI!F20</f>
        <v>#DIV/0!</v>
      </c>
      <c r="E15">
        <f>SARI!H20</f>
        <v>0</v>
      </c>
      <c r="F15" s="70" t="e">
        <f>SARI!H20/SARI!F20</f>
        <v>#DIV/0!</v>
      </c>
      <c r="G15">
        <f>SARI!E20</f>
        <v>0</v>
      </c>
      <c r="H15" s="70" t="e">
        <f>SARI!E20/SARI!D20</f>
        <v>#DIV/0!</v>
      </c>
      <c r="I15" s="81">
        <f>SARI!K20</f>
        <v>0</v>
      </c>
      <c r="J15" s="70" t="e">
        <f>SARI!K20/SARI!J20</f>
        <v>#DIV/0!</v>
      </c>
      <c r="K15" s="70"/>
      <c r="L15" s="81">
        <f>ILI!E20</f>
        <v>0</v>
      </c>
      <c r="M15" s="81">
        <f>ILI!D20</f>
        <v>0</v>
      </c>
      <c r="N15" s="83" t="e">
        <f>ILI!E20/ILI!D20</f>
        <v>#DIV/0!</v>
      </c>
      <c r="O15" s="70" t="e">
        <f>ILI!F20/ILI!E20</f>
        <v>#DIV/0!</v>
      </c>
      <c r="P15" s="81">
        <f>ILI!G20</f>
        <v>0</v>
      </c>
      <c r="Q15" s="70" t="e">
        <f>ILI!G20/ILI!F20</f>
        <v>#DIV/0!</v>
      </c>
      <c r="R15" s="81">
        <f>ILI!H20</f>
        <v>0</v>
      </c>
      <c r="S15" s="70" t="e">
        <f>ILI!H20/ILI!F20</f>
        <v>#DIV/0!</v>
      </c>
      <c r="T15" s="70"/>
    </row>
    <row r="16" spans="1:21" x14ac:dyDescent="0.25">
      <c r="A16" s="110" t="str">
        <f>CONCATENATE(Leyendas!$A$2)</f>
        <v>2019</v>
      </c>
      <c r="B16" s="145">
        <v>14</v>
      </c>
      <c r="C16">
        <f>SARI!G21</f>
        <v>0</v>
      </c>
      <c r="D16" s="70" t="e">
        <f>SARI!G21/SARI!F21</f>
        <v>#DIV/0!</v>
      </c>
      <c r="E16">
        <f>SARI!H21</f>
        <v>0</v>
      </c>
      <c r="F16" s="70" t="e">
        <f>SARI!H21/SARI!F21</f>
        <v>#DIV/0!</v>
      </c>
      <c r="G16">
        <f>SARI!E21</f>
        <v>0</v>
      </c>
      <c r="H16" s="70" t="e">
        <f>SARI!E21/SARI!D21</f>
        <v>#DIV/0!</v>
      </c>
      <c r="I16" s="81">
        <f>SARI!K21</f>
        <v>0</v>
      </c>
      <c r="J16" s="70" t="e">
        <f>SARI!K21/SARI!J21</f>
        <v>#DIV/0!</v>
      </c>
      <c r="K16" s="70"/>
      <c r="L16" s="81">
        <f>ILI!E21</f>
        <v>0</v>
      </c>
      <c r="M16" s="81">
        <f>ILI!D21</f>
        <v>0</v>
      </c>
      <c r="N16" s="83" t="e">
        <f>ILI!E21/ILI!D21</f>
        <v>#DIV/0!</v>
      </c>
      <c r="O16" s="70" t="e">
        <f>ILI!F21/ILI!E21</f>
        <v>#DIV/0!</v>
      </c>
      <c r="P16" s="81">
        <f>ILI!G21</f>
        <v>0</v>
      </c>
      <c r="Q16" s="70" t="e">
        <f>ILI!G21/ILI!F21</f>
        <v>#DIV/0!</v>
      </c>
      <c r="R16" s="81">
        <f>ILI!H21</f>
        <v>0</v>
      </c>
      <c r="S16" s="70" t="e">
        <f>ILI!H21/ILI!F21</f>
        <v>#DIV/0!</v>
      </c>
      <c r="T16" s="70"/>
    </row>
    <row r="17" spans="1:20" x14ac:dyDescent="0.25">
      <c r="A17" s="110" t="str">
        <f>CONCATENATE(Leyendas!$A$2)</f>
        <v>2019</v>
      </c>
      <c r="B17" s="145">
        <v>15</v>
      </c>
      <c r="C17">
        <f>SARI!G22</f>
        <v>0</v>
      </c>
      <c r="D17" s="70" t="e">
        <f>SARI!G22/SARI!F22</f>
        <v>#DIV/0!</v>
      </c>
      <c r="E17">
        <f>SARI!H22</f>
        <v>0</v>
      </c>
      <c r="F17" s="70" t="e">
        <f>SARI!H22/SARI!F22</f>
        <v>#DIV/0!</v>
      </c>
      <c r="G17">
        <f>SARI!E22</f>
        <v>0</v>
      </c>
      <c r="H17" s="70" t="e">
        <f>SARI!E22/SARI!D22</f>
        <v>#DIV/0!</v>
      </c>
      <c r="I17" s="81">
        <f>SARI!K22</f>
        <v>0</v>
      </c>
      <c r="J17" s="70" t="e">
        <f>SARI!K22/SARI!J22</f>
        <v>#DIV/0!</v>
      </c>
      <c r="K17" s="70"/>
      <c r="L17" s="81">
        <f>ILI!E22</f>
        <v>0</v>
      </c>
      <c r="M17" s="81">
        <f>ILI!D22</f>
        <v>0</v>
      </c>
      <c r="N17" s="83" t="e">
        <f>ILI!E22/ILI!D22</f>
        <v>#DIV/0!</v>
      </c>
      <c r="O17" s="70" t="e">
        <f>ILI!F22/ILI!E22</f>
        <v>#DIV/0!</v>
      </c>
      <c r="P17" s="81">
        <f>ILI!G22</f>
        <v>0</v>
      </c>
      <c r="Q17" s="70" t="e">
        <f>ILI!G22/ILI!F22</f>
        <v>#DIV/0!</v>
      </c>
      <c r="R17" s="81">
        <f>ILI!H22</f>
        <v>0</v>
      </c>
      <c r="S17" s="70" t="e">
        <f>ILI!H22/ILI!F22</f>
        <v>#DIV/0!</v>
      </c>
      <c r="T17" s="70"/>
    </row>
    <row r="18" spans="1:20" x14ac:dyDescent="0.25">
      <c r="A18" s="110" t="str">
        <f>CONCATENATE(Leyendas!$A$2)</f>
        <v>2019</v>
      </c>
      <c r="B18" s="145">
        <v>16</v>
      </c>
      <c r="C18">
        <f>SARI!G23</f>
        <v>0</v>
      </c>
      <c r="D18" s="70" t="e">
        <f>SARI!G23/SARI!F23</f>
        <v>#DIV/0!</v>
      </c>
      <c r="E18">
        <f>SARI!H23</f>
        <v>0</v>
      </c>
      <c r="F18" s="70" t="e">
        <f>SARI!H23/SARI!F23</f>
        <v>#DIV/0!</v>
      </c>
      <c r="G18">
        <f>SARI!E23</f>
        <v>0</v>
      </c>
      <c r="H18" s="70" t="e">
        <f>SARI!E23/SARI!D23</f>
        <v>#DIV/0!</v>
      </c>
      <c r="I18" s="81">
        <f>SARI!K23</f>
        <v>0</v>
      </c>
      <c r="J18" s="70" t="e">
        <f>SARI!K23/SARI!J23</f>
        <v>#DIV/0!</v>
      </c>
      <c r="K18" s="70"/>
      <c r="L18" s="81">
        <f>ILI!E23</f>
        <v>0</v>
      </c>
      <c r="M18" s="81">
        <f>ILI!D23</f>
        <v>0</v>
      </c>
      <c r="N18" s="83" t="e">
        <f>ILI!E23/ILI!D23</f>
        <v>#DIV/0!</v>
      </c>
      <c r="O18" s="70" t="e">
        <f>ILI!F23/ILI!E23</f>
        <v>#DIV/0!</v>
      </c>
      <c r="P18" s="81">
        <f>ILI!G23</f>
        <v>0</v>
      </c>
      <c r="Q18" s="70" t="e">
        <f>ILI!G23/ILI!F23</f>
        <v>#DIV/0!</v>
      </c>
      <c r="R18" s="81">
        <f>ILI!H23</f>
        <v>0</v>
      </c>
      <c r="S18" s="70" t="e">
        <f>ILI!H23/ILI!F23</f>
        <v>#DIV/0!</v>
      </c>
      <c r="T18" s="70"/>
    </row>
    <row r="19" spans="1:20" x14ac:dyDescent="0.25">
      <c r="A19" s="110" t="str">
        <f>CONCATENATE(Leyendas!$A$2)</f>
        <v>2019</v>
      </c>
      <c r="B19" s="145">
        <v>17</v>
      </c>
      <c r="C19">
        <f>SARI!G24</f>
        <v>0</v>
      </c>
      <c r="D19" s="70" t="e">
        <f>SARI!G24/SARI!F24</f>
        <v>#DIV/0!</v>
      </c>
      <c r="E19">
        <f>SARI!H24</f>
        <v>0</v>
      </c>
      <c r="F19" s="70" t="e">
        <f>SARI!H24/SARI!F24</f>
        <v>#DIV/0!</v>
      </c>
      <c r="G19">
        <f>SARI!E24</f>
        <v>0</v>
      </c>
      <c r="H19" s="70" t="e">
        <f>SARI!E24/SARI!D24</f>
        <v>#DIV/0!</v>
      </c>
      <c r="I19" s="81">
        <f>SARI!K24</f>
        <v>0</v>
      </c>
      <c r="J19" s="70" t="e">
        <f>SARI!K24/SARI!J24</f>
        <v>#DIV/0!</v>
      </c>
      <c r="K19" s="70"/>
      <c r="L19" s="81">
        <f>ILI!E24</f>
        <v>0</v>
      </c>
      <c r="M19" s="81">
        <f>ILI!D24</f>
        <v>0</v>
      </c>
      <c r="N19" s="83" t="e">
        <f>ILI!E24/ILI!D24</f>
        <v>#DIV/0!</v>
      </c>
      <c r="O19" s="70" t="e">
        <f>ILI!F24/ILI!E24</f>
        <v>#DIV/0!</v>
      </c>
      <c r="P19" s="81">
        <f>ILI!G24</f>
        <v>0</v>
      </c>
      <c r="Q19" s="70" t="e">
        <f>ILI!G24/ILI!F24</f>
        <v>#DIV/0!</v>
      </c>
      <c r="R19" s="81">
        <f>ILI!H24</f>
        <v>0</v>
      </c>
      <c r="S19" s="70" t="e">
        <f>ILI!H24/ILI!F24</f>
        <v>#DIV/0!</v>
      </c>
      <c r="T19" s="70"/>
    </row>
    <row r="20" spans="1:20" x14ac:dyDescent="0.25">
      <c r="A20" s="110" t="str">
        <f>CONCATENATE(Leyendas!$A$2)</f>
        <v>2019</v>
      </c>
      <c r="B20" s="145">
        <v>18</v>
      </c>
      <c r="C20">
        <f>SARI!G25</f>
        <v>0</v>
      </c>
      <c r="D20" s="70" t="e">
        <f>SARI!G25/SARI!F25</f>
        <v>#DIV/0!</v>
      </c>
      <c r="E20">
        <f>SARI!H25</f>
        <v>0</v>
      </c>
      <c r="F20" s="70" t="e">
        <f>SARI!H25/SARI!F25</f>
        <v>#DIV/0!</v>
      </c>
      <c r="G20">
        <f>SARI!E25</f>
        <v>0</v>
      </c>
      <c r="H20" s="70" t="e">
        <f>SARI!E25/SARI!D25</f>
        <v>#DIV/0!</v>
      </c>
      <c r="I20" s="81">
        <f>SARI!K25</f>
        <v>0</v>
      </c>
      <c r="J20" s="70" t="e">
        <f>SARI!K25/SARI!J25</f>
        <v>#DIV/0!</v>
      </c>
      <c r="K20" s="70"/>
      <c r="L20" s="81">
        <f>ILI!E25</f>
        <v>0</v>
      </c>
      <c r="M20" s="81">
        <f>ILI!D25</f>
        <v>0</v>
      </c>
      <c r="N20" s="83" t="e">
        <f>ILI!E25/ILI!D25</f>
        <v>#DIV/0!</v>
      </c>
      <c r="O20" s="70" t="e">
        <f>ILI!F25/ILI!E25</f>
        <v>#DIV/0!</v>
      </c>
      <c r="P20" s="81">
        <f>ILI!G25</f>
        <v>0</v>
      </c>
      <c r="Q20" s="70" t="e">
        <f>ILI!G25/ILI!F25</f>
        <v>#DIV/0!</v>
      </c>
      <c r="R20" s="81">
        <f>ILI!H25</f>
        <v>0</v>
      </c>
      <c r="S20" s="70" t="e">
        <f>ILI!H25/ILI!F25</f>
        <v>#DIV/0!</v>
      </c>
      <c r="T20" s="70"/>
    </row>
    <row r="21" spans="1:20" x14ac:dyDescent="0.25">
      <c r="A21" s="110" t="str">
        <f>CONCATENATE(Leyendas!$A$2)</f>
        <v>2019</v>
      </c>
      <c r="B21" s="145">
        <v>19</v>
      </c>
      <c r="C21">
        <f>SARI!G26</f>
        <v>0</v>
      </c>
      <c r="D21" s="70" t="e">
        <f>SARI!G26/SARI!F26</f>
        <v>#DIV/0!</v>
      </c>
      <c r="E21">
        <f>SARI!H26</f>
        <v>0</v>
      </c>
      <c r="F21" s="70" t="e">
        <f>SARI!H26/SARI!F26</f>
        <v>#DIV/0!</v>
      </c>
      <c r="G21">
        <f>SARI!E26</f>
        <v>0</v>
      </c>
      <c r="H21" s="70" t="e">
        <f>SARI!E26/SARI!D26</f>
        <v>#DIV/0!</v>
      </c>
      <c r="I21" s="81">
        <f>SARI!K26</f>
        <v>0</v>
      </c>
      <c r="J21" s="70" t="e">
        <f>SARI!K26/SARI!J26</f>
        <v>#DIV/0!</v>
      </c>
      <c r="K21" s="70"/>
      <c r="L21" s="81">
        <f>ILI!E26</f>
        <v>0</v>
      </c>
      <c r="M21" s="81">
        <f>ILI!D26</f>
        <v>0</v>
      </c>
      <c r="N21" s="83" t="e">
        <f>ILI!E26/ILI!D26</f>
        <v>#DIV/0!</v>
      </c>
      <c r="O21" s="70" t="e">
        <f>ILI!F26/ILI!E26</f>
        <v>#DIV/0!</v>
      </c>
      <c r="P21" s="81">
        <f>ILI!G26</f>
        <v>0</v>
      </c>
      <c r="Q21" s="70" t="e">
        <f>ILI!G26/ILI!F26</f>
        <v>#DIV/0!</v>
      </c>
      <c r="R21" s="81">
        <f>ILI!H26</f>
        <v>0</v>
      </c>
      <c r="S21" s="70" t="e">
        <f>ILI!H26/ILI!F26</f>
        <v>#DIV/0!</v>
      </c>
      <c r="T21" s="70"/>
    </row>
    <row r="22" spans="1:20" x14ac:dyDescent="0.25">
      <c r="A22" s="110" t="str">
        <f>CONCATENATE(Leyendas!$A$2)</f>
        <v>2019</v>
      </c>
      <c r="B22" s="145">
        <v>20</v>
      </c>
      <c r="C22">
        <f>SARI!G27</f>
        <v>0</v>
      </c>
      <c r="D22" s="70" t="e">
        <f>SARI!G27/SARI!F27</f>
        <v>#DIV/0!</v>
      </c>
      <c r="E22">
        <f>SARI!H27</f>
        <v>0</v>
      </c>
      <c r="F22" s="70" t="e">
        <f>SARI!H27/SARI!F27</f>
        <v>#DIV/0!</v>
      </c>
      <c r="G22">
        <f>SARI!E27</f>
        <v>0</v>
      </c>
      <c r="H22" s="70" t="e">
        <f>SARI!E27/SARI!D27</f>
        <v>#DIV/0!</v>
      </c>
      <c r="I22" s="81">
        <f>SARI!K27</f>
        <v>0</v>
      </c>
      <c r="J22" s="70" t="e">
        <f>SARI!K27/SARI!J27</f>
        <v>#DIV/0!</v>
      </c>
      <c r="K22" s="70"/>
      <c r="L22" s="81">
        <f>ILI!E27</f>
        <v>0</v>
      </c>
      <c r="M22" s="81">
        <f>ILI!D27</f>
        <v>0</v>
      </c>
      <c r="N22" s="83" t="e">
        <f>ILI!E27/ILI!D27</f>
        <v>#DIV/0!</v>
      </c>
      <c r="O22" s="70" t="e">
        <f>ILI!F27/ILI!E27</f>
        <v>#DIV/0!</v>
      </c>
      <c r="P22" s="81">
        <f>ILI!G27</f>
        <v>0</v>
      </c>
      <c r="Q22" s="70" t="e">
        <f>ILI!G27/ILI!F27</f>
        <v>#DIV/0!</v>
      </c>
      <c r="R22" s="81">
        <f>ILI!H27</f>
        <v>0</v>
      </c>
      <c r="S22" s="70" t="e">
        <f>ILI!H27/ILI!F27</f>
        <v>#DIV/0!</v>
      </c>
      <c r="T22" s="70"/>
    </row>
    <row r="23" spans="1:20" x14ac:dyDescent="0.25">
      <c r="A23" s="110" t="str">
        <f>CONCATENATE(Leyendas!$A$2)</f>
        <v>2019</v>
      </c>
      <c r="B23" s="145">
        <v>21</v>
      </c>
      <c r="C23">
        <f>SARI!G28</f>
        <v>0</v>
      </c>
      <c r="D23" s="70" t="e">
        <f>SARI!G28/SARI!F28</f>
        <v>#DIV/0!</v>
      </c>
      <c r="E23">
        <f>SARI!H28</f>
        <v>0</v>
      </c>
      <c r="F23" s="70" t="e">
        <f>SARI!H28/SARI!F28</f>
        <v>#DIV/0!</v>
      </c>
      <c r="G23">
        <f>SARI!E28</f>
        <v>0</v>
      </c>
      <c r="H23" s="70" t="e">
        <f>SARI!E28/SARI!D28</f>
        <v>#DIV/0!</v>
      </c>
      <c r="I23" s="81">
        <f>SARI!K28</f>
        <v>0</v>
      </c>
      <c r="J23" s="70" t="e">
        <f>SARI!K28/SARI!J28</f>
        <v>#DIV/0!</v>
      </c>
      <c r="K23" s="70"/>
      <c r="L23" s="81">
        <f>ILI!E28</f>
        <v>0</v>
      </c>
      <c r="M23" s="81">
        <f>ILI!D28</f>
        <v>0</v>
      </c>
      <c r="N23" s="83" t="e">
        <f>ILI!E28/ILI!D28</f>
        <v>#DIV/0!</v>
      </c>
      <c r="O23" s="70" t="e">
        <f>ILI!F28/ILI!E28</f>
        <v>#DIV/0!</v>
      </c>
      <c r="P23" s="81">
        <f>ILI!G28</f>
        <v>0</v>
      </c>
      <c r="Q23" s="70" t="e">
        <f>ILI!G28/ILI!F28</f>
        <v>#DIV/0!</v>
      </c>
      <c r="R23" s="81">
        <f>ILI!H28</f>
        <v>0</v>
      </c>
      <c r="S23" s="70" t="e">
        <f>ILI!H28/ILI!F28</f>
        <v>#DIV/0!</v>
      </c>
      <c r="T23" s="70"/>
    </row>
    <row r="24" spans="1:20" x14ac:dyDescent="0.25">
      <c r="A24" s="110" t="str">
        <f>CONCATENATE(Leyendas!$A$2)</f>
        <v>2019</v>
      </c>
      <c r="B24" s="145">
        <v>22</v>
      </c>
      <c r="C24">
        <f>SARI!G29</f>
        <v>0</v>
      </c>
      <c r="D24" s="70" t="e">
        <f>SARI!G29/SARI!F29</f>
        <v>#DIV/0!</v>
      </c>
      <c r="E24">
        <f>SARI!H29</f>
        <v>0</v>
      </c>
      <c r="F24" s="70" t="e">
        <f>SARI!H29/SARI!F29</f>
        <v>#DIV/0!</v>
      </c>
      <c r="G24">
        <f>SARI!E29</f>
        <v>0</v>
      </c>
      <c r="H24" s="70" t="e">
        <f>SARI!E29/SARI!D29</f>
        <v>#DIV/0!</v>
      </c>
      <c r="I24" s="81">
        <f>SARI!K29</f>
        <v>0</v>
      </c>
      <c r="J24" s="70" t="e">
        <f>SARI!K29/SARI!J29</f>
        <v>#DIV/0!</v>
      </c>
      <c r="K24" s="70"/>
      <c r="L24" s="81">
        <f>ILI!E29</f>
        <v>0</v>
      </c>
      <c r="M24" s="81">
        <f>ILI!D29</f>
        <v>0</v>
      </c>
      <c r="N24" s="83" t="e">
        <f>ILI!E29/ILI!D29</f>
        <v>#DIV/0!</v>
      </c>
      <c r="O24" s="70" t="e">
        <f>ILI!F29/ILI!E29</f>
        <v>#DIV/0!</v>
      </c>
      <c r="P24" s="81">
        <f>ILI!G29</f>
        <v>0</v>
      </c>
      <c r="Q24" s="70" t="e">
        <f>ILI!G29/ILI!F29</f>
        <v>#DIV/0!</v>
      </c>
      <c r="R24" s="81">
        <f>ILI!H29</f>
        <v>0</v>
      </c>
      <c r="S24" s="70" t="e">
        <f>ILI!H29/ILI!F29</f>
        <v>#DIV/0!</v>
      </c>
      <c r="T24" s="70"/>
    </row>
    <row r="25" spans="1:20" x14ac:dyDescent="0.25">
      <c r="A25" s="110" t="str">
        <f>CONCATENATE(Leyendas!$A$2)</f>
        <v>2019</v>
      </c>
      <c r="B25" s="145">
        <v>23</v>
      </c>
      <c r="C25">
        <f>SARI!G30</f>
        <v>0</v>
      </c>
      <c r="D25" s="70" t="e">
        <f>SARI!G30/SARI!F30</f>
        <v>#DIV/0!</v>
      </c>
      <c r="E25">
        <f>SARI!H30</f>
        <v>0</v>
      </c>
      <c r="F25" s="70" t="e">
        <f>SARI!H30/SARI!F30</f>
        <v>#DIV/0!</v>
      </c>
      <c r="G25">
        <f>SARI!E30</f>
        <v>0</v>
      </c>
      <c r="H25" s="70" t="e">
        <f>SARI!E30/SARI!D30</f>
        <v>#DIV/0!</v>
      </c>
      <c r="I25" s="81">
        <f>SARI!K30</f>
        <v>0</v>
      </c>
      <c r="J25" s="70" t="e">
        <f>SARI!K30/SARI!J30</f>
        <v>#DIV/0!</v>
      </c>
      <c r="K25" s="70"/>
      <c r="L25" s="81">
        <f>ILI!E30</f>
        <v>0</v>
      </c>
      <c r="M25" s="81">
        <f>ILI!D30</f>
        <v>0</v>
      </c>
      <c r="N25" s="83" t="e">
        <f>ILI!E30/ILI!D30</f>
        <v>#DIV/0!</v>
      </c>
      <c r="O25" s="70" t="e">
        <f>ILI!F30/ILI!E30</f>
        <v>#DIV/0!</v>
      </c>
      <c r="P25" s="81">
        <f>ILI!G30</f>
        <v>0</v>
      </c>
      <c r="Q25" s="70" t="e">
        <f>ILI!G30/ILI!F30</f>
        <v>#DIV/0!</v>
      </c>
      <c r="R25" s="81">
        <f>ILI!H30</f>
        <v>0</v>
      </c>
      <c r="S25" s="70" t="e">
        <f>ILI!H30/ILI!F30</f>
        <v>#DIV/0!</v>
      </c>
      <c r="T25" s="70"/>
    </row>
    <row r="26" spans="1:20" x14ac:dyDescent="0.25">
      <c r="A26" s="110" t="str">
        <f>CONCATENATE(Leyendas!$A$2)</f>
        <v>2019</v>
      </c>
      <c r="B26" s="145">
        <v>24</v>
      </c>
      <c r="C26">
        <f>SARI!G31</f>
        <v>0</v>
      </c>
      <c r="D26" s="70" t="e">
        <f>SARI!G31/SARI!F31</f>
        <v>#DIV/0!</v>
      </c>
      <c r="E26">
        <f>SARI!H31</f>
        <v>0</v>
      </c>
      <c r="F26" s="70" t="e">
        <f>SARI!H31/SARI!F31</f>
        <v>#DIV/0!</v>
      </c>
      <c r="G26">
        <f>SARI!E31</f>
        <v>0</v>
      </c>
      <c r="H26" s="70" t="e">
        <f>SARI!E31/SARI!D31</f>
        <v>#DIV/0!</v>
      </c>
      <c r="I26" s="81">
        <f>SARI!K31</f>
        <v>0</v>
      </c>
      <c r="J26" s="70" t="e">
        <f>SARI!K31/SARI!J31</f>
        <v>#DIV/0!</v>
      </c>
      <c r="K26" s="70"/>
      <c r="L26" s="81">
        <f>ILI!E31</f>
        <v>0</v>
      </c>
      <c r="M26" s="81">
        <f>ILI!D31</f>
        <v>0</v>
      </c>
      <c r="N26" s="83" t="e">
        <f>ILI!E31/ILI!D31</f>
        <v>#DIV/0!</v>
      </c>
      <c r="O26" s="70" t="e">
        <f>ILI!F31/ILI!E31</f>
        <v>#DIV/0!</v>
      </c>
      <c r="P26" s="81">
        <f>ILI!G31</f>
        <v>0</v>
      </c>
      <c r="Q26" s="70" t="e">
        <f>ILI!G31/ILI!F31</f>
        <v>#DIV/0!</v>
      </c>
      <c r="R26" s="81">
        <f>ILI!H31</f>
        <v>0</v>
      </c>
      <c r="S26" s="70" t="e">
        <f>ILI!H31/ILI!F31</f>
        <v>#DIV/0!</v>
      </c>
      <c r="T26" s="70"/>
    </row>
    <row r="27" spans="1:20" x14ac:dyDescent="0.25">
      <c r="A27" s="110" t="str">
        <f>CONCATENATE(Leyendas!$A$2)</f>
        <v>2019</v>
      </c>
      <c r="B27" s="145">
        <v>25</v>
      </c>
      <c r="C27">
        <f>SARI!G32</f>
        <v>0</v>
      </c>
      <c r="D27" s="70" t="e">
        <f>SARI!G32/SARI!F32</f>
        <v>#DIV/0!</v>
      </c>
      <c r="E27">
        <f>SARI!H32</f>
        <v>0</v>
      </c>
      <c r="F27" s="70" t="e">
        <f>SARI!H32/SARI!F32</f>
        <v>#DIV/0!</v>
      </c>
      <c r="G27">
        <f>SARI!E32</f>
        <v>0</v>
      </c>
      <c r="H27" s="70" t="e">
        <f>SARI!E32/SARI!D32</f>
        <v>#DIV/0!</v>
      </c>
      <c r="I27" s="81">
        <f>SARI!K32</f>
        <v>0</v>
      </c>
      <c r="J27" s="70" t="e">
        <f>SARI!K32/SARI!J32</f>
        <v>#DIV/0!</v>
      </c>
      <c r="K27" s="70"/>
      <c r="L27" s="81">
        <f>ILI!E32</f>
        <v>0</v>
      </c>
      <c r="M27" s="81">
        <f>ILI!D32</f>
        <v>0</v>
      </c>
      <c r="N27" s="83" t="e">
        <f>ILI!E32/ILI!D32</f>
        <v>#DIV/0!</v>
      </c>
      <c r="O27" s="70" t="e">
        <f>ILI!F32/ILI!E32</f>
        <v>#DIV/0!</v>
      </c>
      <c r="P27" s="81">
        <f>ILI!G32</f>
        <v>0</v>
      </c>
      <c r="Q27" s="70" t="e">
        <f>ILI!G32/ILI!F32</f>
        <v>#DIV/0!</v>
      </c>
      <c r="R27" s="81">
        <f>ILI!H32</f>
        <v>0</v>
      </c>
      <c r="S27" s="70" t="e">
        <f>ILI!H32/ILI!F32</f>
        <v>#DIV/0!</v>
      </c>
      <c r="T27" s="70"/>
    </row>
    <row r="28" spans="1:20" x14ac:dyDescent="0.25">
      <c r="A28" s="110" t="str">
        <f>CONCATENATE(Leyendas!$A$2)</f>
        <v>2019</v>
      </c>
      <c r="B28" s="145">
        <v>26</v>
      </c>
      <c r="C28">
        <f>SARI!G33</f>
        <v>0</v>
      </c>
      <c r="D28" s="70" t="e">
        <f>SARI!G33/SARI!F33</f>
        <v>#DIV/0!</v>
      </c>
      <c r="E28">
        <f>SARI!H33</f>
        <v>0</v>
      </c>
      <c r="F28" s="70" t="e">
        <f>SARI!H33/SARI!F33</f>
        <v>#DIV/0!</v>
      </c>
      <c r="G28">
        <f>SARI!E33</f>
        <v>0</v>
      </c>
      <c r="H28" s="70" t="e">
        <f>SARI!E33/SARI!D33</f>
        <v>#DIV/0!</v>
      </c>
      <c r="I28" s="81">
        <f>SARI!K33</f>
        <v>0</v>
      </c>
      <c r="J28" s="70" t="e">
        <f>SARI!K33/SARI!J33</f>
        <v>#DIV/0!</v>
      </c>
      <c r="K28" s="70"/>
      <c r="L28" s="81">
        <f>ILI!E33</f>
        <v>0</v>
      </c>
      <c r="M28" s="81">
        <f>ILI!D33</f>
        <v>0</v>
      </c>
      <c r="N28" s="83" t="e">
        <f>ILI!E33/ILI!D33</f>
        <v>#DIV/0!</v>
      </c>
      <c r="O28" s="70" t="e">
        <f>ILI!F33/ILI!E33</f>
        <v>#DIV/0!</v>
      </c>
      <c r="P28" s="81">
        <f>ILI!G33</f>
        <v>0</v>
      </c>
      <c r="Q28" s="70" t="e">
        <f>ILI!G33/ILI!F33</f>
        <v>#DIV/0!</v>
      </c>
      <c r="R28" s="81">
        <f>ILI!H33</f>
        <v>0</v>
      </c>
      <c r="S28" s="70" t="e">
        <f>ILI!H33/ILI!F33</f>
        <v>#DIV/0!</v>
      </c>
      <c r="T28" s="70"/>
    </row>
    <row r="29" spans="1:20" x14ac:dyDescent="0.25">
      <c r="A29" s="110" t="str">
        <f>CONCATENATE(Leyendas!$A$2)</f>
        <v>2019</v>
      </c>
      <c r="B29" s="145">
        <v>27</v>
      </c>
      <c r="C29">
        <f>SARI!G34</f>
        <v>0</v>
      </c>
      <c r="D29" s="70" t="e">
        <f>SARI!G34/SARI!F34</f>
        <v>#DIV/0!</v>
      </c>
      <c r="E29">
        <f>SARI!H34</f>
        <v>0</v>
      </c>
      <c r="F29" s="70" t="e">
        <f>SARI!H34/SARI!F34</f>
        <v>#DIV/0!</v>
      </c>
      <c r="G29">
        <f>SARI!E34</f>
        <v>0</v>
      </c>
      <c r="H29" s="70" t="e">
        <f>SARI!E34/SARI!D34</f>
        <v>#DIV/0!</v>
      </c>
      <c r="I29" s="81">
        <f>SARI!K34</f>
        <v>0</v>
      </c>
      <c r="J29" s="70" t="e">
        <f>SARI!K34/SARI!J34</f>
        <v>#DIV/0!</v>
      </c>
      <c r="K29" s="70"/>
      <c r="L29" s="81">
        <f>ILI!E34</f>
        <v>0</v>
      </c>
      <c r="M29" s="81">
        <f>ILI!D34</f>
        <v>0</v>
      </c>
      <c r="N29" s="83" t="e">
        <f>ILI!E34/ILI!D34</f>
        <v>#DIV/0!</v>
      </c>
      <c r="O29" s="70" t="e">
        <f>ILI!F34/ILI!E34</f>
        <v>#DIV/0!</v>
      </c>
      <c r="P29" s="81">
        <f>ILI!G34</f>
        <v>0</v>
      </c>
      <c r="Q29" s="70" t="e">
        <f>ILI!G34/ILI!F34</f>
        <v>#DIV/0!</v>
      </c>
      <c r="R29" s="81">
        <f>ILI!H34</f>
        <v>0</v>
      </c>
      <c r="S29" s="70" t="e">
        <f>ILI!H34/ILI!F34</f>
        <v>#DIV/0!</v>
      </c>
      <c r="T29" s="70"/>
    </row>
    <row r="30" spans="1:20" x14ac:dyDescent="0.25">
      <c r="A30" s="110" t="str">
        <f>CONCATENATE(Leyendas!$A$2)</f>
        <v>2019</v>
      </c>
      <c r="B30" s="145">
        <v>28</v>
      </c>
      <c r="C30">
        <f>SARI!G35</f>
        <v>0</v>
      </c>
      <c r="D30" s="70" t="e">
        <f>SARI!G35/SARI!F35</f>
        <v>#DIV/0!</v>
      </c>
      <c r="E30">
        <f>SARI!H35</f>
        <v>0</v>
      </c>
      <c r="F30" s="70" t="e">
        <f>SARI!H35/SARI!F35</f>
        <v>#DIV/0!</v>
      </c>
      <c r="G30">
        <f>SARI!E35</f>
        <v>0</v>
      </c>
      <c r="H30" s="70" t="e">
        <f>SARI!E35/SARI!D35</f>
        <v>#DIV/0!</v>
      </c>
      <c r="I30" s="81">
        <f>SARI!K35</f>
        <v>0</v>
      </c>
      <c r="J30" s="70" t="e">
        <f>SARI!K35/SARI!J35</f>
        <v>#DIV/0!</v>
      </c>
      <c r="K30" s="70"/>
      <c r="L30" s="81">
        <f>ILI!E35</f>
        <v>0</v>
      </c>
      <c r="M30" s="81">
        <f>ILI!D35</f>
        <v>0</v>
      </c>
      <c r="N30" s="83" t="e">
        <f>ILI!E35/ILI!D35</f>
        <v>#DIV/0!</v>
      </c>
      <c r="O30" s="70" t="e">
        <f>ILI!F35/ILI!E35</f>
        <v>#DIV/0!</v>
      </c>
      <c r="P30" s="81">
        <f>ILI!G35</f>
        <v>0</v>
      </c>
      <c r="Q30" s="70" t="e">
        <f>ILI!G35/ILI!F35</f>
        <v>#DIV/0!</v>
      </c>
      <c r="R30" s="81">
        <f>ILI!H35</f>
        <v>0</v>
      </c>
      <c r="S30" s="70" t="e">
        <f>ILI!H35/ILI!F35</f>
        <v>#DIV/0!</v>
      </c>
      <c r="T30" s="70"/>
    </row>
    <row r="31" spans="1:20" x14ac:dyDescent="0.25">
      <c r="A31" s="110" t="str">
        <f>CONCATENATE(Leyendas!$A$2)</f>
        <v>2019</v>
      </c>
      <c r="B31" s="145">
        <v>29</v>
      </c>
      <c r="C31">
        <f>SARI!G36</f>
        <v>0</v>
      </c>
      <c r="D31" s="70" t="e">
        <f>SARI!G36/SARI!F36</f>
        <v>#DIV/0!</v>
      </c>
      <c r="E31">
        <f>SARI!H36</f>
        <v>0</v>
      </c>
      <c r="F31" s="70" t="e">
        <f>SARI!H36/SARI!F36</f>
        <v>#DIV/0!</v>
      </c>
      <c r="G31">
        <f>SARI!E36</f>
        <v>0</v>
      </c>
      <c r="H31" s="70" t="e">
        <f>SARI!E36/SARI!D36</f>
        <v>#DIV/0!</v>
      </c>
      <c r="I31" s="81">
        <f>SARI!K36</f>
        <v>0</v>
      </c>
      <c r="J31" s="70" t="e">
        <f>SARI!K36/SARI!J36</f>
        <v>#DIV/0!</v>
      </c>
      <c r="K31" s="70"/>
      <c r="L31" s="81">
        <f>ILI!E36</f>
        <v>0</v>
      </c>
      <c r="M31" s="81">
        <f>ILI!D36</f>
        <v>0</v>
      </c>
      <c r="N31" s="83" t="e">
        <f>ILI!E36/ILI!D36</f>
        <v>#DIV/0!</v>
      </c>
      <c r="O31" s="70" t="e">
        <f>ILI!F36/ILI!E36</f>
        <v>#DIV/0!</v>
      </c>
      <c r="P31" s="81">
        <f>ILI!G36</f>
        <v>0</v>
      </c>
      <c r="Q31" s="70" t="e">
        <f>ILI!G36/ILI!F36</f>
        <v>#DIV/0!</v>
      </c>
      <c r="R31" s="81">
        <f>ILI!H36</f>
        <v>0</v>
      </c>
      <c r="S31" s="70" t="e">
        <f>ILI!H36/ILI!F36</f>
        <v>#DIV/0!</v>
      </c>
      <c r="T31" s="70"/>
    </row>
    <row r="32" spans="1:20" x14ac:dyDescent="0.25">
      <c r="A32" s="110" t="str">
        <f>CONCATENATE(Leyendas!$A$2)</f>
        <v>2019</v>
      </c>
      <c r="B32" s="145">
        <v>30</v>
      </c>
      <c r="C32">
        <f>SARI!G37</f>
        <v>0</v>
      </c>
      <c r="D32" s="70" t="e">
        <f>SARI!G37/SARI!F37</f>
        <v>#DIV/0!</v>
      </c>
      <c r="E32">
        <f>SARI!H37</f>
        <v>0</v>
      </c>
      <c r="F32" s="70" t="e">
        <f>SARI!H37/SARI!F37</f>
        <v>#DIV/0!</v>
      </c>
      <c r="G32">
        <f>SARI!E37</f>
        <v>0</v>
      </c>
      <c r="H32" s="70" t="e">
        <f>SARI!E37/SARI!D37</f>
        <v>#DIV/0!</v>
      </c>
      <c r="I32" s="81">
        <f>SARI!K37</f>
        <v>0</v>
      </c>
      <c r="J32" s="70" t="e">
        <f>SARI!K37/SARI!J37</f>
        <v>#DIV/0!</v>
      </c>
      <c r="K32" s="70"/>
      <c r="L32" s="81">
        <f>ILI!E37</f>
        <v>0</v>
      </c>
      <c r="M32" s="81">
        <f>ILI!D37</f>
        <v>0</v>
      </c>
      <c r="N32" s="83" t="e">
        <f>ILI!E37/ILI!D37</f>
        <v>#DIV/0!</v>
      </c>
      <c r="O32" s="70" t="e">
        <f>ILI!F37/ILI!E37</f>
        <v>#DIV/0!</v>
      </c>
      <c r="P32" s="81">
        <f>ILI!G37</f>
        <v>0</v>
      </c>
      <c r="Q32" s="70" t="e">
        <f>ILI!G37/ILI!F37</f>
        <v>#DIV/0!</v>
      </c>
      <c r="R32" s="81">
        <f>ILI!H37</f>
        <v>0</v>
      </c>
      <c r="S32" s="70" t="e">
        <f>ILI!H37/ILI!F37</f>
        <v>#DIV/0!</v>
      </c>
      <c r="T32" s="70"/>
    </row>
    <row r="33" spans="1:20" x14ac:dyDescent="0.25">
      <c r="A33" s="110" t="str">
        <f>CONCATENATE(Leyendas!$A$2)</f>
        <v>2019</v>
      </c>
      <c r="B33" s="145">
        <v>31</v>
      </c>
      <c r="C33">
        <f>SARI!G38</f>
        <v>0</v>
      </c>
      <c r="D33" s="70" t="e">
        <f>SARI!G38/SARI!F38</f>
        <v>#DIV/0!</v>
      </c>
      <c r="E33">
        <f>SARI!H38</f>
        <v>0</v>
      </c>
      <c r="F33" s="70" t="e">
        <f>SARI!H38/SARI!F38</f>
        <v>#DIV/0!</v>
      </c>
      <c r="G33">
        <f>SARI!E38</f>
        <v>0</v>
      </c>
      <c r="H33" s="70" t="e">
        <f>SARI!E38/SARI!D38</f>
        <v>#DIV/0!</v>
      </c>
      <c r="I33" s="81">
        <f>SARI!K38</f>
        <v>0</v>
      </c>
      <c r="J33" s="70" t="e">
        <f>SARI!K38/SARI!J38</f>
        <v>#DIV/0!</v>
      </c>
      <c r="K33" s="70"/>
      <c r="L33" s="81">
        <f>ILI!E38</f>
        <v>0</v>
      </c>
      <c r="M33" s="81">
        <f>ILI!D38</f>
        <v>0</v>
      </c>
      <c r="N33" s="83" t="e">
        <f>ILI!E38/ILI!D38</f>
        <v>#DIV/0!</v>
      </c>
      <c r="O33" s="70" t="e">
        <f>ILI!F38/ILI!E38</f>
        <v>#DIV/0!</v>
      </c>
      <c r="P33" s="81">
        <f>ILI!G38</f>
        <v>0</v>
      </c>
      <c r="Q33" s="70" t="e">
        <f>ILI!G38/ILI!F38</f>
        <v>#DIV/0!</v>
      </c>
      <c r="R33" s="81">
        <f>ILI!H38</f>
        <v>0</v>
      </c>
      <c r="S33" s="70" t="e">
        <f>ILI!H38/ILI!F38</f>
        <v>#DIV/0!</v>
      </c>
      <c r="T33" s="70"/>
    </row>
    <row r="34" spans="1:20" x14ac:dyDescent="0.25">
      <c r="A34" s="110" t="str">
        <f>CONCATENATE(Leyendas!$A$2)</f>
        <v>2019</v>
      </c>
      <c r="B34" s="145">
        <v>32</v>
      </c>
      <c r="C34">
        <f>SARI!G39</f>
        <v>0</v>
      </c>
      <c r="D34" s="70" t="e">
        <f>SARI!G39/SARI!F39</f>
        <v>#DIV/0!</v>
      </c>
      <c r="E34">
        <f>SARI!H39</f>
        <v>0</v>
      </c>
      <c r="F34" s="70" t="e">
        <f>SARI!H39/SARI!F39</f>
        <v>#DIV/0!</v>
      </c>
      <c r="G34">
        <f>SARI!E39</f>
        <v>0</v>
      </c>
      <c r="H34" s="70" t="e">
        <f>SARI!E39/SARI!D39</f>
        <v>#DIV/0!</v>
      </c>
      <c r="I34" s="81">
        <f>SARI!K39</f>
        <v>0</v>
      </c>
      <c r="J34" s="70" t="e">
        <f>SARI!K39/SARI!J39</f>
        <v>#DIV/0!</v>
      </c>
      <c r="K34" s="70"/>
      <c r="L34" s="81">
        <f>ILI!E39</f>
        <v>0</v>
      </c>
      <c r="M34" s="81">
        <f>ILI!D39</f>
        <v>0</v>
      </c>
      <c r="N34" s="83" t="e">
        <f>ILI!E39/ILI!D39</f>
        <v>#DIV/0!</v>
      </c>
      <c r="O34" s="70" t="e">
        <f>ILI!F39/ILI!E39</f>
        <v>#DIV/0!</v>
      </c>
      <c r="P34" s="81">
        <f>ILI!G39</f>
        <v>0</v>
      </c>
      <c r="Q34" s="70" t="e">
        <f>ILI!G39/ILI!F39</f>
        <v>#DIV/0!</v>
      </c>
      <c r="R34" s="81">
        <f>ILI!H39</f>
        <v>0</v>
      </c>
      <c r="S34" s="70" t="e">
        <f>ILI!H39/ILI!F39</f>
        <v>#DIV/0!</v>
      </c>
      <c r="T34" s="70"/>
    </row>
    <row r="35" spans="1:20" x14ac:dyDescent="0.25">
      <c r="A35" s="110" t="str">
        <f>CONCATENATE(Leyendas!$A$2)</f>
        <v>2019</v>
      </c>
      <c r="B35" s="145">
        <v>33</v>
      </c>
      <c r="C35">
        <f>SARI!G40</f>
        <v>0</v>
      </c>
      <c r="D35" s="70" t="e">
        <f>SARI!G40/SARI!F40</f>
        <v>#DIV/0!</v>
      </c>
      <c r="E35">
        <f>SARI!H40</f>
        <v>0</v>
      </c>
      <c r="F35" s="70" t="e">
        <f>SARI!H40/SARI!F40</f>
        <v>#DIV/0!</v>
      </c>
      <c r="G35">
        <f>SARI!E40</f>
        <v>0</v>
      </c>
      <c r="H35" s="70" t="e">
        <f>SARI!E40/SARI!D40</f>
        <v>#DIV/0!</v>
      </c>
      <c r="I35" s="81">
        <f>SARI!K40</f>
        <v>0</v>
      </c>
      <c r="J35" s="70" t="e">
        <f>SARI!K40/SARI!J40</f>
        <v>#DIV/0!</v>
      </c>
      <c r="K35" s="70"/>
      <c r="L35" s="81">
        <f>ILI!E40</f>
        <v>0</v>
      </c>
      <c r="M35" s="81">
        <f>ILI!D40</f>
        <v>0</v>
      </c>
      <c r="N35" s="83" t="e">
        <f>ILI!E40/ILI!D40</f>
        <v>#DIV/0!</v>
      </c>
      <c r="O35" s="70" t="e">
        <f>ILI!F40/ILI!E40</f>
        <v>#DIV/0!</v>
      </c>
      <c r="P35" s="81">
        <f>ILI!G40</f>
        <v>0</v>
      </c>
      <c r="Q35" s="70" t="e">
        <f>ILI!G40/ILI!F40</f>
        <v>#DIV/0!</v>
      </c>
      <c r="R35" s="81">
        <f>ILI!H40</f>
        <v>0</v>
      </c>
      <c r="S35" s="70" t="e">
        <f>ILI!H40/ILI!F40</f>
        <v>#DIV/0!</v>
      </c>
      <c r="T35" s="70"/>
    </row>
    <row r="36" spans="1:20" x14ac:dyDescent="0.25">
      <c r="A36" s="110" t="str">
        <f>CONCATENATE(Leyendas!$A$2)</f>
        <v>2019</v>
      </c>
      <c r="B36" s="145">
        <v>34</v>
      </c>
      <c r="C36">
        <f>SARI!G41</f>
        <v>0</v>
      </c>
      <c r="D36" s="70" t="e">
        <f>SARI!G41/SARI!F41</f>
        <v>#DIV/0!</v>
      </c>
      <c r="E36">
        <f>SARI!H41</f>
        <v>0</v>
      </c>
      <c r="F36" s="70" t="e">
        <f>SARI!H41/SARI!F41</f>
        <v>#DIV/0!</v>
      </c>
      <c r="G36">
        <f>SARI!E41</f>
        <v>0</v>
      </c>
      <c r="H36" s="70" t="e">
        <f>SARI!E41/SARI!D41</f>
        <v>#DIV/0!</v>
      </c>
      <c r="I36" s="81">
        <f>SARI!K41</f>
        <v>0</v>
      </c>
      <c r="J36" s="70" t="e">
        <f>SARI!K41/SARI!J41</f>
        <v>#DIV/0!</v>
      </c>
      <c r="K36" s="70"/>
      <c r="L36" s="81">
        <f>ILI!E41</f>
        <v>0</v>
      </c>
      <c r="M36" s="81">
        <f>ILI!D41</f>
        <v>0</v>
      </c>
      <c r="N36" s="83" t="e">
        <f>ILI!E41/ILI!D41</f>
        <v>#DIV/0!</v>
      </c>
      <c r="O36" s="70" t="e">
        <f>ILI!F41/ILI!E41</f>
        <v>#DIV/0!</v>
      </c>
      <c r="P36" s="81">
        <f>ILI!G41</f>
        <v>0</v>
      </c>
      <c r="Q36" s="70" t="e">
        <f>ILI!G41/ILI!F41</f>
        <v>#DIV/0!</v>
      </c>
      <c r="R36" s="81">
        <f>ILI!H41</f>
        <v>0</v>
      </c>
      <c r="S36" s="70" t="e">
        <f>ILI!H41/ILI!F41</f>
        <v>#DIV/0!</v>
      </c>
      <c r="T36" s="70"/>
    </row>
    <row r="37" spans="1:20" x14ac:dyDescent="0.25">
      <c r="A37" s="110" t="str">
        <f>CONCATENATE(Leyendas!$A$2)</f>
        <v>2019</v>
      </c>
      <c r="B37" s="145">
        <v>35</v>
      </c>
      <c r="C37">
        <f>SARI!G42</f>
        <v>0</v>
      </c>
      <c r="D37" s="70" t="e">
        <f>SARI!G42/SARI!F42</f>
        <v>#DIV/0!</v>
      </c>
      <c r="E37">
        <f>SARI!H42</f>
        <v>0</v>
      </c>
      <c r="F37" s="70" t="e">
        <f>SARI!H42/SARI!F42</f>
        <v>#DIV/0!</v>
      </c>
      <c r="G37">
        <f>SARI!E42</f>
        <v>0</v>
      </c>
      <c r="H37" s="70" t="e">
        <f>SARI!E42/SARI!D42</f>
        <v>#DIV/0!</v>
      </c>
      <c r="I37" s="81">
        <f>SARI!K42</f>
        <v>0</v>
      </c>
      <c r="J37" s="70" t="e">
        <f>SARI!K42/SARI!J42</f>
        <v>#DIV/0!</v>
      </c>
      <c r="K37" s="70"/>
      <c r="L37" s="81">
        <f>ILI!E42</f>
        <v>0</v>
      </c>
      <c r="M37" s="81">
        <f>ILI!D42</f>
        <v>0</v>
      </c>
      <c r="N37" s="83" t="e">
        <f>ILI!E42/ILI!D42</f>
        <v>#DIV/0!</v>
      </c>
      <c r="O37" s="70" t="e">
        <f>ILI!F42/ILI!E42</f>
        <v>#DIV/0!</v>
      </c>
      <c r="P37" s="81">
        <f>ILI!G42</f>
        <v>0</v>
      </c>
      <c r="Q37" s="70" t="e">
        <f>ILI!G42/ILI!F42</f>
        <v>#DIV/0!</v>
      </c>
      <c r="R37" s="81">
        <f>ILI!H42</f>
        <v>0</v>
      </c>
      <c r="S37" s="70" t="e">
        <f>ILI!H42/ILI!F42</f>
        <v>#DIV/0!</v>
      </c>
      <c r="T37" s="70"/>
    </row>
    <row r="38" spans="1:20" x14ac:dyDescent="0.25">
      <c r="A38" s="110" t="str">
        <f>CONCATENATE(Leyendas!$A$2)</f>
        <v>2019</v>
      </c>
      <c r="B38" s="145">
        <v>36</v>
      </c>
      <c r="C38">
        <f>SARI!G43</f>
        <v>0</v>
      </c>
      <c r="D38" s="70" t="e">
        <f>SARI!G43/SARI!F43</f>
        <v>#DIV/0!</v>
      </c>
      <c r="E38">
        <f>SARI!H43</f>
        <v>0</v>
      </c>
      <c r="F38" s="70" t="e">
        <f>SARI!H43/SARI!F43</f>
        <v>#DIV/0!</v>
      </c>
      <c r="G38">
        <f>SARI!E43</f>
        <v>0</v>
      </c>
      <c r="H38" s="70" t="e">
        <f>SARI!E43/SARI!D43</f>
        <v>#DIV/0!</v>
      </c>
      <c r="I38" s="81">
        <f>SARI!K43</f>
        <v>0</v>
      </c>
      <c r="J38" s="70" t="e">
        <f>SARI!K43/SARI!J43</f>
        <v>#DIV/0!</v>
      </c>
      <c r="K38" s="70"/>
      <c r="L38" s="81">
        <f>ILI!E43</f>
        <v>0</v>
      </c>
      <c r="M38" s="81">
        <f>ILI!D43</f>
        <v>0</v>
      </c>
      <c r="N38" s="83" t="e">
        <f>ILI!E43/ILI!D43</f>
        <v>#DIV/0!</v>
      </c>
      <c r="O38" s="70" t="e">
        <f>ILI!F43/ILI!E43</f>
        <v>#DIV/0!</v>
      </c>
      <c r="P38" s="81">
        <f>ILI!G43</f>
        <v>0</v>
      </c>
      <c r="Q38" s="70" t="e">
        <f>ILI!G43/ILI!F43</f>
        <v>#DIV/0!</v>
      </c>
      <c r="R38" s="81">
        <f>ILI!H43</f>
        <v>0</v>
      </c>
      <c r="S38" s="70" t="e">
        <f>ILI!H43/ILI!F43</f>
        <v>#DIV/0!</v>
      </c>
      <c r="T38" s="70"/>
    </row>
    <row r="39" spans="1:20" x14ac:dyDescent="0.25">
      <c r="A39" s="110" t="str">
        <f>CONCATENATE(Leyendas!$A$2)</f>
        <v>2019</v>
      </c>
      <c r="B39" s="145">
        <v>37</v>
      </c>
      <c r="C39">
        <f>SARI!G44</f>
        <v>0</v>
      </c>
      <c r="D39" s="70" t="e">
        <f>SARI!G44/SARI!F44</f>
        <v>#DIV/0!</v>
      </c>
      <c r="E39">
        <f>SARI!H44</f>
        <v>0</v>
      </c>
      <c r="F39" s="70" t="e">
        <f>SARI!H44/SARI!F44</f>
        <v>#DIV/0!</v>
      </c>
      <c r="G39">
        <f>SARI!E44</f>
        <v>0</v>
      </c>
      <c r="H39" s="70" t="e">
        <f>SARI!E44/SARI!D44</f>
        <v>#DIV/0!</v>
      </c>
      <c r="I39" s="81">
        <f>SARI!K44</f>
        <v>0</v>
      </c>
      <c r="J39" s="70" t="e">
        <f>SARI!K44/SARI!J44</f>
        <v>#DIV/0!</v>
      </c>
      <c r="K39" s="70"/>
      <c r="L39" s="81">
        <f>ILI!E44</f>
        <v>0</v>
      </c>
      <c r="M39" s="81">
        <f>ILI!D44</f>
        <v>0</v>
      </c>
      <c r="N39" s="83" t="e">
        <f>ILI!E44/ILI!D44</f>
        <v>#DIV/0!</v>
      </c>
      <c r="O39" s="70" t="e">
        <f>ILI!F44/ILI!E44</f>
        <v>#DIV/0!</v>
      </c>
      <c r="P39" s="81">
        <f>ILI!G44</f>
        <v>0</v>
      </c>
      <c r="Q39" s="70" t="e">
        <f>ILI!G44/ILI!F44</f>
        <v>#DIV/0!</v>
      </c>
      <c r="R39" s="81">
        <f>ILI!H44</f>
        <v>0</v>
      </c>
      <c r="S39" s="70" t="e">
        <f>ILI!H44/ILI!F44</f>
        <v>#DIV/0!</v>
      </c>
      <c r="T39" s="70"/>
    </row>
    <row r="40" spans="1:20" x14ac:dyDescent="0.25">
      <c r="A40" s="110" t="str">
        <f>CONCATENATE(Leyendas!$A$2)</f>
        <v>2019</v>
      </c>
      <c r="B40" s="145">
        <v>38</v>
      </c>
      <c r="C40">
        <f>SARI!G45</f>
        <v>0</v>
      </c>
      <c r="D40" s="70" t="e">
        <f>SARI!G45/SARI!F45</f>
        <v>#DIV/0!</v>
      </c>
      <c r="E40">
        <f>SARI!H45</f>
        <v>0</v>
      </c>
      <c r="F40" s="70" t="e">
        <f>SARI!H45/SARI!F45</f>
        <v>#DIV/0!</v>
      </c>
      <c r="G40">
        <f>SARI!E45</f>
        <v>0</v>
      </c>
      <c r="H40" s="70" t="e">
        <f>SARI!E45/SARI!D45</f>
        <v>#DIV/0!</v>
      </c>
      <c r="I40" s="81">
        <f>SARI!K45</f>
        <v>0</v>
      </c>
      <c r="J40" s="70" t="e">
        <f>SARI!K45/SARI!J45</f>
        <v>#DIV/0!</v>
      </c>
      <c r="K40" s="70"/>
      <c r="L40" s="81">
        <f>ILI!E45</f>
        <v>0</v>
      </c>
      <c r="M40" s="81">
        <f>ILI!D45</f>
        <v>0</v>
      </c>
      <c r="N40" s="83" t="e">
        <f>ILI!E45/ILI!D45</f>
        <v>#DIV/0!</v>
      </c>
      <c r="O40" s="70" t="e">
        <f>ILI!F45/ILI!E45</f>
        <v>#DIV/0!</v>
      </c>
      <c r="P40" s="81">
        <f>ILI!G45</f>
        <v>0</v>
      </c>
      <c r="Q40" s="70" t="e">
        <f>ILI!G45/ILI!F45</f>
        <v>#DIV/0!</v>
      </c>
      <c r="R40" s="81">
        <f>ILI!H45</f>
        <v>0</v>
      </c>
      <c r="S40" s="70" t="e">
        <f>ILI!H45/ILI!F45</f>
        <v>#DIV/0!</v>
      </c>
      <c r="T40" s="70"/>
    </row>
    <row r="41" spans="1:20" x14ac:dyDescent="0.25">
      <c r="A41" s="110" t="str">
        <f>CONCATENATE(Leyendas!$A$2)</f>
        <v>2019</v>
      </c>
      <c r="B41" s="145">
        <v>39</v>
      </c>
      <c r="C41">
        <f>SARI!G46</f>
        <v>0</v>
      </c>
      <c r="D41" s="70" t="e">
        <f>SARI!G46/SARI!F46</f>
        <v>#DIV/0!</v>
      </c>
      <c r="E41">
        <f>SARI!H46</f>
        <v>0</v>
      </c>
      <c r="F41" s="70" t="e">
        <f>SARI!H46/SARI!F46</f>
        <v>#DIV/0!</v>
      </c>
      <c r="G41">
        <f>SARI!E46</f>
        <v>0</v>
      </c>
      <c r="H41" s="70" t="e">
        <f>SARI!E46/SARI!D46</f>
        <v>#DIV/0!</v>
      </c>
      <c r="I41" s="81">
        <f>SARI!K46</f>
        <v>0</v>
      </c>
      <c r="J41" s="70" t="e">
        <f>SARI!K46/SARI!J46</f>
        <v>#DIV/0!</v>
      </c>
      <c r="K41" s="70"/>
      <c r="L41" s="81">
        <f>ILI!E46</f>
        <v>0</v>
      </c>
      <c r="M41" s="81">
        <f>ILI!D46</f>
        <v>0</v>
      </c>
      <c r="N41" s="83" t="e">
        <f>ILI!E46/ILI!D46</f>
        <v>#DIV/0!</v>
      </c>
      <c r="O41" s="70" t="e">
        <f>ILI!F46/ILI!E46</f>
        <v>#DIV/0!</v>
      </c>
      <c r="P41" s="81">
        <f>ILI!G46</f>
        <v>0</v>
      </c>
      <c r="Q41" s="70" t="e">
        <f>ILI!G46/ILI!F46</f>
        <v>#DIV/0!</v>
      </c>
      <c r="R41" s="81">
        <f>ILI!H46</f>
        <v>0</v>
      </c>
      <c r="S41" s="70" t="e">
        <f>ILI!H46/ILI!F46</f>
        <v>#DIV/0!</v>
      </c>
      <c r="T41" s="70"/>
    </row>
    <row r="42" spans="1:20" x14ac:dyDescent="0.25">
      <c r="A42" s="110" t="str">
        <f>CONCATENATE(Leyendas!$A$2)</f>
        <v>2019</v>
      </c>
      <c r="B42" s="145">
        <v>40</v>
      </c>
      <c r="C42">
        <f>SARI!G47</f>
        <v>0</v>
      </c>
      <c r="D42" s="70" t="e">
        <f>SARI!G47/SARI!F47</f>
        <v>#DIV/0!</v>
      </c>
      <c r="E42">
        <f>SARI!H47</f>
        <v>0</v>
      </c>
      <c r="F42" s="70" t="e">
        <f>SARI!H47/SARI!F47</f>
        <v>#DIV/0!</v>
      </c>
      <c r="G42">
        <f>SARI!E47</f>
        <v>0</v>
      </c>
      <c r="H42" s="70" t="e">
        <f>SARI!E47/SARI!D47</f>
        <v>#DIV/0!</v>
      </c>
      <c r="I42" s="81">
        <f>SARI!K47</f>
        <v>0</v>
      </c>
      <c r="J42" s="70" t="e">
        <f>SARI!K47/SARI!J47</f>
        <v>#DIV/0!</v>
      </c>
      <c r="K42" s="70"/>
      <c r="L42" s="81">
        <f>ILI!E47</f>
        <v>0</v>
      </c>
      <c r="M42" s="81">
        <f>ILI!D47</f>
        <v>0</v>
      </c>
      <c r="N42" s="83" t="e">
        <f>ILI!E47/ILI!D47</f>
        <v>#DIV/0!</v>
      </c>
      <c r="O42" s="70" t="e">
        <f>ILI!F47/ILI!E47</f>
        <v>#DIV/0!</v>
      </c>
      <c r="P42" s="81">
        <f>ILI!G47</f>
        <v>0</v>
      </c>
      <c r="Q42" s="70" t="e">
        <f>ILI!G47/ILI!F47</f>
        <v>#DIV/0!</v>
      </c>
      <c r="R42" s="81">
        <f>ILI!H47</f>
        <v>0</v>
      </c>
      <c r="S42" s="70" t="e">
        <f>ILI!H47/ILI!F47</f>
        <v>#DIV/0!</v>
      </c>
      <c r="T42" s="70"/>
    </row>
    <row r="43" spans="1:20" x14ac:dyDescent="0.25">
      <c r="A43" s="110" t="str">
        <f>CONCATENATE(Leyendas!$A$2)</f>
        <v>2019</v>
      </c>
      <c r="B43" s="145">
        <v>41</v>
      </c>
      <c r="C43">
        <f>SARI!G48</f>
        <v>0</v>
      </c>
      <c r="D43" s="70" t="e">
        <f>SARI!G48/SARI!F48</f>
        <v>#DIV/0!</v>
      </c>
      <c r="E43">
        <f>SARI!H48</f>
        <v>0</v>
      </c>
      <c r="F43" s="70" t="e">
        <f>SARI!H48/SARI!F48</f>
        <v>#DIV/0!</v>
      </c>
      <c r="G43">
        <f>SARI!E48</f>
        <v>0</v>
      </c>
      <c r="H43" s="70" t="e">
        <f>SARI!E48/SARI!D48</f>
        <v>#DIV/0!</v>
      </c>
      <c r="I43" s="81">
        <f>SARI!K48</f>
        <v>0</v>
      </c>
      <c r="J43" s="70" t="e">
        <f>SARI!K48/SARI!J48</f>
        <v>#DIV/0!</v>
      </c>
      <c r="K43" s="70"/>
      <c r="L43" s="81">
        <f>ILI!E48</f>
        <v>0</v>
      </c>
      <c r="M43" s="81">
        <f>ILI!D48</f>
        <v>0</v>
      </c>
      <c r="N43" s="83" t="e">
        <f>ILI!E48/ILI!D48</f>
        <v>#DIV/0!</v>
      </c>
      <c r="O43" s="70" t="e">
        <f>ILI!F48/ILI!E48</f>
        <v>#DIV/0!</v>
      </c>
      <c r="P43" s="81">
        <f>ILI!G48</f>
        <v>0</v>
      </c>
      <c r="Q43" s="70" t="e">
        <f>ILI!G48/ILI!F48</f>
        <v>#DIV/0!</v>
      </c>
      <c r="R43" s="81">
        <f>ILI!H48</f>
        <v>0</v>
      </c>
      <c r="S43" s="70" t="e">
        <f>ILI!H48/ILI!F48</f>
        <v>#DIV/0!</v>
      </c>
      <c r="T43" s="70"/>
    </row>
    <row r="44" spans="1:20" x14ac:dyDescent="0.25">
      <c r="A44" s="110" t="str">
        <f>CONCATENATE(Leyendas!$A$2)</f>
        <v>2019</v>
      </c>
      <c r="B44" s="145">
        <v>42</v>
      </c>
      <c r="C44">
        <f>SARI!G49</f>
        <v>0</v>
      </c>
      <c r="D44" s="70" t="e">
        <f>SARI!G49/SARI!F49</f>
        <v>#DIV/0!</v>
      </c>
      <c r="E44">
        <f>SARI!H49</f>
        <v>0</v>
      </c>
      <c r="F44" s="70" t="e">
        <f>SARI!H49/SARI!F49</f>
        <v>#DIV/0!</v>
      </c>
      <c r="G44">
        <f>SARI!E49</f>
        <v>0</v>
      </c>
      <c r="H44" s="70" t="e">
        <f>SARI!E49/SARI!D49</f>
        <v>#DIV/0!</v>
      </c>
      <c r="I44" s="81">
        <f>SARI!K49</f>
        <v>0</v>
      </c>
      <c r="J44" s="70" t="e">
        <f>SARI!K49/SARI!J49</f>
        <v>#DIV/0!</v>
      </c>
      <c r="K44" s="70"/>
      <c r="L44" s="81">
        <f>ILI!E49</f>
        <v>0</v>
      </c>
      <c r="M44" s="81">
        <f>ILI!D49</f>
        <v>0</v>
      </c>
      <c r="N44" s="83" t="e">
        <f>ILI!E49/ILI!D49</f>
        <v>#DIV/0!</v>
      </c>
      <c r="O44" s="70" t="e">
        <f>ILI!F49/ILI!E49</f>
        <v>#DIV/0!</v>
      </c>
      <c r="P44" s="81">
        <f>ILI!G49</f>
        <v>0</v>
      </c>
      <c r="Q44" s="70" t="e">
        <f>ILI!G49/ILI!F49</f>
        <v>#DIV/0!</v>
      </c>
      <c r="R44" s="81">
        <f>ILI!H49</f>
        <v>0</v>
      </c>
      <c r="S44" s="70" t="e">
        <f>ILI!H49/ILI!F49</f>
        <v>#DIV/0!</v>
      </c>
      <c r="T44" s="70"/>
    </row>
    <row r="45" spans="1:20" x14ac:dyDescent="0.25">
      <c r="A45" s="110" t="str">
        <f>CONCATENATE(Leyendas!$A$2)</f>
        <v>2019</v>
      </c>
      <c r="B45" s="145">
        <v>43</v>
      </c>
      <c r="C45">
        <f>SARI!G50</f>
        <v>0</v>
      </c>
      <c r="D45" s="70" t="e">
        <f>SARI!G50/SARI!F50</f>
        <v>#DIV/0!</v>
      </c>
      <c r="E45">
        <f>SARI!H50</f>
        <v>0</v>
      </c>
      <c r="F45" s="70" t="e">
        <f>SARI!H50/SARI!F50</f>
        <v>#DIV/0!</v>
      </c>
      <c r="G45">
        <f>SARI!E50</f>
        <v>0</v>
      </c>
      <c r="H45" s="70" t="e">
        <f>SARI!E50/SARI!D50</f>
        <v>#DIV/0!</v>
      </c>
      <c r="I45" s="81">
        <f>SARI!K50</f>
        <v>0</v>
      </c>
      <c r="J45" s="70" t="e">
        <f>SARI!K50/SARI!J50</f>
        <v>#DIV/0!</v>
      </c>
      <c r="K45" s="70"/>
      <c r="L45" s="81">
        <f>ILI!E50</f>
        <v>0</v>
      </c>
      <c r="M45" s="81">
        <f>ILI!D50</f>
        <v>0</v>
      </c>
      <c r="N45" s="83" t="e">
        <f>ILI!E50/ILI!D50</f>
        <v>#DIV/0!</v>
      </c>
      <c r="O45" s="70" t="e">
        <f>ILI!F50/ILI!E50</f>
        <v>#DIV/0!</v>
      </c>
      <c r="P45" s="81">
        <f>ILI!G50</f>
        <v>0</v>
      </c>
      <c r="Q45" s="70" t="e">
        <f>ILI!G50/ILI!F50</f>
        <v>#DIV/0!</v>
      </c>
      <c r="R45" s="81">
        <f>ILI!H50</f>
        <v>0</v>
      </c>
      <c r="S45" s="70" t="e">
        <f>ILI!H50/ILI!F50</f>
        <v>#DIV/0!</v>
      </c>
      <c r="T45" s="70"/>
    </row>
    <row r="46" spans="1:20" x14ac:dyDescent="0.25">
      <c r="A46" s="110" t="str">
        <f>CONCATENATE(Leyendas!$A$2)</f>
        <v>2019</v>
      </c>
      <c r="B46" s="145">
        <v>44</v>
      </c>
      <c r="C46">
        <f>SARI!G51</f>
        <v>0</v>
      </c>
      <c r="D46" s="70" t="e">
        <f>SARI!G51/SARI!F51</f>
        <v>#DIV/0!</v>
      </c>
      <c r="E46">
        <f>SARI!H51</f>
        <v>0</v>
      </c>
      <c r="F46" s="70" t="e">
        <f>SARI!H51/SARI!F51</f>
        <v>#DIV/0!</v>
      </c>
      <c r="G46">
        <f>SARI!E51</f>
        <v>0</v>
      </c>
      <c r="H46" s="70" t="e">
        <f>SARI!E51/SARI!D51</f>
        <v>#DIV/0!</v>
      </c>
      <c r="I46" s="81">
        <f>SARI!K51</f>
        <v>0</v>
      </c>
      <c r="J46" s="70" t="e">
        <f>SARI!K51/SARI!J51</f>
        <v>#DIV/0!</v>
      </c>
      <c r="K46" s="70"/>
      <c r="L46" s="81">
        <f>ILI!E51</f>
        <v>0</v>
      </c>
      <c r="M46" s="81">
        <f>ILI!D51</f>
        <v>0</v>
      </c>
      <c r="N46" s="83" t="e">
        <f>ILI!E51/ILI!D51</f>
        <v>#DIV/0!</v>
      </c>
      <c r="O46" s="70" t="e">
        <f>ILI!F51/ILI!E51</f>
        <v>#DIV/0!</v>
      </c>
      <c r="P46" s="81">
        <f>ILI!G51</f>
        <v>0</v>
      </c>
      <c r="Q46" s="70" t="e">
        <f>ILI!G51/ILI!F51</f>
        <v>#DIV/0!</v>
      </c>
      <c r="R46" s="81">
        <f>ILI!H51</f>
        <v>0</v>
      </c>
      <c r="S46" s="70" t="e">
        <f>ILI!H51/ILI!F51</f>
        <v>#DIV/0!</v>
      </c>
      <c r="T46" s="70"/>
    </row>
    <row r="47" spans="1:20" x14ac:dyDescent="0.25">
      <c r="A47" s="110" t="str">
        <f>CONCATENATE(Leyendas!$A$2)</f>
        <v>2019</v>
      </c>
      <c r="B47" s="145">
        <v>45</v>
      </c>
      <c r="C47">
        <f>SARI!G52</f>
        <v>0</v>
      </c>
      <c r="D47" s="70" t="e">
        <f>SARI!G52/SARI!F52</f>
        <v>#DIV/0!</v>
      </c>
      <c r="E47">
        <f>SARI!H52</f>
        <v>0</v>
      </c>
      <c r="F47" s="70" t="e">
        <f>SARI!H52/SARI!F52</f>
        <v>#DIV/0!</v>
      </c>
      <c r="G47">
        <f>SARI!E52</f>
        <v>0</v>
      </c>
      <c r="H47" s="70" t="e">
        <f>SARI!E52/SARI!D52</f>
        <v>#DIV/0!</v>
      </c>
      <c r="I47" s="81">
        <f>SARI!K52</f>
        <v>0</v>
      </c>
      <c r="J47" s="70" t="e">
        <f>SARI!K52/SARI!J52</f>
        <v>#DIV/0!</v>
      </c>
      <c r="K47" s="70"/>
      <c r="L47" s="81">
        <f>ILI!E52</f>
        <v>0</v>
      </c>
      <c r="M47" s="81">
        <f>ILI!D52</f>
        <v>0</v>
      </c>
      <c r="N47" s="83" t="e">
        <f>ILI!E52/ILI!D52</f>
        <v>#DIV/0!</v>
      </c>
      <c r="O47" s="70" t="e">
        <f>ILI!F52/ILI!E52</f>
        <v>#DIV/0!</v>
      </c>
      <c r="P47" s="81">
        <f>ILI!G52</f>
        <v>0</v>
      </c>
      <c r="Q47" s="70" t="e">
        <f>ILI!G52/ILI!F52</f>
        <v>#DIV/0!</v>
      </c>
      <c r="R47" s="81">
        <f>ILI!H52</f>
        <v>0</v>
      </c>
      <c r="S47" s="70" t="e">
        <f>ILI!H52/ILI!F52</f>
        <v>#DIV/0!</v>
      </c>
      <c r="T47" s="70"/>
    </row>
    <row r="48" spans="1:20" x14ac:dyDescent="0.25">
      <c r="A48" s="110" t="str">
        <f>CONCATENATE(Leyendas!$A$2)</f>
        <v>2019</v>
      </c>
      <c r="B48" s="145">
        <v>46</v>
      </c>
      <c r="C48">
        <f>SARI!G53</f>
        <v>0</v>
      </c>
      <c r="D48" s="70" t="e">
        <f>SARI!G53/SARI!F53</f>
        <v>#DIV/0!</v>
      </c>
      <c r="E48">
        <f>SARI!H53</f>
        <v>0</v>
      </c>
      <c r="F48" s="70" t="e">
        <f>SARI!H53/SARI!F53</f>
        <v>#DIV/0!</v>
      </c>
      <c r="G48">
        <f>SARI!E53</f>
        <v>0</v>
      </c>
      <c r="H48" s="70" t="e">
        <f>SARI!E53/SARI!D53</f>
        <v>#DIV/0!</v>
      </c>
      <c r="I48" s="81">
        <f>SARI!K53</f>
        <v>0</v>
      </c>
      <c r="J48" s="70" t="e">
        <f>SARI!K53/SARI!J53</f>
        <v>#DIV/0!</v>
      </c>
      <c r="K48" s="70"/>
      <c r="L48" s="81">
        <f>ILI!E53</f>
        <v>0</v>
      </c>
      <c r="M48" s="81">
        <f>ILI!D53</f>
        <v>0</v>
      </c>
      <c r="N48" s="83" t="e">
        <f>ILI!E53/ILI!D53</f>
        <v>#DIV/0!</v>
      </c>
      <c r="O48" s="70" t="e">
        <f>ILI!F53/ILI!E53</f>
        <v>#DIV/0!</v>
      </c>
      <c r="P48" s="81">
        <f>ILI!G53</f>
        <v>0</v>
      </c>
      <c r="Q48" s="70" t="e">
        <f>ILI!G53/ILI!F53</f>
        <v>#DIV/0!</v>
      </c>
      <c r="R48" s="81">
        <f>ILI!H53</f>
        <v>0</v>
      </c>
      <c r="S48" s="70" t="e">
        <f>ILI!H53/ILI!F53</f>
        <v>#DIV/0!</v>
      </c>
      <c r="T48" s="70"/>
    </row>
    <row r="49" spans="1:20" x14ac:dyDescent="0.25">
      <c r="A49" s="110" t="str">
        <f>CONCATENATE(Leyendas!$A$2)</f>
        <v>2019</v>
      </c>
      <c r="B49" s="145">
        <v>47</v>
      </c>
      <c r="C49">
        <f>SARI!G54</f>
        <v>0</v>
      </c>
      <c r="D49" s="70" t="e">
        <f>SARI!G54/SARI!F54</f>
        <v>#DIV/0!</v>
      </c>
      <c r="E49">
        <f>SARI!H54</f>
        <v>0</v>
      </c>
      <c r="F49" s="70" t="e">
        <f>SARI!H54/SARI!F54</f>
        <v>#DIV/0!</v>
      </c>
      <c r="G49">
        <f>SARI!E54</f>
        <v>0</v>
      </c>
      <c r="H49" s="70" t="e">
        <f>SARI!E54/SARI!D54</f>
        <v>#DIV/0!</v>
      </c>
      <c r="I49" s="81">
        <f>SARI!K54</f>
        <v>0</v>
      </c>
      <c r="J49" s="70" t="e">
        <f>SARI!K54/SARI!J54</f>
        <v>#DIV/0!</v>
      </c>
      <c r="K49" s="70"/>
      <c r="L49" s="81">
        <f>ILI!E54</f>
        <v>0</v>
      </c>
      <c r="M49" s="81">
        <f>ILI!D54</f>
        <v>0</v>
      </c>
      <c r="N49" s="83" t="e">
        <f>ILI!E54/ILI!D54</f>
        <v>#DIV/0!</v>
      </c>
      <c r="O49" s="70" t="e">
        <f>ILI!F54/ILI!E54</f>
        <v>#DIV/0!</v>
      </c>
      <c r="P49" s="81">
        <f>ILI!G54</f>
        <v>0</v>
      </c>
      <c r="Q49" s="70" t="e">
        <f>ILI!G54/ILI!F54</f>
        <v>#DIV/0!</v>
      </c>
      <c r="R49" s="81">
        <f>ILI!H54</f>
        <v>0</v>
      </c>
      <c r="S49" s="70" t="e">
        <f>ILI!H54/ILI!F54</f>
        <v>#DIV/0!</v>
      </c>
      <c r="T49" s="70"/>
    </row>
    <row r="50" spans="1:20" x14ac:dyDescent="0.25">
      <c r="A50" s="110" t="str">
        <f>CONCATENATE(Leyendas!$A$2)</f>
        <v>2019</v>
      </c>
      <c r="B50" s="145">
        <v>48</v>
      </c>
      <c r="C50">
        <f>SARI!G55</f>
        <v>0</v>
      </c>
      <c r="D50" s="70" t="e">
        <f>SARI!G55/SARI!F55</f>
        <v>#DIV/0!</v>
      </c>
      <c r="E50">
        <f>SARI!H55</f>
        <v>0</v>
      </c>
      <c r="F50" s="70" t="e">
        <f>SARI!H55/SARI!F55</f>
        <v>#DIV/0!</v>
      </c>
      <c r="G50">
        <f>SARI!E55</f>
        <v>0</v>
      </c>
      <c r="H50" s="70" t="e">
        <f>SARI!E55/SARI!D55</f>
        <v>#DIV/0!</v>
      </c>
      <c r="I50" s="81">
        <f>SARI!K55</f>
        <v>0</v>
      </c>
      <c r="J50" s="70" t="e">
        <f>SARI!K55/SARI!J55</f>
        <v>#DIV/0!</v>
      </c>
      <c r="K50" s="70"/>
      <c r="L50" s="81">
        <f>ILI!E55</f>
        <v>0</v>
      </c>
      <c r="M50" s="81">
        <f>ILI!D55</f>
        <v>0</v>
      </c>
      <c r="N50" s="83" t="e">
        <f>ILI!E55/ILI!D55</f>
        <v>#DIV/0!</v>
      </c>
      <c r="O50" s="70" t="e">
        <f>ILI!F55/ILI!E55</f>
        <v>#DIV/0!</v>
      </c>
      <c r="P50" s="81">
        <f>ILI!G55</f>
        <v>0</v>
      </c>
      <c r="Q50" s="70" t="e">
        <f>ILI!G55/ILI!F55</f>
        <v>#DIV/0!</v>
      </c>
      <c r="R50" s="81">
        <f>ILI!H55</f>
        <v>0</v>
      </c>
      <c r="S50" s="70" t="e">
        <f>ILI!H55/ILI!F55</f>
        <v>#DIV/0!</v>
      </c>
      <c r="T50" s="70"/>
    </row>
    <row r="51" spans="1:20" x14ac:dyDescent="0.25">
      <c r="A51" s="110" t="str">
        <f>CONCATENATE(Leyendas!$A$2)</f>
        <v>2019</v>
      </c>
      <c r="B51" s="145">
        <v>49</v>
      </c>
      <c r="C51">
        <f>SARI!G56</f>
        <v>0</v>
      </c>
      <c r="D51" s="70" t="e">
        <f>SARI!G56/SARI!F56</f>
        <v>#DIV/0!</v>
      </c>
      <c r="E51">
        <f>SARI!H56</f>
        <v>0</v>
      </c>
      <c r="F51" s="70" t="e">
        <f>SARI!H56/SARI!F56</f>
        <v>#DIV/0!</v>
      </c>
      <c r="G51">
        <f>SARI!E56</f>
        <v>0</v>
      </c>
      <c r="H51" s="70" t="e">
        <f>SARI!E56/SARI!D56</f>
        <v>#DIV/0!</v>
      </c>
      <c r="I51" s="81">
        <f>SARI!K56</f>
        <v>0</v>
      </c>
      <c r="J51" s="70" t="e">
        <f>SARI!K56/SARI!J56</f>
        <v>#DIV/0!</v>
      </c>
      <c r="K51" s="70"/>
      <c r="L51" s="81">
        <f>ILI!E56</f>
        <v>0</v>
      </c>
      <c r="M51" s="81">
        <f>ILI!D56</f>
        <v>0</v>
      </c>
      <c r="N51" s="83" t="e">
        <f>ILI!E56/ILI!D56</f>
        <v>#DIV/0!</v>
      </c>
      <c r="O51" s="70" t="e">
        <f>ILI!F56/ILI!E56</f>
        <v>#DIV/0!</v>
      </c>
      <c r="P51" s="81">
        <f>ILI!G56</f>
        <v>0</v>
      </c>
      <c r="Q51" s="70" t="e">
        <f>ILI!G56/ILI!F56</f>
        <v>#DIV/0!</v>
      </c>
      <c r="R51" s="81">
        <f>ILI!H56</f>
        <v>0</v>
      </c>
      <c r="S51" s="70" t="e">
        <f>ILI!H56/ILI!F56</f>
        <v>#DIV/0!</v>
      </c>
      <c r="T51" s="70"/>
    </row>
    <row r="52" spans="1:20" x14ac:dyDescent="0.25">
      <c r="A52" s="110" t="str">
        <f>CONCATENATE(Leyendas!$A$2)</f>
        <v>2019</v>
      </c>
      <c r="B52" s="145">
        <v>50</v>
      </c>
      <c r="C52">
        <f>SARI!G57</f>
        <v>0</v>
      </c>
      <c r="D52" s="70" t="e">
        <f>SARI!G57/SARI!F57</f>
        <v>#DIV/0!</v>
      </c>
      <c r="E52">
        <f>SARI!H57</f>
        <v>0</v>
      </c>
      <c r="F52" s="70" t="e">
        <f>SARI!H57/SARI!F57</f>
        <v>#DIV/0!</v>
      </c>
      <c r="G52">
        <f>SARI!E57</f>
        <v>0</v>
      </c>
      <c r="H52" s="70" t="e">
        <f>SARI!E57/SARI!D57</f>
        <v>#DIV/0!</v>
      </c>
      <c r="I52" s="81">
        <f>SARI!K57</f>
        <v>0</v>
      </c>
      <c r="J52" s="70" t="e">
        <f>SARI!K57/SARI!J57</f>
        <v>#DIV/0!</v>
      </c>
      <c r="K52" s="70"/>
      <c r="L52" s="81">
        <f>ILI!E57</f>
        <v>0</v>
      </c>
      <c r="M52" s="81">
        <f>ILI!D57</f>
        <v>0</v>
      </c>
      <c r="N52" s="83" t="e">
        <f>ILI!E57/ILI!D57</f>
        <v>#DIV/0!</v>
      </c>
      <c r="O52" s="70" t="e">
        <f>ILI!F57/ILI!E57</f>
        <v>#DIV/0!</v>
      </c>
      <c r="P52" s="81">
        <f>ILI!G57</f>
        <v>0</v>
      </c>
      <c r="Q52" s="70" t="e">
        <f>ILI!G57/ILI!F57</f>
        <v>#DIV/0!</v>
      </c>
      <c r="R52" s="81">
        <f>ILI!H57</f>
        <v>0</v>
      </c>
      <c r="S52" s="70" t="e">
        <f>ILI!H57/ILI!F57</f>
        <v>#DIV/0!</v>
      </c>
      <c r="T52" s="70"/>
    </row>
    <row r="53" spans="1:20" x14ac:dyDescent="0.25">
      <c r="A53" s="110" t="str">
        <f>CONCATENATE(Leyendas!$A$2)</f>
        <v>2019</v>
      </c>
      <c r="B53" s="145">
        <v>51</v>
      </c>
      <c r="C53">
        <f>SARI!G58</f>
        <v>0</v>
      </c>
      <c r="D53" s="70" t="e">
        <f>SARI!G58/SARI!F58</f>
        <v>#DIV/0!</v>
      </c>
      <c r="E53">
        <f>SARI!H58</f>
        <v>0</v>
      </c>
      <c r="F53" s="70" t="e">
        <f>SARI!H58/SARI!F58</f>
        <v>#DIV/0!</v>
      </c>
      <c r="G53">
        <f>SARI!E58</f>
        <v>0</v>
      </c>
      <c r="H53" s="70" t="e">
        <f>SARI!E58/SARI!D58</f>
        <v>#DIV/0!</v>
      </c>
      <c r="I53" s="81">
        <f>SARI!K58</f>
        <v>0</v>
      </c>
      <c r="J53" s="70" t="e">
        <f>SARI!K58/SARI!J58</f>
        <v>#DIV/0!</v>
      </c>
      <c r="K53" s="70"/>
      <c r="L53" s="81">
        <f>ILI!E58</f>
        <v>0</v>
      </c>
      <c r="M53" s="81">
        <f>ILI!D58</f>
        <v>0</v>
      </c>
      <c r="N53" s="83" t="e">
        <f>ILI!E58/ILI!D58</f>
        <v>#DIV/0!</v>
      </c>
      <c r="O53" s="70" t="e">
        <f>ILI!F58/ILI!E58</f>
        <v>#DIV/0!</v>
      </c>
      <c r="P53" s="81">
        <f>ILI!G58</f>
        <v>0</v>
      </c>
      <c r="Q53" s="70" t="e">
        <f>ILI!G58/ILI!F58</f>
        <v>#DIV/0!</v>
      </c>
      <c r="R53" s="81">
        <f>ILI!H58</f>
        <v>0</v>
      </c>
      <c r="S53" s="70" t="e">
        <f>ILI!H58/ILI!F58</f>
        <v>#DIV/0!</v>
      </c>
      <c r="T53" s="70"/>
    </row>
    <row r="54" spans="1:20" x14ac:dyDescent="0.25">
      <c r="A54" s="110" t="str">
        <f>CONCATENATE(Leyendas!$A$2)</f>
        <v>2019</v>
      </c>
      <c r="B54" s="145">
        <v>52</v>
      </c>
      <c r="C54">
        <f>SARI!G59</f>
        <v>0</v>
      </c>
      <c r="D54" s="70" t="e">
        <f>SARI!G59/SARI!F59</f>
        <v>#DIV/0!</v>
      </c>
      <c r="E54">
        <f>SARI!H59</f>
        <v>0</v>
      </c>
      <c r="F54" s="70" t="e">
        <f>SARI!H59/SARI!F59</f>
        <v>#DIV/0!</v>
      </c>
      <c r="G54">
        <f>SARI!E59</f>
        <v>0</v>
      </c>
      <c r="H54" s="70" t="e">
        <f>SARI!E59/SARI!D59</f>
        <v>#DIV/0!</v>
      </c>
      <c r="I54" s="81">
        <f>SARI!K59</f>
        <v>0</v>
      </c>
      <c r="J54" s="70" t="e">
        <f>SARI!K59/SARI!J59</f>
        <v>#DIV/0!</v>
      </c>
      <c r="K54" s="70"/>
      <c r="L54" s="81">
        <f>ILI!E59</f>
        <v>0</v>
      </c>
      <c r="M54" s="81">
        <f>ILI!D59</f>
        <v>0</v>
      </c>
      <c r="N54" s="83" t="e">
        <f>ILI!E59/ILI!D59</f>
        <v>#DIV/0!</v>
      </c>
      <c r="O54" s="70" t="e">
        <f>ILI!F59/ILI!E59</f>
        <v>#DIV/0!</v>
      </c>
      <c r="P54" s="81">
        <f>ILI!G59</f>
        <v>0</v>
      </c>
      <c r="Q54" s="70" t="e">
        <f>ILI!G59/ILI!F59</f>
        <v>#DIV/0!</v>
      </c>
      <c r="R54" s="81">
        <f>ILI!H59</f>
        <v>0</v>
      </c>
      <c r="S54" s="70" t="e">
        <f>ILI!H59/ILI!F59</f>
        <v>#DIV/0!</v>
      </c>
      <c r="T54" s="70"/>
    </row>
    <row r="55" spans="1:20" x14ac:dyDescent="0.25">
      <c r="B55" s="71"/>
      <c r="D55" s="70"/>
      <c r="F55" s="70"/>
      <c r="H55" s="70"/>
      <c r="I55" s="81"/>
      <c r="J55" s="70"/>
      <c r="K55" s="70"/>
      <c r="L55" s="70"/>
      <c r="M55" s="70"/>
      <c r="N55" s="83"/>
      <c r="O55" s="70"/>
      <c r="P55" s="70"/>
      <c r="Q55" s="70"/>
      <c r="R55" s="70"/>
      <c r="S55" s="70"/>
      <c r="T55" s="70"/>
    </row>
    <row r="56" spans="1:20" x14ac:dyDescent="0.25">
      <c r="B56" s="71"/>
      <c r="H56" s="70"/>
      <c r="I56" s="70"/>
      <c r="J56" s="70"/>
      <c r="K56" s="70"/>
      <c r="L56" s="70"/>
      <c r="M56" s="70"/>
      <c r="N56" s="83"/>
      <c r="O56" s="70"/>
      <c r="P56" s="70"/>
      <c r="Q56" s="70"/>
      <c r="R56" s="70"/>
      <c r="S56" s="70"/>
      <c r="T56" s="70"/>
    </row>
    <row r="58" spans="1:20" x14ac:dyDescent="0.25">
      <c r="C58" s="82" t="s">
        <v>183</v>
      </c>
    </row>
    <row r="59" spans="1:20" x14ac:dyDescent="0.25">
      <c r="C59" t="s">
        <v>203</v>
      </c>
      <c r="D59">
        <f>SUM(SARI!E8:E59)</f>
        <v>0</v>
      </c>
    </row>
    <row r="60" spans="1:20" x14ac:dyDescent="0.25">
      <c r="C60" t="s">
        <v>273</v>
      </c>
      <c r="D60">
        <f>SUM(SARI!F8:F56)</f>
        <v>0</v>
      </c>
    </row>
    <row r="61" spans="1:20" x14ac:dyDescent="0.25">
      <c r="C61" t="s">
        <v>274</v>
      </c>
      <c r="D61">
        <f>D59-D60</f>
        <v>0</v>
      </c>
    </row>
    <row r="64" spans="1:20" x14ac:dyDescent="0.25">
      <c r="C64" s="82" t="s">
        <v>184</v>
      </c>
    </row>
    <row r="65" spans="3:4" x14ac:dyDescent="0.25">
      <c r="C65" t="s">
        <v>275</v>
      </c>
      <c r="D65" s="146">
        <f>SUM(ILI!E8:E59)</f>
        <v>0</v>
      </c>
    </row>
    <row r="66" spans="3:4" x14ac:dyDescent="0.25">
      <c r="C66" t="s">
        <v>276</v>
      </c>
      <c r="D66">
        <f>SUM(ILI!F8:F59)</f>
        <v>0</v>
      </c>
    </row>
    <row r="67" spans="3:4" x14ac:dyDescent="0.25">
      <c r="C67" t="s">
        <v>277</v>
      </c>
      <c r="D67">
        <f>D65-D66</f>
        <v>0</v>
      </c>
    </row>
    <row r="73" spans="3:4" x14ac:dyDescent="0.25">
      <c r="C73" s="9" t="s">
        <v>317</v>
      </c>
    </row>
    <row r="74" spans="3:4" x14ac:dyDescent="0.25">
      <c r="C74" t="s">
        <v>273</v>
      </c>
      <c r="D74">
        <f>SARI!F60</f>
        <v>0</v>
      </c>
    </row>
    <row r="75" spans="3:4" x14ac:dyDescent="0.25">
      <c r="C75" t="s">
        <v>318</v>
      </c>
      <c r="D75">
        <f>SARI!G60</f>
        <v>0</v>
      </c>
    </row>
    <row r="76" spans="3:4" x14ac:dyDescent="0.25">
      <c r="C76" t="s">
        <v>319</v>
      </c>
      <c r="D76">
        <f>SARI!H60</f>
        <v>0</v>
      </c>
    </row>
    <row r="77" spans="3:4" x14ac:dyDescent="0.25">
      <c r="C77" t="s">
        <v>320</v>
      </c>
      <c r="D77">
        <f>SARI!I60</f>
        <v>0</v>
      </c>
    </row>
    <row r="78" spans="3:4" x14ac:dyDescent="0.25">
      <c r="C78" t="s">
        <v>321</v>
      </c>
      <c r="D78">
        <f>D74-D75-D77</f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9"/>
  <dimension ref="A1:Y59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1" customWidth="1"/>
    <col min="4" max="11" width="10.710937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30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406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4" t="s">
        <v>31</v>
      </c>
      <c r="D5" s="25"/>
      <c r="E5" s="25"/>
      <c r="F5" s="25"/>
      <c r="G5" s="25"/>
      <c r="H5" s="25"/>
      <c r="I5" s="25"/>
      <c r="J5" s="25"/>
      <c r="K5" s="25"/>
    </row>
    <row r="6" spans="1:25" ht="129" customHeight="1" x14ac:dyDescent="0.25">
      <c r="A6" s="13" t="s">
        <v>32</v>
      </c>
      <c r="B6" s="13" t="s">
        <v>5</v>
      </c>
      <c r="C6" s="10" t="s">
        <v>0</v>
      </c>
      <c r="D6" s="26" t="s">
        <v>56</v>
      </c>
      <c r="E6" s="26" t="s">
        <v>57</v>
      </c>
      <c r="F6" s="26" t="s">
        <v>58</v>
      </c>
      <c r="G6" s="26" t="s">
        <v>59</v>
      </c>
      <c r="H6" s="26" t="s">
        <v>60</v>
      </c>
      <c r="I6" s="26" t="s">
        <v>61</v>
      </c>
      <c r="J6" s="26" t="s">
        <v>62</v>
      </c>
      <c r="K6" s="26" t="s">
        <v>63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5" x14ac:dyDescent="0.25">
      <c r="A7" s="28" t="s">
        <v>7</v>
      </c>
      <c r="B7" s="28" t="s">
        <v>5</v>
      </c>
      <c r="C7" s="29" t="s">
        <v>8</v>
      </c>
      <c r="D7" s="30" t="s">
        <v>34</v>
      </c>
      <c r="E7" s="30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64</v>
      </c>
      <c r="K7" s="30" t="s">
        <v>65</v>
      </c>
      <c r="L7" s="41" t="s">
        <v>87</v>
      </c>
      <c r="M7" s="41" t="s">
        <v>88</v>
      </c>
      <c r="N7" s="41" t="s">
        <v>89</v>
      </c>
      <c r="O7" s="41" t="s">
        <v>90</v>
      </c>
      <c r="P7" s="41" t="s">
        <v>91</v>
      </c>
      <c r="Q7" s="41" t="s">
        <v>92</v>
      </c>
      <c r="R7" s="41" t="s">
        <v>93</v>
      </c>
      <c r="S7" s="41" t="s">
        <v>94</v>
      </c>
      <c r="T7" s="41" t="s">
        <v>95</v>
      </c>
      <c r="U7" s="41" t="s">
        <v>105</v>
      </c>
      <c r="V7" s="41" t="s">
        <v>96</v>
      </c>
      <c r="W7" s="41" t="s">
        <v>97</v>
      </c>
      <c r="X7" s="41" t="s">
        <v>98</v>
      </c>
      <c r="Y7" s="41" t="s">
        <v>99</v>
      </c>
    </row>
    <row r="8" spans="1:25" x14ac:dyDescent="0.25">
      <c r="A8" s="43" t="s">
        <v>348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 x14ac:dyDescent="0.25">
      <c r="A9" s="43" t="s">
        <v>348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 x14ac:dyDescent="0.25">
      <c r="A10" s="43" t="s">
        <v>348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 x14ac:dyDescent="0.25">
      <c r="A11" s="43" t="s">
        <v>348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 x14ac:dyDescent="0.25">
      <c r="A12" s="43" t="s">
        <v>348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 x14ac:dyDescent="0.25">
      <c r="A13" s="43" t="s">
        <v>348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 x14ac:dyDescent="0.25">
      <c r="A14" s="43" t="s">
        <v>348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 x14ac:dyDescent="0.25">
      <c r="A15" s="43" t="s">
        <v>348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 x14ac:dyDescent="0.25">
      <c r="A16" s="43" t="s">
        <v>348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 x14ac:dyDescent="0.25">
      <c r="A17" s="43" t="s">
        <v>348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 x14ac:dyDescent="0.25">
      <c r="A18" s="43" t="s">
        <v>348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 x14ac:dyDescent="0.25">
      <c r="A19" s="43" t="s">
        <v>348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 x14ac:dyDescent="0.25">
      <c r="A20" s="43" t="s">
        <v>348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 x14ac:dyDescent="0.25">
      <c r="A21" s="43" t="s">
        <v>348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 x14ac:dyDescent="0.25">
      <c r="A22" s="43" t="s">
        <v>348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 x14ac:dyDescent="0.25">
      <c r="A23" s="43" t="s">
        <v>348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 x14ac:dyDescent="0.25">
      <c r="A24" s="43" t="s">
        <v>348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 x14ac:dyDescent="0.25">
      <c r="A25" s="43" t="s">
        <v>348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 x14ac:dyDescent="0.25">
      <c r="A26" s="43" t="s">
        <v>348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 x14ac:dyDescent="0.25">
      <c r="A27" s="43" t="s">
        <v>348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 x14ac:dyDescent="0.25">
      <c r="A28" s="43" t="s">
        <v>348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 x14ac:dyDescent="0.25">
      <c r="A29" s="43" t="s">
        <v>348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 x14ac:dyDescent="0.25">
      <c r="A30" s="43" t="s">
        <v>348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 x14ac:dyDescent="0.25">
      <c r="A31" s="43" t="s">
        <v>348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 x14ac:dyDescent="0.25">
      <c r="A32" s="43" t="s">
        <v>348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 x14ac:dyDescent="0.25">
      <c r="A33" s="43" t="s">
        <v>348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 x14ac:dyDescent="0.25">
      <c r="A34" s="43" t="s">
        <v>348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 x14ac:dyDescent="0.25">
      <c r="A35" s="43" t="s">
        <v>348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 x14ac:dyDescent="0.25">
      <c r="A36" s="43" t="s">
        <v>348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 x14ac:dyDescent="0.25">
      <c r="A37" s="43" t="s">
        <v>348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 x14ac:dyDescent="0.25">
      <c r="A38" s="43" t="s">
        <v>348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 x14ac:dyDescent="0.25">
      <c r="A39" s="43" t="s">
        <v>348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 x14ac:dyDescent="0.25">
      <c r="A40" s="43" t="s">
        <v>348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 x14ac:dyDescent="0.25">
      <c r="A41" s="43" t="s">
        <v>348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 x14ac:dyDescent="0.25">
      <c r="A42" s="43" t="s">
        <v>348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 x14ac:dyDescent="0.25">
      <c r="A43" s="43" t="s">
        <v>348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 x14ac:dyDescent="0.25">
      <c r="A44" s="43" t="s">
        <v>348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 x14ac:dyDescent="0.25">
      <c r="A45" s="43" t="s">
        <v>348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 x14ac:dyDescent="0.25">
      <c r="A46" s="43" t="s">
        <v>348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 x14ac:dyDescent="0.25">
      <c r="A47" s="43" t="s">
        <v>348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 x14ac:dyDescent="0.25">
      <c r="A48" s="43" t="s">
        <v>348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 x14ac:dyDescent="0.25">
      <c r="A49" s="43" t="s">
        <v>348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 x14ac:dyDescent="0.25">
      <c r="A50" s="43" t="s">
        <v>348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 x14ac:dyDescent="0.25">
      <c r="A51" s="43" t="s">
        <v>348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 x14ac:dyDescent="0.25">
      <c r="A52" s="43" t="s">
        <v>348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 x14ac:dyDescent="0.25">
      <c r="A53" s="43" t="s">
        <v>348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 x14ac:dyDescent="0.25">
      <c r="A54" s="43" t="s">
        <v>348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 x14ac:dyDescent="0.25">
      <c r="A55" s="43" t="s">
        <v>348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 x14ac:dyDescent="0.25">
      <c r="A56" s="43" t="s">
        <v>348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 x14ac:dyDescent="0.25">
      <c r="A57" s="43" t="s">
        <v>348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 x14ac:dyDescent="0.25">
      <c r="A58" s="43" t="s">
        <v>348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 x14ac:dyDescent="0.25">
      <c r="A59" s="43" t="s">
        <v>348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0"/>
  <dimension ref="A1:Y59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0.140625" customWidth="1"/>
  </cols>
  <sheetData>
    <row r="1" spans="1:25" x14ac:dyDescent="0.25">
      <c r="A1" s="9" t="s">
        <v>22</v>
      </c>
      <c r="D1" s="9"/>
      <c r="E1" s="9"/>
      <c r="F1" s="9"/>
      <c r="G1" s="9"/>
      <c r="H1" s="9"/>
      <c r="I1" s="9"/>
      <c r="J1" s="9"/>
      <c r="K1" s="9"/>
    </row>
    <row r="2" spans="1:25" x14ac:dyDescent="0.25">
      <c r="A2" s="9" t="s">
        <v>45</v>
      </c>
      <c r="D2" s="9"/>
      <c r="E2" s="9"/>
      <c r="F2" s="9"/>
      <c r="G2" s="9"/>
      <c r="H2" s="9"/>
      <c r="I2" s="9"/>
      <c r="J2" s="9"/>
      <c r="K2" s="9"/>
    </row>
    <row r="3" spans="1:25" x14ac:dyDescent="0.25">
      <c r="A3" s="9" t="s">
        <v>406</v>
      </c>
      <c r="B3" s="9"/>
      <c r="F3" s="9"/>
      <c r="G3" s="9"/>
      <c r="H3" s="9"/>
      <c r="I3" s="9"/>
      <c r="J3" s="9"/>
      <c r="K3" s="9"/>
    </row>
    <row r="4" spans="1:25" x14ac:dyDescent="0.25">
      <c r="A4" s="9"/>
      <c r="B4" s="9"/>
      <c r="F4" s="9"/>
      <c r="G4" s="9"/>
      <c r="H4" s="9"/>
      <c r="I4" s="9"/>
      <c r="J4" s="9"/>
      <c r="K4" s="9"/>
    </row>
    <row r="5" spans="1:25" ht="18.75" x14ac:dyDescent="0.25">
      <c r="A5" s="25" t="s">
        <v>46</v>
      </c>
      <c r="B5" s="31"/>
      <c r="C5" s="31"/>
      <c r="D5" s="25"/>
      <c r="E5" s="25"/>
      <c r="F5" s="25"/>
      <c r="G5" s="25"/>
      <c r="H5" s="25"/>
      <c r="I5" s="25"/>
      <c r="J5" s="25"/>
      <c r="K5" s="25"/>
    </row>
    <row r="6" spans="1:25" ht="121.5" customHeight="1" x14ac:dyDescent="0.25">
      <c r="A6" s="32" t="s">
        <v>32</v>
      </c>
      <c r="B6" s="32" t="s">
        <v>5</v>
      </c>
      <c r="C6" s="33" t="s">
        <v>0</v>
      </c>
      <c r="D6" s="26" t="s">
        <v>41</v>
      </c>
      <c r="E6" s="26" t="s">
        <v>42</v>
      </c>
      <c r="F6" s="26" t="s">
        <v>43</v>
      </c>
      <c r="G6" s="26" t="s">
        <v>49</v>
      </c>
      <c r="H6" s="26" t="s">
        <v>44</v>
      </c>
      <c r="I6" s="26" t="s">
        <v>40</v>
      </c>
      <c r="J6" s="26" t="s">
        <v>6</v>
      </c>
      <c r="K6" s="26" t="s">
        <v>33</v>
      </c>
      <c r="L6" s="42" t="s">
        <v>73</v>
      </c>
      <c r="M6" s="42" t="s">
        <v>85</v>
      </c>
      <c r="N6" s="42" t="s">
        <v>76</v>
      </c>
      <c r="O6" s="42" t="s">
        <v>86</v>
      </c>
      <c r="P6" s="42" t="s">
        <v>84</v>
      </c>
      <c r="Q6" s="42" t="s">
        <v>77</v>
      </c>
      <c r="R6" s="42" t="s">
        <v>82</v>
      </c>
      <c r="S6" s="42" t="s">
        <v>79</v>
      </c>
      <c r="T6" s="42" t="s">
        <v>78</v>
      </c>
      <c r="U6" s="42" t="s">
        <v>80</v>
      </c>
      <c r="V6" s="42" t="s">
        <v>83</v>
      </c>
      <c r="W6" s="42" t="s">
        <v>81</v>
      </c>
      <c r="X6" s="42" t="s">
        <v>75</v>
      </c>
      <c r="Y6" s="42" t="s">
        <v>74</v>
      </c>
    </row>
    <row r="7" spans="1:25" ht="45" x14ac:dyDescent="0.25">
      <c r="A7" s="28" t="s">
        <v>7</v>
      </c>
      <c r="B7" s="28" t="s">
        <v>5</v>
      </c>
      <c r="C7" s="29" t="s">
        <v>8</v>
      </c>
      <c r="D7" s="30" t="s">
        <v>50</v>
      </c>
      <c r="E7" s="30" t="s">
        <v>51</v>
      </c>
      <c r="F7" s="30" t="s">
        <v>52</v>
      </c>
      <c r="G7" s="30" t="s">
        <v>53</v>
      </c>
      <c r="H7" s="30" t="s">
        <v>54</v>
      </c>
      <c r="I7" s="30" t="s">
        <v>55</v>
      </c>
      <c r="J7" s="30" t="s">
        <v>47</v>
      </c>
      <c r="K7" s="30" t="s">
        <v>48</v>
      </c>
      <c r="L7" s="41" t="s">
        <v>114</v>
      </c>
      <c r="M7" s="41" t="s">
        <v>113</v>
      </c>
      <c r="N7" s="41" t="s">
        <v>112</v>
      </c>
      <c r="O7" s="41" t="s">
        <v>111</v>
      </c>
      <c r="P7" s="41" t="s">
        <v>110</v>
      </c>
      <c r="Q7" s="41" t="s">
        <v>109</v>
      </c>
      <c r="R7" s="41" t="s">
        <v>108</v>
      </c>
      <c r="S7" s="41" t="s">
        <v>107</v>
      </c>
      <c r="T7" s="41" t="s">
        <v>106</v>
      </c>
      <c r="U7" s="41" t="s">
        <v>104</v>
      </c>
      <c r="V7" s="41" t="s">
        <v>103</v>
      </c>
      <c r="W7" s="41" t="s">
        <v>102</v>
      </c>
      <c r="X7" s="41" t="s">
        <v>101</v>
      </c>
      <c r="Y7" s="41" t="s">
        <v>100</v>
      </c>
    </row>
    <row r="8" spans="1:25" ht="15" customHeight="1" x14ac:dyDescent="0.25">
      <c r="A8" s="43" t="s">
        <v>348</v>
      </c>
      <c r="B8" s="43">
        <v>2015</v>
      </c>
      <c r="C8" s="2">
        <v>1</v>
      </c>
      <c r="D8" s="27"/>
      <c r="E8" s="27"/>
      <c r="F8" s="27"/>
      <c r="G8" s="27"/>
      <c r="H8" s="27"/>
      <c r="I8" s="27"/>
      <c r="J8" s="27"/>
      <c r="K8" s="27"/>
      <c r="L8" s="35"/>
      <c r="M8" s="35"/>
      <c r="N8" s="35"/>
      <c r="O8" s="35"/>
      <c r="P8" s="35"/>
      <c r="Q8" s="35"/>
      <c r="R8" s="36"/>
      <c r="S8" s="36"/>
      <c r="T8" s="36"/>
      <c r="U8" s="35"/>
      <c r="V8" s="35"/>
      <c r="W8" s="35"/>
      <c r="X8" s="35"/>
      <c r="Y8" s="37"/>
    </row>
    <row r="9" spans="1:25" x14ac:dyDescent="0.25">
      <c r="A9" s="43" t="s">
        <v>348</v>
      </c>
      <c r="B9" s="43">
        <v>2015</v>
      </c>
      <c r="C9" s="2">
        <v>2</v>
      </c>
      <c r="D9" s="2"/>
      <c r="E9" s="2"/>
      <c r="F9" s="2"/>
      <c r="G9" s="2"/>
      <c r="H9" s="2"/>
      <c r="I9" s="2"/>
      <c r="J9" s="2"/>
      <c r="K9" s="27"/>
      <c r="L9" s="38"/>
      <c r="M9" s="38"/>
      <c r="N9" s="38"/>
      <c r="O9" s="38"/>
      <c r="P9" s="38"/>
      <c r="Q9" s="38"/>
      <c r="R9" s="39"/>
      <c r="S9" s="39"/>
      <c r="T9" s="39"/>
      <c r="U9" s="38"/>
      <c r="V9" s="38"/>
      <c r="W9" s="38"/>
      <c r="X9" s="38"/>
      <c r="Y9" s="40"/>
    </row>
    <row r="10" spans="1:25" x14ac:dyDescent="0.25">
      <c r="A10" s="43" t="s">
        <v>348</v>
      </c>
      <c r="B10" s="43">
        <v>2015</v>
      </c>
      <c r="C10" s="2">
        <v>3</v>
      </c>
      <c r="D10" s="2"/>
      <c r="E10" s="2"/>
      <c r="F10" s="2"/>
      <c r="G10" s="2"/>
      <c r="H10" s="2"/>
      <c r="I10" s="2"/>
      <c r="J10" s="2"/>
      <c r="K10" s="27"/>
      <c r="L10" s="38"/>
      <c r="M10" s="38"/>
      <c r="N10" s="38"/>
      <c r="O10" s="38"/>
      <c r="P10" s="38"/>
      <c r="Q10" s="38"/>
      <c r="R10" s="39"/>
      <c r="S10" s="39"/>
      <c r="T10" s="39"/>
      <c r="U10" s="38"/>
      <c r="V10" s="38"/>
      <c r="W10" s="38"/>
      <c r="X10" s="38"/>
      <c r="Y10" s="40"/>
    </row>
    <row r="11" spans="1:25" x14ac:dyDescent="0.25">
      <c r="A11" s="43" t="s">
        <v>348</v>
      </c>
      <c r="B11" s="43">
        <v>2015</v>
      </c>
      <c r="C11" s="2">
        <v>4</v>
      </c>
      <c r="D11" s="27"/>
      <c r="E11" s="27"/>
      <c r="F11" s="27"/>
      <c r="G11" s="27"/>
      <c r="H11" s="27"/>
      <c r="I11" s="27"/>
      <c r="J11" s="27"/>
      <c r="K11" s="27"/>
      <c r="L11" s="38"/>
      <c r="M11" s="38"/>
      <c r="N11" s="38"/>
      <c r="O11" s="38"/>
      <c r="P11" s="38"/>
      <c r="Q11" s="38"/>
      <c r="R11" s="39"/>
      <c r="S11" s="39"/>
      <c r="T11" s="39"/>
      <c r="U11" s="38"/>
      <c r="V11" s="38"/>
      <c r="W11" s="38"/>
      <c r="X11" s="38"/>
      <c r="Y11" s="40"/>
    </row>
    <row r="12" spans="1:25" x14ac:dyDescent="0.25">
      <c r="A12" s="43" t="s">
        <v>348</v>
      </c>
      <c r="B12" s="4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7"/>
      <c r="L12" s="38"/>
      <c r="M12" s="38"/>
      <c r="N12" s="38"/>
      <c r="O12" s="38"/>
      <c r="P12" s="38"/>
      <c r="Q12" s="38"/>
      <c r="R12" s="39"/>
      <c r="S12" s="39"/>
      <c r="T12" s="39"/>
      <c r="U12" s="38"/>
      <c r="V12" s="38"/>
      <c r="W12" s="38"/>
      <c r="X12" s="38"/>
      <c r="Y12" s="40"/>
    </row>
    <row r="13" spans="1:25" x14ac:dyDescent="0.25">
      <c r="A13" s="43" t="s">
        <v>348</v>
      </c>
      <c r="B13" s="43">
        <v>2015</v>
      </c>
      <c r="C13" s="2">
        <v>6</v>
      </c>
      <c r="D13" s="2"/>
      <c r="E13" s="2"/>
      <c r="F13" s="2"/>
      <c r="G13" s="2"/>
      <c r="H13" s="2"/>
      <c r="I13" s="2"/>
      <c r="J13" s="2"/>
      <c r="K13" s="27"/>
      <c r="L13" s="38"/>
      <c r="M13" s="38"/>
      <c r="N13" s="38"/>
      <c r="O13" s="38"/>
      <c r="P13" s="38"/>
      <c r="Q13" s="38"/>
      <c r="R13" s="39"/>
      <c r="S13" s="39"/>
      <c r="T13" s="39"/>
      <c r="U13" s="38"/>
      <c r="V13" s="38"/>
      <c r="W13" s="38"/>
      <c r="X13" s="38"/>
      <c r="Y13" s="40"/>
    </row>
    <row r="14" spans="1:25" x14ac:dyDescent="0.25">
      <c r="A14" s="43" t="s">
        <v>348</v>
      </c>
      <c r="B14" s="43">
        <v>2015</v>
      </c>
      <c r="C14" s="2">
        <v>7</v>
      </c>
      <c r="D14" s="27"/>
      <c r="E14" s="27"/>
      <c r="F14" s="27"/>
      <c r="G14" s="27"/>
      <c r="H14" s="27"/>
      <c r="I14" s="27"/>
      <c r="J14" s="27"/>
      <c r="K14" s="27"/>
      <c r="L14" s="38"/>
      <c r="M14" s="38"/>
      <c r="N14" s="38"/>
      <c r="O14" s="38"/>
      <c r="P14" s="38"/>
      <c r="Q14" s="38"/>
      <c r="R14" s="39"/>
      <c r="S14" s="39"/>
      <c r="T14" s="39"/>
      <c r="U14" s="38"/>
      <c r="V14" s="38"/>
      <c r="W14" s="38"/>
      <c r="X14" s="38"/>
      <c r="Y14" s="40"/>
    </row>
    <row r="15" spans="1:25" x14ac:dyDescent="0.25">
      <c r="A15" s="43" t="s">
        <v>348</v>
      </c>
      <c r="B15" s="4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7"/>
      <c r="L15" s="38"/>
      <c r="M15" s="38"/>
      <c r="N15" s="38"/>
      <c r="O15" s="38"/>
      <c r="P15" s="38"/>
      <c r="Q15" s="38"/>
      <c r="R15" s="39"/>
      <c r="S15" s="39"/>
      <c r="T15" s="39"/>
      <c r="U15" s="38"/>
      <c r="V15" s="38"/>
      <c r="W15" s="38"/>
      <c r="X15" s="38"/>
      <c r="Y15" s="40"/>
    </row>
    <row r="16" spans="1:25" x14ac:dyDescent="0.25">
      <c r="A16" s="43" t="s">
        <v>348</v>
      </c>
      <c r="B16" s="43">
        <v>2015</v>
      </c>
      <c r="C16" s="2">
        <v>9</v>
      </c>
      <c r="D16" s="2"/>
      <c r="E16" s="2"/>
      <c r="F16" s="2"/>
      <c r="G16" s="2"/>
      <c r="H16" s="2"/>
      <c r="I16" s="2"/>
      <c r="J16" s="2"/>
      <c r="K16" s="27"/>
      <c r="L16" s="38"/>
      <c r="M16" s="38"/>
      <c r="N16" s="38"/>
      <c r="O16" s="38"/>
      <c r="P16" s="38"/>
      <c r="Q16" s="38"/>
      <c r="R16" s="39"/>
      <c r="S16" s="39"/>
      <c r="T16" s="39"/>
      <c r="U16" s="38"/>
      <c r="V16" s="38"/>
      <c r="W16" s="38"/>
      <c r="X16" s="38"/>
      <c r="Y16" s="40"/>
    </row>
    <row r="17" spans="1:25" x14ac:dyDescent="0.25">
      <c r="A17" s="43" t="s">
        <v>348</v>
      </c>
      <c r="B17" s="43">
        <v>2015</v>
      </c>
      <c r="C17" s="2">
        <v>10</v>
      </c>
      <c r="D17" s="27"/>
      <c r="E17" s="27"/>
      <c r="F17" s="27"/>
      <c r="G17" s="27"/>
      <c r="H17" s="27"/>
      <c r="I17" s="27"/>
      <c r="J17" s="27"/>
      <c r="K17" s="27"/>
      <c r="L17" s="38"/>
      <c r="M17" s="38"/>
      <c r="N17" s="38"/>
      <c r="O17" s="38"/>
      <c r="P17" s="38"/>
      <c r="Q17" s="38"/>
      <c r="R17" s="39"/>
      <c r="S17" s="39"/>
      <c r="T17" s="39"/>
      <c r="U17" s="38"/>
      <c r="V17" s="38"/>
      <c r="W17" s="38"/>
      <c r="X17" s="38"/>
      <c r="Y17" s="40"/>
    </row>
    <row r="18" spans="1:25" x14ac:dyDescent="0.25">
      <c r="A18" s="43" t="s">
        <v>348</v>
      </c>
      <c r="B18" s="4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7"/>
      <c r="L18" s="38"/>
      <c r="M18" s="38"/>
      <c r="N18" s="38"/>
      <c r="O18" s="38"/>
      <c r="P18" s="38"/>
      <c r="Q18" s="38"/>
      <c r="R18" s="39"/>
      <c r="S18" s="39"/>
      <c r="T18" s="39"/>
      <c r="U18" s="38"/>
      <c r="V18" s="38"/>
      <c r="W18" s="38"/>
      <c r="X18" s="38"/>
      <c r="Y18" s="40"/>
    </row>
    <row r="19" spans="1:25" x14ac:dyDescent="0.25">
      <c r="A19" s="43" t="s">
        <v>348</v>
      </c>
      <c r="B19" s="43">
        <v>2015</v>
      </c>
      <c r="C19" s="2">
        <v>12</v>
      </c>
      <c r="D19" s="2"/>
      <c r="E19" s="2"/>
      <c r="F19" s="2"/>
      <c r="G19" s="2"/>
      <c r="H19" s="2"/>
      <c r="I19" s="2"/>
      <c r="J19" s="2"/>
      <c r="K19" s="27"/>
      <c r="L19" s="38"/>
      <c r="M19" s="38"/>
      <c r="N19" s="38"/>
      <c r="O19" s="38"/>
      <c r="P19" s="38"/>
      <c r="Q19" s="38"/>
      <c r="R19" s="39"/>
      <c r="S19" s="39"/>
      <c r="T19" s="39"/>
      <c r="U19" s="38"/>
      <c r="V19" s="38"/>
      <c r="W19" s="38"/>
      <c r="X19" s="38"/>
      <c r="Y19" s="40"/>
    </row>
    <row r="20" spans="1:25" x14ac:dyDescent="0.25">
      <c r="A20" s="43" t="s">
        <v>348</v>
      </c>
      <c r="B20" s="43">
        <v>2015</v>
      </c>
      <c r="C20" s="2">
        <v>13</v>
      </c>
      <c r="D20" s="27"/>
      <c r="E20" s="27"/>
      <c r="F20" s="27"/>
      <c r="G20" s="27"/>
      <c r="H20" s="27"/>
      <c r="I20" s="27"/>
      <c r="J20" s="27"/>
      <c r="K20" s="27"/>
      <c r="L20" s="38"/>
      <c r="M20" s="38"/>
      <c r="N20" s="38"/>
      <c r="O20" s="38"/>
      <c r="P20" s="38"/>
      <c r="Q20" s="38"/>
      <c r="R20" s="39"/>
      <c r="S20" s="39"/>
      <c r="T20" s="39"/>
      <c r="U20" s="38"/>
      <c r="V20" s="38"/>
      <c r="W20" s="38"/>
      <c r="X20" s="38"/>
      <c r="Y20" s="40"/>
    </row>
    <row r="21" spans="1:25" x14ac:dyDescent="0.25">
      <c r="A21" s="43" t="s">
        <v>348</v>
      </c>
      <c r="B21" s="4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7"/>
      <c r="L21" s="38"/>
      <c r="M21" s="38"/>
      <c r="N21" s="38"/>
      <c r="O21" s="38"/>
      <c r="P21" s="38"/>
      <c r="Q21" s="38"/>
      <c r="R21" s="39"/>
      <c r="S21" s="39"/>
      <c r="T21" s="39"/>
      <c r="U21" s="38"/>
      <c r="V21" s="38"/>
      <c r="W21" s="38"/>
      <c r="X21" s="38"/>
      <c r="Y21" s="40"/>
    </row>
    <row r="22" spans="1:25" x14ac:dyDescent="0.25">
      <c r="A22" s="43" t="s">
        <v>348</v>
      </c>
      <c r="B22" s="43">
        <v>2015</v>
      </c>
      <c r="C22" s="2">
        <v>15</v>
      </c>
      <c r="D22" s="2"/>
      <c r="E22" s="2"/>
      <c r="F22" s="2"/>
      <c r="G22" s="2"/>
      <c r="H22" s="2"/>
      <c r="I22" s="2"/>
      <c r="J22" s="2"/>
      <c r="K22" s="27"/>
      <c r="L22" s="38"/>
      <c r="M22" s="38"/>
      <c r="N22" s="38"/>
      <c r="O22" s="38"/>
      <c r="P22" s="38"/>
      <c r="Q22" s="38"/>
      <c r="R22" s="39"/>
      <c r="S22" s="39"/>
      <c r="T22" s="39"/>
      <c r="U22" s="38"/>
      <c r="V22" s="38"/>
      <c r="W22" s="38"/>
      <c r="X22" s="38"/>
      <c r="Y22" s="40"/>
    </row>
    <row r="23" spans="1:25" x14ac:dyDescent="0.25">
      <c r="A23" s="43" t="s">
        <v>348</v>
      </c>
      <c r="B23" s="43">
        <v>2015</v>
      </c>
      <c r="C23" s="2">
        <v>16</v>
      </c>
      <c r="D23" s="27"/>
      <c r="E23" s="27"/>
      <c r="F23" s="27"/>
      <c r="G23" s="27"/>
      <c r="H23" s="27"/>
      <c r="I23" s="27"/>
      <c r="J23" s="27"/>
      <c r="K23" s="27"/>
      <c r="L23" s="38"/>
      <c r="M23" s="38"/>
      <c r="N23" s="38"/>
      <c r="O23" s="38"/>
      <c r="P23" s="38"/>
      <c r="Q23" s="38"/>
      <c r="R23" s="39"/>
      <c r="S23" s="39"/>
      <c r="T23" s="39"/>
      <c r="U23" s="38"/>
      <c r="V23" s="38"/>
      <c r="W23" s="38"/>
      <c r="X23" s="38"/>
      <c r="Y23" s="40"/>
    </row>
    <row r="24" spans="1:25" x14ac:dyDescent="0.25">
      <c r="A24" s="43" t="s">
        <v>348</v>
      </c>
      <c r="B24" s="4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7"/>
      <c r="L24" s="38"/>
      <c r="M24" s="38"/>
      <c r="N24" s="38"/>
      <c r="O24" s="38"/>
      <c r="P24" s="38"/>
      <c r="Q24" s="38"/>
      <c r="R24" s="39"/>
      <c r="S24" s="39"/>
      <c r="T24" s="39"/>
      <c r="U24" s="38"/>
      <c r="V24" s="38"/>
      <c r="W24" s="38"/>
      <c r="X24" s="38"/>
      <c r="Y24" s="40"/>
    </row>
    <row r="25" spans="1:25" x14ac:dyDescent="0.25">
      <c r="A25" s="43" t="s">
        <v>348</v>
      </c>
      <c r="B25" s="43">
        <v>2015</v>
      </c>
      <c r="C25" s="2">
        <v>18</v>
      </c>
      <c r="D25" s="2"/>
      <c r="E25" s="2"/>
      <c r="F25" s="2"/>
      <c r="G25" s="2"/>
      <c r="H25" s="2"/>
      <c r="I25" s="2"/>
      <c r="J25" s="2"/>
      <c r="K25" s="27"/>
      <c r="L25" s="38"/>
      <c r="M25" s="38"/>
      <c r="N25" s="38"/>
      <c r="O25" s="38"/>
      <c r="P25" s="38"/>
      <c r="Q25" s="38"/>
      <c r="R25" s="39"/>
      <c r="S25" s="39"/>
      <c r="T25" s="39"/>
      <c r="U25" s="38"/>
      <c r="V25" s="38"/>
      <c r="W25" s="38"/>
      <c r="X25" s="38"/>
      <c r="Y25" s="40"/>
    </row>
    <row r="26" spans="1:25" x14ac:dyDescent="0.25">
      <c r="A26" s="43" t="s">
        <v>348</v>
      </c>
      <c r="B26" s="43">
        <v>2015</v>
      </c>
      <c r="C26" s="2">
        <v>19</v>
      </c>
      <c r="D26" s="27"/>
      <c r="E26" s="27"/>
      <c r="F26" s="27"/>
      <c r="G26" s="27"/>
      <c r="H26" s="27"/>
      <c r="I26" s="27"/>
      <c r="J26" s="27"/>
      <c r="K26" s="27"/>
      <c r="L26" s="38"/>
      <c r="M26" s="38"/>
      <c r="N26" s="38"/>
      <c r="O26" s="38"/>
      <c r="P26" s="38"/>
      <c r="Q26" s="38"/>
      <c r="R26" s="39"/>
      <c r="S26" s="39"/>
      <c r="T26" s="39"/>
      <c r="U26" s="38"/>
      <c r="V26" s="38"/>
      <c r="W26" s="38"/>
      <c r="X26" s="38"/>
      <c r="Y26" s="40"/>
    </row>
    <row r="27" spans="1:25" x14ac:dyDescent="0.25">
      <c r="A27" s="43" t="s">
        <v>348</v>
      </c>
      <c r="B27" s="4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7"/>
      <c r="L27" s="38"/>
      <c r="M27" s="38"/>
      <c r="N27" s="38"/>
      <c r="O27" s="38"/>
      <c r="P27" s="38"/>
      <c r="Q27" s="38"/>
      <c r="R27" s="39"/>
      <c r="S27" s="39"/>
      <c r="T27" s="39"/>
      <c r="U27" s="38"/>
      <c r="V27" s="38"/>
      <c r="W27" s="38"/>
      <c r="X27" s="38"/>
      <c r="Y27" s="40"/>
    </row>
    <row r="28" spans="1:25" x14ac:dyDescent="0.25">
      <c r="A28" s="43" t="s">
        <v>348</v>
      </c>
      <c r="B28" s="43">
        <v>2015</v>
      </c>
      <c r="C28" s="2">
        <v>21</v>
      </c>
      <c r="D28" s="2"/>
      <c r="E28" s="2"/>
      <c r="F28" s="2"/>
      <c r="G28" s="2"/>
      <c r="H28" s="2"/>
      <c r="I28" s="2"/>
      <c r="J28" s="2"/>
      <c r="K28" s="27"/>
      <c r="L28" s="38"/>
      <c r="M28" s="38"/>
      <c r="N28" s="38"/>
      <c r="O28" s="38"/>
      <c r="P28" s="38"/>
      <c r="Q28" s="38"/>
      <c r="R28" s="39"/>
      <c r="S28" s="39"/>
      <c r="T28" s="39"/>
      <c r="U28" s="38"/>
      <c r="V28" s="38"/>
      <c r="W28" s="38"/>
      <c r="X28" s="38"/>
      <c r="Y28" s="40"/>
    </row>
    <row r="29" spans="1:25" x14ac:dyDescent="0.25">
      <c r="A29" s="43" t="s">
        <v>348</v>
      </c>
      <c r="B29" s="43">
        <v>2015</v>
      </c>
      <c r="C29" s="2">
        <v>22</v>
      </c>
      <c r="D29" s="27"/>
      <c r="E29" s="27"/>
      <c r="F29" s="27"/>
      <c r="G29" s="27"/>
      <c r="H29" s="27"/>
      <c r="I29" s="27"/>
      <c r="J29" s="27"/>
      <c r="K29" s="27"/>
      <c r="L29" s="38"/>
      <c r="M29" s="38"/>
      <c r="N29" s="38"/>
      <c r="O29" s="38"/>
      <c r="P29" s="38"/>
      <c r="Q29" s="38"/>
      <c r="R29" s="39"/>
      <c r="S29" s="39"/>
      <c r="T29" s="39"/>
      <c r="U29" s="38"/>
      <c r="V29" s="38"/>
      <c r="W29" s="38"/>
      <c r="X29" s="38"/>
      <c r="Y29" s="40"/>
    </row>
    <row r="30" spans="1:25" x14ac:dyDescent="0.25">
      <c r="A30" s="43" t="s">
        <v>348</v>
      </c>
      <c r="B30" s="4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7"/>
      <c r="L30" s="38"/>
      <c r="M30" s="38"/>
      <c r="N30" s="38"/>
      <c r="O30" s="38"/>
      <c r="P30" s="38"/>
      <c r="Q30" s="38"/>
      <c r="R30" s="39"/>
      <c r="S30" s="39"/>
      <c r="T30" s="39"/>
      <c r="U30" s="38"/>
      <c r="V30" s="38"/>
      <c r="W30" s="38"/>
      <c r="X30" s="38"/>
      <c r="Y30" s="40"/>
    </row>
    <row r="31" spans="1:25" x14ac:dyDescent="0.25">
      <c r="A31" s="43" t="s">
        <v>348</v>
      </c>
      <c r="B31" s="43">
        <v>2015</v>
      </c>
      <c r="C31" s="2">
        <v>24</v>
      </c>
      <c r="D31" s="2"/>
      <c r="E31" s="2"/>
      <c r="F31" s="2"/>
      <c r="G31" s="2"/>
      <c r="H31" s="2"/>
      <c r="I31" s="2"/>
      <c r="J31" s="2"/>
      <c r="K31" s="27"/>
      <c r="L31" s="38"/>
      <c r="M31" s="38"/>
      <c r="N31" s="38"/>
      <c r="O31" s="38"/>
      <c r="P31" s="38"/>
      <c r="Q31" s="38"/>
      <c r="R31" s="39"/>
      <c r="S31" s="39"/>
      <c r="T31" s="39"/>
      <c r="U31" s="38"/>
      <c r="V31" s="38"/>
      <c r="W31" s="38"/>
      <c r="X31" s="38"/>
      <c r="Y31" s="40"/>
    </row>
    <row r="32" spans="1:25" x14ac:dyDescent="0.25">
      <c r="A32" s="43" t="s">
        <v>348</v>
      </c>
      <c r="B32" s="43">
        <v>2015</v>
      </c>
      <c r="C32" s="2">
        <v>25</v>
      </c>
      <c r="D32" s="27"/>
      <c r="E32" s="27"/>
      <c r="F32" s="27"/>
      <c r="G32" s="27"/>
      <c r="H32" s="27"/>
      <c r="I32" s="27"/>
      <c r="J32" s="27"/>
      <c r="K32" s="27"/>
      <c r="L32" s="38"/>
      <c r="M32" s="38"/>
      <c r="N32" s="38"/>
      <c r="O32" s="38"/>
      <c r="P32" s="38"/>
      <c r="Q32" s="38"/>
      <c r="R32" s="39"/>
      <c r="S32" s="39"/>
      <c r="T32" s="39"/>
      <c r="U32" s="38"/>
      <c r="V32" s="38"/>
      <c r="W32" s="38"/>
      <c r="X32" s="38"/>
      <c r="Y32" s="40"/>
    </row>
    <row r="33" spans="1:25" x14ac:dyDescent="0.25">
      <c r="A33" s="43" t="s">
        <v>348</v>
      </c>
      <c r="B33" s="4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7"/>
      <c r="L33" s="38"/>
      <c r="M33" s="38"/>
      <c r="N33" s="38"/>
      <c r="O33" s="38"/>
      <c r="P33" s="38"/>
      <c r="Q33" s="38"/>
      <c r="R33" s="39"/>
      <c r="S33" s="39"/>
      <c r="T33" s="39"/>
      <c r="U33" s="38"/>
      <c r="V33" s="38"/>
      <c r="W33" s="38"/>
      <c r="X33" s="38"/>
      <c r="Y33" s="40"/>
    </row>
    <row r="34" spans="1:25" x14ac:dyDescent="0.25">
      <c r="A34" s="43" t="s">
        <v>348</v>
      </c>
      <c r="B34" s="43">
        <v>2015</v>
      </c>
      <c r="C34" s="2">
        <v>27</v>
      </c>
      <c r="D34" s="2"/>
      <c r="E34" s="2"/>
      <c r="F34" s="2"/>
      <c r="G34" s="2"/>
      <c r="H34" s="2"/>
      <c r="I34" s="2"/>
      <c r="J34" s="2"/>
      <c r="K34" s="27"/>
      <c r="L34" s="38"/>
      <c r="M34" s="38"/>
      <c r="N34" s="38"/>
      <c r="O34" s="38"/>
      <c r="P34" s="38"/>
      <c r="Q34" s="38"/>
      <c r="R34" s="39"/>
      <c r="S34" s="39"/>
      <c r="T34" s="39"/>
      <c r="U34" s="38"/>
      <c r="V34" s="38"/>
      <c r="W34" s="38"/>
      <c r="X34" s="38"/>
      <c r="Y34" s="40"/>
    </row>
    <row r="35" spans="1:25" x14ac:dyDescent="0.25">
      <c r="A35" s="43" t="s">
        <v>348</v>
      </c>
      <c r="B35" s="43">
        <v>2015</v>
      </c>
      <c r="C35" s="2">
        <v>28</v>
      </c>
      <c r="D35" s="27"/>
      <c r="E35" s="27"/>
      <c r="F35" s="27"/>
      <c r="G35" s="27"/>
      <c r="H35" s="27"/>
      <c r="I35" s="27"/>
      <c r="J35" s="27"/>
      <c r="K35" s="27"/>
      <c r="L35" s="38"/>
      <c r="M35" s="38"/>
      <c r="N35" s="38"/>
      <c r="O35" s="38"/>
      <c r="P35" s="38"/>
      <c r="Q35" s="38"/>
      <c r="R35" s="39"/>
      <c r="S35" s="39"/>
      <c r="T35" s="39"/>
      <c r="U35" s="38"/>
      <c r="V35" s="38"/>
      <c r="W35" s="38"/>
      <c r="X35" s="38"/>
      <c r="Y35" s="40"/>
    </row>
    <row r="36" spans="1:25" x14ac:dyDescent="0.25">
      <c r="A36" s="43" t="s">
        <v>348</v>
      </c>
      <c r="B36" s="4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7"/>
      <c r="L36" s="38"/>
      <c r="M36" s="38"/>
      <c r="N36" s="38"/>
      <c r="O36" s="38"/>
      <c r="P36" s="38"/>
      <c r="Q36" s="38"/>
      <c r="R36" s="39"/>
      <c r="S36" s="39"/>
      <c r="T36" s="39"/>
      <c r="U36" s="38"/>
      <c r="V36" s="38"/>
      <c r="W36" s="38"/>
      <c r="X36" s="38"/>
      <c r="Y36" s="40"/>
    </row>
    <row r="37" spans="1:25" x14ac:dyDescent="0.25">
      <c r="A37" s="43" t="s">
        <v>348</v>
      </c>
      <c r="B37" s="43">
        <v>2015</v>
      </c>
      <c r="C37" s="2">
        <v>30</v>
      </c>
      <c r="D37" s="2"/>
      <c r="E37" s="2"/>
      <c r="F37" s="2"/>
      <c r="G37" s="2"/>
      <c r="H37" s="2"/>
      <c r="I37" s="2"/>
      <c r="J37" s="2"/>
      <c r="K37" s="27"/>
      <c r="L37" s="38"/>
      <c r="M37" s="38"/>
      <c r="N37" s="38"/>
      <c r="O37" s="38"/>
      <c r="P37" s="38"/>
      <c r="Q37" s="38"/>
      <c r="R37" s="39"/>
      <c r="S37" s="39"/>
      <c r="T37" s="39"/>
      <c r="U37" s="38"/>
      <c r="V37" s="38"/>
      <c r="W37" s="38"/>
      <c r="X37" s="38"/>
      <c r="Y37" s="40"/>
    </row>
    <row r="38" spans="1:25" x14ac:dyDescent="0.25">
      <c r="A38" s="43" t="s">
        <v>348</v>
      </c>
      <c r="B38" s="43">
        <v>2015</v>
      </c>
      <c r="C38" s="2">
        <v>31</v>
      </c>
      <c r="D38" s="27"/>
      <c r="E38" s="27"/>
      <c r="F38" s="27"/>
      <c r="G38" s="27"/>
      <c r="H38" s="27"/>
      <c r="I38" s="27"/>
      <c r="J38" s="27"/>
      <c r="K38" s="27"/>
      <c r="L38" s="38"/>
      <c r="M38" s="38"/>
      <c r="N38" s="38"/>
      <c r="O38" s="38"/>
      <c r="P38" s="38"/>
      <c r="Q38" s="38"/>
      <c r="R38" s="39"/>
      <c r="S38" s="39"/>
      <c r="T38" s="39"/>
      <c r="U38" s="38"/>
      <c r="V38" s="38"/>
      <c r="W38" s="38"/>
      <c r="X38" s="38"/>
      <c r="Y38" s="40"/>
    </row>
    <row r="39" spans="1:25" x14ac:dyDescent="0.25">
      <c r="A39" s="43" t="s">
        <v>348</v>
      </c>
      <c r="B39" s="4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7"/>
      <c r="L39" s="38"/>
      <c r="M39" s="38"/>
      <c r="N39" s="38"/>
      <c r="O39" s="38"/>
      <c r="P39" s="38"/>
      <c r="Q39" s="38"/>
      <c r="R39" s="39"/>
      <c r="S39" s="39"/>
      <c r="T39" s="39"/>
      <c r="U39" s="38"/>
      <c r="V39" s="38"/>
      <c r="W39" s="38"/>
      <c r="X39" s="38"/>
      <c r="Y39" s="40"/>
    </row>
    <row r="40" spans="1:25" x14ac:dyDescent="0.25">
      <c r="A40" s="43" t="s">
        <v>348</v>
      </c>
      <c r="B40" s="43">
        <v>2015</v>
      </c>
      <c r="C40" s="2">
        <v>33</v>
      </c>
      <c r="D40" s="2"/>
      <c r="E40" s="2"/>
      <c r="F40" s="2"/>
      <c r="G40" s="2"/>
      <c r="H40" s="2"/>
      <c r="I40" s="2"/>
      <c r="J40" s="2"/>
      <c r="K40" s="27"/>
      <c r="L40" s="38"/>
      <c r="M40" s="38"/>
      <c r="N40" s="38"/>
      <c r="O40" s="38"/>
      <c r="P40" s="38"/>
      <c r="Q40" s="38"/>
      <c r="R40" s="39"/>
      <c r="S40" s="39"/>
      <c r="T40" s="39"/>
      <c r="U40" s="38"/>
      <c r="V40" s="38"/>
      <c r="W40" s="38"/>
      <c r="X40" s="38"/>
      <c r="Y40" s="40"/>
    </row>
    <row r="41" spans="1:25" x14ac:dyDescent="0.25">
      <c r="A41" s="43" t="s">
        <v>348</v>
      </c>
      <c r="B41" s="43">
        <v>2015</v>
      </c>
      <c r="C41" s="2">
        <v>34</v>
      </c>
      <c r="D41" s="27"/>
      <c r="E41" s="27"/>
      <c r="F41" s="27"/>
      <c r="G41" s="27"/>
      <c r="H41" s="27"/>
      <c r="I41" s="27"/>
      <c r="J41" s="27"/>
      <c r="K41" s="27"/>
      <c r="L41" s="38"/>
      <c r="M41" s="38"/>
      <c r="N41" s="38"/>
      <c r="O41" s="38"/>
      <c r="P41" s="38"/>
      <c r="Q41" s="38"/>
      <c r="R41" s="39"/>
      <c r="S41" s="39"/>
      <c r="T41" s="39"/>
      <c r="U41" s="38"/>
      <c r="V41" s="38"/>
      <c r="W41" s="38"/>
      <c r="X41" s="38"/>
      <c r="Y41" s="40"/>
    </row>
    <row r="42" spans="1:25" x14ac:dyDescent="0.25">
      <c r="A42" s="43" t="s">
        <v>348</v>
      </c>
      <c r="B42" s="4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7"/>
      <c r="L42" s="38"/>
      <c r="M42" s="38"/>
      <c r="N42" s="38"/>
      <c r="O42" s="38"/>
      <c r="P42" s="38"/>
      <c r="Q42" s="38"/>
      <c r="R42" s="39"/>
      <c r="S42" s="39"/>
      <c r="T42" s="39"/>
      <c r="U42" s="38"/>
      <c r="V42" s="38"/>
      <c r="W42" s="38"/>
      <c r="X42" s="38"/>
      <c r="Y42" s="40"/>
    </row>
    <row r="43" spans="1:25" x14ac:dyDescent="0.25">
      <c r="A43" s="43" t="s">
        <v>348</v>
      </c>
      <c r="B43" s="43">
        <v>2015</v>
      </c>
      <c r="C43" s="2">
        <v>36</v>
      </c>
      <c r="D43" s="2"/>
      <c r="E43" s="2"/>
      <c r="F43" s="2"/>
      <c r="G43" s="2"/>
      <c r="H43" s="2"/>
      <c r="I43" s="2"/>
      <c r="J43" s="2"/>
      <c r="K43" s="27"/>
      <c r="L43" s="38"/>
      <c r="M43" s="38"/>
      <c r="N43" s="38"/>
      <c r="O43" s="38"/>
      <c r="P43" s="38"/>
      <c r="Q43" s="38"/>
      <c r="R43" s="39"/>
      <c r="S43" s="39"/>
      <c r="T43" s="39"/>
      <c r="U43" s="38"/>
      <c r="V43" s="38"/>
      <c r="W43" s="38"/>
      <c r="X43" s="38"/>
      <c r="Y43" s="40"/>
    </row>
    <row r="44" spans="1:25" x14ac:dyDescent="0.25">
      <c r="A44" s="43" t="s">
        <v>348</v>
      </c>
      <c r="B44" s="43">
        <v>2015</v>
      </c>
      <c r="C44" s="2">
        <v>37</v>
      </c>
      <c r="D44" s="27"/>
      <c r="E44" s="27"/>
      <c r="F44" s="27"/>
      <c r="G44" s="27"/>
      <c r="H44" s="27"/>
      <c r="I44" s="27"/>
      <c r="J44" s="27"/>
      <c r="K44" s="27"/>
      <c r="L44" s="38"/>
      <c r="M44" s="38"/>
      <c r="N44" s="38"/>
      <c r="O44" s="38"/>
      <c r="P44" s="38"/>
      <c r="Q44" s="38"/>
      <c r="R44" s="39"/>
      <c r="S44" s="39"/>
      <c r="T44" s="39"/>
      <c r="U44" s="38"/>
      <c r="V44" s="38"/>
      <c r="W44" s="38"/>
      <c r="X44" s="38"/>
      <c r="Y44" s="40"/>
    </row>
    <row r="45" spans="1:25" x14ac:dyDescent="0.25">
      <c r="A45" s="43" t="s">
        <v>348</v>
      </c>
      <c r="B45" s="4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7"/>
      <c r="L45" s="38"/>
      <c r="M45" s="38"/>
      <c r="N45" s="38"/>
      <c r="O45" s="38"/>
      <c r="P45" s="38"/>
      <c r="Q45" s="38"/>
      <c r="R45" s="39"/>
      <c r="S45" s="39"/>
      <c r="T45" s="39"/>
      <c r="U45" s="38"/>
      <c r="V45" s="38"/>
      <c r="W45" s="38"/>
      <c r="X45" s="38"/>
      <c r="Y45" s="40"/>
    </row>
    <row r="46" spans="1:25" x14ac:dyDescent="0.25">
      <c r="A46" s="43" t="s">
        <v>348</v>
      </c>
      <c r="B46" s="43">
        <v>2015</v>
      </c>
      <c r="C46" s="2">
        <v>39</v>
      </c>
      <c r="D46" s="2"/>
      <c r="E46" s="2"/>
      <c r="F46" s="2"/>
      <c r="G46" s="2"/>
      <c r="H46" s="2"/>
      <c r="I46" s="2"/>
      <c r="J46" s="2"/>
      <c r="K46" s="27"/>
      <c r="L46" s="38"/>
      <c r="M46" s="38"/>
      <c r="N46" s="38"/>
      <c r="O46" s="38"/>
      <c r="P46" s="38"/>
      <c r="Q46" s="38"/>
      <c r="R46" s="39"/>
      <c r="S46" s="39"/>
      <c r="T46" s="39"/>
      <c r="U46" s="38"/>
      <c r="V46" s="38"/>
      <c r="W46" s="38"/>
      <c r="X46" s="38"/>
      <c r="Y46" s="40"/>
    </row>
    <row r="47" spans="1:25" x14ac:dyDescent="0.25">
      <c r="A47" s="43" t="s">
        <v>348</v>
      </c>
      <c r="B47" s="43">
        <v>2015</v>
      </c>
      <c r="C47" s="2">
        <v>40</v>
      </c>
      <c r="D47" s="27"/>
      <c r="E47" s="27"/>
      <c r="F47" s="27"/>
      <c r="G47" s="27"/>
      <c r="H47" s="27"/>
      <c r="I47" s="27"/>
      <c r="J47" s="27"/>
      <c r="K47" s="27"/>
      <c r="L47" s="38"/>
      <c r="M47" s="38"/>
      <c r="N47" s="38"/>
      <c r="O47" s="38"/>
      <c r="P47" s="38"/>
      <c r="Q47" s="38"/>
      <c r="R47" s="39"/>
      <c r="S47" s="39"/>
      <c r="T47" s="39"/>
      <c r="U47" s="38"/>
      <c r="V47" s="38"/>
      <c r="W47" s="38"/>
      <c r="X47" s="38"/>
      <c r="Y47" s="40"/>
    </row>
    <row r="48" spans="1:25" x14ac:dyDescent="0.25">
      <c r="A48" s="43" t="s">
        <v>348</v>
      </c>
      <c r="B48" s="4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7"/>
      <c r="L48" s="38"/>
      <c r="M48" s="38"/>
      <c r="N48" s="38"/>
      <c r="O48" s="38"/>
      <c r="P48" s="38"/>
      <c r="Q48" s="38"/>
      <c r="R48" s="39"/>
      <c r="S48" s="39"/>
      <c r="T48" s="39"/>
      <c r="U48" s="38"/>
      <c r="V48" s="38"/>
      <c r="W48" s="38"/>
      <c r="X48" s="38"/>
      <c r="Y48" s="40"/>
    </row>
    <row r="49" spans="1:25" x14ac:dyDescent="0.25">
      <c r="A49" s="43" t="s">
        <v>348</v>
      </c>
      <c r="B49" s="43">
        <v>2015</v>
      </c>
      <c r="C49" s="2">
        <v>42</v>
      </c>
      <c r="D49" s="2"/>
      <c r="E49" s="2"/>
      <c r="F49" s="2"/>
      <c r="G49" s="2"/>
      <c r="H49" s="2"/>
      <c r="I49" s="2"/>
      <c r="J49" s="2"/>
      <c r="K49" s="27"/>
      <c r="L49" s="38"/>
      <c r="M49" s="38"/>
      <c r="N49" s="38"/>
      <c r="O49" s="38"/>
      <c r="P49" s="38"/>
      <c r="Q49" s="38"/>
      <c r="R49" s="39"/>
      <c r="S49" s="39"/>
      <c r="T49" s="39"/>
      <c r="U49" s="38"/>
      <c r="V49" s="38"/>
      <c r="W49" s="38"/>
      <c r="X49" s="38"/>
      <c r="Y49" s="40"/>
    </row>
    <row r="50" spans="1:25" x14ac:dyDescent="0.25">
      <c r="A50" s="43" t="s">
        <v>348</v>
      </c>
      <c r="B50" s="43">
        <v>2015</v>
      </c>
      <c r="C50" s="2">
        <v>43</v>
      </c>
      <c r="D50" s="27"/>
      <c r="E50" s="27"/>
      <c r="F50" s="27"/>
      <c r="G50" s="27"/>
      <c r="H50" s="27"/>
      <c r="I50" s="27"/>
      <c r="J50" s="27"/>
      <c r="K50" s="27"/>
      <c r="L50" s="38"/>
      <c r="M50" s="38"/>
      <c r="N50" s="38"/>
      <c r="O50" s="38"/>
      <c r="P50" s="38"/>
      <c r="Q50" s="38"/>
      <c r="R50" s="39"/>
      <c r="S50" s="39"/>
      <c r="T50" s="39"/>
      <c r="U50" s="38"/>
      <c r="V50" s="38"/>
      <c r="W50" s="38"/>
      <c r="X50" s="38"/>
      <c r="Y50" s="40"/>
    </row>
    <row r="51" spans="1:25" x14ac:dyDescent="0.25">
      <c r="A51" s="43" t="s">
        <v>348</v>
      </c>
      <c r="B51" s="4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7"/>
      <c r="L51" s="38"/>
      <c r="M51" s="38"/>
      <c r="N51" s="38"/>
      <c r="O51" s="38"/>
      <c r="P51" s="38"/>
      <c r="Q51" s="38"/>
      <c r="R51" s="39"/>
      <c r="S51" s="39"/>
      <c r="T51" s="39"/>
      <c r="U51" s="38"/>
      <c r="V51" s="38"/>
      <c r="W51" s="38"/>
      <c r="X51" s="38"/>
      <c r="Y51" s="40"/>
    </row>
    <row r="52" spans="1:25" x14ac:dyDescent="0.25">
      <c r="A52" s="43" t="s">
        <v>348</v>
      </c>
      <c r="B52" s="43">
        <v>2015</v>
      </c>
      <c r="C52" s="2">
        <v>45</v>
      </c>
      <c r="D52" s="2"/>
      <c r="E52" s="2"/>
      <c r="F52" s="2"/>
      <c r="G52" s="2"/>
      <c r="H52" s="2"/>
      <c r="I52" s="2"/>
      <c r="J52" s="2"/>
      <c r="K52" s="27"/>
      <c r="L52" s="38"/>
      <c r="M52" s="38"/>
      <c r="N52" s="38"/>
      <c r="O52" s="38"/>
      <c r="P52" s="38"/>
      <c r="Q52" s="38"/>
      <c r="R52" s="39"/>
      <c r="S52" s="39"/>
      <c r="T52" s="39"/>
      <c r="U52" s="38"/>
      <c r="V52" s="38"/>
      <c r="W52" s="38"/>
      <c r="X52" s="38"/>
      <c r="Y52" s="40"/>
    </row>
    <row r="53" spans="1:25" x14ac:dyDescent="0.25">
      <c r="A53" s="43" t="s">
        <v>348</v>
      </c>
      <c r="B53" s="43">
        <v>2015</v>
      </c>
      <c r="C53" s="2">
        <v>46</v>
      </c>
      <c r="D53" s="27"/>
      <c r="E53" s="27"/>
      <c r="F53" s="27"/>
      <c r="G53" s="27"/>
      <c r="H53" s="27"/>
      <c r="I53" s="27"/>
      <c r="J53" s="27"/>
      <c r="K53" s="27"/>
      <c r="L53" s="38"/>
      <c r="M53" s="38"/>
      <c r="N53" s="38"/>
      <c r="O53" s="38"/>
      <c r="P53" s="38"/>
      <c r="Q53" s="38"/>
      <c r="R53" s="39"/>
      <c r="S53" s="39"/>
      <c r="T53" s="39"/>
      <c r="U53" s="38"/>
      <c r="V53" s="38"/>
      <c r="W53" s="38"/>
      <c r="X53" s="38"/>
      <c r="Y53" s="40"/>
    </row>
    <row r="54" spans="1:25" x14ac:dyDescent="0.25">
      <c r="A54" s="43" t="s">
        <v>348</v>
      </c>
      <c r="B54" s="4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7"/>
      <c r="L54" s="38"/>
      <c r="M54" s="38"/>
      <c r="N54" s="38"/>
      <c r="O54" s="38"/>
      <c r="P54" s="38"/>
      <c r="Q54" s="38"/>
      <c r="R54" s="39"/>
      <c r="S54" s="39"/>
      <c r="T54" s="39"/>
      <c r="U54" s="38"/>
      <c r="V54" s="38"/>
      <c r="W54" s="38"/>
      <c r="X54" s="38"/>
      <c r="Y54" s="40"/>
    </row>
    <row r="55" spans="1:25" x14ac:dyDescent="0.25">
      <c r="A55" s="43" t="s">
        <v>348</v>
      </c>
      <c r="B55" s="43">
        <v>2015</v>
      </c>
      <c r="C55" s="2">
        <v>48</v>
      </c>
      <c r="D55" s="2"/>
      <c r="E55" s="2"/>
      <c r="F55" s="2"/>
      <c r="G55" s="2"/>
      <c r="H55" s="2"/>
      <c r="I55" s="2"/>
      <c r="J55" s="2"/>
      <c r="K55" s="27"/>
      <c r="L55" s="38"/>
      <c r="M55" s="38"/>
      <c r="N55" s="38"/>
      <c r="O55" s="38"/>
      <c r="P55" s="38"/>
      <c r="Q55" s="38"/>
      <c r="R55" s="39"/>
      <c r="S55" s="39"/>
      <c r="T55" s="39"/>
      <c r="U55" s="38"/>
      <c r="V55" s="38"/>
      <c r="W55" s="38"/>
      <c r="X55" s="38"/>
      <c r="Y55" s="40"/>
    </row>
    <row r="56" spans="1:25" x14ac:dyDescent="0.25">
      <c r="A56" s="43" t="s">
        <v>348</v>
      </c>
      <c r="B56" s="43">
        <v>2015</v>
      </c>
      <c r="C56" s="2">
        <v>49</v>
      </c>
      <c r="D56" s="27"/>
      <c r="E56" s="27"/>
      <c r="F56" s="27"/>
      <c r="G56" s="27"/>
      <c r="H56" s="27"/>
      <c r="I56" s="27"/>
      <c r="J56" s="27"/>
      <c r="K56" s="27"/>
      <c r="L56" s="38"/>
      <c r="M56" s="38"/>
      <c r="N56" s="38"/>
      <c r="O56" s="38"/>
      <c r="P56" s="38"/>
      <c r="Q56" s="38"/>
      <c r="R56" s="39"/>
      <c r="S56" s="39"/>
      <c r="T56" s="39"/>
      <c r="U56" s="38"/>
      <c r="V56" s="38"/>
      <c r="W56" s="38"/>
      <c r="X56" s="38"/>
      <c r="Y56" s="40"/>
    </row>
    <row r="57" spans="1:25" x14ac:dyDescent="0.25">
      <c r="A57" s="43" t="s">
        <v>348</v>
      </c>
      <c r="B57" s="4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7"/>
      <c r="L57" s="38"/>
      <c r="M57" s="38"/>
      <c r="N57" s="38"/>
      <c r="O57" s="38"/>
      <c r="P57" s="38"/>
      <c r="Q57" s="38"/>
      <c r="R57" s="39"/>
      <c r="S57" s="39"/>
      <c r="T57" s="39"/>
      <c r="U57" s="38"/>
      <c r="V57" s="38"/>
      <c r="W57" s="38"/>
      <c r="X57" s="38"/>
      <c r="Y57" s="40"/>
    </row>
    <row r="58" spans="1:25" x14ac:dyDescent="0.25">
      <c r="A58" s="43" t="s">
        <v>348</v>
      </c>
      <c r="B58" s="43">
        <v>2015</v>
      </c>
      <c r="C58" s="2">
        <v>51</v>
      </c>
      <c r="D58" s="2"/>
      <c r="E58" s="2"/>
      <c r="F58" s="2"/>
      <c r="G58" s="2"/>
      <c r="H58" s="2"/>
      <c r="I58" s="2"/>
      <c r="J58" s="2"/>
      <c r="K58" s="27"/>
      <c r="L58" s="38"/>
      <c r="M58" s="38"/>
      <c r="N58" s="38"/>
      <c r="O58" s="38"/>
      <c r="P58" s="38"/>
      <c r="Q58" s="38"/>
      <c r="R58" s="39"/>
      <c r="S58" s="39"/>
      <c r="T58" s="39"/>
      <c r="U58" s="38"/>
      <c r="V58" s="38"/>
      <c r="W58" s="38"/>
      <c r="X58" s="38"/>
      <c r="Y58" s="40"/>
    </row>
    <row r="59" spans="1:25" x14ac:dyDescent="0.25">
      <c r="A59" s="43" t="s">
        <v>348</v>
      </c>
      <c r="B59" s="43">
        <v>2015</v>
      </c>
      <c r="C59" s="2">
        <v>52</v>
      </c>
      <c r="D59" s="27"/>
      <c r="E59" s="27"/>
      <c r="F59" s="27"/>
      <c r="G59" s="27"/>
      <c r="H59" s="27"/>
      <c r="I59" s="27"/>
      <c r="J59" s="27"/>
      <c r="K59" s="27"/>
      <c r="L59" s="38"/>
      <c r="M59" s="38"/>
      <c r="N59" s="38"/>
      <c r="O59" s="38"/>
      <c r="P59" s="38"/>
      <c r="Q59" s="38"/>
      <c r="R59" s="39"/>
      <c r="S59" s="39"/>
      <c r="T59" s="39"/>
      <c r="U59" s="38"/>
      <c r="V59" s="38"/>
      <c r="W59" s="38"/>
      <c r="X59" s="38"/>
      <c r="Y59" s="4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BZ75"/>
  <sheetViews>
    <sheetView zoomScale="60" zoomScaleNormal="60" workbookViewId="0">
      <selection activeCell="B4" sqref="B4:B5"/>
    </sheetView>
  </sheetViews>
  <sheetFormatPr baseColWidth="10" defaultColWidth="11.42578125" defaultRowHeight="15" x14ac:dyDescent="0.25"/>
  <cols>
    <col min="1" max="1" width="22.140625" bestFit="1" customWidth="1"/>
    <col min="3" max="3" width="13" customWidth="1"/>
    <col min="4" max="4" width="17.42578125" customWidth="1"/>
    <col min="5" max="5" width="12.5703125" customWidth="1"/>
    <col min="6" max="6" width="13.140625" customWidth="1"/>
    <col min="7" max="7" width="9.42578125" hidden="1" customWidth="1"/>
    <col min="8" max="9" width="12.140625" customWidth="1"/>
    <col min="10" max="10" width="13.28515625" customWidth="1"/>
    <col min="11" max="11" width="16.28515625" customWidth="1"/>
    <col min="12" max="12" width="18.85546875" customWidth="1"/>
    <col min="13" max="13" width="17.85546875" customWidth="1"/>
    <col min="14" max="14" width="9.42578125" customWidth="1"/>
    <col min="15" max="15" width="13.85546875" customWidth="1"/>
    <col min="16" max="16" width="14.85546875" customWidth="1"/>
    <col min="17" max="17" width="14.140625" customWidth="1"/>
    <col min="18" max="19" width="14.42578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6" customFormat="1" ht="35.25" customHeight="1" x14ac:dyDescent="0.5">
      <c r="A1" s="287" t="str">
        <f>Leyendas!C30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Suriname - FluID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8"/>
      <c r="V1" s="289" t="s">
        <v>322</v>
      </c>
      <c r="W1" s="290"/>
      <c r="X1" s="290"/>
      <c r="Y1" s="290"/>
      <c r="Z1" s="291"/>
      <c r="AA1" s="289" t="s">
        <v>323</v>
      </c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/>
      <c r="AM1" s="290"/>
      <c r="AN1" s="290"/>
      <c r="AO1" s="290"/>
      <c r="AP1" s="290"/>
      <c r="AQ1" s="291"/>
    </row>
    <row r="2" spans="1:78" s="47" customFormat="1" ht="12.75" customHeight="1" x14ac:dyDescent="0.2">
      <c r="A2" s="285" t="str">
        <f>"Influenza and Other Respiratory Virus Surveillance. " &amp; Leyendas!$B$2 &amp; ", "  &amp; IF(Leyendas!$J$2 &lt;&gt; Leyendas!$K$2,Leyendas!$J$2 &amp; " - " &amp; Leyendas!$K$2,Leyendas!$K$2)</f>
        <v>Influenza and Other Respiratory Virus Surveillance. SARI, 2019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6"/>
      <c r="V2" s="292"/>
      <c r="W2" s="293"/>
      <c r="X2" s="293"/>
      <c r="Y2" s="293"/>
      <c r="Z2" s="294"/>
      <c r="AA2" s="292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3"/>
      <c r="AO2" s="293"/>
      <c r="AP2" s="293"/>
      <c r="AQ2" s="294"/>
    </row>
    <row r="3" spans="1:78" s="47" customFormat="1" ht="38.25" customHeight="1" thickBot="1" x14ac:dyDescent="0.25">
      <c r="A3" s="285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6"/>
      <c r="V3" s="295"/>
      <c r="W3" s="296"/>
      <c r="X3" s="296"/>
      <c r="Y3" s="296"/>
      <c r="Z3" s="297"/>
      <c r="AA3" s="295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7"/>
    </row>
    <row r="4" spans="1:78" ht="42.75" customHeight="1" x14ac:dyDescent="0.25">
      <c r="A4" s="284" t="str">
        <f>IF(Leyendas!$E$2&lt;&gt;"",Leyendas!$E$1,IF(Leyendas!$D$2&lt;&gt;"",Leyendas!$D$1,Leyendas!$C$1))</f>
        <v>Country</v>
      </c>
      <c r="B4" s="279" t="s">
        <v>192</v>
      </c>
      <c r="C4" s="271" t="s">
        <v>204</v>
      </c>
      <c r="D4" s="273" t="s">
        <v>407</v>
      </c>
      <c r="E4" s="274"/>
      <c r="F4" s="274"/>
      <c r="G4" s="274"/>
      <c r="H4" s="275"/>
      <c r="I4" s="298" t="s">
        <v>408</v>
      </c>
      <c r="J4" s="299"/>
      <c r="K4" s="299"/>
      <c r="L4" s="300"/>
      <c r="M4" s="301" t="s">
        <v>409</v>
      </c>
      <c r="N4" s="302"/>
      <c r="O4" s="302"/>
      <c r="P4" s="302"/>
      <c r="Q4" s="302"/>
      <c r="R4" s="302"/>
      <c r="S4" s="302"/>
      <c r="T4" s="303"/>
      <c r="U4" s="304" t="s">
        <v>410</v>
      </c>
      <c r="V4" s="278" t="s">
        <v>210</v>
      </c>
      <c r="W4" s="278" t="s">
        <v>211</v>
      </c>
      <c r="X4" s="278" t="s">
        <v>212</v>
      </c>
      <c r="Y4" s="278" t="s">
        <v>213</v>
      </c>
      <c r="Z4" s="278" t="s">
        <v>214</v>
      </c>
      <c r="AA4" s="282" t="s">
        <v>411</v>
      </c>
      <c r="AB4" s="280" t="s">
        <v>412</v>
      </c>
      <c r="AC4" s="306" t="s">
        <v>413</v>
      </c>
      <c r="AD4" s="308" t="s">
        <v>414</v>
      </c>
      <c r="AE4" s="309"/>
      <c r="AF4" s="309"/>
      <c r="AG4" s="309"/>
      <c r="AH4" s="310"/>
      <c r="AI4" s="276" t="s">
        <v>415</v>
      </c>
      <c r="AJ4" s="276" t="s">
        <v>115</v>
      </c>
      <c r="AK4" s="276" t="s">
        <v>215</v>
      </c>
      <c r="AL4" s="276" t="s">
        <v>116</v>
      </c>
      <c r="AM4" s="276" t="s">
        <v>416</v>
      </c>
      <c r="AN4" s="276" t="s">
        <v>216</v>
      </c>
      <c r="AO4" s="276" t="s">
        <v>417</v>
      </c>
      <c r="AP4" s="276" t="s">
        <v>418</v>
      </c>
      <c r="AQ4" s="311" t="s">
        <v>419</v>
      </c>
    </row>
    <row r="5" spans="1:78" s="44" customFormat="1" ht="60.75" customHeight="1" thickBot="1" x14ac:dyDescent="0.3">
      <c r="A5" s="284"/>
      <c r="B5" s="279"/>
      <c r="C5" s="272"/>
      <c r="D5" s="224" t="s">
        <v>119</v>
      </c>
      <c r="E5" s="225" t="s">
        <v>205</v>
      </c>
      <c r="F5" s="226" t="s">
        <v>420</v>
      </c>
      <c r="G5" s="226" t="s">
        <v>421</v>
      </c>
      <c r="H5" s="225" t="s">
        <v>3</v>
      </c>
      <c r="I5" s="227" t="s">
        <v>120</v>
      </c>
      <c r="J5" s="227" t="s">
        <v>405</v>
      </c>
      <c r="K5" s="227" t="s">
        <v>121</v>
      </c>
      <c r="L5" s="227" t="s">
        <v>422</v>
      </c>
      <c r="M5" s="228" t="s">
        <v>122</v>
      </c>
      <c r="N5" s="228" t="s">
        <v>207</v>
      </c>
      <c r="O5" s="228" t="s">
        <v>2</v>
      </c>
      <c r="P5" s="228" t="s">
        <v>423</v>
      </c>
      <c r="Q5" s="228" t="s">
        <v>208</v>
      </c>
      <c r="R5" s="228" t="s">
        <v>117</v>
      </c>
      <c r="S5" s="228" t="s">
        <v>118</v>
      </c>
      <c r="T5" s="228" t="s">
        <v>424</v>
      </c>
      <c r="U5" s="305"/>
      <c r="V5" s="279"/>
      <c r="W5" s="279"/>
      <c r="X5" s="279"/>
      <c r="Y5" s="279"/>
      <c r="Z5" s="279"/>
      <c r="AA5" s="283"/>
      <c r="AB5" s="281"/>
      <c r="AC5" s="307"/>
      <c r="AD5" s="229" t="s">
        <v>425</v>
      </c>
      <c r="AE5" s="230" t="s">
        <v>426</v>
      </c>
      <c r="AF5" s="230" t="s">
        <v>206</v>
      </c>
      <c r="AG5" s="229" t="s">
        <v>427</v>
      </c>
      <c r="AH5" s="229" t="s">
        <v>428</v>
      </c>
      <c r="AI5" s="277"/>
      <c r="AJ5" s="277"/>
      <c r="AK5" s="277"/>
      <c r="AL5" s="277"/>
      <c r="AM5" s="277"/>
      <c r="AN5" s="277"/>
      <c r="AO5" s="277"/>
      <c r="AP5" s="277"/>
      <c r="AQ5" s="312"/>
    </row>
    <row r="6" spans="1:78" s="46" customFormat="1" ht="16.5" customHeight="1" x14ac:dyDescent="0.25">
      <c r="A6" s="46" t="str">
        <f>CONCATENATE(Leyendas!$C$2)</f>
        <v>Suriname</v>
      </c>
      <c r="B6" s="46" t="str">
        <f>CONCATENATE(Leyendas!$A$2)</f>
        <v>2019</v>
      </c>
      <c r="C6" s="48" t="s">
        <v>123</v>
      </c>
      <c r="D6" s="156"/>
      <c r="E6" s="156"/>
      <c r="F6" s="156"/>
      <c r="G6" s="156"/>
      <c r="H6" s="156"/>
      <c r="I6" s="157"/>
      <c r="J6" s="157"/>
      <c r="K6" s="157"/>
      <c r="L6" s="157"/>
      <c r="M6" s="158"/>
      <c r="N6" s="158"/>
      <c r="O6" s="158"/>
      <c r="P6" s="158"/>
      <c r="Q6" s="158"/>
      <c r="R6" s="158"/>
      <c r="S6" s="158"/>
      <c r="T6" s="158"/>
      <c r="U6" s="158"/>
      <c r="V6" s="159"/>
      <c r="W6" s="159"/>
      <c r="X6" s="159"/>
      <c r="Y6" s="159"/>
      <c r="Z6" s="159"/>
      <c r="AA6" s="259" t="str">
        <f t="shared" ref="AA6:AA57" si="0">IF(V6=0,"",W6/V6)</f>
        <v/>
      </c>
      <c r="AB6" s="259" t="str">
        <f t="shared" ref="AB6:AB57" si="1">IF(V6=0,"",X6/V6)</f>
        <v/>
      </c>
      <c r="AC6" s="259" t="str">
        <f>IF(V6=0,"",Y6/V6)</f>
        <v/>
      </c>
      <c r="AD6" s="259" t="str">
        <f t="shared" ref="AD6:AG21" si="2">IF($Y6=0,"",D6/$Y6)</f>
        <v/>
      </c>
      <c r="AE6" s="259" t="str">
        <f t="shared" si="2"/>
        <v/>
      </c>
      <c r="AF6" s="259" t="str">
        <f t="shared" si="2"/>
        <v/>
      </c>
      <c r="AG6" s="259" t="str">
        <f t="shared" si="2"/>
        <v/>
      </c>
      <c r="AH6" s="259" t="str">
        <f>IF($Y6=0,"",H6/$Y6)</f>
        <v/>
      </c>
      <c r="AI6" s="260" t="str">
        <f>IF($V6=0,"",Z6/$V6)</f>
        <v/>
      </c>
      <c r="AJ6" s="259" t="str">
        <f t="shared" ref="AJ6:AQ21" si="3">IF($V6=0,"",M6/$V6)</f>
        <v/>
      </c>
      <c r="AK6" s="259" t="str">
        <f t="shared" si="3"/>
        <v/>
      </c>
      <c r="AL6" s="259" t="str">
        <f t="shared" si="3"/>
        <v/>
      </c>
      <c r="AM6" s="259" t="str">
        <f t="shared" si="3"/>
        <v/>
      </c>
      <c r="AN6" s="259" t="str">
        <f t="shared" si="3"/>
        <v/>
      </c>
      <c r="AO6" s="259" t="str">
        <f t="shared" si="3"/>
        <v/>
      </c>
      <c r="AP6" s="259" t="str">
        <f t="shared" si="3"/>
        <v/>
      </c>
      <c r="AQ6" s="259" t="str">
        <f t="shared" si="3"/>
        <v/>
      </c>
      <c r="AR6" s="54"/>
      <c r="BY6" s="231" t="str">
        <f>$B6</f>
        <v>2019</v>
      </c>
      <c r="BZ6" s="231" t="str">
        <f>$C6</f>
        <v>1</v>
      </c>
    </row>
    <row r="7" spans="1:78" s="46" customFormat="1" ht="16.5" customHeight="1" x14ac:dyDescent="0.25">
      <c r="A7" s="46" t="str">
        <f>CONCATENATE(Leyendas!$C$2)</f>
        <v>Suriname</v>
      </c>
      <c r="B7" s="46" t="str">
        <f>CONCATENATE(Leyendas!$A$2)</f>
        <v>2019</v>
      </c>
      <c r="C7" s="48" t="s">
        <v>124</v>
      </c>
      <c r="D7" s="156"/>
      <c r="E7" s="156"/>
      <c r="F7" s="156"/>
      <c r="G7" s="156"/>
      <c r="H7" s="156"/>
      <c r="I7" s="157"/>
      <c r="J7" s="157"/>
      <c r="K7" s="157"/>
      <c r="L7" s="157"/>
      <c r="M7" s="158"/>
      <c r="N7" s="158"/>
      <c r="O7" s="158"/>
      <c r="P7" s="158"/>
      <c r="Q7" s="158"/>
      <c r="R7" s="158"/>
      <c r="S7" s="158"/>
      <c r="T7" s="158"/>
      <c r="U7" s="158"/>
      <c r="V7" s="159"/>
      <c r="W7" s="159"/>
      <c r="X7" s="159"/>
      <c r="Y7" s="159"/>
      <c r="Z7" s="159"/>
      <c r="AA7" s="259" t="str">
        <f t="shared" si="0"/>
        <v/>
      </c>
      <c r="AB7" s="259" t="str">
        <f t="shared" si="1"/>
        <v/>
      </c>
      <c r="AC7" s="259" t="str">
        <f t="shared" ref="AC7:AC57" si="4">IF(V7=0,"",Y7/V7)</f>
        <v/>
      </c>
      <c r="AD7" s="259" t="str">
        <f t="shared" si="2"/>
        <v/>
      </c>
      <c r="AE7" s="259" t="str">
        <f t="shared" si="2"/>
        <v/>
      </c>
      <c r="AF7" s="259" t="str">
        <f t="shared" si="2"/>
        <v/>
      </c>
      <c r="AG7" s="259" t="str">
        <f t="shared" si="2"/>
        <v/>
      </c>
      <c r="AH7" s="259" t="str">
        <f t="shared" ref="AH7:AH57" si="5">IF($Y7=0,"",H7/$Y7)</f>
        <v/>
      </c>
      <c r="AI7" s="260" t="str">
        <f t="shared" ref="AI7:AI57" si="6">IF($V7=0,"",Z7/$V7)</f>
        <v/>
      </c>
      <c r="AJ7" s="259" t="str">
        <f t="shared" si="3"/>
        <v/>
      </c>
      <c r="AK7" s="259" t="str">
        <f t="shared" si="3"/>
        <v/>
      </c>
      <c r="AL7" s="259" t="str">
        <f t="shared" si="3"/>
        <v/>
      </c>
      <c r="AM7" s="259" t="str">
        <f t="shared" si="3"/>
        <v/>
      </c>
      <c r="AN7" s="259" t="str">
        <f t="shared" si="3"/>
        <v/>
      </c>
      <c r="AO7" s="259" t="str">
        <f t="shared" si="3"/>
        <v/>
      </c>
      <c r="AP7" s="259" t="str">
        <f t="shared" si="3"/>
        <v/>
      </c>
      <c r="AQ7" s="259" t="str">
        <f t="shared" si="3"/>
        <v/>
      </c>
      <c r="AR7" s="54"/>
      <c r="BY7" s="231"/>
      <c r="BZ7" s="231" t="str">
        <f t="shared" ref="BZ7:BZ57" si="7">$C7</f>
        <v>2</v>
      </c>
    </row>
    <row r="8" spans="1:78" s="46" customFormat="1" ht="16.5" customHeight="1" x14ac:dyDescent="0.25">
      <c r="A8" s="46" t="str">
        <f>CONCATENATE(Leyendas!$C$2)</f>
        <v>Suriname</v>
      </c>
      <c r="B8" s="46" t="str">
        <f>CONCATENATE(Leyendas!$A$2)</f>
        <v>2019</v>
      </c>
      <c r="C8" s="48" t="s">
        <v>125</v>
      </c>
      <c r="D8" s="156"/>
      <c r="E8" s="156"/>
      <c r="F8" s="156"/>
      <c r="G8" s="156"/>
      <c r="H8" s="156"/>
      <c r="I8" s="157"/>
      <c r="J8" s="157"/>
      <c r="K8" s="157"/>
      <c r="L8" s="157"/>
      <c r="M8" s="158"/>
      <c r="N8" s="158"/>
      <c r="O8" s="158"/>
      <c r="P8" s="158"/>
      <c r="Q8" s="158"/>
      <c r="R8" s="158"/>
      <c r="S8" s="158"/>
      <c r="T8" s="158"/>
      <c r="U8" s="158"/>
      <c r="V8" s="159"/>
      <c r="W8" s="159"/>
      <c r="X8" s="159"/>
      <c r="Y8" s="159"/>
      <c r="Z8" s="159"/>
      <c r="AA8" s="259" t="str">
        <f t="shared" si="0"/>
        <v/>
      </c>
      <c r="AB8" s="259" t="str">
        <f t="shared" si="1"/>
        <v/>
      </c>
      <c r="AC8" s="259" t="str">
        <f t="shared" si="4"/>
        <v/>
      </c>
      <c r="AD8" s="259" t="str">
        <f t="shared" si="2"/>
        <v/>
      </c>
      <c r="AE8" s="259" t="str">
        <f t="shared" si="2"/>
        <v/>
      </c>
      <c r="AF8" s="259" t="str">
        <f t="shared" si="2"/>
        <v/>
      </c>
      <c r="AG8" s="259" t="str">
        <f t="shared" si="2"/>
        <v/>
      </c>
      <c r="AH8" s="259" t="str">
        <f t="shared" si="5"/>
        <v/>
      </c>
      <c r="AI8" s="260" t="str">
        <f t="shared" si="6"/>
        <v/>
      </c>
      <c r="AJ8" s="259" t="str">
        <f t="shared" si="3"/>
        <v/>
      </c>
      <c r="AK8" s="259" t="str">
        <f t="shared" si="3"/>
        <v/>
      </c>
      <c r="AL8" s="259" t="str">
        <f t="shared" si="3"/>
        <v/>
      </c>
      <c r="AM8" s="259" t="str">
        <f t="shared" si="3"/>
        <v/>
      </c>
      <c r="AN8" s="259" t="str">
        <f t="shared" si="3"/>
        <v/>
      </c>
      <c r="AO8" s="259" t="str">
        <f t="shared" si="3"/>
        <v/>
      </c>
      <c r="AP8" s="259" t="str">
        <f t="shared" si="3"/>
        <v/>
      </c>
      <c r="AQ8" s="259" t="str">
        <f t="shared" si="3"/>
        <v/>
      </c>
      <c r="AR8" s="54"/>
      <c r="BY8" s="231"/>
      <c r="BZ8" s="231" t="str">
        <f t="shared" si="7"/>
        <v>3</v>
      </c>
    </row>
    <row r="9" spans="1:78" s="46" customFormat="1" ht="16.5" customHeight="1" x14ac:dyDescent="0.25">
      <c r="A9" s="46" t="str">
        <f>CONCATENATE(Leyendas!$C$2)</f>
        <v>Suriname</v>
      </c>
      <c r="B9" s="46" t="str">
        <f>CONCATENATE(Leyendas!$A$2)</f>
        <v>2019</v>
      </c>
      <c r="C9" s="48" t="s">
        <v>126</v>
      </c>
      <c r="D9" s="156"/>
      <c r="E9" s="156"/>
      <c r="F9" s="156"/>
      <c r="G9" s="156"/>
      <c r="H9" s="156"/>
      <c r="I9" s="157"/>
      <c r="J9" s="157"/>
      <c r="K9" s="157"/>
      <c r="L9" s="157"/>
      <c r="M9" s="158"/>
      <c r="N9" s="158"/>
      <c r="O9" s="158"/>
      <c r="P9" s="158"/>
      <c r="Q9" s="158"/>
      <c r="R9" s="158"/>
      <c r="S9" s="158"/>
      <c r="T9" s="158"/>
      <c r="U9" s="158"/>
      <c r="V9" s="159"/>
      <c r="W9" s="159"/>
      <c r="X9" s="159"/>
      <c r="Y9" s="159"/>
      <c r="Z9" s="159"/>
      <c r="AA9" s="259" t="str">
        <f t="shared" si="0"/>
        <v/>
      </c>
      <c r="AB9" s="259" t="str">
        <f t="shared" si="1"/>
        <v/>
      </c>
      <c r="AC9" s="259" t="str">
        <f t="shared" si="4"/>
        <v/>
      </c>
      <c r="AD9" s="259" t="str">
        <f t="shared" si="2"/>
        <v/>
      </c>
      <c r="AE9" s="259" t="str">
        <f t="shared" si="2"/>
        <v/>
      </c>
      <c r="AF9" s="259" t="str">
        <f t="shared" si="2"/>
        <v/>
      </c>
      <c r="AG9" s="259" t="str">
        <f t="shared" si="2"/>
        <v/>
      </c>
      <c r="AH9" s="259" t="str">
        <f t="shared" si="5"/>
        <v/>
      </c>
      <c r="AI9" s="260" t="str">
        <f t="shared" si="6"/>
        <v/>
      </c>
      <c r="AJ9" s="259" t="str">
        <f t="shared" si="3"/>
        <v/>
      </c>
      <c r="AK9" s="259" t="str">
        <f t="shared" si="3"/>
        <v/>
      </c>
      <c r="AL9" s="259" t="str">
        <f t="shared" si="3"/>
        <v/>
      </c>
      <c r="AM9" s="259" t="str">
        <f t="shared" si="3"/>
        <v/>
      </c>
      <c r="AN9" s="259" t="str">
        <f t="shared" si="3"/>
        <v/>
      </c>
      <c r="AO9" s="259" t="str">
        <f t="shared" si="3"/>
        <v/>
      </c>
      <c r="AP9" s="259" t="str">
        <f t="shared" si="3"/>
        <v/>
      </c>
      <c r="AQ9" s="259" t="str">
        <f t="shared" si="3"/>
        <v/>
      </c>
      <c r="AR9" s="54"/>
      <c r="BY9" s="231"/>
      <c r="BZ9" s="231" t="str">
        <f t="shared" si="7"/>
        <v>4</v>
      </c>
    </row>
    <row r="10" spans="1:78" s="46" customFormat="1" ht="16.5" customHeight="1" x14ac:dyDescent="0.25">
      <c r="A10" s="46" t="str">
        <f>CONCATENATE(Leyendas!$C$2)</f>
        <v>Suriname</v>
      </c>
      <c r="B10" s="46" t="str">
        <f>CONCATENATE(Leyendas!$A$2)</f>
        <v>2019</v>
      </c>
      <c r="C10" s="48" t="s">
        <v>127</v>
      </c>
      <c r="D10" s="99"/>
      <c r="E10" s="99"/>
      <c r="F10" s="99"/>
      <c r="G10" s="99"/>
      <c r="H10" s="99"/>
      <c r="I10" s="85"/>
      <c r="J10" s="221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93"/>
      <c r="V10" s="98"/>
      <c r="W10" s="51"/>
      <c r="X10" s="51"/>
      <c r="Y10" s="51"/>
      <c r="Z10" s="51"/>
      <c r="AA10" s="259" t="str">
        <f t="shared" si="0"/>
        <v/>
      </c>
      <c r="AB10" s="259" t="str">
        <f t="shared" si="1"/>
        <v/>
      </c>
      <c r="AC10" s="259" t="str">
        <f t="shared" si="4"/>
        <v/>
      </c>
      <c r="AD10" s="259" t="str">
        <f t="shared" si="2"/>
        <v/>
      </c>
      <c r="AE10" s="259" t="str">
        <f t="shared" si="2"/>
        <v/>
      </c>
      <c r="AF10" s="259" t="str">
        <f t="shared" si="2"/>
        <v/>
      </c>
      <c r="AG10" s="259" t="str">
        <f t="shared" si="2"/>
        <v/>
      </c>
      <c r="AH10" s="259" t="str">
        <f t="shared" si="5"/>
        <v/>
      </c>
      <c r="AI10" s="260" t="str">
        <f t="shared" si="6"/>
        <v/>
      </c>
      <c r="AJ10" s="259" t="str">
        <f t="shared" si="3"/>
        <v/>
      </c>
      <c r="AK10" s="259" t="str">
        <f t="shared" si="3"/>
        <v/>
      </c>
      <c r="AL10" s="259" t="str">
        <f t="shared" si="3"/>
        <v/>
      </c>
      <c r="AM10" s="259" t="str">
        <f t="shared" si="3"/>
        <v/>
      </c>
      <c r="AN10" s="259" t="str">
        <f t="shared" si="3"/>
        <v/>
      </c>
      <c r="AO10" s="259" t="str">
        <f t="shared" si="3"/>
        <v/>
      </c>
      <c r="AP10" s="259" t="str">
        <f t="shared" si="3"/>
        <v/>
      </c>
      <c r="AQ10" s="259" t="str">
        <f t="shared" si="3"/>
        <v/>
      </c>
      <c r="AR10" s="54"/>
      <c r="BY10" s="231"/>
      <c r="BZ10" s="231" t="str">
        <f t="shared" si="7"/>
        <v>5</v>
      </c>
    </row>
    <row r="11" spans="1:78" s="46" customFormat="1" ht="16.5" customHeight="1" x14ac:dyDescent="0.25">
      <c r="A11" s="46" t="str">
        <f>CONCATENATE(Leyendas!$C$2)</f>
        <v>Suriname</v>
      </c>
      <c r="B11" s="46" t="str">
        <f>CONCATENATE(Leyendas!$A$2)</f>
        <v>2019</v>
      </c>
      <c r="C11" s="48" t="s">
        <v>128</v>
      </c>
      <c r="D11" s="99"/>
      <c r="E11" s="99"/>
      <c r="F11" s="99"/>
      <c r="G11" s="99"/>
      <c r="H11" s="99"/>
      <c r="I11" s="85"/>
      <c r="J11" s="221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93"/>
      <c r="V11" s="98"/>
      <c r="W11" s="51"/>
      <c r="X11" s="51"/>
      <c r="Y11" s="51"/>
      <c r="Z11" s="51"/>
      <c r="AA11" s="259" t="str">
        <f t="shared" si="0"/>
        <v/>
      </c>
      <c r="AB11" s="259" t="str">
        <f t="shared" si="1"/>
        <v/>
      </c>
      <c r="AC11" s="259" t="str">
        <f t="shared" si="4"/>
        <v/>
      </c>
      <c r="AD11" s="259" t="str">
        <f t="shared" si="2"/>
        <v/>
      </c>
      <c r="AE11" s="259" t="str">
        <f t="shared" si="2"/>
        <v/>
      </c>
      <c r="AF11" s="259" t="str">
        <f t="shared" si="2"/>
        <v/>
      </c>
      <c r="AG11" s="259" t="str">
        <f t="shared" si="2"/>
        <v/>
      </c>
      <c r="AH11" s="259" t="str">
        <f t="shared" si="5"/>
        <v/>
      </c>
      <c r="AI11" s="260" t="str">
        <f t="shared" si="6"/>
        <v/>
      </c>
      <c r="AJ11" s="259" t="str">
        <f t="shared" si="3"/>
        <v/>
      </c>
      <c r="AK11" s="259" t="str">
        <f t="shared" si="3"/>
        <v/>
      </c>
      <c r="AL11" s="259" t="str">
        <f t="shared" si="3"/>
        <v/>
      </c>
      <c r="AM11" s="259" t="str">
        <f t="shared" si="3"/>
        <v/>
      </c>
      <c r="AN11" s="259" t="str">
        <f t="shared" si="3"/>
        <v/>
      </c>
      <c r="AO11" s="259" t="str">
        <f t="shared" si="3"/>
        <v/>
      </c>
      <c r="AP11" s="259" t="str">
        <f t="shared" si="3"/>
        <v/>
      </c>
      <c r="AQ11" s="259" t="str">
        <f t="shared" si="3"/>
        <v/>
      </c>
      <c r="AR11" s="54"/>
      <c r="BY11" s="231"/>
      <c r="BZ11" s="231" t="str">
        <f t="shared" si="7"/>
        <v>6</v>
      </c>
    </row>
    <row r="12" spans="1:78" s="46" customFormat="1" ht="16.5" customHeight="1" x14ac:dyDescent="0.25">
      <c r="A12" s="46" t="str">
        <f>CONCATENATE(Leyendas!$C$2)</f>
        <v>Suriname</v>
      </c>
      <c r="B12" s="46" t="str">
        <f>CONCATENATE(Leyendas!$A$2)</f>
        <v>2019</v>
      </c>
      <c r="C12" s="48" t="s">
        <v>129</v>
      </c>
      <c r="D12" s="99"/>
      <c r="E12" s="99"/>
      <c r="F12" s="99"/>
      <c r="G12" s="99"/>
      <c r="H12" s="99"/>
      <c r="I12" s="85"/>
      <c r="J12" s="221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93"/>
      <c r="V12" s="98"/>
      <c r="W12" s="51"/>
      <c r="X12" s="51"/>
      <c r="Y12" s="51"/>
      <c r="Z12" s="51"/>
      <c r="AA12" s="259" t="str">
        <f t="shared" si="0"/>
        <v/>
      </c>
      <c r="AB12" s="259" t="str">
        <f t="shared" si="1"/>
        <v/>
      </c>
      <c r="AC12" s="259" t="str">
        <f t="shared" si="4"/>
        <v/>
      </c>
      <c r="AD12" s="259" t="str">
        <f t="shared" si="2"/>
        <v/>
      </c>
      <c r="AE12" s="259" t="str">
        <f t="shared" si="2"/>
        <v/>
      </c>
      <c r="AF12" s="259" t="str">
        <f t="shared" si="2"/>
        <v/>
      </c>
      <c r="AG12" s="259" t="str">
        <f t="shared" si="2"/>
        <v/>
      </c>
      <c r="AH12" s="259" t="str">
        <f t="shared" si="5"/>
        <v/>
      </c>
      <c r="AI12" s="260" t="str">
        <f t="shared" si="6"/>
        <v/>
      </c>
      <c r="AJ12" s="259" t="str">
        <f t="shared" si="3"/>
        <v/>
      </c>
      <c r="AK12" s="259" t="str">
        <f t="shared" si="3"/>
        <v/>
      </c>
      <c r="AL12" s="259" t="str">
        <f t="shared" si="3"/>
        <v/>
      </c>
      <c r="AM12" s="259" t="str">
        <f t="shared" si="3"/>
        <v/>
      </c>
      <c r="AN12" s="259" t="str">
        <f t="shared" si="3"/>
        <v/>
      </c>
      <c r="AO12" s="259" t="str">
        <f t="shared" si="3"/>
        <v/>
      </c>
      <c r="AP12" s="259" t="str">
        <f t="shared" si="3"/>
        <v/>
      </c>
      <c r="AQ12" s="259" t="str">
        <f t="shared" si="3"/>
        <v/>
      </c>
      <c r="AR12" s="54"/>
      <c r="BY12" s="231"/>
      <c r="BZ12" s="231" t="str">
        <f t="shared" si="7"/>
        <v>7</v>
      </c>
    </row>
    <row r="13" spans="1:78" s="46" customFormat="1" ht="16.5" customHeight="1" x14ac:dyDescent="0.25">
      <c r="A13" s="46" t="str">
        <f>CONCATENATE(Leyendas!$C$2)</f>
        <v>Suriname</v>
      </c>
      <c r="B13" s="46" t="str">
        <f>CONCATENATE(Leyendas!$A$2)</f>
        <v>2019</v>
      </c>
      <c r="C13" s="48" t="s">
        <v>130</v>
      </c>
      <c r="D13" s="99"/>
      <c r="E13" s="99"/>
      <c r="F13" s="99"/>
      <c r="G13" s="99"/>
      <c r="H13" s="99"/>
      <c r="I13" s="85"/>
      <c r="J13" s="22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93"/>
      <c r="V13" s="98"/>
      <c r="W13" s="51"/>
      <c r="X13" s="51"/>
      <c r="Y13" s="51"/>
      <c r="Z13" s="51"/>
      <c r="AA13" s="259" t="str">
        <f t="shared" si="0"/>
        <v/>
      </c>
      <c r="AB13" s="259" t="str">
        <f t="shared" si="1"/>
        <v/>
      </c>
      <c r="AC13" s="259" t="str">
        <f t="shared" si="4"/>
        <v/>
      </c>
      <c r="AD13" s="259" t="str">
        <f t="shared" si="2"/>
        <v/>
      </c>
      <c r="AE13" s="259" t="str">
        <f t="shared" si="2"/>
        <v/>
      </c>
      <c r="AF13" s="259" t="str">
        <f t="shared" si="2"/>
        <v/>
      </c>
      <c r="AG13" s="259" t="str">
        <f t="shared" si="2"/>
        <v/>
      </c>
      <c r="AH13" s="259" t="str">
        <f t="shared" si="5"/>
        <v/>
      </c>
      <c r="AI13" s="260" t="str">
        <f t="shared" si="6"/>
        <v/>
      </c>
      <c r="AJ13" s="259" t="str">
        <f t="shared" si="3"/>
        <v/>
      </c>
      <c r="AK13" s="259" t="str">
        <f t="shared" si="3"/>
        <v/>
      </c>
      <c r="AL13" s="259" t="str">
        <f t="shared" si="3"/>
        <v/>
      </c>
      <c r="AM13" s="259" t="str">
        <f t="shared" si="3"/>
        <v/>
      </c>
      <c r="AN13" s="259" t="str">
        <f t="shared" si="3"/>
        <v/>
      </c>
      <c r="AO13" s="259" t="str">
        <f t="shared" si="3"/>
        <v/>
      </c>
      <c r="AP13" s="259" t="str">
        <f t="shared" si="3"/>
        <v/>
      </c>
      <c r="AQ13" s="259" t="str">
        <f t="shared" si="3"/>
        <v/>
      </c>
      <c r="AR13" s="54"/>
      <c r="BY13" s="231"/>
      <c r="BZ13" s="231" t="str">
        <f t="shared" si="7"/>
        <v>8</v>
      </c>
    </row>
    <row r="14" spans="1:78" s="46" customFormat="1" ht="16.5" customHeight="1" x14ac:dyDescent="0.25">
      <c r="A14" s="46" t="str">
        <f>CONCATENATE(Leyendas!$C$2)</f>
        <v>Suriname</v>
      </c>
      <c r="B14" s="46" t="str">
        <f>CONCATENATE(Leyendas!$A$2)</f>
        <v>2019</v>
      </c>
      <c r="C14" s="48" t="s">
        <v>131</v>
      </c>
      <c r="D14" s="99"/>
      <c r="E14" s="99"/>
      <c r="F14" s="99"/>
      <c r="G14" s="99"/>
      <c r="H14" s="99"/>
      <c r="I14" s="85"/>
      <c r="J14" s="221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93"/>
      <c r="V14" s="98"/>
      <c r="W14" s="51"/>
      <c r="X14" s="51"/>
      <c r="Y14" s="51"/>
      <c r="Z14" s="51"/>
      <c r="AA14" s="259" t="str">
        <f t="shared" si="0"/>
        <v/>
      </c>
      <c r="AB14" s="259" t="str">
        <f t="shared" si="1"/>
        <v/>
      </c>
      <c r="AC14" s="259" t="str">
        <f t="shared" si="4"/>
        <v/>
      </c>
      <c r="AD14" s="259" t="str">
        <f t="shared" si="2"/>
        <v/>
      </c>
      <c r="AE14" s="259" t="str">
        <f t="shared" si="2"/>
        <v/>
      </c>
      <c r="AF14" s="259" t="str">
        <f t="shared" si="2"/>
        <v/>
      </c>
      <c r="AG14" s="259" t="str">
        <f t="shared" si="2"/>
        <v/>
      </c>
      <c r="AH14" s="259" t="str">
        <f t="shared" si="5"/>
        <v/>
      </c>
      <c r="AI14" s="260" t="str">
        <f t="shared" si="6"/>
        <v/>
      </c>
      <c r="AJ14" s="259" t="str">
        <f t="shared" si="3"/>
        <v/>
      </c>
      <c r="AK14" s="259" t="str">
        <f t="shared" si="3"/>
        <v/>
      </c>
      <c r="AL14" s="259" t="str">
        <f t="shared" si="3"/>
        <v/>
      </c>
      <c r="AM14" s="259" t="str">
        <f t="shared" si="3"/>
        <v/>
      </c>
      <c r="AN14" s="259" t="str">
        <f t="shared" si="3"/>
        <v/>
      </c>
      <c r="AO14" s="259" t="str">
        <f t="shared" si="3"/>
        <v/>
      </c>
      <c r="AP14" s="259" t="str">
        <f t="shared" si="3"/>
        <v/>
      </c>
      <c r="AQ14" s="259" t="str">
        <f t="shared" si="3"/>
        <v/>
      </c>
      <c r="AR14" s="54"/>
      <c r="BY14" s="231"/>
      <c r="BZ14" s="231" t="str">
        <f t="shared" si="7"/>
        <v>9</v>
      </c>
    </row>
    <row r="15" spans="1:78" s="46" customFormat="1" ht="16.5" customHeight="1" x14ac:dyDescent="0.25">
      <c r="A15" s="46" t="str">
        <f>CONCATENATE(Leyendas!$C$2)</f>
        <v>Suriname</v>
      </c>
      <c r="B15" s="46" t="str">
        <f>CONCATENATE(Leyendas!$A$2)</f>
        <v>2019</v>
      </c>
      <c r="C15" s="48" t="s">
        <v>132</v>
      </c>
      <c r="D15" s="99"/>
      <c r="E15" s="99"/>
      <c r="F15" s="99"/>
      <c r="G15" s="99"/>
      <c r="H15" s="99"/>
      <c r="I15" s="85"/>
      <c r="J15" s="221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93"/>
      <c r="V15" s="98"/>
      <c r="W15" s="51"/>
      <c r="X15" s="51"/>
      <c r="Y15" s="51"/>
      <c r="Z15" s="51"/>
      <c r="AA15" s="259" t="str">
        <f t="shared" si="0"/>
        <v/>
      </c>
      <c r="AB15" s="259" t="str">
        <f t="shared" si="1"/>
        <v/>
      </c>
      <c r="AC15" s="259" t="str">
        <f t="shared" si="4"/>
        <v/>
      </c>
      <c r="AD15" s="259" t="str">
        <f t="shared" si="2"/>
        <v/>
      </c>
      <c r="AE15" s="259" t="str">
        <f t="shared" si="2"/>
        <v/>
      </c>
      <c r="AF15" s="259" t="str">
        <f t="shared" si="2"/>
        <v/>
      </c>
      <c r="AG15" s="259" t="str">
        <f t="shared" si="2"/>
        <v/>
      </c>
      <c r="AH15" s="259" t="str">
        <f t="shared" si="5"/>
        <v/>
      </c>
      <c r="AI15" s="260" t="str">
        <f t="shared" si="6"/>
        <v/>
      </c>
      <c r="AJ15" s="259" t="str">
        <f t="shared" si="3"/>
        <v/>
      </c>
      <c r="AK15" s="259" t="str">
        <f t="shared" si="3"/>
        <v/>
      </c>
      <c r="AL15" s="259" t="str">
        <f t="shared" si="3"/>
        <v/>
      </c>
      <c r="AM15" s="259" t="str">
        <f t="shared" si="3"/>
        <v/>
      </c>
      <c r="AN15" s="259" t="str">
        <f t="shared" si="3"/>
        <v/>
      </c>
      <c r="AO15" s="259" t="str">
        <f t="shared" si="3"/>
        <v/>
      </c>
      <c r="AP15" s="259" t="str">
        <f t="shared" si="3"/>
        <v/>
      </c>
      <c r="AQ15" s="259" t="str">
        <f t="shared" si="3"/>
        <v/>
      </c>
      <c r="AR15" s="54"/>
      <c r="BY15" s="231"/>
      <c r="BZ15" s="231" t="str">
        <f t="shared" si="7"/>
        <v>10</v>
      </c>
    </row>
    <row r="16" spans="1:78" s="46" customFormat="1" ht="16.5" customHeight="1" x14ac:dyDescent="0.25">
      <c r="A16" s="46" t="str">
        <f>CONCATENATE(Leyendas!$C$2)</f>
        <v>Suriname</v>
      </c>
      <c r="B16" s="46" t="str">
        <f>CONCATENATE(Leyendas!$A$2)</f>
        <v>2019</v>
      </c>
      <c r="C16" s="48" t="s">
        <v>133</v>
      </c>
      <c r="D16" s="99"/>
      <c r="E16" s="99"/>
      <c r="F16" s="99"/>
      <c r="G16" s="99"/>
      <c r="H16" s="99"/>
      <c r="I16" s="85"/>
      <c r="J16" s="221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98"/>
      <c r="W16" s="51"/>
      <c r="X16" s="51"/>
      <c r="Y16" s="51"/>
      <c r="Z16" s="51"/>
      <c r="AA16" s="259" t="str">
        <f t="shared" si="0"/>
        <v/>
      </c>
      <c r="AB16" s="259" t="str">
        <f t="shared" si="1"/>
        <v/>
      </c>
      <c r="AC16" s="259" t="str">
        <f t="shared" si="4"/>
        <v/>
      </c>
      <c r="AD16" s="259" t="str">
        <f t="shared" si="2"/>
        <v/>
      </c>
      <c r="AE16" s="259" t="str">
        <f t="shared" si="2"/>
        <v/>
      </c>
      <c r="AF16" s="259" t="str">
        <f t="shared" si="2"/>
        <v/>
      </c>
      <c r="AG16" s="259" t="str">
        <f t="shared" si="2"/>
        <v/>
      </c>
      <c r="AH16" s="259" t="str">
        <f t="shared" si="5"/>
        <v/>
      </c>
      <c r="AI16" s="260" t="str">
        <f t="shared" si="6"/>
        <v/>
      </c>
      <c r="AJ16" s="259" t="str">
        <f t="shared" si="3"/>
        <v/>
      </c>
      <c r="AK16" s="259" t="str">
        <f t="shared" si="3"/>
        <v/>
      </c>
      <c r="AL16" s="259" t="str">
        <f t="shared" si="3"/>
        <v/>
      </c>
      <c r="AM16" s="259" t="str">
        <f t="shared" si="3"/>
        <v/>
      </c>
      <c r="AN16" s="259" t="str">
        <f t="shared" si="3"/>
        <v/>
      </c>
      <c r="AO16" s="259" t="str">
        <f t="shared" si="3"/>
        <v/>
      </c>
      <c r="AP16" s="259" t="str">
        <f t="shared" si="3"/>
        <v/>
      </c>
      <c r="AQ16" s="259" t="str">
        <f t="shared" si="3"/>
        <v/>
      </c>
      <c r="AR16" s="54"/>
      <c r="BY16" s="231"/>
      <c r="BZ16" s="231" t="str">
        <f t="shared" si="7"/>
        <v>11</v>
      </c>
    </row>
    <row r="17" spans="1:78" s="46" customFormat="1" ht="16.5" customHeight="1" x14ac:dyDescent="0.25">
      <c r="A17" s="46" t="str">
        <f>CONCATENATE(Leyendas!$C$2)</f>
        <v>Suriname</v>
      </c>
      <c r="B17" s="46" t="str">
        <f>CONCATENATE(Leyendas!$A$2)</f>
        <v>2019</v>
      </c>
      <c r="C17" s="48" t="s">
        <v>134</v>
      </c>
      <c r="D17" s="99"/>
      <c r="E17" s="99"/>
      <c r="F17" s="99"/>
      <c r="G17" s="99"/>
      <c r="H17" s="99"/>
      <c r="I17" s="50"/>
      <c r="J17" s="221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98"/>
      <c r="W17" s="51"/>
      <c r="X17" s="51"/>
      <c r="Y17" s="51"/>
      <c r="Z17" s="51"/>
      <c r="AA17" s="259" t="str">
        <f t="shared" si="0"/>
        <v/>
      </c>
      <c r="AB17" s="259" t="str">
        <f t="shared" si="1"/>
        <v/>
      </c>
      <c r="AC17" s="259" t="str">
        <f t="shared" si="4"/>
        <v/>
      </c>
      <c r="AD17" s="259" t="str">
        <f t="shared" si="2"/>
        <v/>
      </c>
      <c r="AE17" s="259" t="str">
        <f t="shared" si="2"/>
        <v/>
      </c>
      <c r="AF17" s="259" t="str">
        <f t="shared" si="2"/>
        <v/>
      </c>
      <c r="AG17" s="259" t="str">
        <f t="shared" si="2"/>
        <v/>
      </c>
      <c r="AH17" s="259" t="str">
        <f t="shared" si="5"/>
        <v/>
      </c>
      <c r="AI17" s="260" t="str">
        <f t="shared" si="6"/>
        <v/>
      </c>
      <c r="AJ17" s="259" t="str">
        <f t="shared" si="3"/>
        <v/>
      </c>
      <c r="AK17" s="259" t="str">
        <f t="shared" si="3"/>
        <v/>
      </c>
      <c r="AL17" s="259" t="str">
        <f t="shared" si="3"/>
        <v/>
      </c>
      <c r="AM17" s="259" t="str">
        <f t="shared" si="3"/>
        <v/>
      </c>
      <c r="AN17" s="259" t="str">
        <f t="shared" si="3"/>
        <v/>
      </c>
      <c r="AO17" s="259" t="str">
        <f t="shared" si="3"/>
        <v/>
      </c>
      <c r="AP17" s="259" t="str">
        <f t="shared" si="3"/>
        <v/>
      </c>
      <c r="AQ17" s="259" t="str">
        <f t="shared" si="3"/>
        <v/>
      </c>
      <c r="AR17" s="54"/>
      <c r="BY17" s="231"/>
      <c r="BZ17" s="231" t="str">
        <f t="shared" si="7"/>
        <v>12</v>
      </c>
    </row>
    <row r="18" spans="1:78" s="46" customFormat="1" ht="16.5" customHeight="1" x14ac:dyDescent="0.25">
      <c r="A18" s="46" t="str">
        <f>CONCATENATE(Leyendas!$C$2)</f>
        <v>Suriname</v>
      </c>
      <c r="B18" s="46" t="str">
        <f>CONCATENATE(Leyendas!$A$2)</f>
        <v>2019</v>
      </c>
      <c r="C18" s="48" t="s">
        <v>135</v>
      </c>
      <c r="D18" s="100"/>
      <c r="E18" s="100"/>
      <c r="F18" s="100"/>
      <c r="G18" s="100"/>
      <c r="H18" s="100"/>
      <c r="I18" s="50"/>
      <c r="J18" s="221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98"/>
      <c r="W18" s="51"/>
      <c r="X18" s="51"/>
      <c r="Y18" s="51"/>
      <c r="Z18" s="51"/>
      <c r="AA18" s="259" t="str">
        <f t="shared" si="0"/>
        <v/>
      </c>
      <c r="AB18" s="259" t="str">
        <f t="shared" si="1"/>
        <v/>
      </c>
      <c r="AC18" s="259" t="str">
        <f t="shared" si="4"/>
        <v/>
      </c>
      <c r="AD18" s="259" t="str">
        <f t="shared" si="2"/>
        <v/>
      </c>
      <c r="AE18" s="259" t="str">
        <f t="shared" si="2"/>
        <v/>
      </c>
      <c r="AF18" s="259" t="str">
        <f t="shared" si="2"/>
        <v/>
      </c>
      <c r="AG18" s="259" t="str">
        <f t="shared" si="2"/>
        <v/>
      </c>
      <c r="AH18" s="259" t="str">
        <f t="shared" si="5"/>
        <v/>
      </c>
      <c r="AI18" s="260" t="str">
        <f t="shared" si="6"/>
        <v/>
      </c>
      <c r="AJ18" s="259" t="str">
        <f t="shared" si="3"/>
        <v/>
      </c>
      <c r="AK18" s="259" t="str">
        <f t="shared" si="3"/>
        <v/>
      </c>
      <c r="AL18" s="259" t="str">
        <f t="shared" si="3"/>
        <v/>
      </c>
      <c r="AM18" s="259" t="str">
        <f t="shared" si="3"/>
        <v/>
      </c>
      <c r="AN18" s="259" t="str">
        <f t="shared" si="3"/>
        <v/>
      </c>
      <c r="AO18" s="259" t="str">
        <f t="shared" si="3"/>
        <v/>
      </c>
      <c r="AP18" s="259" t="str">
        <f t="shared" si="3"/>
        <v/>
      </c>
      <c r="AQ18" s="259" t="str">
        <f t="shared" si="3"/>
        <v/>
      </c>
      <c r="AR18" s="54"/>
      <c r="BY18" s="231"/>
      <c r="BZ18" s="231" t="str">
        <f t="shared" si="7"/>
        <v>13</v>
      </c>
    </row>
    <row r="19" spans="1:78" s="46" customFormat="1" ht="16.5" customHeight="1" x14ac:dyDescent="0.25">
      <c r="A19" s="46" t="str">
        <f>CONCATENATE(Leyendas!$C$2)</f>
        <v>Suriname</v>
      </c>
      <c r="B19" s="46" t="str">
        <f>CONCATENATE(Leyendas!$A$2)</f>
        <v>2019</v>
      </c>
      <c r="C19" s="48" t="s">
        <v>136</v>
      </c>
      <c r="D19" s="99"/>
      <c r="E19" s="99"/>
      <c r="F19" s="99"/>
      <c r="G19" s="99"/>
      <c r="H19" s="99"/>
      <c r="I19" s="50"/>
      <c r="J19" s="221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98"/>
      <c r="W19" s="51"/>
      <c r="X19" s="51"/>
      <c r="Y19" s="51"/>
      <c r="Z19" s="51"/>
      <c r="AA19" s="259" t="str">
        <f t="shared" si="0"/>
        <v/>
      </c>
      <c r="AB19" s="259" t="str">
        <f t="shared" si="1"/>
        <v/>
      </c>
      <c r="AC19" s="259" t="str">
        <f t="shared" si="4"/>
        <v/>
      </c>
      <c r="AD19" s="259" t="str">
        <f t="shared" si="2"/>
        <v/>
      </c>
      <c r="AE19" s="259" t="str">
        <f t="shared" si="2"/>
        <v/>
      </c>
      <c r="AF19" s="259" t="str">
        <f t="shared" si="2"/>
        <v/>
      </c>
      <c r="AG19" s="259" t="str">
        <f t="shared" si="2"/>
        <v/>
      </c>
      <c r="AH19" s="259" t="str">
        <f t="shared" si="5"/>
        <v/>
      </c>
      <c r="AI19" s="260" t="str">
        <f t="shared" si="6"/>
        <v/>
      </c>
      <c r="AJ19" s="259" t="str">
        <f t="shared" si="3"/>
        <v/>
      </c>
      <c r="AK19" s="259" t="str">
        <f t="shared" si="3"/>
        <v/>
      </c>
      <c r="AL19" s="259" t="str">
        <f t="shared" si="3"/>
        <v/>
      </c>
      <c r="AM19" s="259" t="str">
        <f t="shared" si="3"/>
        <v/>
      </c>
      <c r="AN19" s="259" t="str">
        <f t="shared" si="3"/>
        <v/>
      </c>
      <c r="AO19" s="259" t="str">
        <f t="shared" si="3"/>
        <v/>
      </c>
      <c r="AP19" s="259" t="str">
        <f t="shared" si="3"/>
        <v/>
      </c>
      <c r="AQ19" s="259" t="str">
        <f t="shared" si="3"/>
        <v/>
      </c>
      <c r="AR19" s="54"/>
      <c r="BY19" s="231"/>
      <c r="BZ19" s="231" t="str">
        <f t="shared" si="7"/>
        <v>14</v>
      </c>
    </row>
    <row r="20" spans="1:78" s="46" customFormat="1" ht="16.5" customHeight="1" x14ac:dyDescent="0.25">
      <c r="A20" s="46" t="str">
        <f>CONCATENATE(Leyendas!$C$2)</f>
        <v>Suriname</v>
      </c>
      <c r="B20" s="46" t="str">
        <f>CONCATENATE(Leyendas!$A$2)</f>
        <v>2019</v>
      </c>
      <c r="C20" s="48" t="s">
        <v>137</v>
      </c>
      <c r="D20" s="99"/>
      <c r="E20" s="99"/>
      <c r="F20" s="99"/>
      <c r="G20" s="99"/>
      <c r="H20" s="99"/>
      <c r="I20" s="50"/>
      <c r="J20" s="221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98"/>
      <c r="W20" s="51"/>
      <c r="X20" s="51"/>
      <c r="Y20" s="51"/>
      <c r="Z20" s="51"/>
      <c r="AA20" s="259" t="str">
        <f t="shared" si="0"/>
        <v/>
      </c>
      <c r="AB20" s="259" t="str">
        <f t="shared" si="1"/>
        <v/>
      </c>
      <c r="AC20" s="259" t="str">
        <f t="shared" si="4"/>
        <v/>
      </c>
      <c r="AD20" s="259" t="str">
        <f t="shared" si="2"/>
        <v/>
      </c>
      <c r="AE20" s="259" t="str">
        <f t="shared" si="2"/>
        <v/>
      </c>
      <c r="AF20" s="259" t="str">
        <f t="shared" si="2"/>
        <v/>
      </c>
      <c r="AG20" s="259" t="str">
        <f t="shared" si="2"/>
        <v/>
      </c>
      <c r="AH20" s="259" t="str">
        <f t="shared" si="5"/>
        <v/>
      </c>
      <c r="AI20" s="260" t="str">
        <f t="shared" si="6"/>
        <v/>
      </c>
      <c r="AJ20" s="259" t="str">
        <f t="shared" si="3"/>
        <v/>
      </c>
      <c r="AK20" s="259" t="str">
        <f t="shared" si="3"/>
        <v/>
      </c>
      <c r="AL20" s="259" t="str">
        <f t="shared" si="3"/>
        <v/>
      </c>
      <c r="AM20" s="259" t="str">
        <f t="shared" si="3"/>
        <v/>
      </c>
      <c r="AN20" s="259" t="str">
        <f t="shared" si="3"/>
        <v/>
      </c>
      <c r="AO20" s="259" t="str">
        <f t="shared" si="3"/>
        <v/>
      </c>
      <c r="AP20" s="259" t="str">
        <f t="shared" si="3"/>
        <v/>
      </c>
      <c r="AQ20" s="259" t="str">
        <f t="shared" si="3"/>
        <v/>
      </c>
      <c r="AR20" s="54"/>
      <c r="BY20" s="231"/>
      <c r="BZ20" s="231" t="str">
        <f t="shared" si="7"/>
        <v>15</v>
      </c>
    </row>
    <row r="21" spans="1:78" s="97" customFormat="1" ht="16.5" customHeight="1" x14ac:dyDescent="0.25">
      <c r="A21" s="46" t="str">
        <f>CONCATENATE(Leyendas!$C$2)</f>
        <v>Suriname</v>
      </c>
      <c r="B21" s="46" t="str">
        <f>CONCATENATE(Leyendas!$A$2)</f>
        <v>2019</v>
      </c>
      <c r="C21" s="48" t="s">
        <v>138</v>
      </c>
      <c r="D21" s="99"/>
      <c r="E21" s="99"/>
      <c r="F21" s="99"/>
      <c r="G21" s="99"/>
      <c r="H21" s="99"/>
      <c r="I21" s="94"/>
      <c r="J21" s="222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8"/>
      <c r="W21" s="95"/>
      <c r="X21" s="95"/>
      <c r="Y21" s="95"/>
      <c r="Z21" s="95"/>
      <c r="AA21" s="259" t="str">
        <f t="shared" si="0"/>
        <v/>
      </c>
      <c r="AB21" s="259" t="str">
        <f t="shared" si="1"/>
        <v/>
      </c>
      <c r="AC21" s="259" t="str">
        <f t="shared" si="4"/>
        <v/>
      </c>
      <c r="AD21" s="259" t="str">
        <f t="shared" si="2"/>
        <v/>
      </c>
      <c r="AE21" s="259" t="str">
        <f t="shared" si="2"/>
        <v/>
      </c>
      <c r="AF21" s="259" t="str">
        <f t="shared" si="2"/>
        <v/>
      </c>
      <c r="AG21" s="259" t="str">
        <f t="shared" si="2"/>
        <v/>
      </c>
      <c r="AH21" s="259" t="str">
        <f t="shared" si="5"/>
        <v/>
      </c>
      <c r="AI21" s="260" t="str">
        <f t="shared" si="6"/>
        <v/>
      </c>
      <c r="AJ21" s="259" t="str">
        <f t="shared" si="3"/>
        <v/>
      </c>
      <c r="AK21" s="259" t="str">
        <f t="shared" si="3"/>
        <v/>
      </c>
      <c r="AL21" s="259" t="str">
        <f t="shared" si="3"/>
        <v/>
      </c>
      <c r="AM21" s="259" t="str">
        <f t="shared" si="3"/>
        <v/>
      </c>
      <c r="AN21" s="259" t="str">
        <f t="shared" si="3"/>
        <v/>
      </c>
      <c r="AO21" s="259" t="str">
        <f t="shared" si="3"/>
        <v/>
      </c>
      <c r="AP21" s="259" t="str">
        <f t="shared" si="3"/>
        <v/>
      </c>
      <c r="AQ21" s="259" t="str">
        <f t="shared" si="3"/>
        <v/>
      </c>
      <c r="AR21" s="96"/>
      <c r="BY21" s="232"/>
      <c r="BZ21" s="231" t="str">
        <f t="shared" si="7"/>
        <v>16</v>
      </c>
    </row>
    <row r="22" spans="1:78" s="46" customFormat="1" ht="16.5" customHeight="1" x14ac:dyDescent="0.25">
      <c r="A22" s="46" t="str">
        <f>CONCATENATE(Leyendas!$C$2)</f>
        <v>Suriname</v>
      </c>
      <c r="B22" s="46" t="str">
        <f>CONCATENATE(Leyendas!$A$2)</f>
        <v>2019</v>
      </c>
      <c r="C22" s="48" t="s">
        <v>139</v>
      </c>
      <c r="D22" s="99"/>
      <c r="E22" s="99"/>
      <c r="F22" s="99"/>
      <c r="G22" s="99"/>
      <c r="H22" s="99"/>
      <c r="I22" s="50"/>
      <c r="J22" s="221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98"/>
      <c r="W22" s="51"/>
      <c r="X22" s="51"/>
      <c r="Y22" s="51"/>
      <c r="Z22" s="51"/>
      <c r="AA22" s="259" t="str">
        <f t="shared" si="0"/>
        <v/>
      </c>
      <c r="AB22" s="259" t="str">
        <f t="shared" si="1"/>
        <v/>
      </c>
      <c r="AC22" s="259" t="str">
        <f t="shared" si="4"/>
        <v/>
      </c>
      <c r="AD22" s="259" t="str">
        <f t="shared" ref="AD22:AD57" si="8">IF($Y22=0,"",D22/$Y22)</f>
        <v/>
      </c>
      <c r="AE22" s="259" t="str">
        <f t="shared" ref="AE22:AE36" si="9">IF($Y22=0,"",E22/$Y22)</f>
        <v/>
      </c>
      <c r="AF22" s="259" t="str">
        <f t="shared" ref="AF22:AF36" si="10">IF($Y22=0,"",F22/$Y22)</f>
        <v/>
      </c>
      <c r="AG22" s="259" t="str">
        <f t="shared" ref="AG22:AG36" si="11">IF($Y22=0,"",G22/$Y22)</f>
        <v/>
      </c>
      <c r="AH22" s="259" t="str">
        <f t="shared" si="5"/>
        <v/>
      </c>
      <c r="AI22" s="260" t="str">
        <f t="shared" si="6"/>
        <v/>
      </c>
      <c r="AJ22" s="259" t="str">
        <f t="shared" ref="AJ22:AJ57" si="12">IF($V22=0,"",M22/$V22)</f>
        <v/>
      </c>
      <c r="AK22" s="259" t="str">
        <f t="shared" ref="AK22:AK36" si="13">IF($V22=0,"",N22/$V22)</f>
        <v/>
      </c>
      <c r="AL22" s="259" t="str">
        <f t="shared" ref="AL22:AL36" si="14">IF($V22=0,"",O22/$V22)</f>
        <v/>
      </c>
      <c r="AM22" s="259" t="str">
        <f t="shared" ref="AM22:AM36" si="15">IF($V22=0,"",P22/$V22)</f>
        <v/>
      </c>
      <c r="AN22" s="259" t="str">
        <f t="shared" ref="AN22:AN36" si="16">IF($V22=0,"",Q22/$V22)</f>
        <v/>
      </c>
      <c r="AO22" s="259" t="str">
        <f t="shared" ref="AO22:AO36" si="17">IF($V22=0,"",R22/$V22)</f>
        <v/>
      </c>
      <c r="AP22" s="259" t="str">
        <f t="shared" ref="AP22:AP36" si="18">IF($V22=0,"",S22/$V22)</f>
        <v/>
      </c>
      <c r="AQ22" s="259" t="str">
        <f t="shared" ref="AQ22:AQ36" si="19">IF($V22=0,"",T22/$V22)</f>
        <v/>
      </c>
      <c r="AR22" s="54"/>
      <c r="BY22" s="231"/>
      <c r="BZ22" s="231" t="str">
        <f t="shared" si="7"/>
        <v>17</v>
      </c>
    </row>
    <row r="23" spans="1:78" s="46" customFormat="1" ht="16.5" customHeight="1" x14ac:dyDescent="0.25">
      <c r="A23" s="46" t="str">
        <f>CONCATENATE(Leyendas!$C$2)</f>
        <v>Suriname</v>
      </c>
      <c r="B23" s="46" t="str">
        <f>CONCATENATE(Leyendas!$A$2)</f>
        <v>2019</v>
      </c>
      <c r="C23" s="48" t="s">
        <v>140</v>
      </c>
      <c r="D23" s="99"/>
      <c r="E23" s="99"/>
      <c r="F23" s="99"/>
      <c r="G23" s="99"/>
      <c r="H23" s="99"/>
      <c r="I23" s="50"/>
      <c r="J23" s="221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98"/>
      <c r="W23" s="51"/>
      <c r="X23" s="51"/>
      <c r="Y23" s="51"/>
      <c r="Z23" s="51"/>
      <c r="AA23" s="259" t="str">
        <f t="shared" si="0"/>
        <v/>
      </c>
      <c r="AB23" s="259" t="str">
        <f t="shared" si="1"/>
        <v/>
      </c>
      <c r="AC23" s="259" t="str">
        <f t="shared" si="4"/>
        <v/>
      </c>
      <c r="AD23" s="259" t="str">
        <f t="shared" si="8"/>
        <v/>
      </c>
      <c r="AE23" s="259" t="str">
        <f t="shared" si="9"/>
        <v/>
      </c>
      <c r="AF23" s="259" t="str">
        <f t="shared" si="10"/>
        <v/>
      </c>
      <c r="AG23" s="259" t="str">
        <f t="shared" si="11"/>
        <v/>
      </c>
      <c r="AH23" s="259" t="str">
        <f t="shared" si="5"/>
        <v/>
      </c>
      <c r="AI23" s="260" t="str">
        <f t="shared" si="6"/>
        <v/>
      </c>
      <c r="AJ23" s="259" t="str">
        <f t="shared" si="12"/>
        <v/>
      </c>
      <c r="AK23" s="259" t="str">
        <f t="shared" si="13"/>
        <v/>
      </c>
      <c r="AL23" s="259" t="str">
        <f t="shared" si="14"/>
        <v/>
      </c>
      <c r="AM23" s="259" t="str">
        <f t="shared" si="15"/>
        <v/>
      </c>
      <c r="AN23" s="259" t="str">
        <f t="shared" si="16"/>
        <v/>
      </c>
      <c r="AO23" s="259" t="str">
        <f t="shared" si="17"/>
        <v/>
      </c>
      <c r="AP23" s="259" t="str">
        <f t="shared" si="18"/>
        <v/>
      </c>
      <c r="AQ23" s="259" t="str">
        <f t="shared" si="19"/>
        <v/>
      </c>
      <c r="AR23" s="54"/>
      <c r="BY23" s="231"/>
      <c r="BZ23" s="231" t="str">
        <f t="shared" si="7"/>
        <v>18</v>
      </c>
    </row>
    <row r="24" spans="1:78" s="46" customFormat="1" ht="16.5" customHeight="1" x14ac:dyDescent="0.25">
      <c r="A24" s="46" t="str">
        <f>CONCATENATE(Leyendas!$C$2)</f>
        <v>Suriname</v>
      </c>
      <c r="B24" s="46" t="str">
        <f>CONCATENATE(Leyendas!$A$2)</f>
        <v>2019</v>
      </c>
      <c r="C24" s="48" t="s">
        <v>141</v>
      </c>
      <c r="D24" s="99"/>
      <c r="E24" s="99"/>
      <c r="F24" s="99"/>
      <c r="G24" s="99"/>
      <c r="H24" s="99"/>
      <c r="I24" s="50"/>
      <c r="J24" s="221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98"/>
      <c r="W24" s="51"/>
      <c r="X24" s="51"/>
      <c r="Y24" s="51"/>
      <c r="Z24" s="51"/>
      <c r="AA24" s="259" t="str">
        <f t="shared" si="0"/>
        <v/>
      </c>
      <c r="AB24" s="259" t="str">
        <f t="shared" si="1"/>
        <v/>
      </c>
      <c r="AC24" s="259" t="str">
        <f t="shared" si="4"/>
        <v/>
      </c>
      <c r="AD24" s="259" t="str">
        <f t="shared" si="8"/>
        <v/>
      </c>
      <c r="AE24" s="259" t="str">
        <f t="shared" si="9"/>
        <v/>
      </c>
      <c r="AF24" s="259" t="str">
        <f t="shared" si="10"/>
        <v/>
      </c>
      <c r="AG24" s="259" t="str">
        <f t="shared" si="11"/>
        <v/>
      </c>
      <c r="AH24" s="259" t="str">
        <f t="shared" si="5"/>
        <v/>
      </c>
      <c r="AI24" s="260" t="str">
        <f t="shared" si="6"/>
        <v/>
      </c>
      <c r="AJ24" s="259" t="str">
        <f t="shared" si="12"/>
        <v/>
      </c>
      <c r="AK24" s="259" t="str">
        <f t="shared" si="13"/>
        <v/>
      </c>
      <c r="AL24" s="259" t="str">
        <f t="shared" si="14"/>
        <v/>
      </c>
      <c r="AM24" s="259" t="str">
        <f t="shared" si="15"/>
        <v/>
      </c>
      <c r="AN24" s="259" t="str">
        <f t="shared" si="16"/>
        <v/>
      </c>
      <c r="AO24" s="259" t="str">
        <f t="shared" si="17"/>
        <v/>
      </c>
      <c r="AP24" s="259" t="str">
        <f t="shared" si="18"/>
        <v/>
      </c>
      <c r="AQ24" s="259" t="str">
        <f t="shared" si="19"/>
        <v/>
      </c>
      <c r="AR24" s="54"/>
      <c r="BY24" s="231"/>
      <c r="BZ24" s="231" t="str">
        <f t="shared" si="7"/>
        <v>19</v>
      </c>
    </row>
    <row r="25" spans="1:78" s="46" customFormat="1" ht="16.5" customHeight="1" x14ac:dyDescent="0.25">
      <c r="A25" s="46" t="str">
        <f>CONCATENATE(Leyendas!$C$2)</f>
        <v>Suriname</v>
      </c>
      <c r="B25" s="46" t="str">
        <f>CONCATENATE(Leyendas!$A$2)</f>
        <v>2019</v>
      </c>
      <c r="C25" s="48" t="s">
        <v>142</v>
      </c>
      <c r="D25" s="99"/>
      <c r="E25" s="99"/>
      <c r="F25" s="99"/>
      <c r="G25" s="99"/>
      <c r="H25" s="99"/>
      <c r="I25" s="50"/>
      <c r="J25" s="221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98"/>
      <c r="W25" s="51"/>
      <c r="X25" s="51"/>
      <c r="Y25" s="51"/>
      <c r="Z25" s="51"/>
      <c r="AA25" s="259" t="str">
        <f t="shared" si="0"/>
        <v/>
      </c>
      <c r="AB25" s="259" t="str">
        <f t="shared" si="1"/>
        <v/>
      </c>
      <c r="AC25" s="259" t="str">
        <f t="shared" si="4"/>
        <v/>
      </c>
      <c r="AD25" s="259" t="str">
        <f t="shared" si="8"/>
        <v/>
      </c>
      <c r="AE25" s="259" t="str">
        <f t="shared" si="9"/>
        <v/>
      </c>
      <c r="AF25" s="259" t="str">
        <f t="shared" si="10"/>
        <v/>
      </c>
      <c r="AG25" s="259" t="str">
        <f t="shared" si="11"/>
        <v/>
      </c>
      <c r="AH25" s="259" t="str">
        <f t="shared" si="5"/>
        <v/>
      </c>
      <c r="AI25" s="260" t="str">
        <f t="shared" si="6"/>
        <v/>
      </c>
      <c r="AJ25" s="259" t="str">
        <f t="shared" si="12"/>
        <v/>
      </c>
      <c r="AK25" s="259" t="str">
        <f t="shared" si="13"/>
        <v/>
      </c>
      <c r="AL25" s="259" t="str">
        <f t="shared" si="14"/>
        <v/>
      </c>
      <c r="AM25" s="259" t="str">
        <f t="shared" si="15"/>
        <v/>
      </c>
      <c r="AN25" s="259" t="str">
        <f t="shared" si="16"/>
        <v/>
      </c>
      <c r="AO25" s="259" t="str">
        <f t="shared" si="17"/>
        <v/>
      </c>
      <c r="AP25" s="259" t="str">
        <f t="shared" si="18"/>
        <v/>
      </c>
      <c r="AQ25" s="259" t="str">
        <f t="shared" si="19"/>
        <v/>
      </c>
      <c r="AR25" s="54"/>
      <c r="BY25" s="231"/>
      <c r="BZ25" s="231" t="str">
        <f t="shared" si="7"/>
        <v>20</v>
      </c>
    </row>
    <row r="26" spans="1:78" s="46" customFormat="1" ht="15.75" x14ac:dyDescent="0.25">
      <c r="A26" s="46" t="str">
        <f>CONCATENATE(Leyendas!$C$2)</f>
        <v>Suriname</v>
      </c>
      <c r="B26" s="46" t="str">
        <f>CONCATENATE(Leyendas!$A$2)</f>
        <v>2019</v>
      </c>
      <c r="C26" s="48" t="s">
        <v>143</v>
      </c>
      <c r="D26" s="99"/>
      <c r="E26" s="99"/>
      <c r="F26" s="99"/>
      <c r="G26" s="99"/>
      <c r="H26" s="99"/>
      <c r="I26" s="49"/>
      <c r="J26" s="223"/>
      <c r="K26" s="49"/>
      <c r="L26" s="49"/>
      <c r="M26" s="50"/>
      <c r="N26" s="50"/>
      <c r="O26" s="50"/>
      <c r="P26" s="50"/>
      <c r="Q26" s="50"/>
      <c r="R26" s="50"/>
      <c r="S26" s="50"/>
      <c r="T26" s="50"/>
      <c r="U26" s="50"/>
      <c r="V26" s="98"/>
      <c r="W26" s="51"/>
      <c r="X26" s="51"/>
      <c r="Y26" s="51"/>
      <c r="Z26" s="51"/>
      <c r="AA26" s="259" t="str">
        <f t="shared" si="0"/>
        <v/>
      </c>
      <c r="AB26" s="259" t="str">
        <f t="shared" si="1"/>
        <v/>
      </c>
      <c r="AC26" s="259" t="str">
        <f t="shared" si="4"/>
        <v/>
      </c>
      <c r="AD26" s="259" t="str">
        <f t="shared" si="8"/>
        <v/>
      </c>
      <c r="AE26" s="259" t="str">
        <f t="shared" si="9"/>
        <v/>
      </c>
      <c r="AF26" s="259" t="str">
        <f t="shared" si="10"/>
        <v/>
      </c>
      <c r="AG26" s="259" t="str">
        <f t="shared" si="11"/>
        <v/>
      </c>
      <c r="AH26" s="259" t="str">
        <f t="shared" si="5"/>
        <v/>
      </c>
      <c r="AI26" s="260" t="str">
        <f t="shared" si="6"/>
        <v/>
      </c>
      <c r="AJ26" s="259" t="str">
        <f t="shared" si="12"/>
        <v/>
      </c>
      <c r="AK26" s="259" t="str">
        <f t="shared" si="13"/>
        <v/>
      </c>
      <c r="AL26" s="259" t="str">
        <f t="shared" si="14"/>
        <v/>
      </c>
      <c r="AM26" s="259" t="str">
        <f t="shared" si="15"/>
        <v/>
      </c>
      <c r="AN26" s="259" t="str">
        <f t="shared" si="16"/>
        <v/>
      </c>
      <c r="AO26" s="259" t="str">
        <f t="shared" si="17"/>
        <v/>
      </c>
      <c r="AP26" s="259" t="str">
        <f t="shared" si="18"/>
        <v/>
      </c>
      <c r="AQ26" s="259" t="str">
        <f t="shared" si="19"/>
        <v/>
      </c>
      <c r="AR26" s="54"/>
      <c r="BY26" s="231"/>
      <c r="BZ26" s="231" t="str">
        <f t="shared" si="7"/>
        <v>21</v>
      </c>
    </row>
    <row r="27" spans="1:78" s="46" customFormat="1" ht="15.75" x14ac:dyDescent="0.25">
      <c r="A27" s="46" t="str">
        <f>CONCATENATE(Leyendas!$C$2)</f>
        <v>Suriname</v>
      </c>
      <c r="B27" s="46" t="str">
        <f>CONCATENATE(Leyendas!$A$2)</f>
        <v>2019</v>
      </c>
      <c r="C27" s="48" t="s">
        <v>144</v>
      </c>
      <c r="D27" s="99"/>
      <c r="E27" s="99"/>
      <c r="F27" s="101"/>
      <c r="G27" s="101"/>
      <c r="H27" s="99"/>
      <c r="I27" s="49"/>
      <c r="J27" s="223"/>
      <c r="K27" s="49"/>
      <c r="L27" s="49"/>
      <c r="M27" s="50"/>
      <c r="N27" s="50"/>
      <c r="O27" s="50"/>
      <c r="P27" s="50"/>
      <c r="Q27" s="50"/>
      <c r="R27" s="50"/>
      <c r="S27" s="50"/>
      <c r="T27" s="50"/>
      <c r="U27" s="50"/>
      <c r="V27" s="98"/>
      <c r="W27" s="51"/>
      <c r="X27" s="51"/>
      <c r="Y27" s="51"/>
      <c r="Z27" s="51"/>
      <c r="AA27" s="259" t="str">
        <f t="shared" si="0"/>
        <v/>
      </c>
      <c r="AB27" s="259" t="str">
        <f t="shared" si="1"/>
        <v/>
      </c>
      <c r="AC27" s="259" t="str">
        <f t="shared" si="4"/>
        <v/>
      </c>
      <c r="AD27" s="259" t="str">
        <f t="shared" si="8"/>
        <v/>
      </c>
      <c r="AE27" s="259" t="str">
        <f t="shared" si="9"/>
        <v/>
      </c>
      <c r="AF27" s="259" t="str">
        <f t="shared" si="10"/>
        <v/>
      </c>
      <c r="AG27" s="259" t="str">
        <f t="shared" si="11"/>
        <v/>
      </c>
      <c r="AH27" s="259" t="str">
        <f t="shared" si="5"/>
        <v/>
      </c>
      <c r="AI27" s="260" t="str">
        <f t="shared" si="6"/>
        <v/>
      </c>
      <c r="AJ27" s="259" t="str">
        <f t="shared" si="12"/>
        <v/>
      </c>
      <c r="AK27" s="259" t="str">
        <f t="shared" si="13"/>
        <v/>
      </c>
      <c r="AL27" s="259" t="str">
        <f t="shared" si="14"/>
        <v/>
      </c>
      <c r="AM27" s="259" t="str">
        <f t="shared" si="15"/>
        <v/>
      </c>
      <c r="AN27" s="259" t="str">
        <f t="shared" si="16"/>
        <v/>
      </c>
      <c r="AO27" s="259" t="str">
        <f t="shared" si="17"/>
        <v/>
      </c>
      <c r="AP27" s="259" t="str">
        <f t="shared" si="18"/>
        <v/>
      </c>
      <c r="AQ27" s="259" t="str">
        <f t="shared" si="19"/>
        <v/>
      </c>
      <c r="AR27" s="54"/>
      <c r="BY27" s="231"/>
      <c r="BZ27" s="231" t="str">
        <f t="shared" si="7"/>
        <v>22</v>
      </c>
    </row>
    <row r="28" spans="1:78" s="46" customFormat="1" ht="15.75" x14ac:dyDescent="0.25">
      <c r="A28" s="46" t="str">
        <f>CONCATENATE(Leyendas!$C$2)</f>
        <v>Suriname</v>
      </c>
      <c r="B28" s="46" t="str">
        <f>CONCATENATE(Leyendas!$A$2)</f>
        <v>2019</v>
      </c>
      <c r="C28" s="48" t="s">
        <v>145</v>
      </c>
      <c r="D28" s="99"/>
      <c r="E28" s="99"/>
      <c r="F28" s="101"/>
      <c r="G28" s="101"/>
      <c r="H28" s="99"/>
      <c r="I28" s="49"/>
      <c r="J28" s="223"/>
      <c r="K28" s="49"/>
      <c r="L28" s="49"/>
      <c r="M28" s="50"/>
      <c r="N28" s="50"/>
      <c r="O28" s="50"/>
      <c r="P28" s="50"/>
      <c r="Q28" s="50"/>
      <c r="R28" s="50"/>
      <c r="S28" s="50"/>
      <c r="T28" s="50"/>
      <c r="U28" s="50"/>
      <c r="V28" s="98"/>
      <c r="W28" s="51"/>
      <c r="X28" s="51"/>
      <c r="Y28" s="51"/>
      <c r="Z28" s="51"/>
      <c r="AA28" s="259" t="str">
        <f t="shared" si="0"/>
        <v/>
      </c>
      <c r="AB28" s="259" t="str">
        <f t="shared" si="1"/>
        <v/>
      </c>
      <c r="AC28" s="259" t="str">
        <f t="shared" si="4"/>
        <v/>
      </c>
      <c r="AD28" s="259" t="str">
        <f t="shared" si="8"/>
        <v/>
      </c>
      <c r="AE28" s="259" t="str">
        <f t="shared" si="9"/>
        <v/>
      </c>
      <c r="AF28" s="259" t="str">
        <f t="shared" si="10"/>
        <v/>
      </c>
      <c r="AG28" s="259" t="str">
        <f t="shared" si="11"/>
        <v/>
      </c>
      <c r="AH28" s="259" t="str">
        <f t="shared" si="5"/>
        <v/>
      </c>
      <c r="AI28" s="260" t="str">
        <f t="shared" si="6"/>
        <v/>
      </c>
      <c r="AJ28" s="259" t="str">
        <f t="shared" si="12"/>
        <v/>
      </c>
      <c r="AK28" s="259" t="str">
        <f t="shared" si="13"/>
        <v/>
      </c>
      <c r="AL28" s="259" t="str">
        <f t="shared" si="14"/>
        <v/>
      </c>
      <c r="AM28" s="259" t="str">
        <f t="shared" si="15"/>
        <v/>
      </c>
      <c r="AN28" s="259" t="str">
        <f t="shared" si="16"/>
        <v/>
      </c>
      <c r="AO28" s="259" t="str">
        <f t="shared" si="17"/>
        <v/>
      </c>
      <c r="AP28" s="259" t="str">
        <f t="shared" si="18"/>
        <v/>
      </c>
      <c r="AQ28" s="259" t="str">
        <f t="shared" si="19"/>
        <v/>
      </c>
      <c r="AR28" s="54"/>
      <c r="BY28" s="231"/>
      <c r="BZ28" s="231" t="str">
        <f t="shared" si="7"/>
        <v>23</v>
      </c>
    </row>
    <row r="29" spans="1:78" s="46" customFormat="1" ht="15.75" x14ac:dyDescent="0.25">
      <c r="A29" s="46" t="str">
        <f>CONCATENATE(Leyendas!$C$2)</f>
        <v>Suriname</v>
      </c>
      <c r="B29" s="46" t="str">
        <f>CONCATENATE(Leyendas!$A$2)</f>
        <v>2019</v>
      </c>
      <c r="C29" s="48" t="s">
        <v>146</v>
      </c>
      <c r="D29" s="99"/>
      <c r="E29" s="99"/>
      <c r="F29" s="101"/>
      <c r="G29" s="101"/>
      <c r="H29" s="99"/>
      <c r="I29" s="49"/>
      <c r="J29" s="223"/>
      <c r="K29" s="49"/>
      <c r="L29" s="49"/>
      <c r="M29" s="50"/>
      <c r="N29" s="50"/>
      <c r="O29" s="50"/>
      <c r="P29" s="50"/>
      <c r="Q29" s="50"/>
      <c r="R29" s="50"/>
      <c r="S29" s="50"/>
      <c r="T29" s="50"/>
      <c r="U29" s="50"/>
      <c r="V29" s="98"/>
      <c r="W29" s="51"/>
      <c r="X29" s="51"/>
      <c r="Y29" s="51"/>
      <c r="Z29" s="51"/>
      <c r="AA29" s="259" t="str">
        <f t="shared" si="0"/>
        <v/>
      </c>
      <c r="AB29" s="259" t="str">
        <f t="shared" si="1"/>
        <v/>
      </c>
      <c r="AC29" s="259" t="str">
        <f t="shared" si="4"/>
        <v/>
      </c>
      <c r="AD29" s="259" t="str">
        <f t="shared" si="8"/>
        <v/>
      </c>
      <c r="AE29" s="259" t="str">
        <f t="shared" si="9"/>
        <v/>
      </c>
      <c r="AF29" s="259" t="str">
        <f t="shared" si="10"/>
        <v/>
      </c>
      <c r="AG29" s="259" t="str">
        <f t="shared" si="11"/>
        <v/>
      </c>
      <c r="AH29" s="259" t="str">
        <f t="shared" si="5"/>
        <v/>
      </c>
      <c r="AI29" s="260" t="str">
        <f t="shared" si="6"/>
        <v/>
      </c>
      <c r="AJ29" s="259" t="str">
        <f t="shared" si="12"/>
        <v/>
      </c>
      <c r="AK29" s="259" t="str">
        <f t="shared" si="13"/>
        <v/>
      </c>
      <c r="AL29" s="259" t="str">
        <f t="shared" si="14"/>
        <v/>
      </c>
      <c r="AM29" s="259" t="str">
        <f t="shared" si="15"/>
        <v/>
      </c>
      <c r="AN29" s="259" t="str">
        <f t="shared" si="16"/>
        <v/>
      </c>
      <c r="AO29" s="259" t="str">
        <f t="shared" si="17"/>
        <v/>
      </c>
      <c r="AP29" s="259" t="str">
        <f t="shared" si="18"/>
        <v/>
      </c>
      <c r="AQ29" s="259" t="str">
        <f t="shared" si="19"/>
        <v/>
      </c>
      <c r="AR29" s="54"/>
      <c r="BY29" s="231"/>
      <c r="BZ29" s="231" t="str">
        <f t="shared" si="7"/>
        <v>24</v>
      </c>
    </row>
    <row r="30" spans="1:78" s="46" customFormat="1" ht="15.75" x14ac:dyDescent="0.25">
      <c r="A30" s="46" t="str">
        <f>CONCATENATE(Leyendas!$C$2)</f>
        <v>Suriname</v>
      </c>
      <c r="B30" s="46" t="str">
        <f>CONCATENATE(Leyendas!$A$2)</f>
        <v>2019</v>
      </c>
      <c r="C30" s="48" t="s">
        <v>147</v>
      </c>
      <c r="D30" s="99"/>
      <c r="E30" s="99"/>
      <c r="F30" s="101"/>
      <c r="G30" s="101"/>
      <c r="H30" s="99"/>
      <c r="I30" s="50"/>
      <c r="J30" s="221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98"/>
      <c r="W30" s="51"/>
      <c r="X30" s="51"/>
      <c r="Y30" s="51"/>
      <c r="Z30" s="51"/>
      <c r="AA30" s="259" t="str">
        <f t="shared" si="0"/>
        <v/>
      </c>
      <c r="AB30" s="259" t="str">
        <f t="shared" si="1"/>
        <v/>
      </c>
      <c r="AC30" s="259" t="str">
        <f t="shared" si="4"/>
        <v/>
      </c>
      <c r="AD30" s="259" t="str">
        <f t="shared" si="8"/>
        <v/>
      </c>
      <c r="AE30" s="259" t="str">
        <f t="shared" si="9"/>
        <v/>
      </c>
      <c r="AF30" s="259" t="str">
        <f t="shared" si="10"/>
        <v/>
      </c>
      <c r="AG30" s="259" t="str">
        <f t="shared" si="11"/>
        <v/>
      </c>
      <c r="AH30" s="259" t="str">
        <f t="shared" si="5"/>
        <v/>
      </c>
      <c r="AI30" s="260" t="str">
        <f t="shared" si="6"/>
        <v/>
      </c>
      <c r="AJ30" s="259" t="str">
        <f t="shared" si="12"/>
        <v/>
      </c>
      <c r="AK30" s="259" t="str">
        <f t="shared" si="13"/>
        <v/>
      </c>
      <c r="AL30" s="259" t="str">
        <f t="shared" si="14"/>
        <v/>
      </c>
      <c r="AM30" s="259" t="str">
        <f t="shared" si="15"/>
        <v/>
      </c>
      <c r="AN30" s="259" t="str">
        <f t="shared" si="16"/>
        <v/>
      </c>
      <c r="AO30" s="259" t="str">
        <f t="shared" si="17"/>
        <v/>
      </c>
      <c r="AP30" s="259" t="str">
        <f t="shared" si="18"/>
        <v/>
      </c>
      <c r="AQ30" s="259" t="str">
        <f t="shared" si="19"/>
        <v/>
      </c>
      <c r="AR30" s="54"/>
      <c r="BY30" s="231"/>
      <c r="BZ30" s="231" t="str">
        <f t="shared" si="7"/>
        <v>25</v>
      </c>
    </row>
    <row r="31" spans="1:78" s="46" customFormat="1" ht="15.75" x14ac:dyDescent="0.25">
      <c r="A31" s="46" t="str">
        <f>CONCATENATE(Leyendas!$C$2)</f>
        <v>Suriname</v>
      </c>
      <c r="B31" s="46" t="str">
        <f>CONCATENATE(Leyendas!$A$2)</f>
        <v>2019</v>
      </c>
      <c r="C31" s="48" t="s">
        <v>148</v>
      </c>
      <c r="D31" s="99"/>
      <c r="E31" s="99"/>
      <c r="F31" s="99"/>
      <c r="G31" s="99"/>
      <c r="H31" s="99"/>
      <c r="I31" s="50"/>
      <c r="J31" s="221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98"/>
      <c r="W31" s="51"/>
      <c r="X31" s="51"/>
      <c r="Y31" s="51"/>
      <c r="Z31" s="51"/>
      <c r="AA31" s="259" t="str">
        <f t="shared" si="0"/>
        <v/>
      </c>
      <c r="AB31" s="259" t="str">
        <f t="shared" si="1"/>
        <v/>
      </c>
      <c r="AC31" s="259" t="str">
        <f t="shared" si="4"/>
        <v/>
      </c>
      <c r="AD31" s="259" t="str">
        <f t="shared" si="8"/>
        <v/>
      </c>
      <c r="AE31" s="259" t="str">
        <f t="shared" si="9"/>
        <v/>
      </c>
      <c r="AF31" s="259" t="str">
        <f t="shared" si="10"/>
        <v/>
      </c>
      <c r="AG31" s="259" t="str">
        <f t="shared" si="11"/>
        <v/>
      </c>
      <c r="AH31" s="259" t="str">
        <f t="shared" si="5"/>
        <v/>
      </c>
      <c r="AI31" s="260" t="str">
        <f t="shared" si="6"/>
        <v/>
      </c>
      <c r="AJ31" s="259" t="str">
        <f t="shared" si="12"/>
        <v/>
      </c>
      <c r="AK31" s="259" t="str">
        <f t="shared" si="13"/>
        <v/>
      </c>
      <c r="AL31" s="259" t="str">
        <f t="shared" si="14"/>
        <v/>
      </c>
      <c r="AM31" s="259" t="str">
        <f t="shared" si="15"/>
        <v/>
      </c>
      <c r="AN31" s="259" t="str">
        <f t="shared" si="16"/>
        <v/>
      </c>
      <c r="AO31" s="259" t="str">
        <f t="shared" si="17"/>
        <v/>
      </c>
      <c r="AP31" s="259" t="str">
        <f t="shared" si="18"/>
        <v/>
      </c>
      <c r="AQ31" s="259" t="str">
        <f t="shared" si="19"/>
        <v/>
      </c>
      <c r="AR31" s="54"/>
      <c r="BY31" s="231"/>
      <c r="BZ31" s="231" t="str">
        <f t="shared" si="7"/>
        <v>26</v>
      </c>
    </row>
    <row r="32" spans="1:78" s="46" customFormat="1" ht="15.75" x14ac:dyDescent="0.25">
      <c r="A32" s="46" t="str">
        <f>CONCATENATE(Leyendas!$C$2)</f>
        <v>Suriname</v>
      </c>
      <c r="B32" s="46" t="str">
        <f>CONCATENATE(Leyendas!$A$2)</f>
        <v>2019</v>
      </c>
      <c r="C32" s="48" t="s">
        <v>149</v>
      </c>
      <c r="D32" s="99"/>
      <c r="E32" s="99"/>
      <c r="F32" s="99"/>
      <c r="G32" s="99"/>
      <c r="H32" s="99"/>
      <c r="I32" s="50"/>
      <c r="J32" s="221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98"/>
      <c r="W32" s="51"/>
      <c r="X32" s="51"/>
      <c r="Y32" s="51"/>
      <c r="Z32" s="51"/>
      <c r="AA32" s="259" t="str">
        <f t="shared" si="0"/>
        <v/>
      </c>
      <c r="AB32" s="259" t="str">
        <f t="shared" si="1"/>
        <v/>
      </c>
      <c r="AC32" s="259" t="str">
        <f t="shared" si="4"/>
        <v/>
      </c>
      <c r="AD32" s="259" t="str">
        <f t="shared" si="8"/>
        <v/>
      </c>
      <c r="AE32" s="259" t="str">
        <f t="shared" si="9"/>
        <v/>
      </c>
      <c r="AF32" s="259" t="str">
        <f t="shared" si="10"/>
        <v/>
      </c>
      <c r="AG32" s="259" t="str">
        <f t="shared" si="11"/>
        <v/>
      </c>
      <c r="AH32" s="259" t="str">
        <f t="shared" si="5"/>
        <v/>
      </c>
      <c r="AI32" s="260" t="str">
        <f t="shared" si="6"/>
        <v/>
      </c>
      <c r="AJ32" s="259" t="str">
        <f t="shared" si="12"/>
        <v/>
      </c>
      <c r="AK32" s="259" t="str">
        <f t="shared" si="13"/>
        <v/>
      </c>
      <c r="AL32" s="259" t="str">
        <f t="shared" si="14"/>
        <v/>
      </c>
      <c r="AM32" s="259" t="str">
        <f t="shared" si="15"/>
        <v/>
      </c>
      <c r="AN32" s="259" t="str">
        <f t="shared" si="16"/>
        <v/>
      </c>
      <c r="AO32" s="259" t="str">
        <f t="shared" si="17"/>
        <v/>
      </c>
      <c r="AP32" s="259" t="str">
        <f t="shared" si="18"/>
        <v/>
      </c>
      <c r="AQ32" s="259" t="str">
        <f t="shared" si="19"/>
        <v/>
      </c>
      <c r="AR32" s="54"/>
      <c r="BY32" s="231"/>
      <c r="BZ32" s="231" t="str">
        <f t="shared" si="7"/>
        <v>27</v>
      </c>
    </row>
    <row r="33" spans="1:78" ht="15.75" x14ac:dyDescent="0.25">
      <c r="A33" s="46" t="str">
        <f>CONCATENATE(Leyendas!$C$2)</f>
        <v>Suriname</v>
      </c>
      <c r="B33" s="46" t="str">
        <f>CONCATENATE(Leyendas!$A$2)</f>
        <v>2019</v>
      </c>
      <c r="C33" s="48" t="s">
        <v>150</v>
      </c>
      <c r="D33" s="99"/>
      <c r="E33" s="99"/>
      <c r="F33" s="99"/>
      <c r="G33" s="99"/>
      <c r="H33" s="99"/>
      <c r="I33" s="50"/>
      <c r="J33" s="221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98"/>
      <c r="W33" s="51"/>
      <c r="X33" s="51"/>
      <c r="Y33" s="51"/>
      <c r="Z33" s="51"/>
      <c r="AA33" s="259" t="str">
        <f t="shared" si="0"/>
        <v/>
      </c>
      <c r="AB33" s="259" t="str">
        <f t="shared" si="1"/>
        <v/>
      </c>
      <c r="AC33" s="259" t="str">
        <f t="shared" si="4"/>
        <v/>
      </c>
      <c r="AD33" s="259" t="str">
        <f t="shared" si="8"/>
        <v/>
      </c>
      <c r="AE33" s="259" t="str">
        <f t="shared" si="9"/>
        <v/>
      </c>
      <c r="AF33" s="259" t="str">
        <f t="shared" si="10"/>
        <v/>
      </c>
      <c r="AG33" s="259" t="str">
        <f t="shared" si="11"/>
        <v/>
      </c>
      <c r="AH33" s="259" t="str">
        <f t="shared" si="5"/>
        <v/>
      </c>
      <c r="AI33" s="260" t="str">
        <f t="shared" si="6"/>
        <v/>
      </c>
      <c r="AJ33" s="259" t="str">
        <f t="shared" si="12"/>
        <v/>
      </c>
      <c r="AK33" s="259" t="str">
        <f t="shared" si="13"/>
        <v/>
      </c>
      <c r="AL33" s="259" t="str">
        <f t="shared" si="14"/>
        <v/>
      </c>
      <c r="AM33" s="259" t="str">
        <f t="shared" si="15"/>
        <v/>
      </c>
      <c r="AN33" s="259" t="str">
        <f t="shared" si="16"/>
        <v/>
      </c>
      <c r="AO33" s="259" t="str">
        <f t="shared" si="17"/>
        <v/>
      </c>
      <c r="AP33" s="259" t="str">
        <f t="shared" si="18"/>
        <v/>
      </c>
      <c r="AQ33" s="259" t="str">
        <f t="shared" si="19"/>
        <v/>
      </c>
      <c r="AR33" s="54"/>
      <c r="BY33" s="231"/>
      <c r="BZ33" s="231" t="str">
        <f t="shared" si="7"/>
        <v>28</v>
      </c>
    </row>
    <row r="34" spans="1:78" ht="15.75" x14ac:dyDescent="0.25">
      <c r="A34" s="46" t="str">
        <f>CONCATENATE(Leyendas!$C$2)</f>
        <v>Suriname</v>
      </c>
      <c r="B34" s="46" t="str">
        <f>CONCATENATE(Leyendas!$A$2)</f>
        <v>2019</v>
      </c>
      <c r="C34" s="48" t="s">
        <v>151</v>
      </c>
      <c r="D34" s="99"/>
      <c r="E34" s="99"/>
      <c r="F34" s="99"/>
      <c r="G34" s="99"/>
      <c r="H34" s="99"/>
      <c r="I34" s="50"/>
      <c r="J34" s="221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98"/>
      <c r="W34" s="51"/>
      <c r="X34" s="51"/>
      <c r="Y34" s="51"/>
      <c r="Z34" s="51"/>
      <c r="AA34" s="259" t="str">
        <f t="shared" si="0"/>
        <v/>
      </c>
      <c r="AB34" s="259" t="str">
        <f t="shared" si="1"/>
        <v/>
      </c>
      <c r="AC34" s="259" t="str">
        <f t="shared" si="4"/>
        <v/>
      </c>
      <c r="AD34" s="259" t="str">
        <f t="shared" si="8"/>
        <v/>
      </c>
      <c r="AE34" s="259" t="str">
        <f t="shared" si="9"/>
        <v/>
      </c>
      <c r="AF34" s="259" t="str">
        <f t="shared" si="10"/>
        <v/>
      </c>
      <c r="AG34" s="259" t="str">
        <f t="shared" si="11"/>
        <v/>
      </c>
      <c r="AH34" s="259" t="str">
        <f t="shared" si="5"/>
        <v/>
      </c>
      <c r="AI34" s="260" t="str">
        <f t="shared" si="6"/>
        <v/>
      </c>
      <c r="AJ34" s="259" t="str">
        <f t="shared" si="12"/>
        <v/>
      </c>
      <c r="AK34" s="259" t="str">
        <f t="shared" si="13"/>
        <v/>
      </c>
      <c r="AL34" s="259" t="str">
        <f t="shared" si="14"/>
        <v/>
      </c>
      <c r="AM34" s="259" t="str">
        <f t="shared" si="15"/>
        <v/>
      </c>
      <c r="AN34" s="259" t="str">
        <f t="shared" si="16"/>
        <v/>
      </c>
      <c r="AO34" s="259" t="str">
        <f t="shared" si="17"/>
        <v/>
      </c>
      <c r="AP34" s="259" t="str">
        <f t="shared" si="18"/>
        <v/>
      </c>
      <c r="AQ34" s="259" t="str">
        <f t="shared" si="19"/>
        <v/>
      </c>
      <c r="AR34" s="54"/>
      <c r="BY34" s="231"/>
      <c r="BZ34" s="231" t="str">
        <f t="shared" si="7"/>
        <v>29</v>
      </c>
    </row>
    <row r="35" spans="1:78" ht="15.75" x14ac:dyDescent="0.25">
      <c r="A35" s="46" t="str">
        <f>CONCATENATE(Leyendas!$C$2)</f>
        <v>Suriname</v>
      </c>
      <c r="B35" s="46" t="str">
        <f>CONCATENATE(Leyendas!$A$2)</f>
        <v>2019</v>
      </c>
      <c r="C35" s="48" t="s">
        <v>152</v>
      </c>
      <c r="D35" s="99"/>
      <c r="E35" s="99"/>
      <c r="F35" s="99"/>
      <c r="G35" s="99"/>
      <c r="H35" s="99"/>
      <c r="I35" s="50"/>
      <c r="J35" s="221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98"/>
      <c r="W35" s="51"/>
      <c r="X35" s="51"/>
      <c r="Y35" s="51"/>
      <c r="Z35" s="51"/>
      <c r="AA35" s="259" t="str">
        <f t="shared" si="0"/>
        <v/>
      </c>
      <c r="AB35" s="259" t="str">
        <f t="shared" si="1"/>
        <v/>
      </c>
      <c r="AC35" s="259" t="str">
        <f t="shared" si="4"/>
        <v/>
      </c>
      <c r="AD35" s="259" t="str">
        <f t="shared" si="8"/>
        <v/>
      </c>
      <c r="AE35" s="259" t="str">
        <f t="shared" si="9"/>
        <v/>
      </c>
      <c r="AF35" s="259" t="str">
        <f t="shared" si="10"/>
        <v/>
      </c>
      <c r="AG35" s="259" t="str">
        <f t="shared" si="11"/>
        <v/>
      </c>
      <c r="AH35" s="259" t="str">
        <f t="shared" si="5"/>
        <v/>
      </c>
      <c r="AI35" s="260" t="str">
        <f t="shared" si="6"/>
        <v/>
      </c>
      <c r="AJ35" s="259" t="str">
        <f t="shared" si="12"/>
        <v/>
      </c>
      <c r="AK35" s="259" t="str">
        <f t="shared" si="13"/>
        <v/>
      </c>
      <c r="AL35" s="259" t="str">
        <f t="shared" si="14"/>
        <v/>
      </c>
      <c r="AM35" s="259" t="str">
        <f t="shared" si="15"/>
        <v/>
      </c>
      <c r="AN35" s="259" t="str">
        <f t="shared" si="16"/>
        <v/>
      </c>
      <c r="AO35" s="259" t="str">
        <f t="shared" si="17"/>
        <v/>
      </c>
      <c r="AP35" s="259" t="str">
        <f t="shared" si="18"/>
        <v/>
      </c>
      <c r="AQ35" s="259" t="str">
        <f t="shared" si="19"/>
        <v/>
      </c>
      <c r="AR35" s="54"/>
      <c r="BY35" s="231"/>
      <c r="BZ35" s="231" t="str">
        <f t="shared" si="7"/>
        <v>30</v>
      </c>
    </row>
    <row r="36" spans="1:78" ht="15.75" x14ac:dyDescent="0.25">
      <c r="A36" s="46" t="str">
        <f>CONCATENATE(Leyendas!$C$2)</f>
        <v>Suriname</v>
      </c>
      <c r="B36" s="46" t="str">
        <f>CONCATENATE(Leyendas!$A$2)</f>
        <v>2019</v>
      </c>
      <c r="C36" s="48" t="s">
        <v>153</v>
      </c>
      <c r="D36" s="99"/>
      <c r="E36" s="99"/>
      <c r="F36" s="99"/>
      <c r="G36" s="99"/>
      <c r="H36" s="99"/>
      <c r="I36" s="50"/>
      <c r="J36" s="221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98"/>
      <c r="W36" s="51"/>
      <c r="X36" s="51"/>
      <c r="Y36" s="51"/>
      <c r="Z36" s="51"/>
      <c r="AA36" s="259" t="str">
        <f t="shared" si="0"/>
        <v/>
      </c>
      <c r="AB36" s="259" t="str">
        <f t="shared" si="1"/>
        <v/>
      </c>
      <c r="AC36" s="259" t="str">
        <f t="shared" si="4"/>
        <v/>
      </c>
      <c r="AD36" s="259" t="str">
        <f t="shared" si="8"/>
        <v/>
      </c>
      <c r="AE36" s="259" t="str">
        <f t="shared" si="9"/>
        <v/>
      </c>
      <c r="AF36" s="259" t="str">
        <f t="shared" si="10"/>
        <v/>
      </c>
      <c r="AG36" s="259" t="str">
        <f t="shared" si="11"/>
        <v/>
      </c>
      <c r="AH36" s="259" t="str">
        <f t="shared" si="5"/>
        <v/>
      </c>
      <c r="AI36" s="260" t="str">
        <f t="shared" si="6"/>
        <v/>
      </c>
      <c r="AJ36" s="259" t="str">
        <f t="shared" si="12"/>
        <v/>
      </c>
      <c r="AK36" s="259" t="str">
        <f t="shared" si="13"/>
        <v/>
      </c>
      <c r="AL36" s="259" t="str">
        <f t="shared" si="14"/>
        <v/>
      </c>
      <c r="AM36" s="259" t="str">
        <f t="shared" si="15"/>
        <v/>
      </c>
      <c r="AN36" s="259" t="str">
        <f t="shared" si="16"/>
        <v/>
      </c>
      <c r="AO36" s="259" t="str">
        <f t="shared" si="17"/>
        <v/>
      </c>
      <c r="AP36" s="259" t="str">
        <f t="shared" si="18"/>
        <v/>
      </c>
      <c r="AQ36" s="259" t="str">
        <f t="shared" si="19"/>
        <v/>
      </c>
      <c r="AR36" s="54"/>
      <c r="BY36" s="231"/>
      <c r="BZ36" s="231" t="str">
        <f t="shared" si="7"/>
        <v>31</v>
      </c>
    </row>
    <row r="37" spans="1:78" ht="15.75" x14ac:dyDescent="0.25">
      <c r="A37" s="46" t="str">
        <f>CONCATENATE(Leyendas!$C$2)</f>
        <v>Suriname</v>
      </c>
      <c r="B37" s="46" t="str">
        <f>CONCATENATE(Leyendas!$A$2)</f>
        <v>2019</v>
      </c>
      <c r="C37" s="48" t="s">
        <v>154</v>
      </c>
      <c r="D37" s="99"/>
      <c r="E37" s="99"/>
      <c r="F37" s="99"/>
      <c r="G37" s="99"/>
      <c r="H37" s="99"/>
      <c r="I37" s="50"/>
      <c r="J37" s="221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98"/>
      <c r="W37" s="51"/>
      <c r="X37" s="51"/>
      <c r="Y37" s="51"/>
      <c r="Z37" s="51"/>
      <c r="AA37" s="259" t="str">
        <f t="shared" si="0"/>
        <v/>
      </c>
      <c r="AB37" s="259" t="str">
        <f t="shared" si="1"/>
        <v/>
      </c>
      <c r="AC37" s="259" t="str">
        <f t="shared" si="4"/>
        <v/>
      </c>
      <c r="AD37" s="259" t="str">
        <f t="shared" si="8"/>
        <v/>
      </c>
      <c r="AE37" s="259" t="str">
        <f t="shared" ref="AD37:AE58" si="20">IF($Y37=0,"",E37/$Y37)</f>
        <v/>
      </c>
      <c r="AF37" s="259" t="str">
        <f t="shared" ref="AE37:AF58" si="21">IF($Y37=0,"",F37/$Y37)</f>
        <v/>
      </c>
      <c r="AG37" s="259" t="str">
        <f t="shared" ref="AF37:AG58" si="22">IF($Y37=0,"",G37/$Y37)</f>
        <v/>
      </c>
      <c r="AH37" s="259" t="str">
        <f t="shared" si="5"/>
        <v/>
      </c>
      <c r="AI37" s="260" t="str">
        <f t="shared" si="6"/>
        <v/>
      </c>
      <c r="AJ37" s="259" t="str">
        <f t="shared" si="12"/>
        <v/>
      </c>
      <c r="AK37" s="259" t="str">
        <f t="shared" ref="AK37:AQ52" si="23">IF($V37=0,"",N37/$V37)</f>
        <v/>
      </c>
      <c r="AL37" s="259" t="str">
        <f t="shared" si="23"/>
        <v/>
      </c>
      <c r="AM37" s="259" t="str">
        <f t="shared" si="23"/>
        <v/>
      </c>
      <c r="AN37" s="259" t="str">
        <f t="shared" si="23"/>
        <v/>
      </c>
      <c r="AO37" s="259" t="str">
        <f t="shared" si="23"/>
        <v/>
      </c>
      <c r="AP37" s="259" t="str">
        <f t="shared" si="23"/>
        <v/>
      </c>
      <c r="AQ37" s="259" t="str">
        <f t="shared" si="23"/>
        <v/>
      </c>
      <c r="AR37" s="54"/>
      <c r="BY37" s="231"/>
      <c r="BZ37" s="231" t="str">
        <f t="shared" si="7"/>
        <v>32</v>
      </c>
    </row>
    <row r="38" spans="1:78" ht="15.75" x14ac:dyDescent="0.25">
      <c r="A38" s="46" t="str">
        <f>CONCATENATE(Leyendas!$C$2)</f>
        <v>Suriname</v>
      </c>
      <c r="B38" s="46" t="str">
        <f>CONCATENATE(Leyendas!$A$2)</f>
        <v>2019</v>
      </c>
      <c r="C38" s="48" t="s">
        <v>155</v>
      </c>
      <c r="D38" s="99"/>
      <c r="E38" s="99"/>
      <c r="F38" s="99"/>
      <c r="G38" s="99"/>
      <c r="H38" s="99"/>
      <c r="I38" s="50"/>
      <c r="J38" s="221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98"/>
      <c r="W38" s="51"/>
      <c r="X38" s="51"/>
      <c r="Y38" s="51"/>
      <c r="Z38" s="51"/>
      <c r="AA38" s="259" t="str">
        <f t="shared" si="0"/>
        <v/>
      </c>
      <c r="AB38" s="259" t="str">
        <f t="shared" si="1"/>
        <v/>
      </c>
      <c r="AC38" s="259" t="str">
        <f t="shared" si="4"/>
        <v/>
      </c>
      <c r="AD38" s="259" t="str">
        <f t="shared" si="8"/>
        <v/>
      </c>
      <c r="AE38" s="259" t="str">
        <f t="shared" si="20"/>
        <v/>
      </c>
      <c r="AF38" s="259" t="str">
        <f t="shared" si="21"/>
        <v/>
      </c>
      <c r="AG38" s="259" t="str">
        <f t="shared" si="22"/>
        <v/>
      </c>
      <c r="AH38" s="259" t="str">
        <f t="shared" si="5"/>
        <v/>
      </c>
      <c r="AI38" s="260" t="str">
        <f t="shared" si="6"/>
        <v/>
      </c>
      <c r="AJ38" s="259" t="str">
        <f t="shared" si="12"/>
        <v/>
      </c>
      <c r="AK38" s="259" t="str">
        <f t="shared" si="23"/>
        <v/>
      </c>
      <c r="AL38" s="259" t="str">
        <f t="shared" si="23"/>
        <v/>
      </c>
      <c r="AM38" s="259" t="str">
        <f t="shared" si="23"/>
        <v/>
      </c>
      <c r="AN38" s="259" t="str">
        <f t="shared" si="23"/>
        <v/>
      </c>
      <c r="AO38" s="259" t="str">
        <f t="shared" si="23"/>
        <v/>
      </c>
      <c r="AP38" s="259" t="str">
        <f t="shared" si="23"/>
        <v/>
      </c>
      <c r="AQ38" s="259" t="str">
        <f t="shared" si="23"/>
        <v/>
      </c>
      <c r="AR38" s="54"/>
      <c r="BY38" s="231"/>
      <c r="BZ38" s="231" t="str">
        <f t="shared" si="7"/>
        <v>33</v>
      </c>
    </row>
    <row r="39" spans="1:78" ht="15.75" x14ac:dyDescent="0.25">
      <c r="A39" s="46" t="str">
        <f>CONCATENATE(Leyendas!$C$2)</f>
        <v>Suriname</v>
      </c>
      <c r="B39" s="46" t="str">
        <f>CONCATENATE(Leyendas!$A$2)</f>
        <v>2019</v>
      </c>
      <c r="C39" s="48" t="s">
        <v>156</v>
      </c>
      <c r="D39" s="99"/>
      <c r="E39" s="99"/>
      <c r="F39" s="99"/>
      <c r="G39" s="99"/>
      <c r="H39" s="99"/>
      <c r="I39" s="50"/>
      <c r="J39" s="221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90"/>
      <c r="W39" s="51"/>
      <c r="X39" s="51"/>
      <c r="Y39" s="51"/>
      <c r="Z39" s="51"/>
      <c r="AA39" s="259" t="str">
        <f t="shared" si="0"/>
        <v/>
      </c>
      <c r="AB39" s="259" t="str">
        <f t="shared" si="1"/>
        <v/>
      </c>
      <c r="AC39" s="259" t="str">
        <f t="shared" si="4"/>
        <v/>
      </c>
      <c r="AD39" s="259" t="str">
        <f t="shared" si="8"/>
        <v/>
      </c>
      <c r="AE39" s="259" t="str">
        <f t="shared" si="20"/>
        <v/>
      </c>
      <c r="AF39" s="259" t="str">
        <f t="shared" si="21"/>
        <v/>
      </c>
      <c r="AG39" s="259" t="str">
        <f t="shared" si="22"/>
        <v/>
      </c>
      <c r="AH39" s="259" t="str">
        <f t="shared" si="5"/>
        <v/>
      </c>
      <c r="AI39" s="260" t="str">
        <f t="shared" si="6"/>
        <v/>
      </c>
      <c r="AJ39" s="259" t="str">
        <f t="shared" si="12"/>
        <v/>
      </c>
      <c r="AK39" s="259" t="str">
        <f t="shared" si="23"/>
        <v/>
      </c>
      <c r="AL39" s="259" t="str">
        <f t="shared" si="23"/>
        <v/>
      </c>
      <c r="AM39" s="259" t="str">
        <f t="shared" si="23"/>
        <v/>
      </c>
      <c r="AN39" s="259" t="str">
        <f t="shared" si="23"/>
        <v/>
      </c>
      <c r="AO39" s="259" t="str">
        <f t="shared" si="23"/>
        <v/>
      </c>
      <c r="AP39" s="259" t="str">
        <f t="shared" si="23"/>
        <v/>
      </c>
      <c r="AQ39" s="259" t="str">
        <f t="shared" si="23"/>
        <v/>
      </c>
      <c r="AR39" s="54"/>
      <c r="BY39" s="231"/>
      <c r="BZ39" s="231" t="str">
        <f t="shared" si="7"/>
        <v>34</v>
      </c>
    </row>
    <row r="40" spans="1:78" ht="15.75" x14ac:dyDescent="0.25">
      <c r="A40" s="46" t="str">
        <f>CONCATENATE(Leyendas!$C$2)</f>
        <v>Suriname</v>
      </c>
      <c r="B40" s="46" t="str">
        <f>CONCATENATE(Leyendas!$A$2)</f>
        <v>2019</v>
      </c>
      <c r="C40" s="48" t="s">
        <v>157</v>
      </c>
      <c r="D40" s="99"/>
      <c r="E40" s="99"/>
      <c r="F40" s="99"/>
      <c r="G40" s="99"/>
      <c r="H40" s="99"/>
      <c r="I40" s="50"/>
      <c r="J40" s="221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90"/>
      <c r="W40" s="51"/>
      <c r="X40" s="51"/>
      <c r="Y40" s="51"/>
      <c r="Z40" s="51"/>
      <c r="AA40" s="259" t="str">
        <f t="shared" si="0"/>
        <v/>
      </c>
      <c r="AB40" s="259" t="str">
        <f t="shared" si="1"/>
        <v/>
      </c>
      <c r="AC40" s="259" t="str">
        <f t="shared" si="4"/>
        <v/>
      </c>
      <c r="AD40" s="259" t="str">
        <f t="shared" si="8"/>
        <v/>
      </c>
      <c r="AE40" s="259" t="str">
        <f t="shared" si="20"/>
        <v/>
      </c>
      <c r="AF40" s="259" t="str">
        <f t="shared" si="21"/>
        <v/>
      </c>
      <c r="AG40" s="259" t="str">
        <f t="shared" si="22"/>
        <v/>
      </c>
      <c r="AH40" s="259" t="str">
        <f t="shared" si="5"/>
        <v/>
      </c>
      <c r="AI40" s="260" t="str">
        <f t="shared" si="6"/>
        <v/>
      </c>
      <c r="AJ40" s="259" t="str">
        <f t="shared" si="12"/>
        <v/>
      </c>
      <c r="AK40" s="259" t="str">
        <f t="shared" si="23"/>
        <v/>
      </c>
      <c r="AL40" s="259" t="str">
        <f t="shared" si="23"/>
        <v/>
      </c>
      <c r="AM40" s="259" t="str">
        <f t="shared" si="23"/>
        <v/>
      </c>
      <c r="AN40" s="259" t="str">
        <f t="shared" si="23"/>
        <v/>
      </c>
      <c r="AO40" s="259" t="str">
        <f t="shared" si="23"/>
        <v/>
      </c>
      <c r="AP40" s="259" t="str">
        <f t="shared" si="23"/>
        <v/>
      </c>
      <c r="AQ40" s="259" t="str">
        <f t="shared" si="23"/>
        <v/>
      </c>
      <c r="AR40" s="54"/>
      <c r="BY40" s="231"/>
      <c r="BZ40" s="231" t="str">
        <f t="shared" si="7"/>
        <v>35</v>
      </c>
    </row>
    <row r="41" spans="1:78" ht="15.75" x14ac:dyDescent="0.25">
      <c r="A41" s="46" t="str">
        <f>CONCATENATE(Leyendas!$C$2)</f>
        <v>Suriname</v>
      </c>
      <c r="B41" s="46" t="str">
        <f>CONCATENATE(Leyendas!$A$2)</f>
        <v>2019</v>
      </c>
      <c r="C41" s="48" t="s">
        <v>158</v>
      </c>
      <c r="D41" s="99"/>
      <c r="E41" s="99"/>
      <c r="F41" s="99"/>
      <c r="G41" s="99"/>
      <c r="H41" s="99"/>
      <c r="I41" s="50"/>
      <c r="J41" s="22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90"/>
      <c r="W41" s="51"/>
      <c r="X41" s="51"/>
      <c r="Y41" s="51"/>
      <c r="Z41" s="51"/>
      <c r="AA41" s="259" t="str">
        <f t="shared" si="0"/>
        <v/>
      </c>
      <c r="AB41" s="259" t="str">
        <f t="shared" si="1"/>
        <v/>
      </c>
      <c r="AC41" s="259" t="str">
        <f t="shared" si="4"/>
        <v/>
      </c>
      <c r="AD41" s="259" t="str">
        <f t="shared" si="8"/>
        <v/>
      </c>
      <c r="AE41" s="259" t="str">
        <f t="shared" si="20"/>
        <v/>
      </c>
      <c r="AF41" s="259" t="str">
        <f t="shared" si="21"/>
        <v/>
      </c>
      <c r="AG41" s="259" t="str">
        <f t="shared" si="22"/>
        <v/>
      </c>
      <c r="AH41" s="259" t="str">
        <f t="shared" si="5"/>
        <v/>
      </c>
      <c r="AI41" s="260" t="str">
        <f t="shared" si="6"/>
        <v/>
      </c>
      <c r="AJ41" s="259" t="str">
        <f t="shared" si="12"/>
        <v/>
      </c>
      <c r="AK41" s="259" t="str">
        <f t="shared" si="23"/>
        <v/>
      </c>
      <c r="AL41" s="259" t="str">
        <f t="shared" si="23"/>
        <v/>
      </c>
      <c r="AM41" s="259" t="str">
        <f t="shared" si="23"/>
        <v/>
      </c>
      <c r="AN41" s="259" t="str">
        <f t="shared" si="23"/>
        <v/>
      </c>
      <c r="AO41" s="259" t="str">
        <f t="shared" si="23"/>
        <v/>
      </c>
      <c r="AP41" s="259" t="str">
        <f t="shared" si="23"/>
        <v/>
      </c>
      <c r="AQ41" s="259" t="str">
        <f t="shared" si="23"/>
        <v/>
      </c>
      <c r="AR41" s="54"/>
      <c r="BY41" s="231"/>
      <c r="BZ41" s="231" t="str">
        <f t="shared" si="7"/>
        <v>36</v>
      </c>
    </row>
    <row r="42" spans="1:78" ht="15.75" x14ac:dyDescent="0.25">
      <c r="A42" s="46" t="str">
        <f>CONCATENATE(Leyendas!$C$2)</f>
        <v>Suriname</v>
      </c>
      <c r="B42" s="46" t="str">
        <f>CONCATENATE(Leyendas!$A$2)</f>
        <v>2019</v>
      </c>
      <c r="C42" s="48" t="s">
        <v>159</v>
      </c>
      <c r="D42" s="99"/>
      <c r="E42" s="99"/>
      <c r="F42" s="99"/>
      <c r="G42" s="99"/>
      <c r="H42" s="99"/>
      <c r="I42" s="50"/>
      <c r="J42" s="22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90"/>
      <c r="W42" s="51"/>
      <c r="X42" s="51"/>
      <c r="Y42" s="51"/>
      <c r="Z42" s="51"/>
      <c r="AA42" s="259" t="str">
        <f t="shared" si="0"/>
        <v/>
      </c>
      <c r="AB42" s="259" t="str">
        <f t="shared" si="1"/>
        <v/>
      </c>
      <c r="AC42" s="259" t="str">
        <f t="shared" si="4"/>
        <v/>
      </c>
      <c r="AD42" s="259" t="str">
        <f t="shared" si="8"/>
        <v/>
      </c>
      <c r="AE42" s="259" t="str">
        <f t="shared" si="20"/>
        <v/>
      </c>
      <c r="AF42" s="259" t="str">
        <f t="shared" si="21"/>
        <v/>
      </c>
      <c r="AG42" s="259" t="str">
        <f t="shared" si="22"/>
        <v/>
      </c>
      <c r="AH42" s="259" t="str">
        <f t="shared" si="5"/>
        <v/>
      </c>
      <c r="AI42" s="260" t="str">
        <f t="shared" si="6"/>
        <v/>
      </c>
      <c r="AJ42" s="259" t="str">
        <f t="shared" si="12"/>
        <v/>
      </c>
      <c r="AK42" s="259" t="str">
        <f t="shared" si="23"/>
        <v/>
      </c>
      <c r="AL42" s="259" t="str">
        <f t="shared" si="23"/>
        <v/>
      </c>
      <c r="AM42" s="259" t="str">
        <f t="shared" si="23"/>
        <v/>
      </c>
      <c r="AN42" s="259" t="str">
        <f t="shared" si="23"/>
        <v/>
      </c>
      <c r="AO42" s="259" t="str">
        <f t="shared" si="23"/>
        <v/>
      </c>
      <c r="AP42" s="259" t="str">
        <f t="shared" si="23"/>
        <v/>
      </c>
      <c r="AQ42" s="259" t="str">
        <f t="shared" si="23"/>
        <v/>
      </c>
      <c r="AR42" s="54"/>
      <c r="BY42" s="231"/>
      <c r="BZ42" s="231" t="str">
        <f t="shared" si="7"/>
        <v>37</v>
      </c>
    </row>
    <row r="43" spans="1:78" ht="15.75" x14ac:dyDescent="0.25">
      <c r="A43" s="46" t="str">
        <f>CONCATENATE(Leyendas!$C$2)</f>
        <v>Suriname</v>
      </c>
      <c r="B43" s="46" t="str">
        <f>CONCATENATE(Leyendas!$A$2)</f>
        <v>2019</v>
      </c>
      <c r="C43" s="48" t="s">
        <v>160</v>
      </c>
      <c r="D43" s="99"/>
      <c r="E43" s="99"/>
      <c r="F43" s="99"/>
      <c r="G43" s="99"/>
      <c r="H43" s="99"/>
      <c r="I43" s="50"/>
      <c r="J43" s="221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90"/>
      <c r="W43" s="51"/>
      <c r="X43" s="51"/>
      <c r="Y43" s="51"/>
      <c r="Z43" s="51"/>
      <c r="AA43" s="259" t="str">
        <f t="shared" si="0"/>
        <v/>
      </c>
      <c r="AB43" s="259" t="str">
        <f t="shared" si="1"/>
        <v/>
      </c>
      <c r="AC43" s="259" t="str">
        <f t="shared" si="4"/>
        <v/>
      </c>
      <c r="AD43" s="259" t="str">
        <f t="shared" si="8"/>
        <v/>
      </c>
      <c r="AE43" s="259" t="str">
        <f t="shared" si="20"/>
        <v/>
      </c>
      <c r="AF43" s="259" t="str">
        <f t="shared" si="21"/>
        <v/>
      </c>
      <c r="AG43" s="259" t="str">
        <f t="shared" si="22"/>
        <v/>
      </c>
      <c r="AH43" s="259" t="str">
        <f t="shared" si="5"/>
        <v/>
      </c>
      <c r="AI43" s="260" t="str">
        <f t="shared" si="6"/>
        <v/>
      </c>
      <c r="AJ43" s="259" t="str">
        <f t="shared" si="12"/>
        <v/>
      </c>
      <c r="AK43" s="259" t="str">
        <f t="shared" si="23"/>
        <v/>
      </c>
      <c r="AL43" s="259" t="str">
        <f t="shared" si="23"/>
        <v/>
      </c>
      <c r="AM43" s="259" t="str">
        <f t="shared" si="23"/>
        <v/>
      </c>
      <c r="AN43" s="259" t="str">
        <f t="shared" si="23"/>
        <v/>
      </c>
      <c r="AO43" s="259" t="str">
        <f t="shared" si="23"/>
        <v/>
      </c>
      <c r="AP43" s="259" t="str">
        <f t="shared" si="23"/>
        <v/>
      </c>
      <c r="AQ43" s="259" t="str">
        <f t="shared" si="23"/>
        <v/>
      </c>
      <c r="AR43" s="54"/>
      <c r="BY43" s="231"/>
      <c r="BZ43" s="231" t="str">
        <f t="shared" si="7"/>
        <v>38</v>
      </c>
    </row>
    <row r="44" spans="1:78" ht="15.75" x14ac:dyDescent="0.25">
      <c r="A44" s="46" t="str">
        <f>CONCATENATE(Leyendas!$C$2)</f>
        <v>Suriname</v>
      </c>
      <c r="B44" s="46" t="str">
        <f>CONCATENATE(Leyendas!$A$2)</f>
        <v>2019</v>
      </c>
      <c r="C44" s="48" t="s">
        <v>161</v>
      </c>
      <c r="D44" s="99"/>
      <c r="E44" s="99"/>
      <c r="F44" s="99"/>
      <c r="G44" s="99"/>
      <c r="H44" s="99"/>
      <c r="I44" s="50"/>
      <c r="J44" s="221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90"/>
      <c r="W44" s="51"/>
      <c r="X44" s="51"/>
      <c r="Y44" s="51"/>
      <c r="Z44" s="51"/>
      <c r="AA44" s="259" t="str">
        <f t="shared" si="0"/>
        <v/>
      </c>
      <c r="AB44" s="259" t="str">
        <f t="shared" si="1"/>
        <v/>
      </c>
      <c r="AC44" s="259" t="str">
        <f t="shared" si="4"/>
        <v/>
      </c>
      <c r="AD44" s="259" t="str">
        <f t="shared" si="8"/>
        <v/>
      </c>
      <c r="AE44" s="259" t="str">
        <f t="shared" si="20"/>
        <v/>
      </c>
      <c r="AF44" s="259" t="str">
        <f t="shared" si="21"/>
        <v/>
      </c>
      <c r="AG44" s="259" t="str">
        <f t="shared" si="22"/>
        <v/>
      </c>
      <c r="AH44" s="259" t="str">
        <f t="shared" si="5"/>
        <v/>
      </c>
      <c r="AI44" s="260" t="str">
        <f t="shared" si="6"/>
        <v/>
      </c>
      <c r="AJ44" s="259" t="str">
        <f t="shared" si="12"/>
        <v/>
      </c>
      <c r="AK44" s="259" t="str">
        <f t="shared" si="23"/>
        <v/>
      </c>
      <c r="AL44" s="259" t="str">
        <f t="shared" si="23"/>
        <v/>
      </c>
      <c r="AM44" s="259" t="str">
        <f t="shared" si="23"/>
        <v/>
      </c>
      <c r="AN44" s="259" t="str">
        <f t="shared" si="23"/>
        <v/>
      </c>
      <c r="AO44" s="259" t="str">
        <f t="shared" si="23"/>
        <v/>
      </c>
      <c r="AP44" s="259" t="str">
        <f t="shared" si="23"/>
        <v/>
      </c>
      <c r="AQ44" s="259" t="str">
        <f t="shared" si="23"/>
        <v/>
      </c>
      <c r="AR44" s="54"/>
      <c r="BY44" s="231"/>
      <c r="BZ44" s="231" t="str">
        <f t="shared" si="7"/>
        <v>39</v>
      </c>
    </row>
    <row r="45" spans="1:78" ht="15.75" x14ac:dyDescent="0.25">
      <c r="A45" s="46" t="str">
        <f>CONCATENATE(Leyendas!$C$2)</f>
        <v>Suriname</v>
      </c>
      <c r="B45" s="46" t="str">
        <f>CONCATENATE(Leyendas!$A$2)</f>
        <v>2019</v>
      </c>
      <c r="C45" s="48" t="s">
        <v>162</v>
      </c>
      <c r="D45" s="99"/>
      <c r="E45" s="99"/>
      <c r="F45" s="99"/>
      <c r="G45" s="99"/>
      <c r="H45" s="99"/>
      <c r="I45" s="50"/>
      <c r="J45" s="22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90"/>
      <c r="W45" s="51"/>
      <c r="X45" s="51"/>
      <c r="Y45" s="51"/>
      <c r="Z45" s="51"/>
      <c r="AA45" s="259" t="str">
        <f t="shared" si="0"/>
        <v/>
      </c>
      <c r="AB45" s="259" t="str">
        <f t="shared" si="1"/>
        <v/>
      </c>
      <c r="AC45" s="259" t="str">
        <f t="shared" si="4"/>
        <v/>
      </c>
      <c r="AD45" s="259" t="str">
        <f t="shared" si="8"/>
        <v/>
      </c>
      <c r="AE45" s="259" t="str">
        <f t="shared" si="20"/>
        <v/>
      </c>
      <c r="AF45" s="259" t="str">
        <f t="shared" si="21"/>
        <v/>
      </c>
      <c r="AG45" s="259" t="str">
        <f t="shared" si="22"/>
        <v/>
      </c>
      <c r="AH45" s="259" t="str">
        <f t="shared" si="5"/>
        <v/>
      </c>
      <c r="AI45" s="260" t="str">
        <f t="shared" si="6"/>
        <v/>
      </c>
      <c r="AJ45" s="259" t="str">
        <f t="shared" si="12"/>
        <v/>
      </c>
      <c r="AK45" s="259" t="str">
        <f t="shared" si="23"/>
        <v/>
      </c>
      <c r="AL45" s="259" t="str">
        <f t="shared" si="23"/>
        <v/>
      </c>
      <c r="AM45" s="259" t="str">
        <f t="shared" si="23"/>
        <v/>
      </c>
      <c r="AN45" s="259" t="str">
        <f t="shared" si="23"/>
        <v/>
      </c>
      <c r="AO45" s="259" t="str">
        <f t="shared" si="23"/>
        <v/>
      </c>
      <c r="AP45" s="259" t="str">
        <f t="shared" si="23"/>
        <v/>
      </c>
      <c r="AQ45" s="259" t="str">
        <f t="shared" si="23"/>
        <v/>
      </c>
      <c r="AR45" s="54"/>
      <c r="BY45" s="231"/>
      <c r="BZ45" s="231" t="str">
        <f t="shared" si="7"/>
        <v>40</v>
      </c>
    </row>
    <row r="46" spans="1:78" ht="15.75" x14ac:dyDescent="0.25">
      <c r="A46" s="46" t="str">
        <f>CONCATENATE(Leyendas!$C$2)</f>
        <v>Suriname</v>
      </c>
      <c r="B46" s="46" t="str">
        <f>CONCATENATE(Leyendas!$A$2)</f>
        <v>2019</v>
      </c>
      <c r="C46" s="48" t="s">
        <v>163</v>
      </c>
      <c r="D46" s="50"/>
      <c r="E46" s="50"/>
      <c r="F46" s="50"/>
      <c r="G46" s="50"/>
      <c r="H46" s="50"/>
      <c r="I46" s="50"/>
      <c r="J46" s="22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90"/>
      <c r="W46" s="51"/>
      <c r="X46" s="51"/>
      <c r="Y46" s="51"/>
      <c r="Z46" s="51"/>
      <c r="AA46" s="259" t="str">
        <f t="shared" si="0"/>
        <v/>
      </c>
      <c r="AB46" s="259" t="str">
        <f t="shared" si="1"/>
        <v/>
      </c>
      <c r="AC46" s="259" t="str">
        <f t="shared" si="4"/>
        <v/>
      </c>
      <c r="AD46" s="259" t="str">
        <f t="shared" si="8"/>
        <v/>
      </c>
      <c r="AE46" s="259" t="str">
        <f t="shared" si="20"/>
        <v/>
      </c>
      <c r="AF46" s="259" t="str">
        <f t="shared" si="21"/>
        <v/>
      </c>
      <c r="AG46" s="259" t="str">
        <f t="shared" si="22"/>
        <v/>
      </c>
      <c r="AH46" s="259" t="str">
        <f t="shared" si="5"/>
        <v/>
      </c>
      <c r="AI46" s="260" t="str">
        <f t="shared" si="6"/>
        <v/>
      </c>
      <c r="AJ46" s="259" t="str">
        <f t="shared" si="12"/>
        <v/>
      </c>
      <c r="AK46" s="259" t="str">
        <f t="shared" si="23"/>
        <v/>
      </c>
      <c r="AL46" s="259" t="str">
        <f t="shared" si="23"/>
        <v/>
      </c>
      <c r="AM46" s="259" t="str">
        <f t="shared" si="23"/>
        <v/>
      </c>
      <c r="AN46" s="259" t="str">
        <f t="shared" si="23"/>
        <v/>
      </c>
      <c r="AO46" s="259" t="str">
        <f t="shared" si="23"/>
        <v/>
      </c>
      <c r="AP46" s="259" t="str">
        <f t="shared" si="23"/>
        <v/>
      </c>
      <c r="AQ46" s="259" t="str">
        <f t="shared" si="23"/>
        <v/>
      </c>
      <c r="AR46" s="54"/>
      <c r="BY46" s="231"/>
      <c r="BZ46" s="231" t="str">
        <f t="shared" si="7"/>
        <v>41</v>
      </c>
    </row>
    <row r="47" spans="1:78" ht="15.75" x14ac:dyDescent="0.25">
      <c r="A47" s="46" t="str">
        <f>CONCATENATE(Leyendas!$C$2)</f>
        <v>Suriname</v>
      </c>
      <c r="B47" s="46" t="str">
        <f>CONCATENATE(Leyendas!$A$2)</f>
        <v>2019</v>
      </c>
      <c r="C47" s="48" t="s">
        <v>164</v>
      </c>
      <c r="D47" s="50"/>
      <c r="E47" s="50"/>
      <c r="F47" s="50"/>
      <c r="G47" s="50"/>
      <c r="H47" s="50"/>
      <c r="I47" s="50"/>
      <c r="J47" s="221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90"/>
      <c r="W47" s="51"/>
      <c r="X47" s="51"/>
      <c r="Y47" s="51"/>
      <c r="Z47" s="51"/>
      <c r="AA47" s="259" t="str">
        <f t="shared" si="0"/>
        <v/>
      </c>
      <c r="AB47" s="259" t="str">
        <f t="shared" si="1"/>
        <v/>
      </c>
      <c r="AC47" s="259" t="str">
        <f t="shared" si="4"/>
        <v/>
      </c>
      <c r="AD47" s="259" t="str">
        <f t="shared" si="8"/>
        <v/>
      </c>
      <c r="AE47" s="259" t="str">
        <f t="shared" si="20"/>
        <v/>
      </c>
      <c r="AF47" s="259" t="str">
        <f t="shared" si="21"/>
        <v/>
      </c>
      <c r="AG47" s="259" t="str">
        <f t="shared" si="22"/>
        <v/>
      </c>
      <c r="AH47" s="259" t="str">
        <f t="shared" si="5"/>
        <v/>
      </c>
      <c r="AI47" s="260" t="str">
        <f t="shared" si="6"/>
        <v/>
      </c>
      <c r="AJ47" s="259" t="str">
        <f t="shared" si="12"/>
        <v/>
      </c>
      <c r="AK47" s="259" t="str">
        <f t="shared" si="23"/>
        <v/>
      </c>
      <c r="AL47" s="259" t="str">
        <f t="shared" si="23"/>
        <v/>
      </c>
      <c r="AM47" s="259" t="str">
        <f t="shared" si="23"/>
        <v/>
      </c>
      <c r="AN47" s="259" t="str">
        <f t="shared" si="23"/>
        <v/>
      </c>
      <c r="AO47" s="259" t="str">
        <f t="shared" si="23"/>
        <v/>
      </c>
      <c r="AP47" s="259" t="str">
        <f t="shared" si="23"/>
        <v/>
      </c>
      <c r="AQ47" s="259" t="str">
        <f t="shared" si="23"/>
        <v/>
      </c>
      <c r="AR47" s="54"/>
      <c r="BY47" s="231"/>
      <c r="BZ47" s="231" t="str">
        <f t="shared" si="7"/>
        <v>42</v>
      </c>
    </row>
    <row r="48" spans="1:78" ht="15.75" x14ac:dyDescent="0.25">
      <c r="A48" s="46" t="str">
        <f>CONCATENATE(Leyendas!$C$2)</f>
        <v>Suriname</v>
      </c>
      <c r="B48" s="46" t="str">
        <f>CONCATENATE(Leyendas!$A$2)</f>
        <v>2019</v>
      </c>
      <c r="C48" s="48" t="s">
        <v>165</v>
      </c>
      <c r="D48" s="50"/>
      <c r="E48" s="50"/>
      <c r="F48" s="50"/>
      <c r="G48" s="50"/>
      <c r="H48" s="50"/>
      <c r="I48" s="50"/>
      <c r="J48" s="22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90"/>
      <c r="W48" s="51"/>
      <c r="X48" s="51"/>
      <c r="Y48" s="51"/>
      <c r="Z48" s="51"/>
      <c r="AA48" s="259" t="str">
        <f t="shared" si="0"/>
        <v/>
      </c>
      <c r="AB48" s="259" t="str">
        <f t="shared" si="1"/>
        <v/>
      </c>
      <c r="AC48" s="259" t="str">
        <f t="shared" si="4"/>
        <v/>
      </c>
      <c r="AD48" s="259" t="str">
        <f t="shared" si="8"/>
        <v/>
      </c>
      <c r="AE48" s="259" t="str">
        <f t="shared" si="20"/>
        <v/>
      </c>
      <c r="AF48" s="259" t="str">
        <f t="shared" si="21"/>
        <v/>
      </c>
      <c r="AG48" s="259" t="str">
        <f t="shared" si="22"/>
        <v/>
      </c>
      <c r="AH48" s="259" t="str">
        <f t="shared" si="5"/>
        <v/>
      </c>
      <c r="AI48" s="260" t="str">
        <f t="shared" si="6"/>
        <v/>
      </c>
      <c r="AJ48" s="259" t="str">
        <f t="shared" si="12"/>
        <v/>
      </c>
      <c r="AK48" s="259" t="str">
        <f t="shared" si="23"/>
        <v/>
      </c>
      <c r="AL48" s="259" t="str">
        <f t="shared" si="23"/>
        <v/>
      </c>
      <c r="AM48" s="259" t="str">
        <f t="shared" si="23"/>
        <v/>
      </c>
      <c r="AN48" s="259" t="str">
        <f t="shared" si="23"/>
        <v/>
      </c>
      <c r="AO48" s="259" t="str">
        <f t="shared" si="23"/>
        <v/>
      </c>
      <c r="AP48" s="259" t="str">
        <f t="shared" si="23"/>
        <v/>
      </c>
      <c r="AQ48" s="259" t="str">
        <f t="shared" si="23"/>
        <v/>
      </c>
      <c r="AR48" s="54"/>
      <c r="BY48" s="231"/>
      <c r="BZ48" s="231" t="str">
        <f t="shared" si="7"/>
        <v>43</v>
      </c>
    </row>
    <row r="49" spans="1:78" ht="15.75" x14ac:dyDescent="0.25">
      <c r="A49" s="46" t="str">
        <f>CONCATENATE(Leyendas!$C$2)</f>
        <v>Suriname</v>
      </c>
      <c r="B49" s="46" t="str">
        <f>CONCATENATE(Leyendas!$A$2)</f>
        <v>2019</v>
      </c>
      <c r="C49" s="48" t="s">
        <v>166</v>
      </c>
      <c r="D49" s="50"/>
      <c r="E49" s="50"/>
      <c r="F49" s="50"/>
      <c r="G49" s="50"/>
      <c r="H49" s="50"/>
      <c r="I49" s="50"/>
      <c r="J49" s="221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90"/>
      <c r="W49" s="51"/>
      <c r="X49" s="51"/>
      <c r="Y49" s="51"/>
      <c r="Z49" s="51"/>
      <c r="AA49" s="259" t="str">
        <f t="shared" si="0"/>
        <v/>
      </c>
      <c r="AB49" s="259" t="str">
        <f t="shared" si="1"/>
        <v/>
      </c>
      <c r="AC49" s="259" t="str">
        <f t="shared" si="4"/>
        <v/>
      </c>
      <c r="AD49" s="259" t="str">
        <f t="shared" si="8"/>
        <v/>
      </c>
      <c r="AE49" s="259" t="str">
        <f t="shared" si="20"/>
        <v/>
      </c>
      <c r="AF49" s="259" t="str">
        <f t="shared" si="21"/>
        <v/>
      </c>
      <c r="AG49" s="259" t="str">
        <f t="shared" si="22"/>
        <v/>
      </c>
      <c r="AH49" s="259" t="str">
        <f t="shared" si="5"/>
        <v/>
      </c>
      <c r="AI49" s="260" t="str">
        <f t="shared" si="6"/>
        <v/>
      </c>
      <c r="AJ49" s="259" t="str">
        <f t="shared" si="12"/>
        <v/>
      </c>
      <c r="AK49" s="259" t="str">
        <f t="shared" si="23"/>
        <v/>
      </c>
      <c r="AL49" s="259" t="str">
        <f t="shared" si="23"/>
        <v/>
      </c>
      <c r="AM49" s="259" t="str">
        <f t="shared" si="23"/>
        <v/>
      </c>
      <c r="AN49" s="259" t="str">
        <f t="shared" si="23"/>
        <v/>
      </c>
      <c r="AO49" s="259" t="str">
        <f t="shared" si="23"/>
        <v/>
      </c>
      <c r="AP49" s="259" t="str">
        <f t="shared" si="23"/>
        <v/>
      </c>
      <c r="AQ49" s="259" t="str">
        <f t="shared" si="23"/>
        <v/>
      </c>
      <c r="AR49" s="54"/>
      <c r="BY49" s="231"/>
      <c r="BZ49" s="231" t="str">
        <f t="shared" si="7"/>
        <v>44</v>
      </c>
    </row>
    <row r="50" spans="1:78" ht="15.75" x14ac:dyDescent="0.25">
      <c r="A50" s="46" t="str">
        <f>CONCATENATE(Leyendas!$C$2)</f>
        <v>Suriname</v>
      </c>
      <c r="B50" s="46" t="str">
        <f>CONCATENATE(Leyendas!$A$2)</f>
        <v>2019</v>
      </c>
      <c r="C50" s="48" t="s">
        <v>167</v>
      </c>
      <c r="D50" s="50"/>
      <c r="E50" s="50"/>
      <c r="F50" s="50"/>
      <c r="G50" s="50"/>
      <c r="H50" s="50"/>
      <c r="I50" s="50"/>
      <c r="J50" s="221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90"/>
      <c r="W50" s="51"/>
      <c r="X50" s="51"/>
      <c r="Y50" s="51"/>
      <c r="Z50" s="51"/>
      <c r="AA50" s="259" t="str">
        <f t="shared" si="0"/>
        <v/>
      </c>
      <c r="AB50" s="259" t="str">
        <f t="shared" si="1"/>
        <v/>
      </c>
      <c r="AC50" s="259" t="str">
        <f t="shared" si="4"/>
        <v/>
      </c>
      <c r="AD50" s="259" t="str">
        <f t="shared" si="8"/>
        <v/>
      </c>
      <c r="AE50" s="259" t="str">
        <f t="shared" si="20"/>
        <v/>
      </c>
      <c r="AF50" s="259" t="str">
        <f t="shared" si="21"/>
        <v/>
      </c>
      <c r="AG50" s="259" t="str">
        <f t="shared" si="22"/>
        <v/>
      </c>
      <c r="AH50" s="259" t="str">
        <f t="shared" si="5"/>
        <v/>
      </c>
      <c r="AI50" s="260" t="str">
        <f t="shared" si="6"/>
        <v/>
      </c>
      <c r="AJ50" s="259" t="str">
        <f t="shared" si="12"/>
        <v/>
      </c>
      <c r="AK50" s="259" t="str">
        <f t="shared" si="23"/>
        <v/>
      </c>
      <c r="AL50" s="259" t="str">
        <f t="shared" si="23"/>
        <v/>
      </c>
      <c r="AM50" s="259" t="str">
        <f t="shared" si="23"/>
        <v/>
      </c>
      <c r="AN50" s="259" t="str">
        <f t="shared" si="23"/>
        <v/>
      </c>
      <c r="AO50" s="259" t="str">
        <f t="shared" si="23"/>
        <v/>
      </c>
      <c r="AP50" s="259" t="str">
        <f t="shared" si="23"/>
        <v/>
      </c>
      <c r="AQ50" s="259" t="str">
        <f t="shared" si="23"/>
        <v/>
      </c>
      <c r="AR50" s="54"/>
      <c r="BY50" s="231"/>
      <c r="BZ50" s="231" t="str">
        <f t="shared" si="7"/>
        <v>45</v>
      </c>
    </row>
    <row r="51" spans="1:78" ht="15.75" x14ac:dyDescent="0.25">
      <c r="A51" s="46" t="str">
        <f>CONCATENATE(Leyendas!$C$2)</f>
        <v>Suriname</v>
      </c>
      <c r="B51" s="46" t="str">
        <f>CONCATENATE(Leyendas!$A$2)</f>
        <v>2019</v>
      </c>
      <c r="C51" s="48" t="s">
        <v>168</v>
      </c>
      <c r="D51" s="50"/>
      <c r="E51" s="50"/>
      <c r="F51" s="50"/>
      <c r="G51" s="50"/>
      <c r="H51" s="50"/>
      <c r="I51" s="50"/>
      <c r="J51" s="22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90"/>
      <c r="W51" s="51"/>
      <c r="X51" s="51"/>
      <c r="Y51" s="51"/>
      <c r="Z51" s="51"/>
      <c r="AA51" s="259" t="str">
        <f t="shared" si="0"/>
        <v/>
      </c>
      <c r="AB51" s="259" t="str">
        <f t="shared" si="1"/>
        <v/>
      </c>
      <c r="AC51" s="259" t="str">
        <f t="shared" si="4"/>
        <v/>
      </c>
      <c r="AD51" s="259" t="str">
        <f t="shared" si="8"/>
        <v/>
      </c>
      <c r="AE51" s="259" t="str">
        <f t="shared" si="20"/>
        <v/>
      </c>
      <c r="AF51" s="259" t="str">
        <f t="shared" si="21"/>
        <v/>
      </c>
      <c r="AG51" s="259" t="str">
        <f t="shared" si="22"/>
        <v/>
      </c>
      <c r="AH51" s="259" t="str">
        <f t="shared" si="5"/>
        <v/>
      </c>
      <c r="AI51" s="260" t="str">
        <f t="shared" si="6"/>
        <v/>
      </c>
      <c r="AJ51" s="259" t="str">
        <f t="shared" si="12"/>
        <v/>
      </c>
      <c r="AK51" s="259" t="str">
        <f t="shared" si="23"/>
        <v/>
      </c>
      <c r="AL51" s="259" t="str">
        <f t="shared" si="23"/>
        <v/>
      </c>
      <c r="AM51" s="259" t="str">
        <f t="shared" si="23"/>
        <v/>
      </c>
      <c r="AN51" s="259" t="str">
        <f t="shared" si="23"/>
        <v/>
      </c>
      <c r="AO51" s="259" t="str">
        <f t="shared" si="23"/>
        <v/>
      </c>
      <c r="AP51" s="259" t="str">
        <f t="shared" si="23"/>
        <v/>
      </c>
      <c r="AQ51" s="259" t="str">
        <f t="shared" si="23"/>
        <v/>
      </c>
      <c r="AR51" s="54"/>
      <c r="BY51" s="231"/>
      <c r="BZ51" s="231" t="str">
        <f t="shared" si="7"/>
        <v>46</v>
      </c>
    </row>
    <row r="52" spans="1:78" ht="15.75" x14ac:dyDescent="0.25">
      <c r="A52" s="46" t="str">
        <f>CONCATENATE(Leyendas!$C$2)</f>
        <v>Suriname</v>
      </c>
      <c r="B52" s="46" t="str">
        <f>CONCATENATE(Leyendas!$A$2)</f>
        <v>2019</v>
      </c>
      <c r="C52" s="48" t="s">
        <v>169</v>
      </c>
      <c r="D52" s="50"/>
      <c r="E52" s="50"/>
      <c r="F52" s="50"/>
      <c r="G52" s="50"/>
      <c r="H52" s="50"/>
      <c r="I52" s="50"/>
      <c r="J52" s="221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90"/>
      <c r="W52" s="51"/>
      <c r="X52" s="51"/>
      <c r="Y52" s="51"/>
      <c r="Z52" s="51"/>
      <c r="AA52" s="259" t="str">
        <f t="shared" si="0"/>
        <v/>
      </c>
      <c r="AB52" s="259" t="str">
        <f t="shared" si="1"/>
        <v/>
      </c>
      <c r="AC52" s="259" t="str">
        <f t="shared" si="4"/>
        <v/>
      </c>
      <c r="AD52" s="259" t="str">
        <f t="shared" si="8"/>
        <v/>
      </c>
      <c r="AE52" s="259" t="str">
        <f t="shared" si="20"/>
        <v/>
      </c>
      <c r="AF52" s="259" t="str">
        <f t="shared" si="21"/>
        <v/>
      </c>
      <c r="AG52" s="259" t="str">
        <f t="shared" si="22"/>
        <v/>
      </c>
      <c r="AH52" s="259" t="str">
        <f t="shared" si="5"/>
        <v/>
      </c>
      <c r="AI52" s="260" t="str">
        <f t="shared" si="6"/>
        <v/>
      </c>
      <c r="AJ52" s="259" t="str">
        <f t="shared" si="12"/>
        <v/>
      </c>
      <c r="AK52" s="259" t="str">
        <f t="shared" si="23"/>
        <v/>
      </c>
      <c r="AL52" s="259" t="str">
        <f t="shared" si="23"/>
        <v/>
      </c>
      <c r="AM52" s="259" t="str">
        <f t="shared" si="23"/>
        <v/>
      </c>
      <c r="AN52" s="259" t="str">
        <f t="shared" si="23"/>
        <v/>
      </c>
      <c r="AO52" s="259" t="str">
        <f t="shared" si="23"/>
        <v/>
      </c>
      <c r="AP52" s="259" t="str">
        <f t="shared" si="23"/>
        <v/>
      </c>
      <c r="AQ52" s="259" t="str">
        <f t="shared" si="23"/>
        <v/>
      </c>
      <c r="AR52" s="54"/>
      <c r="BY52" s="231"/>
      <c r="BZ52" s="231" t="str">
        <f t="shared" si="7"/>
        <v>47</v>
      </c>
    </row>
    <row r="53" spans="1:78" ht="30.75" customHeight="1" x14ac:dyDescent="0.25">
      <c r="A53" s="46" t="str">
        <f>CONCATENATE(Leyendas!$C$2)</f>
        <v>Suriname</v>
      </c>
      <c r="B53" s="46" t="str">
        <f>CONCATENATE(Leyendas!$A$2)</f>
        <v>2019</v>
      </c>
      <c r="C53" s="48" t="s">
        <v>170</v>
      </c>
      <c r="D53" s="50"/>
      <c r="E53" s="50"/>
      <c r="F53" s="50"/>
      <c r="G53" s="50"/>
      <c r="H53" s="50"/>
      <c r="I53" s="50"/>
      <c r="J53" s="22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1"/>
      <c r="W53" s="51"/>
      <c r="X53" s="51"/>
      <c r="Y53" s="51"/>
      <c r="Z53" s="51"/>
      <c r="AA53" s="259" t="str">
        <f t="shared" si="0"/>
        <v/>
      </c>
      <c r="AB53" s="259" t="str">
        <f t="shared" si="1"/>
        <v/>
      </c>
      <c r="AC53" s="259" t="str">
        <f t="shared" si="4"/>
        <v/>
      </c>
      <c r="AD53" s="259" t="str">
        <f t="shared" si="8"/>
        <v/>
      </c>
      <c r="AE53" s="259" t="str">
        <f t="shared" si="20"/>
        <v/>
      </c>
      <c r="AF53" s="259" t="str">
        <f t="shared" si="21"/>
        <v/>
      </c>
      <c r="AG53" s="259" t="str">
        <f t="shared" si="22"/>
        <v/>
      </c>
      <c r="AH53" s="259" t="str">
        <f t="shared" si="5"/>
        <v/>
      </c>
      <c r="AI53" s="260" t="str">
        <f t="shared" si="6"/>
        <v/>
      </c>
      <c r="AJ53" s="259" t="str">
        <f t="shared" si="12"/>
        <v/>
      </c>
      <c r="AK53" s="259" t="str">
        <f t="shared" ref="AK53:AN57" si="24">IF($V53=0,"",N53/$V53)</f>
        <v/>
      </c>
      <c r="AL53" s="259" t="str">
        <f t="shared" si="24"/>
        <v/>
      </c>
      <c r="AM53" s="259" t="str">
        <f t="shared" si="24"/>
        <v/>
      </c>
      <c r="AN53" s="259" t="str">
        <f t="shared" si="24"/>
        <v/>
      </c>
      <c r="AO53" s="259" t="str">
        <f t="shared" ref="AO53:AQ58" si="25">IF($V53=0,"",R53/$V53)</f>
        <v/>
      </c>
      <c r="AP53" s="259" t="str">
        <f t="shared" si="25"/>
        <v/>
      </c>
      <c r="AQ53" s="259" t="str">
        <f t="shared" si="25"/>
        <v/>
      </c>
      <c r="AR53" s="54"/>
      <c r="AV53" s="267" t="str">
        <f>CONCATENATE(Leyendas!$C$4)</f>
        <v xml:space="preserve">ACCUMULATED INDICATORS FOR THE YEAR 2019
(total samples were used for the calculation) </v>
      </c>
      <c r="AW53" s="267"/>
      <c r="AX53" s="267"/>
      <c r="AY53" s="267"/>
      <c r="AZ53" s="267"/>
      <c r="BA53" s="267"/>
      <c r="BY53" s="231"/>
      <c r="BZ53" s="231" t="str">
        <f t="shared" si="7"/>
        <v>48</v>
      </c>
    </row>
    <row r="54" spans="1:78" ht="18" x14ac:dyDescent="0.25">
      <c r="A54" s="46" t="str">
        <f>CONCATENATE(Leyendas!$C$2)</f>
        <v>Suriname</v>
      </c>
      <c r="B54" s="46" t="str">
        <f>CONCATENATE(Leyendas!$A$2)</f>
        <v>2019</v>
      </c>
      <c r="C54" s="48" t="s">
        <v>171</v>
      </c>
      <c r="D54" s="50"/>
      <c r="E54" s="50"/>
      <c r="F54" s="50"/>
      <c r="G54" s="50"/>
      <c r="H54" s="50"/>
      <c r="I54" s="50"/>
      <c r="J54" s="221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1"/>
      <c r="W54" s="51"/>
      <c r="X54" s="51"/>
      <c r="Y54" s="51"/>
      <c r="Z54" s="51"/>
      <c r="AA54" s="259" t="str">
        <f t="shared" si="0"/>
        <v/>
      </c>
      <c r="AB54" s="259" t="str">
        <f t="shared" si="1"/>
        <v/>
      </c>
      <c r="AC54" s="259" t="str">
        <f t="shared" si="4"/>
        <v/>
      </c>
      <c r="AD54" s="259" t="str">
        <f t="shared" si="8"/>
        <v/>
      </c>
      <c r="AE54" s="259" t="str">
        <f t="shared" si="20"/>
        <v/>
      </c>
      <c r="AF54" s="259" t="str">
        <f t="shared" si="21"/>
        <v/>
      </c>
      <c r="AG54" s="259" t="str">
        <f t="shared" si="22"/>
        <v/>
      </c>
      <c r="AH54" s="259" t="str">
        <f t="shared" si="5"/>
        <v/>
      </c>
      <c r="AI54" s="260" t="str">
        <f t="shared" si="6"/>
        <v/>
      </c>
      <c r="AJ54" s="259" t="str">
        <f t="shared" si="12"/>
        <v/>
      </c>
      <c r="AK54" s="259" t="str">
        <f t="shared" si="24"/>
        <v/>
      </c>
      <c r="AL54" s="259" t="str">
        <f t="shared" si="24"/>
        <v/>
      </c>
      <c r="AM54" s="259" t="str">
        <f t="shared" si="24"/>
        <v/>
      </c>
      <c r="AN54" s="259" t="str">
        <f t="shared" si="24"/>
        <v/>
      </c>
      <c r="AO54" s="259" t="str">
        <f t="shared" si="25"/>
        <v/>
      </c>
      <c r="AP54" s="259" t="str">
        <f t="shared" si="25"/>
        <v/>
      </c>
      <c r="AQ54" s="259" t="str">
        <f t="shared" si="25"/>
        <v/>
      </c>
      <c r="AR54" s="54"/>
      <c r="AV54" s="268" t="s">
        <v>217</v>
      </c>
      <c r="AW54" s="269"/>
      <c r="AX54" s="269"/>
      <c r="AY54" s="269"/>
      <c r="AZ54" s="270"/>
      <c r="BA54" s="60" t="e">
        <f>W58/V58</f>
        <v>#DIV/0!</v>
      </c>
      <c r="BY54" s="231"/>
      <c r="BZ54" s="231" t="str">
        <f t="shared" si="7"/>
        <v>49</v>
      </c>
    </row>
    <row r="55" spans="1:78" ht="18" x14ac:dyDescent="0.25">
      <c r="A55" s="46" t="str">
        <f>CONCATENATE(Leyendas!$C$2)</f>
        <v>Suriname</v>
      </c>
      <c r="B55" s="46" t="str">
        <f>CONCATENATE(Leyendas!$A$2)</f>
        <v>2019</v>
      </c>
      <c r="C55" s="48" t="s">
        <v>172</v>
      </c>
      <c r="D55" s="50"/>
      <c r="E55" s="50"/>
      <c r="F55" s="50"/>
      <c r="G55" s="50"/>
      <c r="H55" s="50"/>
      <c r="I55" s="50"/>
      <c r="J55" s="221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1"/>
      <c r="W55" s="51"/>
      <c r="X55" s="51"/>
      <c r="Y55" s="51"/>
      <c r="Z55" s="51"/>
      <c r="AA55" s="259" t="str">
        <f t="shared" si="0"/>
        <v/>
      </c>
      <c r="AB55" s="259" t="str">
        <f t="shared" si="1"/>
        <v/>
      </c>
      <c r="AC55" s="259" t="str">
        <f t="shared" si="4"/>
        <v/>
      </c>
      <c r="AD55" s="259" t="str">
        <f t="shared" si="8"/>
        <v/>
      </c>
      <c r="AE55" s="259" t="str">
        <f t="shared" si="20"/>
        <v/>
      </c>
      <c r="AF55" s="259" t="str">
        <f t="shared" si="21"/>
        <v/>
      </c>
      <c r="AG55" s="259" t="str">
        <f t="shared" si="22"/>
        <v/>
      </c>
      <c r="AH55" s="259" t="str">
        <f t="shared" si="5"/>
        <v/>
      </c>
      <c r="AI55" s="260" t="str">
        <f t="shared" si="6"/>
        <v/>
      </c>
      <c r="AJ55" s="259" t="str">
        <f t="shared" si="12"/>
        <v/>
      </c>
      <c r="AK55" s="259" t="str">
        <f t="shared" si="24"/>
        <v/>
      </c>
      <c r="AL55" s="259" t="str">
        <f t="shared" si="24"/>
        <v/>
      </c>
      <c r="AM55" s="259" t="str">
        <f t="shared" si="24"/>
        <v/>
      </c>
      <c r="AN55" s="259" t="str">
        <f t="shared" si="24"/>
        <v/>
      </c>
      <c r="AO55" s="259" t="str">
        <f t="shared" si="25"/>
        <v/>
      </c>
      <c r="AP55" s="259" t="str">
        <f t="shared" si="25"/>
        <v/>
      </c>
      <c r="AQ55" s="259" t="str">
        <f t="shared" si="25"/>
        <v/>
      </c>
      <c r="AR55" s="54"/>
      <c r="AV55" s="268" t="s">
        <v>218</v>
      </c>
      <c r="AW55" s="269"/>
      <c r="AX55" s="269"/>
      <c r="AY55" s="269"/>
      <c r="AZ55" s="270"/>
      <c r="BA55" s="60" t="e">
        <f>X58/V58</f>
        <v>#DIV/0!</v>
      </c>
      <c r="BY55" s="231"/>
      <c r="BZ55" s="231" t="str">
        <f t="shared" si="7"/>
        <v>50</v>
      </c>
    </row>
    <row r="56" spans="1:78" ht="18" x14ac:dyDescent="0.25">
      <c r="A56" s="46" t="str">
        <f>CONCATENATE(Leyendas!$C$2)</f>
        <v>Suriname</v>
      </c>
      <c r="B56" s="46" t="str">
        <f>CONCATENATE(Leyendas!$A$2)</f>
        <v>2019</v>
      </c>
      <c r="C56" s="48" t="s">
        <v>173</v>
      </c>
      <c r="D56" s="50"/>
      <c r="E56" s="50"/>
      <c r="F56" s="50"/>
      <c r="G56" s="50"/>
      <c r="H56" s="50"/>
      <c r="I56" s="50"/>
      <c r="J56" s="221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1"/>
      <c r="W56" s="51"/>
      <c r="X56" s="51"/>
      <c r="Y56" s="51"/>
      <c r="Z56" s="51"/>
      <c r="AA56" s="259" t="str">
        <f t="shared" si="0"/>
        <v/>
      </c>
      <c r="AB56" s="259" t="str">
        <f t="shared" si="1"/>
        <v/>
      </c>
      <c r="AC56" s="259" t="str">
        <f t="shared" si="4"/>
        <v/>
      </c>
      <c r="AD56" s="259" t="str">
        <f t="shared" si="8"/>
        <v/>
      </c>
      <c r="AE56" s="259" t="str">
        <f t="shared" si="20"/>
        <v/>
      </c>
      <c r="AF56" s="259" t="str">
        <f t="shared" si="21"/>
        <v/>
      </c>
      <c r="AG56" s="259" t="str">
        <f t="shared" si="22"/>
        <v/>
      </c>
      <c r="AH56" s="259" t="str">
        <f t="shared" si="5"/>
        <v/>
      </c>
      <c r="AI56" s="260" t="str">
        <f t="shared" si="6"/>
        <v/>
      </c>
      <c r="AJ56" s="259" t="str">
        <f t="shared" si="12"/>
        <v/>
      </c>
      <c r="AK56" s="259" t="str">
        <f t="shared" si="24"/>
        <v/>
      </c>
      <c r="AL56" s="259" t="str">
        <f t="shared" si="24"/>
        <v/>
      </c>
      <c r="AM56" s="259" t="str">
        <f t="shared" si="24"/>
        <v/>
      </c>
      <c r="AN56" s="259" t="str">
        <f t="shared" si="24"/>
        <v/>
      </c>
      <c r="AO56" s="259" t="str">
        <f t="shared" si="25"/>
        <v/>
      </c>
      <c r="AP56" s="259" t="str">
        <f t="shared" si="25"/>
        <v/>
      </c>
      <c r="AQ56" s="259" t="str">
        <f t="shared" si="25"/>
        <v/>
      </c>
      <c r="AR56" s="54"/>
      <c r="AV56" s="63"/>
      <c r="AW56" s="268" t="s">
        <v>219</v>
      </c>
      <c r="AX56" s="269"/>
      <c r="AY56" s="269"/>
      <c r="AZ56" s="270"/>
      <c r="BA56" s="60" t="e">
        <f>Y58/V58</f>
        <v>#DIV/0!</v>
      </c>
      <c r="BY56" s="231"/>
      <c r="BZ56" s="231" t="str">
        <f t="shared" si="7"/>
        <v>51</v>
      </c>
    </row>
    <row r="57" spans="1:78" ht="18" x14ac:dyDescent="0.25">
      <c r="A57" s="46" t="str">
        <f>CONCATENATE(Leyendas!$C$2)</f>
        <v>Suriname</v>
      </c>
      <c r="B57" s="46" t="str">
        <f>CONCATENATE(Leyendas!$A$2)</f>
        <v>2019</v>
      </c>
      <c r="C57" s="48" t="s">
        <v>174</v>
      </c>
      <c r="D57" s="50"/>
      <c r="E57" s="50"/>
      <c r="F57" s="50"/>
      <c r="G57" s="50"/>
      <c r="H57" s="50"/>
      <c r="I57" s="50"/>
      <c r="J57" s="221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1"/>
      <c r="W57" s="51"/>
      <c r="X57" s="51"/>
      <c r="Y57" s="51"/>
      <c r="Z57" s="51"/>
      <c r="AA57" s="259" t="str">
        <f t="shared" si="0"/>
        <v/>
      </c>
      <c r="AB57" s="259" t="str">
        <f t="shared" si="1"/>
        <v/>
      </c>
      <c r="AC57" s="259" t="str">
        <f t="shared" si="4"/>
        <v/>
      </c>
      <c r="AD57" s="259" t="str">
        <f t="shared" si="8"/>
        <v/>
      </c>
      <c r="AE57" s="259" t="str">
        <f t="shared" si="20"/>
        <v/>
      </c>
      <c r="AF57" s="259" t="str">
        <f t="shared" si="21"/>
        <v/>
      </c>
      <c r="AG57" s="259" t="str">
        <f t="shared" si="22"/>
        <v/>
      </c>
      <c r="AH57" s="259" t="str">
        <f t="shared" si="5"/>
        <v/>
      </c>
      <c r="AI57" s="260" t="str">
        <f t="shared" si="6"/>
        <v/>
      </c>
      <c r="AJ57" s="259" t="str">
        <f t="shared" si="12"/>
        <v/>
      </c>
      <c r="AK57" s="259" t="str">
        <f t="shared" si="24"/>
        <v/>
      </c>
      <c r="AL57" s="259" t="str">
        <f t="shared" si="24"/>
        <v/>
      </c>
      <c r="AM57" s="259" t="str">
        <f t="shared" si="24"/>
        <v/>
      </c>
      <c r="AN57" s="259" t="str">
        <f t="shared" si="24"/>
        <v/>
      </c>
      <c r="AO57" s="259" t="str">
        <f t="shared" si="25"/>
        <v/>
      </c>
      <c r="AP57" s="259" t="str">
        <f t="shared" si="25"/>
        <v/>
      </c>
      <c r="AQ57" s="259" t="str">
        <f t="shared" si="25"/>
        <v/>
      </c>
      <c r="AR57" s="54"/>
      <c r="AV57" s="63"/>
      <c r="AW57" s="268" t="s">
        <v>220</v>
      </c>
      <c r="AX57" s="269"/>
      <c r="AY57" s="269"/>
      <c r="AZ57" s="270"/>
      <c r="BA57" s="60" t="e">
        <f>Z58/V58</f>
        <v>#DIV/0!</v>
      </c>
      <c r="BY57" s="231"/>
      <c r="BZ57" s="231" t="str">
        <f t="shared" si="7"/>
        <v>52</v>
      </c>
    </row>
    <row r="58" spans="1:78" s="58" customFormat="1" ht="27.75" customHeight="1" x14ac:dyDescent="0.2">
      <c r="C58" s="55" t="s">
        <v>33</v>
      </c>
      <c r="D58" s="55">
        <f>SUM(D$6:D57)</f>
        <v>0</v>
      </c>
      <c r="E58" s="55">
        <f>SUM(E$6:E57)</f>
        <v>0</v>
      </c>
      <c r="F58" s="55">
        <f>SUM(F$6:F57)</f>
        <v>0</v>
      </c>
      <c r="G58" s="55">
        <f>SUM(G$6:G57)</f>
        <v>0</v>
      </c>
      <c r="H58" s="55">
        <f>SUM(H$6:H57)</f>
        <v>0</v>
      </c>
      <c r="I58" s="55">
        <f>SUM(I$6:I57)</f>
        <v>0</v>
      </c>
      <c r="J58" s="55">
        <f>SUM(J$6:J57)</f>
        <v>0</v>
      </c>
      <c r="K58" s="55">
        <f>SUM(K$6:K57)</f>
        <v>0</v>
      </c>
      <c r="L58" s="55">
        <f>SUM(L$6:L57)</f>
        <v>0</v>
      </c>
      <c r="M58" s="55">
        <f>SUM(M$6:M57)</f>
        <v>0</v>
      </c>
      <c r="N58" s="55">
        <f>SUM(N$6:N57)</f>
        <v>0</v>
      </c>
      <c r="O58" s="55">
        <f>SUM(O$6:O57)</f>
        <v>0</v>
      </c>
      <c r="P58" s="55">
        <f>SUM(P$6:P57)</f>
        <v>0</v>
      </c>
      <c r="Q58" s="55">
        <f>SUM(Q$6:Q57)</f>
        <v>0</v>
      </c>
      <c r="R58" s="55">
        <f>SUM(R$6:R57)</f>
        <v>0</v>
      </c>
      <c r="S58" s="55">
        <f>SUM(S$6:S57)</f>
        <v>0</v>
      </c>
      <c r="T58" s="55">
        <f>SUM(T$6:T57)</f>
        <v>0</v>
      </c>
      <c r="U58" s="55">
        <f>SUM(U$6:U57)</f>
        <v>0</v>
      </c>
      <c r="V58" s="55">
        <f>SUM(V$6:V57)</f>
        <v>0</v>
      </c>
      <c r="W58" s="55">
        <f>SUM(W$6:W57)</f>
        <v>0</v>
      </c>
      <c r="X58" s="55">
        <f>SUM(X$6:X57)</f>
        <v>0</v>
      </c>
      <c r="Y58" s="55">
        <f>SUM(Y$6:Y57)</f>
        <v>0</v>
      </c>
      <c r="Z58" s="55">
        <f>SUM(Z$6:Z57)</f>
        <v>0</v>
      </c>
      <c r="AA58" s="56" t="str">
        <f>IF(V58=0,"",W58/V58)</f>
        <v/>
      </c>
      <c r="AB58" s="56" t="str">
        <f>IF(V58=0,"",X58/V58)</f>
        <v/>
      </c>
      <c r="AC58" s="56" t="str">
        <f>IF(V58=0,"",Y58/V58)</f>
        <v/>
      </c>
      <c r="AD58" s="56" t="str">
        <f t="shared" si="20"/>
        <v/>
      </c>
      <c r="AE58" s="56" t="str">
        <f t="shared" si="21"/>
        <v/>
      </c>
      <c r="AF58" s="56" t="str">
        <f t="shared" si="22"/>
        <v/>
      </c>
      <c r="AG58" s="56" t="str">
        <f t="shared" ref="AG58" si="26">IF($Y58=0,"",G58/$Y58)</f>
        <v/>
      </c>
      <c r="AH58" s="56" t="str">
        <f t="shared" ref="AH58" si="27">IF($Y58=0,"",H58/$Y58)</f>
        <v/>
      </c>
      <c r="AI58" s="57" t="str">
        <f t="shared" ref="AI58" si="28">IF($V58=0,"",Z58/$V58)</f>
        <v/>
      </c>
      <c r="AJ58" s="56" t="str">
        <f>IF($V58=0,"",M58/$V58)</f>
        <v/>
      </c>
      <c r="AK58" s="56" t="str">
        <f>IF($V58=0,"",N58/$V58)</f>
        <v/>
      </c>
      <c r="AL58" s="56" t="str">
        <f>IF($V58=0,"",O58/$V58)</f>
        <v/>
      </c>
      <c r="AM58" s="56" t="str">
        <f>IF($V58=0,"",P58/$V58)</f>
        <v/>
      </c>
      <c r="AN58" s="56" t="str">
        <f>IF($V58=0,"",Q58/$V58)</f>
        <v/>
      </c>
      <c r="AO58" s="56" t="str">
        <f t="shared" si="25"/>
        <v/>
      </c>
      <c r="AP58" s="56" t="str">
        <f t="shared" si="25"/>
        <v/>
      </c>
      <c r="AQ58" s="56" t="str">
        <f>IF($V58=0,"",T58/$V58)</f>
        <v/>
      </c>
      <c r="AV58" s="264" t="s">
        <v>221</v>
      </c>
      <c r="AW58" s="265"/>
      <c r="AX58" s="265"/>
      <c r="AY58" s="265"/>
      <c r="AZ58" s="266"/>
      <c r="BA58" s="60" t="e">
        <f>SUM(M58:T58)/V58</f>
        <v>#DIV/0!</v>
      </c>
    </row>
    <row r="59" spans="1:78" ht="21" customHeight="1" x14ac:dyDescent="0.25"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</row>
    <row r="60" spans="1:78" ht="37.5" customHeight="1" x14ac:dyDescent="0.25">
      <c r="I60" s="9"/>
      <c r="J60" s="9"/>
      <c r="K60" s="9"/>
      <c r="L60" s="9"/>
      <c r="M60" s="9"/>
      <c r="N60" s="9"/>
    </row>
    <row r="61" spans="1:78" s="61" customFormat="1" ht="36" customHeight="1" x14ac:dyDescent="0.25">
      <c r="W61" s="62"/>
      <c r="X61" s="62"/>
      <c r="Y61" s="62"/>
      <c r="Z61" s="62"/>
      <c r="AA61" s="62"/>
      <c r="AB61" s="62"/>
      <c r="AC61" s="62"/>
    </row>
    <row r="62" spans="1:78" s="61" customFormat="1" ht="36" customHeight="1" x14ac:dyDescent="0.25">
      <c r="W62" s="62"/>
      <c r="X62" s="62"/>
      <c r="Y62" s="62"/>
      <c r="Z62" s="62"/>
      <c r="AA62" s="62"/>
      <c r="AB62" s="62"/>
      <c r="AC62" s="62"/>
    </row>
    <row r="63" spans="1:78" s="61" customFormat="1" ht="36" customHeight="1" x14ac:dyDescent="0.25">
      <c r="W63" s="62"/>
      <c r="X63" s="62"/>
      <c r="Y63" s="62"/>
      <c r="Z63" s="62"/>
      <c r="AA63" s="62"/>
      <c r="AB63" s="62"/>
      <c r="AC63" s="62"/>
    </row>
    <row r="64" spans="1:78" s="61" customFormat="1" ht="36" customHeight="1" x14ac:dyDescent="0.25">
      <c r="W64" s="62"/>
      <c r="X64" s="62"/>
      <c r="Y64" s="62"/>
      <c r="Z64" s="62"/>
      <c r="AA64" s="62"/>
      <c r="AB64" s="62"/>
      <c r="AC64" s="62"/>
    </row>
    <row r="65" spans="22:22" ht="37.5" customHeight="1" x14ac:dyDescent="0.25"/>
    <row r="66" spans="22:22" ht="15.75" x14ac:dyDescent="0.25">
      <c r="V66" s="64"/>
    </row>
    <row r="67" spans="22:22" ht="15.75" x14ac:dyDescent="0.25">
      <c r="V67" s="64"/>
    </row>
    <row r="68" spans="22:22" ht="15.75" x14ac:dyDescent="0.25">
      <c r="V68" s="64"/>
    </row>
    <row r="69" spans="22:22" ht="15.75" x14ac:dyDescent="0.25">
      <c r="V69" s="64"/>
    </row>
    <row r="70" spans="22:22" ht="15.75" x14ac:dyDescent="0.25">
      <c r="V70" s="64"/>
    </row>
    <row r="71" spans="22:22" ht="15.75" x14ac:dyDescent="0.25">
      <c r="V71" s="64"/>
    </row>
    <row r="72" spans="22:22" ht="18.75" x14ac:dyDescent="0.3">
      <c r="V72" s="65"/>
    </row>
    <row r="73" spans="22:22" ht="15.75" x14ac:dyDescent="0.25">
      <c r="V73" s="66"/>
    </row>
    <row r="74" spans="22:22" ht="15.75" x14ac:dyDescent="0.25">
      <c r="V74" s="66"/>
    </row>
    <row r="75" spans="22:22" ht="15.75" x14ac:dyDescent="0.25">
      <c r="V75" s="66"/>
    </row>
  </sheetData>
  <mergeCells count="35">
    <mergeCell ref="AN4:AN5"/>
    <mergeCell ref="AC4:AC5"/>
    <mergeCell ref="AD4:AH4"/>
    <mergeCell ref="AA1:AQ3"/>
    <mergeCell ref="AW56:AZ56"/>
    <mergeCell ref="AO4:AO5"/>
    <mergeCell ref="AP4:AP5"/>
    <mergeCell ref="AQ4:AQ5"/>
    <mergeCell ref="AK4:AK5"/>
    <mergeCell ref="A4:A5"/>
    <mergeCell ref="A2:U3"/>
    <mergeCell ref="A1:U1"/>
    <mergeCell ref="B4:B5"/>
    <mergeCell ref="V1:Z3"/>
    <mergeCell ref="I4:L4"/>
    <mergeCell ref="M4:T4"/>
    <mergeCell ref="U4:U5"/>
    <mergeCell ref="V4:V5"/>
    <mergeCell ref="W4:W5"/>
    <mergeCell ref="AV58:AZ58"/>
    <mergeCell ref="AV53:BA53"/>
    <mergeCell ref="AV54:AZ54"/>
    <mergeCell ref="AV55:AZ55"/>
    <mergeCell ref="C4:C5"/>
    <mergeCell ref="D4:H4"/>
    <mergeCell ref="AI4:AI5"/>
    <mergeCell ref="AJ4:AJ5"/>
    <mergeCell ref="X4:X5"/>
    <mergeCell ref="Y4:Y5"/>
    <mergeCell ref="Z4:Z5"/>
    <mergeCell ref="AB4:AB5"/>
    <mergeCell ref="AA4:AA5"/>
    <mergeCell ref="AW57:AZ57"/>
    <mergeCell ref="AL4:AL5"/>
    <mergeCell ref="AM4:A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BZ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5" width="13.42578125" customWidth="1"/>
    <col min="16" max="19" width="12.42578125" customWidth="1"/>
    <col min="20" max="20" width="12.28515625" customWidth="1"/>
    <col min="21" max="27" width="12.42578125" customWidth="1"/>
  </cols>
  <sheetData>
    <row r="1" spans="1:78" ht="32.25" x14ac:dyDescent="0.5">
      <c r="A1" s="329" t="str">
        <f>Leyendas!C30&amp; ", "  &amp; IF(Leyendas!$J$2 &lt;&gt; Leyendas!$K$2,Leyendas!$J$2 &amp; " - " &amp; Leyendas!$K$2,Leyendas!$K$2)</f>
        <v>Suriname - FluID, 2019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9"/>
      <c r="M1" s="9"/>
      <c r="N1" s="9"/>
      <c r="O1" s="9"/>
      <c r="P1" s="9"/>
      <c r="Q1" s="9"/>
      <c r="R1" s="9"/>
      <c r="T1" s="9"/>
      <c r="U1" s="9"/>
      <c r="V1" s="9"/>
      <c r="W1" s="9"/>
      <c r="X1" s="9"/>
      <c r="Y1" s="9"/>
      <c r="Z1" s="9"/>
    </row>
    <row r="2" spans="1:78" ht="20.25" x14ac:dyDescent="0.3">
      <c r="A2" s="328" t="s">
        <v>222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87"/>
      <c r="M2" s="88"/>
      <c r="N2" s="88"/>
      <c r="O2" s="88"/>
      <c r="P2" s="9"/>
      <c r="Q2" s="9"/>
      <c r="R2" s="9"/>
      <c r="T2" s="9"/>
      <c r="U2" s="9"/>
      <c r="V2" s="9"/>
      <c r="W2" s="9"/>
      <c r="X2" s="9"/>
      <c r="Y2" s="9"/>
      <c r="Z2" s="9"/>
    </row>
    <row r="3" spans="1:78" ht="15" customHeight="1" x14ac:dyDescent="0.25">
      <c r="A3" s="262" t="str">
        <f>IF(Leyendas!$E$2&lt;&gt;"","Health center:",IF(Leyendas!$D$2&lt;&gt;"","Region:","Country:")) &amp; IF(Leyendas!$E$2&lt;&gt;"",Leyendas!$E$2,IF(Leyendas!$D$2&lt;&gt;"",Leyendas!$D$2,Leyendas!$C$2))</f>
        <v>Country:Suriname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1"/>
      <c r="M3" s="1"/>
      <c r="N3" s="1"/>
      <c r="O3" s="1"/>
      <c r="P3" s="1"/>
      <c r="Q3" s="1"/>
      <c r="R3" s="1"/>
      <c r="T3" s="1"/>
      <c r="U3" s="1"/>
      <c r="V3" s="1"/>
      <c r="W3" s="1"/>
      <c r="X3" s="1"/>
      <c r="Y3" s="1"/>
      <c r="Z3" s="1"/>
    </row>
    <row r="4" spans="1:78" s="133" customFormat="1" ht="15" customHeight="1" x14ac:dyDescent="0.25">
      <c r="A4" s="327" t="s">
        <v>263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13"/>
      <c r="M4" s="313"/>
      <c r="N4" s="163"/>
      <c r="O4" s="163"/>
      <c r="P4" s="132"/>
      <c r="Q4" s="132"/>
      <c r="R4" s="132"/>
      <c r="S4" s="132"/>
      <c r="T4" s="330"/>
      <c r="U4" s="330"/>
      <c r="V4" s="331"/>
      <c r="W4" s="331"/>
      <c r="X4" s="330"/>
      <c r="Y4" s="330"/>
      <c r="Z4" s="330"/>
      <c r="AA4" s="330"/>
      <c r="AB4" s="313"/>
      <c r="AC4" s="313"/>
      <c r="AD4" s="163"/>
      <c r="AE4" s="163"/>
      <c r="AF4" s="131"/>
      <c r="AG4" s="131"/>
    </row>
    <row r="5" spans="1:78" ht="15" customHeight="1" x14ac:dyDescent="0.25">
      <c r="A5" s="140"/>
      <c r="B5" s="140"/>
      <c r="C5" s="172"/>
      <c r="D5" s="322" t="s">
        <v>230</v>
      </c>
      <c r="E5" s="323"/>
      <c r="F5" s="323"/>
      <c r="G5" s="323"/>
      <c r="H5" s="323"/>
      <c r="I5" s="324"/>
      <c r="J5" s="314" t="s">
        <v>231</v>
      </c>
      <c r="K5" s="315"/>
      <c r="L5" s="316" t="s">
        <v>232</v>
      </c>
      <c r="M5" s="317"/>
      <c r="N5" s="317"/>
      <c r="O5" s="317"/>
      <c r="P5" s="317"/>
      <c r="Q5" s="317"/>
      <c r="R5" s="317"/>
      <c r="S5" s="318"/>
      <c r="T5" s="325" t="s">
        <v>233</v>
      </c>
      <c r="U5" s="326"/>
      <c r="V5" s="326"/>
      <c r="W5" s="326"/>
      <c r="X5" s="326"/>
      <c r="Y5" s="326"/>
      <c r="Z5" s="326"/>
      <c r="AA5" s="326"/>
      <c r="AB5" s="319" t="s">
        <v>234</v>
      </c>
      <c r="AC5" s="320"/>
      <c r="AD5" s="320"/>
      <c r="AE5" s="320"/>
      <c r="AF5" s="320"/>
      <c r="AG5" s="320"/>
      <c r="AH5" s="320"/>
      <c r="AI5" s="321"/>
    </row>
    <row r="6" spans="1:78" s="111" customFormat="1" ht="93" customHeight="1" x14ac:dyDescent="0.25">
      <c r="A6" s="173" t="str">
        <f>IF(Leyendas!$E$2&lt;&gt;"",Leyendas!$E$1,IF(Leyendas!$D$2&lt;&gt;"",Leyendas!$D$1,Leyendas!$C$1))</f>
        <v>Country</v>
      </c>
      <c r="B6" s="173" t="s">
        <v>192</v>
      </c>
      <c r="C6" s="174" t="s">
        <v>223</v>
      </c>
      <c r="D6" s="175" t="s">
        <v>224</v>
      </c>
      <c r="E6" s="175" t="s">
        <v>225</v>
      </c>
      <c r="F6" s="175" t="s">
        <v>226</v>
      </c>
      <c r="G6" s="175" t="s">
        <v>227</v>
      </c>
      <c r="H6" s="175" t="s">
        <v>228</v>
      </c>
      <c r="I6" s="175" t="s">
        <v>229</v>
      </c>
      <c r="J6" s="176" t="s">
        <v>235</v>
      </c>
      <c r="K6" s="176" t="s">
        <v>236</v>
      </c>
      <c r="L6" s="177" t="s">
        <v>237</v>
      </c>
      <c r="M6" s="177" t="s">
        <v>238</v>
      </c>
      <c r="N6" s="177" t="s">
        <v>239</v>
      </c>
      <c r="O6" s="177" t="s">
        <v>240</v>
      </c>
      <c r="P6" s="177" t="s">
        <v>241</v>
      </c>
      <c r="Q6" s="177" t="s">
        <v>242</v>
      </c>
      <c r="R6" s="177" t="s">
        <v>354</v>
      </c>
      <c r="S6" s="177" t="s">
        <v>243</v>
      </c>
      <c r="T6" s="178" t="s">
        <v>237</v>
      </c>
      <c r="U6" s="178" t="s">
        <v>238</v>
      </c>
      <c r="V6" s="178" t="s">
        <v>239</v>
      </c>
      <c r="W6" s="178" t="s">
        <v>240</v>
      </c>
      <c r="X6" s="178" t="s">
        <v>241</v>
      </c>
      <c r="Y6" s="178" t="s">
        <v>242</v>
      </c>
      <c r="Z6" s="178" t="s">
        <v>354</v>
      </c>
      <c r="AA6" s="178" t="s">
        <v>243</v>
      </c>
      <c r="AB6" s="179" t="s">
        <v>237</v>
      </c>
      <c r="AC6" s="179" t="s">
        <v>238</v>
      </c>
      <c r="AD6" s="179" t="s">
        <v>239</v>
      </c>
      <c r="AE6" s="179" t="s">
        <v>240</v>
      </c>
      <c r="AF6" s="179" t="s">
        <v>241</v>
      </c>
      <c r="AG6" s="179" t="s">
        <v>242</v>
      </c>
      <c r="AH6" s="179" t="s">
        <v>354</v>
      </c>
      <c r="AI6" s="179" t="s">
        <v>243</v>
      </c>
    </row>
    <row r="7" spans="1:78" ht="45" x14ac:dyDescent="0.25">
      <c r="A7" s="15" t="s">
        <v>7</v>
      </c>
      <c r="B7" s="15" t="s">
        <v>5</v>
      </c>
      <c r="C7" s="15" t="s">
        <v>8</v>
      </c>
      <c r="D7" s="34" t="s">
        <v>67</v>
      </c>
      <c r="E7" s="16" t="s">
        <v>24</v>
      </c>
      <c r="F7" s="16" t="s">
        <v>71</v>
      </c>
      <c r="G7" s="17" t="s">
        <v>25</v>
      </c>
      <c r="H7" s="17" t="s">
        <v>181</v>
      </c>
      <c r="I7" s="17" t="s">
        <v>26</v>
      </c>
      <c r="J7" s="17" t="s">
        <v>20</v>
      </c>
      <c r="K7" s="17" t="s">
        <v>21</v>
      </c>
      <c r="L7" s="17" t="s">
        <v>244</v>
      </c>
      <c r="M7" s="17" t="s">
        <v>245</v>
      </c>
      <c r="N7" s="164" t="s">
        <v>246</v>
      </c>
      <c r="O7" s="164" t="s">
        <v>247</v>
      </c>
      <c r="P7" s="17" t="s">
        <v>248</v>
      </c>
      <c r="Q7" s="17" t="s">
        <v>249</v>
      </c>
      <c r="R7" s="17" t="s">
        <v>353</v>
      </c>
      <c r="S7" s="17" t="s">
        <v>250</v>
      </c>
      <c r="T7" s="17" t="s">
        <v>251</v>
      </c>
      <c r="U7" s="17" t="s">
        <v>252</v>
      </c>
      <c r="V7" s="164" t="s">
        <v>253</v>
      </c>
      <c r="W7" s="164" t="s">
        <v>180</v>
      </c>
      <c r="X7" s="17" t="s">
        <v>254</v>
      </c>
      <c r="Y7" s="17" t="s">
        <v>255</v>
      </c>
      <c r="Z7" s="17" t="s">
        <v>355</v>
      </c>
      <c r="AA7" s="17" t="s">
        <v>256</v>
      </c>
      <c r="AB7" s="23" t="s">
        <v>257</v>
      </c>
      <c r="AC7" s="23" t="s">
        <v>258</v>
      </c>
      <c r="AD7" s="23" t="s">
        <v>259</v>
      </c>
      <c r="AE7" s="23" t="s">
        <v>179</v>
      </c>
      <c r="AF7" s="23" t="s">
        <v>260</v>
      </c>
      <c r="AG7" s="23" t="s">
        <v>261</v>
      </c>
      <c r="AH7" s="23" t="s">
        <v>356</v>
      </c>
      <c r="AI7" s="17" t="s">
        <v>262</v>
      </c>
    </row>
    <row r="8" spans="1:78" ht="15.75" x14ac:dyDescent="0.25">
      <c r="A8" s="195" t="str">
        <f>CONCATENATE(Leyendas!$C$2)</f>
        <v>Suriname</v>
      </c>
      <c r="B8" s="184" t="str">
        <f>CONCATENATE(Leyendas!$A$2)</f>
        <v>2019</v>
      </c>
      <c r="C8" s="196">
        <v>1</v>
      </c>
      <c r="D8" s="197"/>
      <c r="E8" s="198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BY8" s="231" t="str">
        <f>$B8</f>
        <v>2019</v>
      </c>
      <c r="BZ8" s="231">
        <f>$C8</f>
        <v>1</v>
      </c>
    </row>
    <row r="9" spans="1:78" ht="15.75" x14ac:dyDescent="0.25">
      <c r="A9" s="195" t="str">
        <f>CONCATENATE(Leyendas!$C$2)</f>
        <v>Suriname</v>
      </c>
      <c r="B9" s="184" t="str">
        <f>CONCATENATE(Leyendas!$A$2)</f>
        <v>2019</v>
      </c>
      <c r="C9" s="196">
        <v>2</v>
      </c>
      <c r="D9" s="197"/>
      <c r="E9" s="198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BY9" s="231"/>
      <c r="BZ9" s="231">
        <f t="shared" ref="BZ9:BZ59" si="0">$C9</f>
        <v>2</v>
      </c>
    </row>
    <row r="10" spans="1:78" ht="15.75" x14ac:dyDescent="0.25">
      <c r="A10" s="195" t="str">
        <f>CONCATENATE(Leyendas!$C$2)</f>
        <v>Suriname</v>
      </c>
      <c r="B10" s="184" t="str">
        <f>CONCATENATE(Leyendas!$A$2)</f>
        <v>2019</v>
      </c>
      <c r="C10" s="196">
        <v>3</v>
      </c>
      <c r="D10" s="197"/>
      <c r="E10" s="198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BY10" s="231"/>
      <c r="BZ10" s="231">
        <f t="shared" si="0"/>
        <v>3</v>
      </c>
    </row>
    <row r="11" spans="1:78" ht="15.75" x14ac:dyDescent="0.25">
      <c r="A11" s="195" t="str">
        <f>CONCATENATE(Leyendas!$C$2)</f>
        <v>Suriname</v>
      </c>
      <c r="B11" s="184" t="str">
        <f>CONCATENATE(Leyendas!$A$2)</f>
        <v>2019</v>
      </c>
      <c r="C11" s="196">
        <v>4</v>
      </c>
      <c r="D11" s="197"/>
      <c r="E11" s="198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BY11" s="231"/>
      <c r="BZ11" s="231">
        <f t="shared" si="0"/>
        <v>4</v>
      </c>
    </row>
    <row r="12" spans="1:78" ht="15.75" x14ac:dyDescent="0.25">
      <c r="A12" s="195" t="str">
        <f>CONCATENATE(Leyendas!$C$2)</f>
        <v>Suriname</v>
      </c>
      <c r="B12" s="184" t="str">
        <f>CONCATENATE(Leyendas!$A$2)</f>
        <v>2019</v>
      </c>
      <c r="C12" s="196">
        <v>5</v>
      </c>
      <c r="D12" s="197"/>
      <c r="E12" s="198"/>
      <c r="F12" s="199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BY12" s="231"/>
      <c r="BZ12" s="231">
        <f t="shared" si="0"/>
        <v>5</v>
      </c>
    </row>
    <row r="13" spans="1:78" ht="15.75" x14ac:dyDescent="0.25">
      <c r="A13" s="195" t="str">
        <f>CONCATENATE(Leyendas!$C$2)</f>
        <v>Suriname</v>
      </c>
      <c r="B13" s="184" t="str">
        <f>CONCATENATE(Leyendas!$A$2)</f>
        <v>2019</v>
      </c>
      <c r="C13" s="196">
        <v>6</v>
      </c>
      <c r="D13" s="197"/>
      <c r="E13" s="198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BY13" s="231"/>
      <c r="BZ13" s="231">
        <f t="shared" si="0"/>
        <v>6</v>
      </c>
    </row>
    <row r="14" spans="1:78" ht="15.75" x14ac:dyDescent="0.25">
      <c r="A14" s="195" t="str">
        <f>CONCATENATE(Leyendas!$C$2)</f>
        <v>Suriname</v>
      </c>
      <c r="B14" s="184" t="str">
        <f>CONCATENATE(Leyendas!$A$2)</f>
        <v>2019</v>
      </c>
      <c r="C14" s="196">
        <v>7</v>
      </c>
      <c r="D14" s="197"/>
      <c r="E14" s="198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BY14" s="231"/>
      <c r="BZ14" s="231">
        <f t="shared" si="0"/>
        <v>7</v>
      </c>
    </row>
    <row r="15" spans="1:78" ht="15.75" x14ac:dyDescent="0.25">
      <c r="A15" s="195" t="str">
        <f>CONCATENATE(Leyendas!$C$2)</f>
        <v>Suriname</v>
      </c>
      <c r="B15" s="184" t="str">
        <f>CONCATENATE(Leyendas!$A$2)</f>
        <v>2019</v>
      </c>
      <c r="C15" s="196">
        <v>8</v>
      </c>
      <c r="D15" s="197"/>
      <c r="E15" s="198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99"/>
      <c r="AA15" s="199"/>
      <c r="AB15" s="199"/>
      <c r="AC15" s="199"/>
      <c r="AD15" s="199"/>
      <c r="AE15" s="199"/>
      <c r="AF15" s="199"/>
      <c r="AG15" s="199"/>
      <c r="AH15" s="199"/>
      <c r="AI15" s="199"/>
      <c r="BY15" s="231"/>
      <c r="BZ15" s="231">
        <f t="shared" si="0"/>
        <v>8</v>
      </c>
    </row>
    <row r="16" spans="1:78" ht="15.75" x14ac:dyDescent="0.25">
      <c r="A16" s="195" t="str">
        <f>CONCATENATE(Leyendas!$C$2)</f>
        <v>Suriname</v>
      </c>
      <c r="B16" s="184" t="str">
        <f>CONCATENATE(Leyendas!$A$2)</f>
        <v>2019</v>
      </c>
      <c r="C16" s="196">
        <v>9</v>
      </c>
      <c r="D16" s="197"/>
      <c r="E16" s="198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BY16" s="231"/>
      <c r="BZ16" s="231">
        <f t="shared" si="0"/>
        <v>9</v>
      </c>
    </row>
    <row r="17" spans="1:78" ht="15.75" x14ac:dyDescent="0.25">
      <c r="A17" s="195" t="str">
        <f>CONCATENATE(Leyendas!$C$2)</f>
        <v>Suriname</v>
      </c>
      <c r="B17" s="184" t="str">
        <f>CONCATENATE(Leyendas!$A$2)</f>
        <v>2019</v>
      </c>
      <c r="C17" s="196">
        <v>10</v>
      </c>
      <c r="D17" s="197"/>
      <c r="E17" s="198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BY17" s="231"/>
      <c r="BZ17" s="231">
        <f t="shared" si="0"/>
        <v>10</v>
      </c>
    </row>
    <row r="18" spans="1:78" ht="15.75" x14ac:dyDescent="0.25">
      <c r="A18" s="195" t="str">
        <f>CONCATENATE(Leyendas!$C$2)</f>
        <v>Suriname</v>
      </c>
      <c r="B18" s="184" t="str">
        <f>CONCATENATE(Leyendas!$A$2)</f>
        <v>2019</v>
      </c>
      <c r="C18" s="196">
        <v>11</v>
      </c>
      <c r="D18" s="197"/>
      <c r="E18" s="198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BY18" s="231"/>
      <c r="BZ18" s="231">
        <f t="shared" si="0"/>
        <v>11</v>
      </c>
    </row>
    <row r="19" spans="1:78" ht="15.75" x14ac:dyDescent="0.25">
      <c r="A19" s="195" t="str">
        <f>CONCATENATE(Leyendas!$C$2)</f>
        <v>Suriname</v>
      </c>
      <c r="B19" s="184" t="str">
        <f>CONCATENATE(Leyendas!$A$2)</f>
        <v>2019</v>
      </c>
      <c r="C19" s="196">
        <v>12</v>
      </c>
      <c r="D19" s="197"/>
      <c r="E19" s="198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BY19" s="231"/>
      <c r="BZ19" s="231">
        <f t="shared" si="0"/>
        <v>12</v>
      </c>
    </row>
    <row r="20" spans="1:78" ht="15.75" x14ac:dyDescent="0.25">
      <c r="A20" s="195" t="str">
        <f>CONCATENATE(Leyendas!$C$2)</f>
        <v>Suriname</v>
      </c>
      <c r="B20" s="184" t="str">
        <f>CONCATENATE(Leyendas!$A$2)</f>
        <v>2019</v>
      </c>
      <c r="C20" s="196">
        <v>13</v>
      </c>
      <c r="D20" s="197"/>
      <c r="E20" s="198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BY20" s="231"/>
      <c r="BZ20" s="231">
        <f t="shared" si="0"/>
        <v>13</v>
      </c>
    </row>
    <row r="21" spans="1:78" ht="15.75" x14ac:dyDescent="0.25">
      <c r="A21" s="195" t="str">
        <f>CONCATENATE(Leyendas!$C$2)</f>
        <v>Suriname</v>
      </c>
      <c r="B21" s="184" t="str">
        <f>CONCATENATE(Leyendas!$A$2)</f>
        <v>2019</v>
      </c>
      <c r="C21" s="196">
        <v>14</v>
      </c>
      <c r="D21" s="197"/>
      <c r="E21" s="198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BY21" s="231"/>
      <c r="BZ21" s="231">
        <f t="shared" si="0"/>
        <v>14</v>
      </c>
    </row>
    <row r="22" spans="1:78" ht="15.75" x14ac:dyDescent="0.25">
      <c r="A22" s="195" t="str">
        <f>CONCATENATE(Leyendas!$C$2)</f>
        <v>Suriname</v>
      </c>
      <c r="B22" s="184" t="str">
        <f>CONCATENATE(Leyendas!$A$2)</f>
        <v>2019</v>
      </c>
      <c r="C22" s="196">
        <v>15</v>
      </c>
      <c r="D22" s="197"/>
      <c r="E22" s="198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BY22" s="231"/>
      <c r="BZ22" s="231">
        <f t="shared" si="0"/>
        <v>15</v>
      </c>
    </row>
    <row r="23" spans="1:78" ht="15.75" x14ac:dyDescent="0.25">
      <c r="A23" s="195" t="str">
        <f>CONCATENATE(Leyendas!$C$2)</f>
        <v>Suriname</v>
      </c>
      <c r="B23" s="184" t="str">
        <f>CONCATENATE(Leyendas!$A$2)</f>
        <v>2019</v>
      </c>
      <c r="C23" s="196">
        <v>16</v>
      </c>
      <c r="D23" s="197"/>
      <c r="E23" s="198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BY23" s="232"/>
      <c r="BZ23" s="231">
        <f t="shared" si="0"/>
        <v>16</v>
      </c>
    </row>
    <row r="24" spans="1:78" ht="15.75" x14ac:dyDescent="0.25">
      <c r="A24" s="195" t="str">
        <f>CONCATENATE(Leyendas!$C$2)</f>
        <v>Suriname</v>
      </c>
      <c r="B24" s="184" t="str">
        <f>CONCATENATE(Leyendas!$A$2)</f>
        <v>2019</v>
      </c>
      <c r="C24" s="196">
        <v>17</v>
      </c>
      <c r="D24" s="197"/>
      <c r="E24" s="198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BY24" s="231"/>
      <c r="BZ24" s="231">
        <f t="shared" si="0"/>
        <v>17</v>
      </c>
    </row>
    <row r="25" spans="1:78" ht="15.75" x14ac:dyDescent="0.25">
      <c r="A25" s="195" t="str">
        <f>CONCATENATE(Leyendas!$C$2)</f>
        <v>Suriname</v>
      </c>
      <c r="B25" s="184" t="str">
        <f>CONCATENATE(Leyendas!$A$2)</f>
        <v>2019</v>
      </c>
      <c r="C25" s="196">
        <v>18</v>
      </c>
      <c r="D25" s="197"/>
      <c r="E25" s="198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BY25" s="231"/>
      <c r="BZ25" s="231">
        <f t="shared" si="0"/>
        <v>18</v>
      </c>
    </row>
    <row r="26" spans="1:78" ht="15.75" x14ac:dyDescent="0.25">
      <c r="A26" s="195" t="str">
        <f>CONCATENATE(Leyendas!$C$2)</f>
        <v>Suriname</v>
      </c>
      <c r="B26" s="184" t="str">
        <f>CONCATENATE(Leyendas!$A$2)</f>
        <v>2019</v>
      </c>
      <c r="C26" s="196">
        <v>19</v>
      </c>
      <c r="D26" s="197"/>
      <c r="E26" s="198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BY26" s="231"/>
      <c r="BZ26" s="231">
        <f t="shared" si="0"/>
        <v>19</v>
      </c>
    </row>
    <row r="27" spans="1:78" ht="15.75" x14ac:dyDescent="0.25">
      <c r="A27" s="195" t="str">
        <f>CONCATENATE(Leyendas!$C$2)</f>
        <v>Suriname</v>
      </c>
      <c r="B27" s="184" t="str">
        <f>CONCATENATE(Leyendas!$A$2)</f>
        <v>2019</v>
      </c>
      <c r="C27" s="196">
        <v>20</v>
      </c>
      <c r="D27" s="197"/>
      <c r="E27" s="198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9"/>
      <c r="AA27" s="199"/>
      <c r="AB27" s="199"/>
      <c r="AC27" s="199"/>
      <c r="AD27" s="199"/>
      <c r="AE27" s="199"/>
      <c r="AF27" s="199"/>
      <c r="AG27" s="199"/>
      <c r="AH27" s="199"/>
      <c r="AI27" s="199"/>
      <c r="BY27" s="231"/>
      <c r="BZ27" s="231">
        <f t="shared" si="0"/>
        <v>20</v>
      </c>
    </row>
    <row r="28" spans="1:78" ht="15.75" x14ac:dyDescent="0.25">
      <c r="A28" s="195" t="str">
        <f>CONCATENATE(Leyendas!$C$2)</f>
        <v>Suriname</v>
      </c>
      <c r="B28" s="184" t="str">
        <f>CONCATENATE(Leyendas!$A$2)</f>
        <v>2019</v>
      </c>
      <c r="C28" s="196">
        <v>21</v>
      </c>
      <c r="D28" s="197"/>
      <c r="E28" s="198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BY28" s="231"/>
      <c r="BZ28" s="231">
        <f t="shared" si="0"/>
        <v>21</v>
      </c>
    </row>
    <row r="29" spans="1:78" ht="15.75" x14ac:dyDescent="0.25">
      <c r="A29" s="195" t="str">
        <f>CONCATENATE(Leyendas!$C$2)</f>
        <v>Suriname</v>
      </c>
      <c r="B29" s="184" t="str">
        <f>CONCATENATE(Leyendas!$A$2)</f>
        <v>2019</v>
      </c>
      <c r="C29" s="196">
        <v>22</v>
      </c>
      <c r="D29" s="197"/>
      <c r="E29" s="198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BY29" s="231"/>
      <c r="BZ29" s="231">
        <f t="shared" si="0"/>
        <v>22</v>
      </c>
    </row>
    <row r="30" spans="1:78" ht="15.75" x14ac:dyDescent="0.25">
      <c r="A30" s="195" t="str">
        <f>CONCATENATE(Leyendas!$C$2)</f>
        <v>Suriname</v>
      </c>
      <c r="B30" s="184" t="str">
        <f>CONCATENATE(Leyendas!$A$2)</f>
        <v>2019</v>
      </c>
      <c r="C30" s="196">
        <v>23</v>
      </c>
      <c r="D30" s="197"/>
      <c r="E30" s="198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BY30" s="231"/>
      <c r="BZ30" s="231">
        <f t="shared" si="0"/>
        <v>23</v>
      </c>
    </row>
    <row r="31" spans="1:78" ht="15.75" x14ac:dyDescent="0.25">
      <c r="A31" s="195" t="str">
        <f>CONCATENATE(Leyendas!$C$2)</f>
        <v>Suriname</v>
      </c>
      <c r="B31" s="184" t="str">
        <f>CONCATENATE(Leyendas!$A$2)</f>
        <v>2019</v>
      </c>
      <c r="C31" s="196">
        <v>24</v>
      </c>
      <c r="D31" s="197"/>
      <c r="E31" s="198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9"/>
      <c r="AD31" s="199"/>
      <c r="AE31" s="199"/>
      <c r="AF31" s="199"/>
      <c r="AG31" s="199"/>
      <c r="AH31" s="199"/>
      <c r="AI31" s="199"/>
      <c r="BY31" s="231"/>
      <c r="BZ31" s="231">
        <f t="shared" si="0"/>
        <v>24</v>
      </c>
    </row>
    <row r="32" spans="1:78" ht="15.75" x14ac:dyDescent="0.25">
      <c r="A32" s="195" t="str">
        <f>CONCATENATE(Leyendas!$C$2)</f>
        <v>Suriname</v>
      </c>
      <c r="B32" s="184" t="str">
        <f>CONCATENATE(Leyendas!$A$2)</f>
        <v>2019</v>
      </c>
      <c r="C32" s="196">
        <v>25</v>
      </c>
      <c r="D32" s="197"/>
      <c r="E32" s="198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BY32" s="231"/>
      <c r="BZ32" s="231">
        <f t="shared" si="0"/>
        <v>25</v>
      </c>
    </row>
    <row r="33" spans="1:78" ht="15.75" x14ac:dyDescent="0.25">
      <c r="A33" s="195" t="str">
        <f>CONCATENATE(Leyendas!$C$2)</f>
        <v>Suriname</v>
      </c>
      <c r="B33" s="184" t="str">
        <f>CONCATENATE(Leyendas!$A$2)</f>
        <v>2019</v>
      </c>
      <c r="C33" s="196">
        <v>26</v>
      </c>
      <c r="D33" s="197"/>
      <c r="E33" s="198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BY33" s="231"/>
      <c r="BZ33" s="231">
        <f t="shared" si="0"/>
        <v>26</v>
      </c>
    </row>
    <row r="34" spans="1:78" ht="15.75" x14ac:dyDescent="0.25">
      <c r="A34" s="195" t="str">
        <f>CONCATENATE(Leyendas!$C$2)</f>
        <v>Suriname</v>
      </c>
      <c r="B34" s="184" t="str">
        <f>CONCATENATE(Leyendas!$A$2)</f>
        <v>2019</v>
      </c>
      <c r="C34" s="196">
        <v>27</v>
      </c>
      <c r="D34" s="197"/>
      <c r="E34" s="198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BY34" s="231"/>
      <c r="BZ34" s="231">
        <f t="shared" si="0"/>
        <v>27</v>
      </c>
    </row>
    <row r="35" spans="1:78" ht="15.75" x14ac:dyDescent="0.25">
      <c r="A35" s="195" t="str">
        <f>CONCATENATE(Leyendas!$C$2)</f>
        <v>Suriname</v>
      </c>
      <c r="B35" s="184" t="str">
        <f>CONCATENATE(Leyendas!$A$2)</f>
        <v>2019</v>
      </c>
      <c r="C35" s="196">
        <v>28</v>
      </c>
      <c r="D35" s="197"/>
      <c r="E35" s="198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9"/>
      <c r="AA35" s="199"/>
      <c r="AB35" s="199"/>
      <c r="AC35" s="199"/>
      <c r="AD35" s="199"/>
      <c r="AE35" s="199"/>
      <c r="AF35" s="199"/>
      <c r="AG35" s="199"/>
      <c r="AH35" s="199"/>
      <c r="AI35" s="199"/>
      <c r="BY35" s="231"/>
      <c r="BZ35" s="231">
        <f t="shared" si="0"/>
        <v>28</v>
      </c>
    </row>
    <row r="36" spans="1:78" ht="15.75" x14ac:dyDescent="0.25">
      <c r="A36" s="195" t="str">
        <f>CONCATENATE(Leyendas!$C$2)</f>
        <v>Suriname</v>
      </c>
      <c r="B36" s="184" t="str">
        <f>CONCATENATE(Leyendas!$A$2)</f>
        <v>2019</v>
      </c>
      <c r="C36" s="196">
        <v>29</v>
      </c>
      <c r="D36" s="197"/>
      <c r="E36" s="198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BY36" s="231"/>
      <c r="BZ36" s="231">
        <f t="shared" si="0"/>
        <v>29</v>
      </c>
    </row>
    <row r="37" spans="1:78" ht="15.75" x14ac:dyDescent="0.25">
      <c r="A37" s="195" t="str">
        <f>CONCATENATE(Leyendas!$C$2)</f>
        <v>Suriname</v>
      </c>
      <c r="B37" s="184" t="str">
        <f>CONCATENATE(Leyendas!$A$2)</f>
        <v>2019</v>
      </c>
      <c r="C37" s="196">
        <v>30</v>
      </c>
      <c r="D37" s="197"/>
      <c r="E37" s="198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9"/>
      <c r="Q37" s="199"/>
      <c r="R37" s="199"/>
      <c r="S37" s="199"/>
      <c r="T37" s="199"/>
      <c r="U37" s="199"/>
      <c r="V37" s="199"/>
      <c r="W37" s="199"/>
      <c r="X37" s="199"/>
      <c r="Y37" s="199"/>
      <c r="Z37" s="199"/>
      <c r="AA37" s="199"/>
      <c r="AB37" s="199"/>
      <c r="AC37" s="199"/>
      <c r="AD37" s="199"/>
      <c r="AE37" s="199"/>
      <c r="AF37" s="199"/>
      <c r="AG37" s="199"/>
      <c r="AH37" s="199"/>
      <c r="AI37" s="199"/>
      <c r="BY37" s="231"/>
      <c r="BZ37" s="231">
        <f t="shared" si="0"/>
        <v>30</v>
      </c>
    </row>
    <row r="38" spans="1:78" ht="15.75" x14ac:dyDescent="0.25">
      <c r="A38" s="195" t="str">
        <f>CONCATENATE(Leyendas!$C$2)</f>
        <v>Suriname</v>
      </c>
      <c r="B38" s="184" t="str">
        <f>CONCATENATE(Leyendas!$A$2)</f>
        <v>2019</v>
      </c>
      <c r="C38" s="196">
        <v>31</v>
      </c>
      <c r="D38" s="197"/>
      <c r="E38" s="198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BY38" s="231"/>
      <c r="BZ38" s="231">
        <f t="shared" si="0"/>
        <v>31</v>
      </c>
    </row>
    <row r="39" spans="1:78" ht="15.75" x14ac:dyDescent="0.25">
      <c r="A39" s="195" t="str">
        <f>CONCATENATE(Leyendas!$C$2)</f>
        <v>Suriname</v>
      </c>
      <c r="B39" s="184" t="str">
        <f>CONCATENATE(Leyendas!$A$2)</f>
        <v>2019</v>
      </c>
      <c r="C39" s="196">
        <v>32</v>
      </c>
      <c r="D39" s="197"/>
      <c r="E39" s="198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BY39" s="231"/>
      <c r="BZ39" s="231">
        <f t="shared" si="0"/>
        <v>32</v>
      </c>
    </row>
    <row r="40" spans="1:78" ht="15.75" x14ac:dyDescent="0.25">
      <c r="A40" s="195" t="str">
        <f>CONCATENATE(Leyendas!$C$2)</f>
        <v>Suriname</v>
      </c>
      <c r="B40" s="184" t="str">
        <f>CONCATENATE(Leyendas!$A$2)</f>
        <v>2019</v>
      </c>
      <c r="C40" s="196">
        <v>33</v>
      </c>
      <c r="D40" s="197"/>
      <c r="E40" s="198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BY40" s="231"/>
      <c r="BZ40" s="231">
        <f t="shared" si="0"/>
        <v>33</v>
      </c>
    </row>
    <row r="41" spans="1:78" ht="15.75" x14ac:dyDescent="0.25">
      <c r="A41" s="195" t="str">
        <f>CONCATENATE(Leyendas!$C$2)</f>
        <v>Suriname</v>
      </c>
      <c r="B41" s="184" t="str">
        <f>CONCATENATE(Leyendas!$A$2)</f>
        <v>2019</v>
      </c>
      <c r="C41" s="196">
        <v>34</v>
      </c>
      <c r="D41" s="197"/>
      <c r="E41" s="198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BY41" s="231"/>
      <c r="BZ41" s="231">
        <f t="shared" si="0"/>
        <v>34</v>
      </c>
    </row>
    <row r="42" spans="1:78" ht="15.75" x14ac:dyDescent="0.25">
      <c r="A42" s="195" t="str">
        <f>CONCATENATE(Leyendas!$C$2)</f>
        <v>Suriname</v>
      </c>
      <c r="B42" s="184" t="str">
        <f>CONCATENATE(Leyendas!$A$2)</f>
        <v>2019</v>
      </c>
      <c r="C42" s="196">
        <v>35</v>
      </c>
      <c r="D42" s="197"/>
      <c r="E42" s="198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  <c r="AD42" s="199"/>
      <c r="AE42" s="199"/>
      <c r="AF42" s="199"/>
      <c r="AG42" s="199"/>
      <c r="AH42" s="199"/>
      <c r="AI42" s="199"/>
      <c r="BY42" s="231"/>
      <c r="BZ42" s="231">
        <f t="shared" si="0"/>
        <v>35</v>
      </c>
    </row>
    <row r="43" spans="1:78" ht="15.75" x14ac:dyDescent="0.25">
      <c r="A43" s="195" t="str">
        <f>CONCATENATE(Leyendas!$C$2)</f>
        <v>Suriname</v>
      </c>
      <c r="B43" s="184" t="str">
        <f>CONCATENATE(Leyendas!$A$2)</f>
        <v>2019</v>
      </c>
      <c r="C43" s="196">
        <v>36</v>
      </c>
      <c r="D43" s="197"/>
      <c r="E43" s="198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BY43" s="231"/>
      <c r="BZ43" s="231">
        <f t="shared" si="0"/>
        <v>36</v>
      </c>
    </row>
    <row r="44" spans="1:78" ht="15.75" x14ac:dyDescent="0.25">
      <c r="A44" s="195" t="str">
        <f>CONCATENATE(Leyendas!$C$2)</f>
        <v>Suriname</v>
      </c>
      <c r="B44" s="184" t="str">
        <f>CONCATENATE(Leyendas!$A$2)</f>
        <v>2019</v>
      </c>
      <c r="C44" s="196">
        <v>37</v>
      </c>
      <c r="D44" s="197"/>
      <c r="E44" s="198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  <c r="Z44" s="199"/>
      <c r="AA44" s="199"/>
      <c r="AB44" s="199"/>
      <c r="AC44" s="199"/>
      <c r="AD44" s="199"/>
      <c r="AE44" s="199"/>
      <c r="AF44" s="199"/>
      <c r="AG44" s="199"/>
      <c r="AH44" s="199"/>
      <c r="AI44" s="199"/>
      <c r="BY44" s="231"/>
      <c r="BZ44" s="231">
        <f t="shared" si="0"/>
        <v>37</v>
      </c>
    </row>
    <row r="45" spans="1:78" ht="15.75" x14ac:dyDescent="0.25">
      <c r="A45" s="195" t="str">
        <f>CONCATENATE(Leyendas!$C$2)</f>
        <v>Suriname</v>
      </c>
      <c r="B45" s="184" t="str">
        <f>CONCATENATE(Leyendas!$A$2)</f>
        <v>2019</v>
      </c>
      <c r="C45" s="196">
        <v>38</v>
      </c>
      <c r="D45" s="197"/>
      <c r="E45" s="198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9"/>
      <c r="V45" s="199"/>
      <c r="W45" s="199"/>
      <c r="X45" s="199"/>
      <c r="Y45" s="199"/>
      <c r="Z45" s="199"/>
      <c r="AA45" s="199"/>
      <c r="AB45" s="199"/>
      <c r="AC45" s="199"/>
      <c r="AD45" s="199"/>
      <c r="AE45" s="199"/>
      <c r="AF45" s="199"/>
      <c r="AG45" s="199"/>
      <c r="AH45" s="199"/>
      <c r="AI45" s="199"/>
      <c r="BY45" s="231"/>
      <c r="BZ45" s="231">
        <f t="shared" si="0"/>
        <v>38</v>
      </c>
    </row>
    <row r="46" spans="1:78" ht="15.75" x14ac:dyDescent="0.25">
      <c r="A46" s="195" t="str">
        <f>CONCATENATE(Leyendas!$C$2)</f>
        <v>Suriname</v>
      </c>
      <c r="B46" s="184" t="str">
        <f>CONCATENATE(Leyendas!$A$2)</f>
        <v>2019</v>
      </c>
      <c r="C46" s="196">
        <v>39</v>
      </c>
      <c r="D46" s="197"/>
      <c r="E46" s="198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BY46" s="231"/>
      <c r="BZ46" s="231">
        <f t="shared" si="0"/>
        <v>39</v>
      </c>
    </row>
    <row r="47" spans="1:78" ht="15.75" x14ac:dyDescent="0.25">
      <c r="A47" s="195" t="str">
        <f>CONCATENATE(Leyendas!$C$2)</f>
        <v>Suriname</v>
      </c>
      <c r="B47" s="184" t="str">
        <f>CONCATENATE(Leyendas!$A$2)</f>
        <v>2019</v>
      </c>
      <c r="C47" s="196">
        <v>40</v>
      </c>
      <c r="D47" s="197"/>
      <c r="E47" s="198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9"/>
      <c r="Q47" s="199"/>
      <c r="R47" s="199"/>
      <c r="S47" s="199"/>
      <c r="T47" s="199"/>
      <c r="U47" s="199"/>
      <c r="V47" s="199"/>
      <c r="W47" s="199"/>
      <c r="X47" s="199"/>
      <c r="Y47" s="199"/>
      <c r="Z47" s="199"/>
      <c r="AA47" s="199"/>
      <c r="AB47" s="199"/>
      <c r="AC47" s="199"/>
      <c r="AD47" s="199"/>
      <c r="AE47" s="199"/>
      <c r="AF47" s="199"/>
      <c r="AG47" s="199"/>
      <c r="AH47" s="199"/>
      <c r="AI47" s="199"/>
      <c r="BY47" s="231"/>
      <c r="BZ47" s="231">
        <f t="shared" si="0"/>
        <v>40</v>
      </c>
    </row>
    <row r="48" spans="1:78" ht="15.75" x14ac:dyDescent="0.25">
      <c r="A48" s="195" t="str">
        <f>CONCATENATE(Leyendas!$C$2)</f>
        <v>Suriname</v>
      </c>
      <c r="B48" s="184" t="str">
        <f>CONCATENATE(Leyendas!$A$2)</f>
        <v>2019</v>
      </c>
      <c r="C48" s="196">
        <v>41</v>
      </c>
      <c r="D48" s="197"/>
      <c r="E48" s="198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BY48" s="231"/>
      <c r="BZ48" s="231">
        <f t="shared" si="0"/>
        <v>41</v>
      </c>
    </row>
    <row r="49" spans="1:78" ht="15.75" x14ac:dyDescent="0.25">
      <c r="A49" s="195" t="str">
        <f>CONCATENATE(Leyendas!$C$2)</f>
        <v>Suriname</v>
      </c>
      <c r="B49" s="184" t="str">
        <f>CONCATENATE(Leyendas!$A$2)</f>
        <v>2019</v>
      </c>
      <c r="C49" s="196">
        <v>42</v>
      </c>
      <c r="D49" s="197"/>
      <c r="E49" s="198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BY49" s="231"/>
      <c r="BZ49" s="231">
        <f t="shared" si="0"/>
        <v>42</v>
      </c>
    </row>
    <row r="50" spans="1:78" ht="15.75" x14ac:dyDescent="0.25">
      <c r="A50" s="195" t="str">
        <f>CONCATENATE(Leyendas!$C$2)</f>
        <v>Suriname</v>
      </c>
      <c r="B50" s="184" t="str">
        <f>CONCATENATE(Leyendas!$A$2)</f>
        <v>2019</v>
      </c>
      <c r="C50" s="196">
        <v>43</v>
      </c>
      <c r="D50" s="197"/>
      <c r="E50" s="198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BY50" s="231"/>
      <c r="BZ50" s="231">
        <f t="shared" si="0"/>
        <v>43</v>
      </c>
    </row>
    <row r="51" spans="1:78" ht="15.75" x14ac:dyDescent="0.25">
      <c r="A51" s="195" t="str">
        <f>CONCATENATE(Leyendas!$C$2)</f>
        <v>Suriname</v>
      </c>
      <c r="B51" s="184" t="str">
        <f>CONCATENATE(Leyendas!$A$2)</f>
        <v>2019</v>
      </c>
      <c r="C51" s="196">
        <v>44</v>
      </c>
      <c r="D51" s="197"/>
      <c r="E51" s="198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BY51" s="231"/>
      <c r="BZ51" s="231">
        <f t="shared" si="0"/>
        <v>44</v>
      </c>
    </row>
    <row r="52" spans="1:78" ht="15.75" x14ac:dyDescent="0.25">
      <c r="A52" s="195" t="str">
        <f>CONCATENATE(Leyendas!$C$2)</f>
        <v>Suriname</v>
      </c>
      <c r="B52" s="184" t="str">
        <f>CONCATENATE(Leyendas!$A$2)</f>
        <v>2019</v>
      </c>
      <c r="C52" s="196">
        <v>45</v>
      </c>
      <c r="D52" s="197"/>
      <c r="E52" s="198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BY52" s="231"/>
      <c r="BZ52" s="231">
        <f t="shared" si="0"/>
        <v>45</v>
      </c>
    </row>
    <row r="53" spans="1:78" ht="15.75" x14ac:dyDescent="0.25">
      <c r="A53" s="195" t="str">
        <f>CONCATENATE(Leyendas!$C$2)</f>
        <v>Suriname</v>
      </c>
      <c r="B53" s="184" t="str">
        <f>CONCATENATE(Leyendas!$A$2)</f>
        <v>2019</v>
      </c>
      <c r="C53" s="196">
        <v>46</v>
      </c>
      <c r="D53" s="197"/>
      <c r="E53" s="198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BY53" s="231"/>
      <c r="BZ53" s="231">
        <f t="shared" si="0"/>
        <v>46</v>
      </c>
    </row>
    <row r="54" spans="1:78" ht="15.75" x14ac:dyDescent="0.25">
      <c r="A54" s="195" t="str">
        <f>CONCATENATE(Leyendas!$C$2)</f>
        <v>Suriname</v>
      </c>
      <c r="B54" s="184" t="str">
        <f>CONCATENATE(Leyendas!$A$2)</f>
        <v>2019</v>
      </c>
      <c r="C54" s="196">
        <v>47</v>
      </c>
      <c r="D54" s="197"/>
      <c r="E54" s="198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BY54" s="231"/>
      <c r="BZ54" s="231">
        <f t="shared" si="0"/>
        <v>47</v>
      </c>
    </row>
    <row r="55" spans="1:78" ht="15.75" x14ac:dyDescent="0.25">
      <c r="A55" s="195" t="str">
        <f>CONCATENATE(Leyendas!$C$2)</f>
        <v>Suriname</v>
      </c>
      <c r="B55" s="184" t="str">
        <f>CONCATENATE(Leyendas!$A$2)</f>
        <v>2019</v>
      </c>
      <c r="C55" s="196">
        <v>48</v>
      </c>
      <c r="D55" s="197"/>
      <c r="E55" s="198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BY55" s="231"/>
      <c r="BZ55" s="231">
        <f t="shared" si="0"/>
        <v>48</v>
      </c>
    </row>
    <row r="56" spans="1:78" ht="15.75" x14ac:dyDescent="0.25">
      <c r="A56" s="195" t="str">
        <f>CONCATENATE(Leyendas!$C$2)</f>
        <v>Suriname</v>
      </c>
      <c r="B56" s="184" t="str">
        <f>CONCATENATE(Leyendas!$A$2)</f>
        <v>2019</v>
      </c>
      <c r="C56" s="196">
        <v>49</v>
      </c>
      <c r="D56" s="197"/>
      <c r="E56" s="198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BY56" s="231"/>
      <c r="BZ56" s="231">
        <f t="shared" si="0"/>
        <v>49</v>
      </c>
    </row>
    <row r="57" spans="1:78" ht="15.75" x14ac:dyDescent="0.25">
      <c r="A57" s="195" t="str">
        <f>CONCATENATE(Leyendas!$C$2)</f>
        <v>Suriname</v>
      </c>
      <c r="B57" s="184" t="str">
        <f>CONCATENATE(Leyendas!$A$2)</f>
        <v>2019</v>
      </c>
      <c r="C57" s="196">
        <v>50</v>
      </c>
      <c r="D57" s="197"/>
      <c r="E57" s="198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BY57" s="231"/>
      <c r="BZ57" s="231">
        <f t="shared" si="0"/>
        <v>50</v>
      </c>
    </row>
    <row r="58" spans="1:78" ht="15.75" x14ac:dyDescent="0.25">
      <c r="A58" s="195" t="str">
        <f>CONCATENATE(Leyendas!$C$2)</f>
        <v>Suriname</v>
      </c>
      <c r="B58" s="184" t="str">
        <f>CONCATENATE(Leyendas!$A$2)</f>
        <v>2019</v>
      </c>
      <c r="C58" s="196">
        <v>51</v>
      </c>
      <c r="D58" s="197"/>
      <c r="E58" s="198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BY58" s="231"/>
      <c r="BZ58" s="231">
        <f t="shared" si="0"/>
        <v>51</v>
      </c>
    </row>
    <row r="59" spans="1:78" ht="15.75" x14ac:dyDescent="0.25">
      <c r="A59" s="195" t="str">
        <f>CONCATENATE(Leyendas!$C$2)</f>
        <v>Suriname</v>
      </c>
      <c r="B59" s="184" t="str">
        <f>CONCATENATE(Leyendas!$A$2)</f>
        <v>2019</v>
      </c>
      <c r="C59" s="196">
        <v>52</v>
      </c>
      <c r="D59" s="197"/>
      <c r="E59" s="198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BY59" s="231"/>
      <c r="BZ59" s="231">
        <f t="shared" si="0"/>
        <v>52</v>
      </c>
    </row>
  </sheetData>
  <protectedRanges>
    <protectedRange sqref="AB7:AH7" name="Rango1_5"/>
    <protectedRange sqref="C4" name="Datos_1"/>
  </protectedRanges>
  <mergeCells count="12">
    <mergeCell ref="A3:K3"/>
    <mergeCell ref="A4:K4"/>
    <mergeCell ref="A2:K2"/>
    <mergeCell ref="A1:K1"/>
    <mergeCell ref="T4:AA4"/>
    <mergeCell ref="AB4:AC4"/>
    <mergeCell ref="J5:K5"/>
    <mergeCell ref="L5:S5"/>
    <mergeCell ref="AB5:AI5"/>
    <mergeCell ref="D5:I5"/>
    <mergeCell ref="T5:AA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K210"/>
  <sheetViews>
    <sheetView zoomScale="70" zoomScaleNormal="70" workbookViewId="0"/>
  </sheetViews>
  <sheetFormatPr baseColWidth="10" defaultColWidth="9.140625" defaultRowHeight="15" x14ac:dyDescent="0.25"/>
  <cols>
    <col min="1" max="1" width="6" customWidth="1"/>
    <col min="2" max="2" width="3.85546875" customWidth="1"/>
    <col min="3" max="3" width="6.85546875" customWidth="1"/>
    <col min="4" max="5" width="6.85546875" style="70" customWidth="1"/>
    <col min="6" max="6" width="6.42578125" customWidth="1"/>
    <col min="7" max="7" width="4.5703125" customWidth="1"/>
    <col min="8" max="17" width="6.7109375" style="72" customWidth="1"/>
    <col min="18" max="19" width="4.5703125" style="73" customWidth="1"/>
    <col min="20" max="20" width="3" customWidth="1"/>
    <col min="21" max="21" width="4.5703125" customWidth="1"/>
    <col min="22" max="26" width="4.5703125" style="73" customWidth="1"/>
  </cols>
  <sheetData>
    <row r="1" spans="1:28" x14ac:dyDescent="0.25">
      <c r="C1" s="333" t="str">
        <f>Leyendas!$C$11</f>
        <v>Suriname - Sentinel  SARI surveillance  
Number of SARI cases by EW . Year 2019</v>
      </c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333"/>
      <c r="Y1" s="333"/>
      <c r="Z1" s="333"/>
      <c r="AA1" s="333"/>
      <c r="AB1" s="333"/>
    </row>
    <row r="2" spans="1:28" x14ac:dyDescent="0.25">
      <c r="G2" s="332"/>
      <c r="H2" s="332"/>
      <c r="I2" s="332"/>
      <c r="J2" s="332"/>
      <c r="K2" s="332"/>
      <c r="L2" s="332"/>
      <c r="N2" s="332"/>
      <c r="O2" s="332"/>
      <c r="P2" s="332"/>
      <c r="Q2" s="332"/>
      <c r="R2" s="332"/>
      <c r="S2" s="332"/>
      <c r="U2" s="332"/>
      <c r="V2" s="332"/>
      <c r="W2" s="332"/>
      <c r="X2" s="332"/>
      <c r="Y2" s="332"/>
      <c r="Z2" s="332"/>
    </row>
    <row r="3" spans="1:28" x14ac:dyDescent="0.25">
      <c r="A3" s="9"/>
      <c r="B3" s="9"/>
      <c r="C3" s="9"/>
      <c r="D3" s="75"/>
      <c r="E3" s="75"/>
      <c r="F3" s="9"/>
      <c r="H3" s="76"/>
      <c r="I3" s="76"/>
      <c r="J3" s="76"/>
      <c r="K3" s="76"/>
      <c r="L3" s="76"/>
      <c r="O3" s="76"/>
      <c r="P3" s="76"/>
      <c r="Q3" s="76"/>
      <c r="R3" s="76"/>
      <c r="S3" s="76"/>
      <c r="V3" s="76"/>
      <c r="W3" s="76"/>
      <c r="X3" s="76"/>
      <c r="Y3" s="76"/>
      <c r="Z3" s="76"/>
    </row>
    <row r="4" spans="1:28" x14ac:dyDescent="0.25">
      <c r="H4" s="77"/>
      <c r="I4" s="77"/>
      <c r="J4" s="77"/>
      <c r="K4" s="77"/>
      <c r="L4" s="77"/>
      <c r="O4" s="78"/>
      <c r="P4" s="78"/>
      <c r="Q4" s="78"/>
      <c r="R4" s="79"/>
      <c r="S4" s="79"/>
      <c r="V4" s="79"/>
      <c r="W4" s="79"/>
      <c r="X4" s="79"/>
      <c r="Y4" s="79"/>
      <c r="Z4" s="79"/>
    </row>
    <row r="5" spans="1:28" x14ac:dyDescent="0.25">
      <c r="H5" s="77"/>
      <c r="I5" s="77"/>
      <c r="J5" s="77"/>
      <c r="K5" s="77"/>
      <c r="L5" s="77"/>
      <c r="O5" s="78"/>
      <c r="P5" s="78"/>
      <c r="Q5" s="78"/>
      <c r="R5" s="79"/>
      <c r="S5" s="79"/>
      <c r="V5" s="79"/>
      <c r="W5" s="79"/>
      <c r="X5" s="79"/>
      <c r="Y5" s="79"/>
      <c r="Z5" s="79"/>
    </row>
    <row r="6" spans="1:28" x14ac:dyDescent="0.25">
      <c r="H6" s="77"/>
      <c r="I6" s="77"/>
      <c r="J6" s="77"/>
      <c r="K6" s="77"/>
      <c r="L6" s="77"/>
      <c r="O6" s="78"/>
      <c r="P6" s="78"/>
      <c r="Q6" s="78"/>
      <c r="R6" s="79"/>
      <c r="S6" s="79"/>
      <c r="V6" s="79"/>
      <c r="W6" s="79"/>
      <c r="X6" s="79"/>
      <c r="Y6" s="79"/>
      <c r="Z6" s="79"/>
    </row>
    <row r="7" spans="1:28" x14ac:dyDescent="0.25">
      <c r="H7" s="77"/>
      <c r="I7" s="77"/>
      <c r="J7" s="77"/>
      <c r="K7" s="77"/>
      <c r="L7" s="77"/>
      <c r="O7" s="78"/>
      <c r="P7" s="78"/>
      <c r="Q7" s="78"/>
      <c r="R7" s="79"/>
      <c r="S7" s="79"/>
      <c r="V7" s="79"/>
      <c r="W7" s="79"/>
      <c r="X7" s="79"/>
      <c r="Y7" s="79"/>
      <c r="Z7" s="79"/>
    </row>
    <row r="8" spans="1:28" x14ac:dyDescent="0.25">
      <c r="H8" s="77"/>
      <c r="I8" s="77"/>
      <c r="J8" s="77"/>
      <c r="K8" s="77"/>
      <c r="L8" s="77"/>
      <c r="O8" s="78"/>
      <c r="P8" s="78"/>
      <c r="Q8" s="78"/>
      <c r="R8" s="79"/>
      <c r="S8" s="79"/>
      <c r="V8" s="79"/>
      <c r="W8" s="79"/>
      <c r="X8" s="79"/>
      <c r="Y8" s="79"/>
      <c r="Z8" s="79"/>
    </row>
    <row r="9" spans="1:28" x14ac:dyDescent="0.25">
      <c r="H9" s="77"/>
      <c r="I9" s="77"/>
      <c r="J9" s="77"/>
      <c r="K9" s="77"/>
      <c r="L9" s="77"/>
      <c r="O9" s="78"/>
      <c r="P9" s="78"/>
      <c r="Q9" s="78"/>
      <c r="R9" s="79"/>
      <c r="S9" s="79"/>
      <c r="V9" s="79"/>
      <c r="W9" s="79"/>
      <c r="X9" s="79"/>
      <c r="Y9" s="79"/>
      <c r="Z9" s="79"/>
    </row>
    <row r="10" spans="1:28" x14ac:dyDescent="0.25">
      <c r="H10" s="77"/>
      <c r="I10" s="77"/>
      <c r="J10" s="77"/>
      <c r="K10" s="77"/>
      <c r="L10" s="77"/>
      <c r="O10" s="78"/>
      <c r="P10" s="78"/>
      <c r="Q10" s="78"/>
      <c r="R10" s="79"/>
      <c r="S10" s="79"/>
      <c r="V10" s="79"/>
      <c r="W10" s="79"/>
      <c r="X10" s="79"/>
      <c r="Y10" s="79"/>
      <c r="Z10" s="79"/>
    </row>
    <row r="11" spans="1:28" x14ac:dyDescent="0.25">
      <c r="H11" s="77"/>
      <c r="I11" s="77"/>
      <c r="J11" s="77"/>
      <c r="K11" s="77"/>
      <c r="L11" s="77"/>
      <c r="O11" s="78"/>
      <c r="P11" s="78"/>
      <c r="Q11" s="78"/>
      <c r="R11" s="79"/>
      <c r="S11" s="79"/>
      <c r="V11" s="79"/>
      <c r="W11" s="79"/>
      <c r="X11" s="79"/>
      <c r="Y11" s="79"/>
      <c r="Z11" s="79"/>
    </row>
    <row r="12" spans="1:28" x14ac:dyDescent="0.25">
      <c r="H12" s="77"/>
      <c r="I12" s="77"/>
      <c r="J12" s="77"/>
      <c r="K12" s="77"/>
      <c r="L12" s="77"/>
      <c r="O12" s="78"/>
      <c r="P12" s="78"/>
      <c r="Q12" s="78"/>
      <c r="R12" s="79"/>
      <c r="S12" s="79"/>
      <c r="V12" s="79"/>
      <c r="W12" s="79"/>
      <c r="X12" s="79"/>
      <c r="Y12" s="79"/>
      <c r="Z12" s="79"/>
    </row>
    <row r="13" spans="1:28" x14ac:dyDescent="0.25">
      <c r="H13" s="77"/>
      <c r="I13" s="77"/>
      <c r="J13" s="77"/>
      <c r="K13" s="77"/>
      <c r="L13" s="77"/>
      <c r="O13" s="78"/>
      <c r="P13" s="78"/>
      <c r="Q13" s="78"/>
      <c r="R13" s="79"/>
      <c r="S13" s="79"/>
      <c r="V13" s="79"/>
      <c r="W13" s="79"/>
      <c r="X13" s="79"/>
      <c r="Y13" s="79"/>
      <c r="Z13" s="79"/>
    </row>
    <row r="14" spans="1:28" x14ac:dyDescent="0.25">
      <c r="H14" s="77"/>
      <c r="I14" s="77"/>
      <c r="J14" s="77"/>
      <c r="K14" s="77"/>
      <c r="L14" s="77"/>
      <c r="O14" s="78"/>
      <c r="P14" s="78"/>
      <c r="Q14" s="78"/>
      <c r="R14" s="79"/>
      <c r="S14" s="79"/>
      <c r="V14" s="79"/>
      <c r="W14" s="79"/>
      <c r="X14" s="79"/>
      <c r="Y14" s="79"/>
      <c r="Z14" s="79"/>
    </row>
    <row r="15" spans="1:28" x14ac:dyDescent="0.25">
      <c r="H15" s="77"/>
      <c r="I15" s="77"/>
      <c r="J15" s="77"/>
      <c r="K15" s="77"/>
      <c r="L15" s="77"/>
      <c r="O15" s="78"/>
      <c r="P15" s="78"/>
      <c r="Q15" s="78"/>
      <c r="R15" s="79"/>
      <c r="S15" s="79"/>
      <c r="V15" s="79"/>
      <c r="W15" s="79"/>
      <c r="X15" s="79"/>
      <c r="Y15" s="79"/>
      <c r="Z15" s="79"/>
    </row>
    <row r="16" spans="1:28" x14ac:dyDescent="0.25">
      <c r="H16" s="77"/>
      <c r="I16" s="77"/>
      <c r="J16" s="77"/>
      <c r="K16" s="77"/>
      <c r="L16" s="77"/>
      <c r="O16" s="78"/>
      <c r="P16" s="78"/>
      <c r="Q16" s="78"/>
      <c r="R16" s="79"/>
      <c r="S16" s="79"/>
      <c r="V16" s="79"/>
      <c r="W16" s="79"/>
      <c r="X16" s="79"/>
      <c r="Y16" s="79"/>
      <c r="Z16" s="79"/>
    </row>
    <row r="17" spans="1:28" x14ac:dyDescent="0.25">
      <c r="H17" s="77"/>
      <c r="I17" s="77"/>
      <c r="J17" s="77"/>
      <c r="K17" s="77"/>
      <c r="L17" s="77"/>
      <c r="O17" s="78"/>
      <c r="P17" s="78"/>
      <c r="Q17" s="78"/>
      <c r="R17" s="79"/>
      <c r="S17" s="79"/>
      <c r="V17" s="79"/>
      <c r="W17" s="79"/>
      <c r="X17" s="79"/>
      <c r="Y17" s="79"/>
      <c r="Z17" s="79"/>
    </row>
    <row r="18" spans="1:28" x14ac:dyDescent="0.25">
      <c r="H18" s="77"/>
      <c r="I18" s="77"/>
      <c r="J18" s="77"/>
      <c r="K18" s="77"/>
      <c r="L18" s="77"/>
      <c r="O18" s="78"/>
      <c r="P18" s="78"/>
      <c r="Q18" s="78"/>
      <c r="R18" s="79"/>
      <c r="S18" s="79"/>
      <c r="V18" s="79"/>
      <c r="W18" s="79"/>
      <c r="X18" s="79"/>
      <c r="Y18" s="79"/>
      <c r="Z18" s="79"/>
    </row>
    <row r="19" spans="1:28" x14ac:dyDescent="0.25">
      <c r="H19" s="77"/>
      <c r="I19" s="77"/>
      <c r="J19" s="77"/>
      <c r="K19" s="77"/>
      <c r="L19" s="77"/>
      <c r="O19" s="78"/>
      <c r="P19" s="78"/>
      <c r="Q19" s="78"/>
      <c r="R19" s="79"/>
      <c r="S19" s="79"/>
      <c r="V19" s="79"/>
      <c r="W19" s="79"/>
      <c r="X19" s="79"/>
      <c r="Y19" s="79"/>
      <c r="Z19" s="79"/>
    </row>
    <row r="20" spans="1:28" x14ac:dyDescent="0.25">
      <c r="C20" s="333" t="str">
        <f>Leyendas!C32</f>
        <v>Suriname, 2019 graphs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  <c r="U20" s="333"/>
      <c r="V20" s="333"/>
      <c r="W20" s="333"/>
      <c r="X20" s="333"/>
      <c r="Y20" s="333"/>
      <c r="Z20" s="333"/>
      <c r="AA20" s="333"/>
      <c r="AB20" s="333"/>
    </row>
    <row r="21" spans="1:28" x14ac:dyDescent="0.25">
      <c r="H21" s="77"/>
      <c r="I21" s="77"/>
      <c r="J21" s="77"/>
      <c r="K21" s="77"/>
      <c r="L21" s="77"/>
      <c r="O21" s="78"/>
      <c r="P21" s="78"/>
      <c r="Q21" s="78"/>
      <c r="R21" s="79"/>
      <c r="S21" s="79"/>
      <c r="V21" s="79"/>
      <c r="W21" s="79"/>
      <c r="X21" s="79"/>
      <c r="Y21" s="79"/>
      <c r="Z21" s="79"/>
    </row>
    <row r="23" spans="1:28" x14ac:dyDescent="0.25">
      <c r="G23" s="332"/>
      <c r="H23" s="332"/>
      <c r="I23" s="332"/>
      <c r="J23" s="332"/>
      <c r="K23" s="332"/>
      <c r="L23" s="332"/>
      <c r="N23" s="332"/>
      <c r="O23" s="332"/>
      <c r="P23" s="332"/>
      <c r="Q23" s="332"/>
      <c r="R23" s="332"/>
      <c r="S23" s="332"/>
      <c r="U23" s="332"/>
      <c r="V23" s="332"/>
      <c r="W23" s="332"/>
      <c r="X23" s="332"/>
      <c r="Y23" s="332"/>
      <c r="Z23" s="332"/>
    </row>
    <row r="24" spans="1:28" x14ac:dyDescent="0.25">
      <c r="A24" s="9"/>
      <c r="B24" s="9"/>
      <c r="C24" s="9"/>
      <c r="D24" s="75"/>
      <c r="E24" s="75"/>
      <c r="F24" s="9"/>
      <c r="H24" s="76"/>
      <c r="I24" s="76"/>
      <c r="J24" s="76"/>
      <c r="K24" s="76"/>
      <c r="L24" s="76"/>
      <c r="O24" s="76"/>
      <c r="P24" s="76"/>
      <c r="Q24" s="76"/>
      <c r="R24" s="76"/>
      <c r="S24" s="76"/>
      <c r="V24" s="76"/>
      <c r="W24" s="76"/>
      <c r="X24" s="76"/>
      <c r="Y24" s="76"/>
      <c r="Z24" s="76"/>
    </row>
    <row r="25" spans="1:28" x14ac:dyDescent="0.25">
      <c r="H25" s="77"/>
      <c r="I25" s="77"/>
      <c r="J25" s="77"/>
      <c r="K25" s="77"/>
      <c r="L25" s="77"/>
      <c r="O25" s="78"/>
      <c r="P25" s="78"/>
      <c r="Q25" s="78"/>
      <c r="R25" s="79"/>
      <c r="S25" s="79"/>
      <c r="V25" s="79"/>
      <c r="W25" s="79"/>
      <c r="X25" s="79"/>
      <c r="Y25" s="79"/>
      <c r="Z25" s="79"/>
    </row>
    <row r="26" spans="1:28" x14ac:dyDescent="0.25">
      <c r="H26" s="77"/>
      <c r="I26" s="77"/>
      <c r="J26" s="77"/>
      <c r="K26" s="77"/>
      <c r="L26" s="77"/>
      <c r="O26" s="78"/>
      <c r="P26" s="78"/>
      <c r="Q26" s="78"/>
      <c r="R26" s="79"/>
      <c r="S26" s="79"/>
      <c r="V26" s="79"/>
      <c r="W26" s="79"/>
      <c r="X26" s="79"/>
      <c r="Y26" s="79"/>
      <c r="Z26" s="79"/>
    </row>
    <row r="27" spans="1:28" x14ac:dyDescent="0.25">
      <c r="H27" s="77"/>
      <c r="I27" s="77"/>
      <c r="J27" s="77"/>
      <c r="K27" s="77"/>
      <c r="L27" s="77"/>
      <c r="O27" s="78"/>
      <c r="P27" s="78"/>
      <c r="Q27" s="78"/>
      <c r="R27" s="79"/>
      <c r="S27" s="79"/>
      <c r="V27" s="79"/>
      <c r="W27" s="79"/>
      <c r="X27" s="79"/>
      <c r="Y27" s="79"/>
      <c r="Z27" s="79"/>
    </row>
    <row r="28" spans="1:28" x14ac:dyDescent="0.25">
      <c r="H28" s="77"/>
      <c r="I28" s="77"/>
      <c r="J28" s="77"/>
      <c r="K28" s="77"/>
      <c r="L28" s="77"/>
      <c r="O28" s="78"/>
      <c r="P28" s="78"/>
      <c r="Q28" s="78"/>
      <c r="R28" s="79"/>
      <c r="S28" s="79"/>
      <c r="V28" s="79"/>
      <c r="W28" s="79"/>
      <c r="X28" s="79"/>
      <c r="Y28" s="79"/>
      <c r="Z28" s="79"/>
    </row>
    <row r="29" spans="1:28" x14ac:dyDescent="0.25">
      <c r="H29" s="77"/>
      <c r="I29" s="77"/>
      <c r="J29" s="77"/>
      <c r="K29" s="77"/>
      <c r="L29" s="77"/>
      <c r="O29" s="78"/>
      <c r="P29" s="78"/>
      <c r="Q29" s="78"/>
      <c r="R29" s="79"/>
      <c r="S29" s="79"/>
      <c r="V29" s="79"/>
      <c r="W29" s="79"/>
      <c r="X29" s="79"/>
      <c r="Y29" s="79"/>
      <c r="Z29" s="79"/>
    </row>
    <row r="30" spans="1:28" x14ac:dyDescent="0.25">
      <c r="H30" s="77"/>
      <c r="I30" s="77"/>
      <c r="J30" s="77"/>
      <c r="K30" s="77"/>
      <c r="L30" s="77"/>
      <c r="O30" s="78"/>
      <c r="P30" s="78"/>
      <c r="Q30" s="78"/>
      <c r="R30" s="79"/>
      <c r="S30" s="79"/>
      <c r="V30" s="79"/>
      <c r="W30" s="79"/>
      <c r="X30" s="79"/>
      <c r="Y30" s="79"/>
      <c r="Z30" s="79"/>
    </row>
    <row r="31" spans="1:28" x14ac:dyDescent="0.25">
      <c r="H31" s="77"/>
      <c r="I31" s="77"/>
      <c r="J31" s="77"/>
      <c r="K31" s="77"/>
      <c r="L31" s="77"/>
      <c r="O31" s="78"/>
      <c r="P31" s="78"/>
      <c r="Q31" s="78"/>
      <c r="R31" s="79"/>
      <c r="S31" s="79"/>
      <c r="V31" s="79"/>
      <c r="W31" s="79"/>
      <c r="X31" s="79"/>
      <c r="Y31" s="79"/>
      <c r="Z31" s="79"/>
    </row>
    <row r="32" spans="1:28" x14ac:dyDescent="0.25">
      <c r="H32" s="77"/>
      <c r="I32" s="77"/>
      <c r="J32" s="77"/>
      <c r="K32" s="77"/>
      <c r="L32" s="77"/>
      <c r="O32" s="78"/>
      <c r="P32" s="78"/>
      <c r="Q32" s="78"/>
      <c r="R32" s="79"/>
      <c r="S32" s="79"/>
      <c r="V32" s="79"/>
      <c r="W32" s="79"/>
      <c r="X32" s="79"/>
      <c r="Y32" s="79"/>
      <c r="Z32" s="79"/>
    </row>
    <row r="33" spans="8:37" x14ac:dyDescent="0.25">
      <c r="H33" s="77"/>
      <c r="I33" s="77"/>
      <c r="J33" s="77"/>
      <c r="K33" s="77"/>
      <c r="L33" s="77"/>
      <c r="O33" s="78"/>
      <c r="P33" s="78"/>
      <c r="Q33" s="78"/>
      <c r="R33" s="79"/>
      <c r="S33" s="79"/>
      <c r="V33" s="79"/>
      <c r="W33" s="79"/>
      <c r="X33" s="79"/>
      <c r="Y33" s="79"/>
      <c r="Z33" s="79"/>
    </row>
    <row r="34" spans="8:37" x14ac:dyDescent="0.25">
      <c r="H34" s="77"/>
      <c r="I34" s="77"/>
      <c r="J34" s="77"/>
      <c r="K34" s="77"/>
      <c r="L34" s="77"/>
      <c r="O34" s="78"/>
      <c r="P34" s="78"/>
      <c r="Q34" s="78"/>
      <c r="R34" s="79"/>
      <c r="S34" s="79"/>
      <c r="V34" s="79"/>
      <c r="W34" s="79"/>
      <c r="X34" s="79"/>
      <c r="Y34" s="79"/>
      <c r="Z34" s="79"/>
    </row>
    <row r="35" spans="8:37" x14ac:dyDescent="0.25">
      <c r="H35" s="77"/>
      <c r="I35" s="77"/>
      <c r="J35" s="77"/>
      <c r="K35" s="77"/>
      <c r="L35" s="77"/>
      <c r="O35" s="78"/>
      <c r="P35" s="78"/>
      <c r="Q35" s="78"/>
      <c r="R35" s="79"/>
      <c r="S35" s="79"/>
      <c r="V35" s="79"/>
      <c r="W35" s="79"/>
      <c r="X35" s="79"/>
      <c r="Y35" s="79"/>
      <c r="Z35" s="79"/>
    </row>
    <row r="36" spans="8:37" x14ac:dyDescent="0.25">
      <c r="H36" s="77"/>
      <c r="I36" s="77"/>
      <c r="J36" s="77"/>
      <c r="K36" s="77"/>
      <c r="L36" s="77"/>
      <c r="O36" s="78"/>
      <c r="P36" s="78"/>
      <c r="Q36" s="78"/>
      <c r="R36" s="79"/>
      <c r="S36" s="79"/>
      <c r="V36" s="79"/>
      <c r="W36" s="79"/>
      <c r="X36" s="79"/>
      <c r="Y36" s="79"/>
      <c r="Z36" s="79"/>
    </row>
    <row r="37" spans="8:37" x14ac:dyDescent="0.25">
      <c r="H37" s="77"/>
      <c r="I37" s="77"/>
      <c r="J37" s="77"/>
      <c r="K37" s="77"/>
      <c r="L37" s="77"/>
      <c r="O37" s="78"/>
      <c r="P37" s="78"/>
      <c r="Q37" s="78"/>
      <c r="R37" s="79"/>
      <c r="S37" s="79"/>
      <c r="V37" s="79"/>
      <c r="W37" s="79"/>
      <c r="X37" s="79"/>
      <c r="Y37" s="79"/>
      <c r="Z37" s="79"/>
    </row>
    <row r="38" spans="8:37" x14ac:dyDescent="0.25">
      <c r="H38" s="77"/>
      <c r="I38" s="77"/>
      <c r="J38" s="77"/>
      <c r="K38" s="77"/>
      <c r="L38" s="77"/>
      <c r="O38" s="78"/>
      <c r="P38" s="78"/>
      <c r="Q38" s="78"/>
      <c r="R38" s="79"/>
      <c r="S38" s="79"/>
      <c r="V38" s="79"/>
      <c r="W38" s="79"/>
      <c r="X38" s="79"/>
      <c r="Y38" s="79"/>
      <c r="Z38" s="79"/>
    </row>
    <row r="39" spans="8:37" x14ac:dyDescent="0.25">
      <c r="H39" s="77"/>
      <c r="I39" s="77"/>
      <c r="J39" s="77"/>
      <c r="K39" s="77"/>
      <c r="L39" s="77"/>
      <c r="O39" s="78"/>
      <c r="P39" s="78"/>
      <c r="Q39" s="78"/>
      <c r="R39" s="79"/>
      <c r="S39" s="79"/>
      <c r="V39" s="79"/>
      <c r="W39" s="79"/>
      <c r="X39" s="79"/>
      <c r="Y39" s="79"/>
      <c r="Z39" s="79"/>
    </row>
    <row r="40" spans="8:37" x14ac:dyDescent="0.25">
      <c r="H40" s="77"/>
      <c r="I40" s="77"/>
      <c r="J40" s="77"/>
      <c r="K40" s="77"/>
      <c r="L40" s="77"/>
      <c r="O40" s="78"/>
      <c r="P40" s="78"/>
      <c r="Q40" s="78"/>
      <c r="R40" s="79"/>
      <c r="S40" s="79"/>
      <c r="V40" s="79"/>
      <c r="W40" s="79"/>
      <c r="X40" s="79"/>
      <c r="Y40" s="79"/>
      <c r="Z40" s="79"/>
    </row>
    <row r="41" spans="8:37" x14ac:dyDescent="0.25">
      <c r="H41" s="77"/>
      <c r="I41" s="77"/>
      <c r="J41" s="77"/>
      <c r="K41" s="77"/>
      <c r="L41" s="77"/>
      <c r="O41" s="78"/>
      <c r="P41" s="78"/>
      <c r="Q41" s="78"/>
      <c r="R41" s="79"/>
      <c r="S41" s="79"/>
      <c r="V41" s="79"/>
      <c r="W41" s="79"/>
      <c r="X41" s="79"/>
      <c r="Y41" s="79"/>
      <c r="Z41" s="79"/>
    </row>
    <row r="42" spans="8:37" x14ac:dyDescent="0.25">
      <c r="H42" s="77"/>
      <c r="I42" s="77"/>
      <c r="J42" s="77"/>
      <c r="K42" s="77"/>
      <c r="L42" s="77"/>
      <c r="O42" s="78"/>
      <c r="P42" s="78"/>
      <c r="Q42" s="78"/>
      <c r="R42" s="79"/>
      <c r="S42" s="79"/>
      <c r="V42" s="79"/>
      <c r="W42" s="79"/>
      <c r="X42" s="79"/>
      <c r="Y42" s="79"/>
      <c r="Z42" s="79"/>
    </row>
    <row r="43" spans="8:37" x14ac:dyDescent="0.25">
      <c r="H43" s="77"/>
      <c r="I43" s="77"/>
      <c r="J43" s="77"/>
      <c r="K43" s="77"/>
      <c r="L43" s="77"/>
      <c r="O43" s="78"/>
      <c r="P43" s="78"/>
      <c r="Q43" s="78"/>
      <c r="R43" s="79"/>
      <c r="S43" s="79"/>
      <c r="V43" s="79"/>
      <c r="W43" s="79"/>
      <c r="X43" s="79"/>
      <c r="Y43" s="79"/>
      <c r="Z43" s="79"/>
    </row>
    <row r="44" spans="8:37" x14ac:dyDescent="0.25">
      <c r="H44" s="77"/>
      <c r="I44" s="77"/>
      <c r="J44" s="77"/>
      <c r="K44" s="77"/>
      <c r="L44" s="77"/>
      <c r="O44" s="78"/>
      <c r="P44" s="78"/>
      <c r="Q44" s="78"/>
      <c r="R44" s="79"/>
      <c r="S44" s="79"/>
      <c r="V44" s="79"/>
      <c r="W44" s="79"/>
      <c r="X44" s="79"/>
      <c r="Y44" s="79"/>
      <c r="Z44" s="79"/>
    </row>
    <row r="45" spans="8:37" x14ac:dyDescent="0.25">
      <c r="H45" s="77"/>
      <c r="I45" s="77"/>
      <c r="J45" s="77"/>
      <c r="K45" s="77"/>
      <c r="L45" s="77"/>
      <c r="O45" s="78"/>
      <c r="P45" s="78"/>
      <c r="Q45" s="78"/>
      <c r="R45" s="79"/>
      <c r="S45" s="79"/>
      <c r="V45" s="79"/>
      <c r="W45" s="79"/>
      <c r="X45" s="79"/>
      <c r="Y45" s="79"/>
      <c r="Z45" s="79"/>
    </row>
    <row r="46" spans="8:37" x14ac:dyDescent="0.25">
      <c r="H46" s="77"/>
      <c r="I46" s="77"/>
      <c r="J46" s="77"/>
      <c r="K46" s="77"/>
      <c r="L46" s="77"/>
      <c r="O46" s="78"/>
      <c r="P46" s="78"/>
      <c r="Q46" s="78"/>
      <c r="R46" s="79"/>
      <c r="S46" s="79"/>
      <c r="V46" s="79"/>
      <c r="W46" s="79"/>
      <c r="X46" s="79"/>
      <c r="Y46" s="79"/>
      <c r="Z46" s="79"/>
      <c r="AK46" t="s">
        <v>401</v>
      </c>
    </row>
    <row r="47" spans="8:37" x14ac:dyDescent="0.25">
      <c r="H47" s="77"/>
      <c r="I47" s="77"/>
      <c r="J47" s="77"/>
      <c r="K47" s="77"/>
      <c r="L47" s="77"/>
      <c r="O47" s="78"/>
      <c r="P47" s="78"/>
      <c r="Q47" s="78"/>
      <c r="R47" s="79"/>
      <c r="S47" s="79"/>
      <c r="V47" s="79"/>
      <c r="W47" s="79"/>
      <c r="X47" s="79"/>
      <c r="Y47" s="79"/>
      <c r="Z47" s="79"/>
    </row>
    <row r="48" spans="8:37" x14ac:dyDescent="0.25">
      <c r="H48" s="77"/>
      <c r="I48" s="77"/>
      <c r="J48" s="77"/>
      <c r="K48" s="77"/>
      <c r="L48" s="77"/>
      <c r="O48" s="78"/>
      <c r="P48" s="78"/>
      <c r="Q48" s="78"/>
      <c r="R48" s="79"/>
      <c r="S48" s="79"/>
      <c r="V48" s="79"/>
      <c r="W48" s="79"/>
      <c r="X48" s="79"/>
      <c r="Y48" s="79"/>
      <c r="Z48" s="79"/>
    </row>
    <row r="49" spans="8:26" x14ac:dyDescent="0.25">
      <c r="H49" s="77"/>
      <c r="I49" s="77"/>
      <c r="J49" s="77"/>
      <c r="K49" s="77"/>
      <c r="L49" s="77"/>
      <c r="O49" s="78"/>
      <c r="P49" s="78"/>
      <c r="Q49" s="78"/>
      <c r="R49" s="79"/>
      <c r="S49" s="79"/>
      <c r="V49" s="79"/>
      <c r="W49" s="79"/>
      <c r="X49" s="79"/>
      <c r="Y49" s="79"/>
      <c r="Z49" s="79"/>
    </row>
    <row r="50" spans="8:26" x14ac:dyDescent="0.25">
      <c r="H50" s="77"/>
      <c r="I50" s="77"/>
      <c r="J50" s="77"/>
      <c r="K50" s="77"/>
      <c r="L50" s="77"/>
      <c r="O50" s="78"/>
      <c r="P50" s="78"/>
      <c r="Q50" s="78"/>
      <c r="R50" s="79"/>
      <c r="S50" s="79"/>
      <c r="V50" s="79"/>
      <c r="W50" s="79"/>
      <c r="X50" s="79"/>
      <c r="Y50" s="79"/>
      <c r="Z50" s="79"/>
    </row>
    <row r="51" spans="8:26" x14ac:dyDescent="0.25">
      <c r="H51" s="77"/>
      <c r="I51" s="77"/>
      <c r="J51" s="77"/>
      <c r="K51" s="77"/>
      <c r="L51" s="77"/>
      <c r="O51" s="78"/>
      <c r="P51" s="78"/>
      <c r="Q51" s="78"/>
      <c r="R51" s="79"/>
      <c r="S51" s="79"/>
      <c r="V51" s="79"/>
      <c r="W51" s="79"/>
      <c r="X51" s="79"/>
      <c r="Y51" s="79"/>
      <c r="Z51" s="79"/>
    </row>
    <row r="52" spans="8:26" x14ac:dyDescent="0.25">
      <c r="H52" s="77"/>
      <c r="I52" s="77"/>
      <c r="J52" s="77"/>
      <c r="K52" s="77"/>
      <c r="L52" s="77"/>
      <c r="O52" s="78"/>
      <c r="P52" s="78"/>
      <c r="Q52" s="78"/>
      <c r="R52" s="79"/>
      <c r="S52" s="79"/>
      <c r="V52" s="79"/>
      <c r="W52" s="79"/>
      <c r="X52" s="79"/>
      <c r="Y52" s="79"/>
      <c r="Z52" s="79"/>
    </row>
    <row r="53" spans="8:26" x14ac:dyDescent="0.25">
      <c r="H53" s="77"/>
      <c r="I53" s="77"/>
      <c r="J53" s="77"/>
      <c r="K53" s="77"/>
      <c r="L53" s="77"/>
      <c r="O53" s="78"/>
      <c r="P53" s="78"/>
      <c r="Q53" s="78"/>
      <c r="R53" s="79"/>
      <c r="S53" s="79"/>
      <c r="V53" s="79"/>
      <c r="W53" s="79"/>
      <c r="X53" s="79"/>
      <c r="Y53" s="79"/>
      <c r="Z53" s="79"/>
    </row>
    <row r="54" spans="8:26" x14ac:dyDescent="0.25">
      <c r="H54" s="77"/>
      <c r="I54" s="77"/>
      <c r="J54" s="77"/>
      <c r="K54" s="77"/>
      <c r="L54" s="77"/>
      <c r="O54" s="78"/>
      <c r="P54" s="78"/>
      <c r="Q54" s="78"/>
      <c r="R54" s="79"/>
      <c r="S54" s="79"/>
      <c r="V54" s="79"/>
      <c r="W54" s="79"/>
      <c r="X54" s="79"/>
      <c r="Y54" s="79"/>
      <c r="Z54" s="79"/>
    </row>
    <row r="55" spans="8:26" x14ac:dyDescent="0.25">
      <c r="H55" s="77"/>
      <c r="I55" s="77"/>
      <c r="J55" s="77"/>
      <c r="K55" s="77"/>
      <c r="L55" s="77"/>
      <c r="O55" s="78"/>
      <c r="P55" s="78"/>
      <c r="Q55" s="78"/>
      <c r="R55" s="79"/>
      <c r="S55" s="79"/>
      <c r="V55" s="79"/>
      <c r="W55" s="79"/>
      <c r="X55" s="79"/>
      <c r="Y55" s="79"/>
      <c r="Z55" s="79"/>
    </row>
    <row r="56" spans="8:26" x14ac:dyDescent="0.25">
      <c r="H56" s="77"/>
      <c r="I56" s="77"/>
      <c r="J56" s="77"/>
      <c r="K56" s="77"/>
      <c r="L56" s="77"/>
      <c r="O56" s="78"/>
      <c r="P56" s="78"/>
      <c r="Q56" s="78"/>
      <c r="R56" s="79"/>
      <c r="S56" s="79"/>
      <c r="V56" s="79"/>
      <c r="W56" s="79"/>
      <c r="X56" s="79"/>
      <c r="Y56" s="79"/>
      <c r="Z56" s="79"/>
    </row>
    <row r="57" spans="8:26" x14ac:dyDescent="0.25">
      <c r="H57" s="77"/>
      <c r="I57" s="77"/>
      <c r="J57" s="77"/>
      <c r="K57" s="77"/>
      <c r="L57" s="77"/>
      <c r="O57" s="78"/>
      <c r="P57" s="78"/>
      <c r="Q57" s="78"/>
      <c r="R57" s="79"/>
      <c r="S57" s="79"/>
      <c r="V57" s="79"/>
      <c r="W57" s="79"/>
      <c r="X57" s="79"/>
      <c r="Y57" s="79"/>
      <c r="Z57" s="79"/>
    </row>
    <row r="58" spans="8:26" x14ac:dyDescent="0.25">
      <c r="H58" s="77"/>
      <c r="I58" s="77"/>
      <c r="J58" s="77"/>
      <c r="K58" s="77"/>
      <c r="L58" s="77"/>
      <c r="O58" s="78"/>
      <c r="P58" s="78"/>
      <c r="Q58" s="78"/>
      <c r="R58" s="79"/>
      <c r="S58" s="79"/>
      <c r="V58" s="79"/>
      <c r="W58" s="79"/>
      <c r="X58" s="79"/>
      <c r="Y58" s="79"/>
      <c r="Z58" s="79"/>
    </row>
    <row r="59" spans="8:26" x14ac:dyDescent="0.25">
      <c r="H59" s="77"/>
      <c r="I59" s="77"/>
      <c r="J59" s="77"/>
      <c r="K59" s="77"/>
      <c r="L59" s="77"/>
      <c r="O59" s="78"/>
      <c r="P59" s="78"/>
      <c r="Q59" s="78"/>
      <c r="R59" s="79"/>
      <c r="S59" s="79"/>
      <c r="V59" s="79"/>
      <c r="W59" s="79"/>
      <c r="X59" s="79"/>
      <c r="Y59" s="79"/>
      <c r="Z59" s="79"/>
    </row>
    <row r="60" spans="8:26" x14ac:dyDescent="0.25">
      <c r="H60" s="77"/>
      <c r="I60" s="77"/>
      <c r="J60" s="77"/>
      <c r="K60" s="77"/>
      <c r="L60" s="77"/>
      <c r="O60" s="78"/>
      <c r="P60" s="78"/>
      <c r="Q60" s="78"/>
      <c r="R60" s="79"/>
      <c r="S60" s="79"/>
      <c r="V60" s="79"/>
      <c r="W60" s="79"/>
      <c r="X60" s="79"/>
      <c r="Y60" s="79"/>
      <c r="Z60" s="79"/>
    </row>
    <row r="61" spans="8:26" x14ac:dyDescent="0.25">
      <c r="H61" s="77"/>
      <c r="I61" s="77"/>
      <c r="J61" s="77"/>
      <c r="K61" s="77"/>
      <c r="L61" s="77"/>
      <c r="O61" s="78"/>
      <c r="P61" s="78"/>
      <c r="Q61" s="78"/>
      <c r="R61" s="79"/>
      <c r="S61" s="79"/>
      <c r="V61" s="79"/>
      <c r="W61" s="79"/>
      <c r="X61" s="79"/>
      <c r="Y61" s="79"/>
      <c r="Z61" s="79"/>
    </row>
    <row r="62" spans="8:26" x14ac:dyDescent="0.25">
      <c r="H62" s="77"/>
      <c r="I62" s="77"/>
      <c r="J62" s="77"/>
      <c r="K62" s="77"/>
      <c r="L62" s="77"/>
      <c r="O62" s="78"/>
      <c r="P62" s="78"/>
      <c r="Q62" s="78"/>
      <c r="R62" s="79"/>
      <c r="S62" s="79"/>
      <c r="V62" s="79"/>
      <c r="W62" s="79"/>
      <c r="X62" s="79"/>
      <c r="Y62" s="79"/>
      <c r="Z62" s="79"/>
    </row>
    <row r="63" spans="8:26" x14ac:dyDescent="0.25">
      <c r="H63" s="77"/>
      <c r="I63" s="77"/>
      <c r="J63" s="77"/>
      <c r="K63" s="77"/>
      <c r="L63" s="77"/>
      <c r="O63" s="78"/>
      <c r="P63" s="78"/>
      <c r="Q63" s="78"/>
      <c r="R63" s="79"/>
      <c r="S63" s="79"/>
      <c r="V63" s="79"/>
      <c r="W63" s="79"/>
      <c r="X63" s="79"/>
      <c r="Y63" s="79"/>
      <c r="Z63" s="79"/>
    </row>
    <row r="64" spans="8:26" x14ac:dyDescent="0.25">
      <c r="H64" s="77"/>
      <c r="I64" s="77"/>
      <c r="J64" s="77"/>
      <c r="K64" s="77"/>
      <c r="L64" s="77"/>
      <c r="O64" s="78"/>
      <c r="P64" s="78"/>
      <c r="Q64" s="78"/>
      <c r="R64" s="79"/>
      <c r="S64" s="79"/>
      <c r="V64" s="79"/>
      <c r="W64" s="79"/>
      <c r="X64" s="79"/>
      <c r="Y64" s="79"/>
      <c r="Z64" s="79"/>
    </row>
    <row r="65" spans="8:26" x14ac:dyDescent="0.25">
      <c r="H65" s="77"/>
      <c r="I65" s="77"/>
      <c r="J65" s="77"/>
      <c r="K65" s="77"/>
      <c r="L65" s="77"/>
      <c r="O65" s="78"/>
      <c r="P65" s="78"/>
      <c r="Q65" s="78"/>
      <c r="R65" s="79"/>
      <c r="S65" s="79"/>
      <c r="V65" s="79"/>
      <c r="W65" s="79"/>
      <c r="X65" s="79"/>
      <c r="Y65" s="79"/>
      <c r="Z65" s="79"/>
    </row>
    <row r="66" spans="8:26" x14ac:dyDescent="0.25">
      <c r="H66" s="77"/>
      <c r="I66" s="77"/>
      <c r="J66" s="77"/>
      <c r="K66" s="77"/>
      <c r="L66" s="77"/>
      <c r="O66" s="78"/>
      <c r="P66" s="78"/>
      <c r="Q66" s="78"/>
      <c r="R66" s="79"/>
      <c r="S66" s="79"/>
      <c r="V66" s="79"/>
      <c r="W66" s="79"/>
      <c r="X66" s="79"/>
      <c r="Y66" s="79"/>
      <c r="Z66" s="79"/>
    </row>
    <row r="67" spans="8:26" x14ac:dyDescent="0.25">
      <c r="H67" s="77"/>
      <c r="I67" s="77"/>
      <c r="J67" s="77"/>
      <c r="K67" s="77"/>
      <c r="L67" s="77"/>
      <c r="O67" s="78"/>
      <c r="P67" s="78"/>
      <c r="Q67" s="78"/>
      <c r="R67" s="79"/>
      <c r="S67" s="79"/>
      <c r="V67" s="79"/>
      <c r="W67" s="79"/>
      <c r="X67" s="79"/>
      <c r="Y67" s="79"/>
      <c r="Z67" s="79"/>
    </row>
    <row r="68" spans="8:26" x14ac:dyDescent="0.25">
      <c r="H68" s="77"/>
      <c r="I68" s="77"/>
      <c r="J68" s="77"/>
      <c r="K68" s="77"/>
      <c r="L68" s="77"/>
      <c r="O68" s="78"/>
      <c r="P68" s="78"/>
      <c r="Q68" s="78"/>
      <c r="R68" s="79"/>
      <c r="S68" s="79"/>
      <c r="V68" s="79"/>
      <c r="W68" s="79"/>
      <c r="X68" s="79"/>
      <c r="Y68" s="79"/>
      <c r="Z68" s="79"/>
    </row>
    <row r="69" spans="8:26" x14ac:dyDescent="0.25">
      <c r="H69" s="77"/>
      <c r="I69" s="77"/>
      <c r="J69" s="77"/>
      <c r="K69" s="77"/>
      <c r="L69" s="77"/>
      <c r="O69" s="78"/>
      <c r="P69" s="78"/>
      <c r="Q69" s="78"/>
      <c r="R69" s="79"/>
      <c r="S69" s="79"/>
      <c r="V69" s="79"/>
      <c r="W69" s="79"/>
      <c r="X69" s="79"/>
      <c r="Y69" s="79"/>
      <c r="Z69" s="79"/>
    </row>
    <row r="70" spans="8:26" x14ac:dyDescent="0.25">
      <c r="H70" s="77"/>
      <c r="I70" s="77"/>
      <c r="J70" s="77"/>
      <c r="K70" s="77"/>
      <c r="L70" s="77"/>
      <c r="O70" s="78"/>
      <c r="P70" s="78"/>
      <c r="Q70" s="78"/>
      <c r="R70" s="79"/>
      <c r="S70" s="79"/>
      <c r="V70" s="79"/>
      <c r="W70" s="79"/>
      <c r="X70" s="79"/>
      <c r="Y70" s="79"/>
      <c r="Z70" s="79"/>
    </row>
    <row r="71" spans="8:26" x14ac:dyDescent="0.25">
      <c r="H71" s="77"/>
      <c r="I71" s="77"/>
      <c r="J71" s="77"/>
      <c r="K71" s="77"/>
      <c r="L71" s="77"/>
      <c r="O71" s="78"/>
      <c r="P71" s="78"/>
      <c r="Q71" s="78"/>
      <c r="R71" s="79"/>
      <c r="S71" s="79"/>
      <c r="V71" s="79"/>
      <c r="W71" s="79"/>
      <c r="X71" s="79"/>
      <c r="Y71" s="79"/>
      <c r="Z71" s="79"/>
    </row>
    <row r="72" spans="8:26" x14ac:dyDescent="0.25">
      <c r="H72" s="77"/>
      <c r="I72" s="77"/>
      <c r="J72" s="77"/>
      <c r="K72" s="77"/>
      <c r="L72" s="77"/>
      <c r="O72" s="78"/>
      <c r="P72" s="78"/>
      <c r="Q72" s="78"/>
      <c r="R72" s="79"/>
      <c r="S72" s="79"/>
      <c r="V72" s="79"/>
      <c r="W72" s="79"/>
      <c r="X72" s="79"/>
      <c r="Y72" s="79"/>
      <c r="Z72" s="79"/>
    </row>
    <row r="73" spans="8:26" x14ac:dyDescent="0.25">
      <c r="H73" s="77"/>
      <c r="I73" s="77"/>
      <c r="J73" s="77"/>
      <c r="K73" s="77"/>
      <c r="L73" s="77"/>
      <c r="O73" s="78"/>
      <c r="P73" s="78"/>
      <c r="Q73" s="78"/>
      <c r="R73" s="79"/>
      <c r="S73" s="79"/>
      <c r="V73" s="79"/>
      <c r="W73" s="79"/>
      <c r="X73" s="79"/>
      <c r="Y73" s="79"/>
      <c r="Z73" s="79"/>
    </row>
    <row r="74" spans="8:26" x14ac:dyDescent="0.25">
      <c r="H74" s="77"/>
      <c r="I74" s="77"/>
      <c r="J74" s="77"/>
      <c r="K74" s="77"/>
      <c r="L74" s="77"/>
      <c r="O74" s="78"/>
      <c r="P74" s="78"/>
      <c r="Q74" s="78"/>
      <c r="R74" s="79"/>
      <c r="S74" s="79"/>
      <c r="V74" s="79"/>
      <c r="W74" s="79"/>
      <c r="X74" s="79"/>
      <c r="Y74" s="79"/>
      <c r="Z74" s="79"/>
    </row>
    <row r="75" spans="8:26" x14ac:dyDescent="0.25">
      <c r="H75" s="77"/>
      <c r="I75" s="77"/>
      <c r="J75" s="77"/>
      <c r="K75" s="77"/>
      <c r="L75" s="77"/>
      <c r="O75" s="78"/>
      <c r="P75" s="78"/>
      <c r="Q75" s="78"/>
      <c r="R75" s="79"/>
      <c r="S75" s="79"/>
      <c r="V75" s="79"/>
      <c r="W75" s="79"/>
      <c r="X75" s="79"/>
      <c r="Y75" s="79"/>
      <c r="Z75" s="79"/>
    </row>
    <row r="76" spans="8:26" x14ac:dyDescent="0.25">
      <c r="H76" s="77"/>
      <c r="I76" s="77"/>
      <c r="J76" s="77"/>
      <c r="K76" s="77"/>
      <c r="L76" s="77"/>
      <c r="O76" s="78"/>
      <c r="P76" s="78"/>
      <c r="Q76" s="78"/>
      <c r="R76" s="79"/>
      <c r="S76" s="79"/>
      <c r="V76" s="79"/>
      <c r="W76" s="79"/>
      <c r="X76" s="79"/>
      <c r="Y76" s="79"/>
      <c r="Z76" s="79"/>
    </row>
    <row r="77" spans="8:26" x14ac:dyDescent="0.25">
      <c r="H77" s="77"/>
      <c r="I77" s="77"/>
      <c r="J77" s="77"/>
      <c r="K77" s="77"/>
      <c r="L77" s="77"/>
      <c r="O77" s="78"/>
      <c r="P77" s="78"/>
      <c r="Q77" s="78"/>
      <c r="R77" s="79"/>
      <c r="S77" s="79"/>
      <c r="V77" s="79"/>
      <c r="W77" s="79"/>
      <c r="X77" s="79"/>
      <c r="Y77" s="79"/>
      <c r="Z77" s="79"/>
    </row>
    <row r="144" spans="7:17" x14ac:dyDescent="0.25">
      <c r="G144" s="332"/>
      <c r="H144" s="332"/>
      <c r="I144" s="332"/>
      <c r="J144" s="332"/>
      <c r="K144" s="332"/>
      <c r="L144" s="332"/>
      <c r="M144" s="332"/>
      <c r="N144" s="332"/>
      <c r="O144" s="332"/>
      <c r="P144" s="332"/>
      <c r="Q144" s="332"/>
    </row>
    <row r="145" spans="8:17" x14ac:dyDescent="0.25">
      <c r="H145" s="77"/>
      <c r="I145" s="77"/>
      <c r="J145" s="77"/>
      <c r="K145" s="77"/>
      <c r="L145" s="77"/>
      <c r="M145" s="77"/>
      <c r="N145" s="77"/>
      <c r="O145" s="77"/>
      <c r="P145" s="77"/>
      <c r="Q145" s="77"/>
    </row>
    <row r="146" spans="8:17" x14ac:dyDescent="0.25">
      <c r="H146" s="80"/>
      <c r="I146" s="80"/>
      <c r="J146" s="80"/>
      <c r="K146" s="80"/>
      <c r="L146" s="80"/>
      <c r="M146" s="80"/>
      <c r="N146" s="80"/>
      <c r="O146" s="80"/>
      <c r="P146" s="80"/>
      <c r="Q146" s="80"/>
    </row>
    <row r="147" spans="8:17" x14ac:dyDescent="0.25">
      <c r="H147" s="77"/>
      <c r="I147" s="77"/>
      <c r="J147" s="77"/>
      <c r="K147" s="77"/>
      <c r="L147" s="77"/>
    </row>
    <row r="148" spans="8:17" x14ac:dyDescent="0.25">
      <c r="H148" s="77"/>
      <c r="I148" s="77"/>
      <c r="J148" s="77"/>
      <c r="K148" s="77"/>
      <c r="L148" s="77"/>
    </row>
    <row r="149" spans="8:17" x14ac:dyDescent="0.25">
      <c r="H149" s="77"/>
      <c r="I149" s="77"/>
      <c r="J149" s="77"/>
      <c r="K149" s="77"/>
      <c r="L149" s="77"/>
    </row>
    <row r="150" spans="8:17" x14ac:dyDescent="0.25">
      <c r="H150" s="77"/>
      <c r="I150" s="77"/>
      <c r="J150" s="77"/>
      <c r="K150" s="77"/>
      <c r="L150" s="77"/>
    </row>
    <row r="151" spans="8:17" x14ac:dyDescent="0.25">
      <c r="H151" s="77"/>
      <c r="I151" s="77"/>
      <c r="J151" s="77"/>
      <c r="K151" s="77"/>
      <c r="L151" s="77"/>
    </row>
    <row r="152" spans="8:17" x14ac:dyDescent="0.25">
      <c r="H152" s="77"/>
      <c r="I152" s="77"/>
      <c r="J152" s="77"/>
      <c r="K152" s="77"/>
      <c r="L152" s="77"/>
    </row>
    <row r="153" spans="8:17" x14ac:dyDescent="0.25">
      <c r="H153" s="77"/>
      <c r="I153" s="77"/>
      <c r="J153" s="77"/>
      <c r="K153" s="77"/>
      <c r="L153" s="77"/>
    </row>
    <row r="154" spans="8:17" x14ac:dyDescent="0.25">
      <c r="H154" s="77"/>
      <c r="I154" s="77"/>
      <c r="J154" s="77"/>
      <c r="K154" s="77"/>
      <c r="L154" s="77"/>
    </row>
    <row r="155" spans="8:17" x14ac:dyDescent="0.25">
      <c r="H155" s="77"/>
      <c r="I155" s="77"/>
      <c r="J155" s="77"/>
      <c r="K155" s="77"/>
      <c r="L155" s="77"/>
    </row>
    <row r="156" spans="8:17" x14ac:dyDescent="0.25">
      <c r="H156" s="77"/>
      <c r="I156" s="77"/>
      <c r="J156" s="77"/>
      <c r="K156" s="77"/>
      <c r="L156" s="77"/>
    </row>
    <row r="157" spans="8:17" x14ac:dyDescent="0.25">
      <c r="H157" s="77"/>
      <c r="I157" s="77"/>
      <c r="J157" s="77"/>
      <c r="K157" s="77"/>
      <c r="L157" s="77"/>
    </row>
    <row r="158" spans="8:17" x14ac:dyDescent="0.25">
      <c r="H158" s="77"/>
      <c r="I158" s="77"/>
      <c r="J158" s="77"/>
      <c r="K158" s="77"/>
      <c r="L158" s="77"/>
    </row>
    <row r="159" spans="8:17" x14ac:dyDescent="0.25">
      <c r="H159" s="77"/>
      <c r="I159" s="77"/>
      <c r="J159" s="77"/>
      <c r="K159" s="77"/>
      <c r="L159" s="77"/>
    </row>
    <row r="160" spans="8:17" x14ac:dyDescent="0.25">
      <c r="H160" s="77"/>
      <c r="I160" s="77"/>
      <c r="J160" s="77"/>
      <c r="K160" s="77"/>
      <c r="L160" s="77"/>
    </row>
    <row r="161" spans="8:12" x14ac:dyDescent="0.25">
      <c r="H161" s="77"/>
      <c r="I161" s="77"/>
      <c r="J161" s="77"/>
      <c r="K161" s="77"/>
      <c r="L161" s="77"/>
    </row>
    <row r="162" spans="8:12" x14ac:dyDescent="0.25">
      <c r="H162" s="77"/>
      <c r="I162" s="77"/>
      <c r="J162" s="77"/>
      <c r="K162" s="77"/>
      <c r="L162" s="77"/>
    </row>
    <row r="163" spans="8:12" x14ac:dyDescent="0.25">
      <c r="H163" s="77"/>
      <c r="I163" s="77"/>
      <c r="J163" s="77"/>
      <c r="K163" s="77"/>
      <c r="L163" s="77"/>
    </row>
    <row r="164" spans="8:12" x14ac:dyDescent="0.25">
      <c r="H164" s="77"/>
      <c r="I164" s="77"/>
      <c r="J164" s="77"/>
      <c r="K164" s="77"/>
      <c r="L164" s="77"/>
    </row>
    <row r="165" spans="8:12" x14ac:dyDescent="0.25">
      <c r="H165" s="77"/>
      <c r="I165" s="77"/>
      <c r="J165" s="77"/>
      <c r="K165" s="77"/>
      <c r="L165" s="77"/>
    </row>
    <row r="166" spans="8:12" x14ac:dyDescent="0.25">
      <c r="H166" s="77"/>
      <c r="I166" s="77"/>
      <c r="J166" s="77"/>
      <c r="K166" s="77"/>
      <c r="L166" s="77"/>
    </row>
    <row r="167" spans="8:12" x14ac:dyDescent="0.25">
      <c r="H167" s="77"/>
      <c r="I167" s="77"/>
      <c r="J167" s="77"/>
      <c r="K167" s="77"/>
      <c r="L167" s="77"/>
    </row>
    <row r="168" spans="8:12" x14ac:dyDescent="0.25">
      <c r="H168" s="77"/>
      <c r="I168" s="77"/>
      <c r="J168" s="77"/>
      <c r="K168" s="77"/>
      <c r="L168" s="77"/>
    </row>
    <row r="169" spans="8:12" x14ac:dyDescent="0.25">
      <c r="H169" s="77"/>
      <c r="I169" s="77"/>
      <c r="J169" s="77"/>
      <c r="K169" s="77"/>
      <c r="L169" s="77"/>
    </row>
    <row r="170" spans="8:12" x14ac:dyDescent="0.25">
      <c r="H170" s="77"/>
      <c r="I170" s="77"/>
      <c r="J170" s="77"/>
      <c r="K170" s="77"/>
      <c r="L170" s="77"/>
    </row>
    <row r="171" spans="8:12" x14ac:dyDescent="0.25">
      <c r="H171" s="77"/>
      <c r="I171" s="77"/>
      <c r="J171" s="77"/>
      <c r="K171" s="77"/>
      <c r="L171" s="77"/>
    </row>
    <row r="172" spans="8:12" x14ac:dyDescent="0.25">
      <c r="H172" s="77"/>
      <c r="I172" s="77"/>
      <c r="J172" s="77"/>
      <c r="K172" s="77"/>
      <c r="L172" s="77"/>
    </row>
    <row r="173" spans="8:12" x14ac:dyDescent="0.25">
      <c r="H173" s="77"/>
      <c r="I173" s="77"/>
      <c r="J173" s="77"/>
      <c r="K173" s="77"/>
      <c r="L173" s="77"/>
    </row>
    <row r="174" spans="8:12" x14ac:dyDescent="0.25">
      <c r="H174" s="77"/>
      <c r="I174" s="77"/>
      <c r="J174" s="77"/>
      <c r="K174" s="77"/>
      <c r="L174" s="77"/>
    </row>
    <row r="175" spans="8:12" x14ac:dyDescent="0.25">
      <c r="H175" s="77"/>
      <c r="I175" s="77"/>
      <c r="J175" s="77"/>
      <c r="K175" s="77"/>
      <c r="L175" s="77"/>
    </row>
    <row r="176" spans="8:12" x14ac:dyDescent="0.25">
      <c r="H176" s="77"/>
      <c r="I176" s="77"/>
      <c r="J176" s="77"/>
      <c r="K176" s="77"/>
      <c r="L176" s="77"/>
    </row>
    <row r="177" spans="8:12" x14ac:dyDescent="0.25">
      <c r="H177" s="77"/>
      <c r="I177" s="77"/>
      <c r="J177" s="77"/>
      <c r="K177" s="77"/>
      <c r="L177" s="77"/>
    </row>
    <row r="178" spans="8:12" x14ac:dyDescent="0.25">
      <c r="H178" s="77"/>
      <c r="I178" s="77"/>
      <c r="J178" s="77"/>
      <c r="K178" s="77"/>
      <c r="L178" s="77"/>
    </row>
    <row r="179" spans="8:12" x14ac:dyDescent="0.25">
      <c r="H179" s="77"/>
      <c r="I179" s="77"/>
      <c r="J179" s="77"/>
      <c r="K179" s="77"/>
      <c r="L179" s="77"/>
    </row>
    <row r="180" spans="8:12" x14ac:dyDescent="0.25">
      <c r="H180" s="77"/>
      <c r="I180" s="77"/>
      <c r="J180" s="77"/>
      <c r="K180" s="77"/>
      <c r="L180" s="77"/>
    </row>
    <row r="181" spans="8:12" x14ac:dyDescent="0.25">
      <c r="H181" s="77"/>
      <c r="I181" s="77"/>
      <c r="J181" s="77"/>
      <c r="K181" s="77"/>
      <c r="L181" s="77"/>
    </row>
    <row r="182" spans="8:12" x14ac:dyDescent="0.25">
      <c r="H182" s="77"/>
      <c r="I182" s="77"/>
      <c r="J182" s="77"/>
      <c r="K182" s="77"/>
      <c r="L182" s="77"/>
    </row>
    <row r="183" spans="8:12" x14ac:dyDescent="0.25">
      <c r="H183" s="77"/>
      <c r="I183" s="77"/>
      <c r="J183" s="77"/>
      <c r="K183" s="77"/>
      <c r="L183" s="77"/>
    </row>
    <row r="184" spans="8:12" x14ac:dyDescent="0.25">
      <c r="H184" s="77"/>
      <c r="I184" s="77"/>
      <c r="J184" s="77"/>
      <c r="K184" s="77"/>
      <c r="L184" s="77"/>
    </row>
    <row r="185" spans="8:12" x14ac:dyDescent="0.25">
      <c r="H185" s="77"/>
      <c r="I185" s="77"/>
      <c r="J185" s="77"/>
      <c r="K185" s="77"/>
      <c r="L185" s="77"/>
    </row>
    <row r="186" spans="8:12" x14ac:dyDescent="0.25">
      <c r="H186" s="77"/>
      <c r="I186" s="77"/>
      <c r="J186" s="77"/>
      <c r="K186" s="77"/>
      <c r="L186" s="77"/>
    </row>
    <row r="187" spans="8:12" x14ac:dyDescent="0.25">
      <c r="H187" s="77"/>
      <c r="I187" s="77"/>
      <c r="J187" s="77"/>
      <c r="K187" s="77"/>
      <c r="L187" s="77"/>
    </row>
    <row r="188" spans="8:12" x14ac:dyDescent="0.25">
      <c r="H188" s="77"/>
      <c r="I188" s="77"/>
      <c r="J188" s="77"/>
      <c r="K188" s="77"/>
      <c r="L188" s="77"/>
    </row>
    <row r="189" spans="8:12" x14ac:dyDescent="0.25">
      <c r="H189" s="77"/>
      <c r="I189" s="77"/>
      <c r="J189" s="77"/>
      <c r="K189" s="77"/>
      <c r="L189" s="77"/>
    </row>
    <row r="190" spans="8:12" x14ac:dyDescent="0.25">
      <c r="H190" s="77"/>
      <c r="I190" s="77"/>
      <c r="J190" s="77"/>
      <c r="K190" s="77"/>
      <c r="L190" s="77"/>
    </row>
    <row r="191" spans="8:12" x14ac:dyDescent="0.25">
      <c r="H191" s="77"/>
      <c r="I191" s="77"/>
      <c r="J191" s="77"/>
      <c r="K191" s="77"/>
      <c r="L191" s="77"/>
    </row>
    <row r="192" spans="8:12" x14ac:dyDescent="0.25">
      <c r="H192" s="77"/>
      <c r="I192" s="77"/>
      <c r="J192" s="77"/>
      <c r="K192" s="77"/>
      <c r="L192" s="77"/>
    </row>
    <row r="193" spans="8:12" x14ac:dyDescent="0.25">
      <c r="H193" s="77"/>
      <c r="I193" s="77"/>
      <c r="J193" s="77"/>
      <c r="K193" s="77"/>
      <c r="L193" s="77"/>
    </row>
    <row r="194" spans="8:12" x14ac:dyDescent="0.25">
      <c r="H194" s="77"/>
      <c r="I194" s="77"/>
      <c r="J194" s="77"/>
      <c r="K194" s="77"/>
      <c r="L194" s="77"/>
    </row>
    <row r="195" spans="8:12" x14ac:dyDescent="0.25">
      <c r="H195" s="77"/>
      <c r="I195" s="77"/>
      <c r="J195" s="77"/>
      <c r="K195" s="77"/>
      <c r="L195" s="77"/>
    </row>
    <row r="196" spans="8:12" x14ac:dyDescent="0.25">
      <c r="H196" s="77"/>
      <c r="I196" s="77"/>
      <c r="J196" s="77"/>
      <c r="K196" s="77"/>
      <c r="L196" s="77"/>
    </row>
    <row r="197" spans="8:12" x14ac:dyDescent="0.25">
      <c r="H197" s="77"/>
      <c r="I197" s="77"/>
      <c r="J197" s="77"/>
      <c r="K197" s="77"/>
      <c r="L197" s="77"/>
    </row>
    <row r="198" spans="8:12" x14ac:dyDescent="0.25">
      <c r="H198" s="77"/>
      <c r="I198" s="77"/>
      <c r="J198" s="77"/>
      <c r="K198" s="77"/>
      <c r="L198" s="77"/>
    </row>
    <row r="199" spans="8:12" x14ac:dyDescent="0.25">
      <c r="H199" s="77"/>
      <c r="I199" s="77"/>
      <c r="J199" s="77"/>
      <c r="K199" s="77"/>
      <c r="L199" s="77"/>
    </row>
    <row r="202" spans="8:12" x14ac:dyDescent="0.25">
      <c r="H202" s="77"/>
    </row>
    <row r="203" spans="8:12" x14ac:dyDescent="0.25">
      <c r="H203" s="77"/>
    </row>
    <row r="204" spans="8:12" x14ac:dyDescent="0.25">
      <c r="H204" s="77"/>
    </row>
    <row r="205" spans="8:12" x14ac:dyDescent="0.25">
      <c r="H205" s="77"/>
    </row>
    <row r="206" spans="8:12" x14ac:dyDescent="0.25">
      <c r="H206" s="77"/>
    </row>
    <row r="210" spans="8:19" x14ac:dyDescent="0.25">
      <c r="H210" s="77"/>
      <c r="I210" s="77"/>
      <c r="J210" s="77"/>
      <c r="K210" s="77"/>
      <c r="L210" s="77"/>
      <c r="O210" s="77"/>
      <c r="P210" s="77"/>
      <c r="Q210" s="77"/>
      <c r="R210" s="74"/>
      <c r="S210" s="74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theme="5"/>
  </sheetPr>
  <dimension ref="A1:CB59"/>
  <sheetViews>
    <sheetView zoomScale="60" zoomScaleNormal="60" workbookViewId="0">
      <selection activeCell="A4" sqref="A4:K4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11" width="12.140625" customWidth="1"/>
    <col min="12" max="12" width="13.28515625" customWidth="1"/>
    <col min="13" max="13" width="12.140625" customWidth="1"/>
    <col min="14" max="14" width="6.140625" customWidth="1"/>
    <col min="15" max="15" width="20.5703125" customWidth="1"/>
    <col min="16" max="16" width="13.5703125" customWidth="1"/>
    <col min="17" max="17" width="12.85546875" customWidth="1"/>
    <col min="18" max="18" width="12.42578125" customWidth="1"/>
    <col min="20" max="20" width="12.85546875" customWidth="1"/>
    <col min="23" max="23" width="13.5703125" customWidth="1"/>
    <col min="24" max="80" width="11.42578125" style="246"/>
  </cols>
  <sheetData>
    <row r="1" spans="1:80" ht="23.25" x14ac:dyDescent="0.35">
      <c r="A1" s="334" t="str">
        <f>Leyendas!C30&amp; ", "  &amp; IF(Leyendas!$J$2 &lt;&gt; Leyendas!$K$2,Leyendas!$J$2 &amp; " - " &amp; Leyendas!$K$2,Leyendas!$K$2)</f>
        <v>Suriname - FluID, 2019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9"/>
      <c r="M1" s="9"/>
    </row>
    <row r="2" spans="1:80" ht="15.75" x14ac:dyDescent="0.25">
      <c r="A2" s="343" t="s">
        <v>324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9"/>
      <c r="M2" s="9"/>
      <c r="Z2" s="247"/>
    </row>
    <row r="3" spans="1:80" ht="20.25" x14ac:dyDescent="0.3">
      <c r="A3" s="342" t="str">
        <f>CONCATENATE(IF(Leyendas!$E$2&lt;&gt;"","Health center:",IF(Leyendas!$D$2&lt;&gt;"","Region:","Country:")), " ", IF(Leyendas!$E$2&lt;&gt;"",Leyendas!$E$2,IF(Leyendas!$D$2&lt;&gt;"",Leyendas!$D$2,Leyendas!$C$2)))</f>
        <v>Country: Suriname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1"/>
      <c r="M3" s="9"/>
      <c r="N3" s="45"/>
      <c r="O3" s="9"/>
      <c r="W3" s="89"/>
    </row>
    <row r="4" spans="1:80" ht="16.5" thickBot="1" x14ac:dyDescent="0.3">
      <c r="A4" s="335" t="s">
        <v>294</v>
      </c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1"/>
      <c r="M4" s="67"/>
    </row>
    <row r="5" spans="1:80" ht="21.75" thickBot="1" x14ac:dyDescent="0.3">
      <c r="A5" s="241"/>
      <c r="B5" s="242"/>
      <c r="C5" s="242"/>
      <c r="D5" s="337" t="s">
        <v>292</v>
      </c>
      <c r="E5" s="338"/>
      <c r="F5" s="338"/>
      <c r="G5" s="338"/>
      <c r="H5" s="338"/>
      <c r="I5" s="338"/>
      <c r="J5" s="338"/>
      <c r="K5" s="338"/>
      <c r="L5" s="243"/>
      <c r="M5" s="244"/>
      <c r="N5" s="1"/>
      <c r="O5" s="339" t="s">
        <v>293</v>
      </c>
      <c r="P5" s="340"/>
      <c r="Q5" s="340"/>
      <c r="R5" s="340"/>
      <c r="S5" s="340"/>
      <c r="T5" s="340"/>
      <c r="U5" s="340"/>
      <c r="V5" s="340"/>
      <c r="W5" s="341"/>
      <c r="X5" s="336"/>
      <c r="Y5" s="336"/>
      <c r="Z5" s="336"/>
      <c r="AA5" s="336"/>
      <c r="AB5" s="336"/>
      <c r="AC5" s="336"/>
      <c r="AD5" s="336"/>
      <c r="AE5" s="336"/>
      <c r="AF5" s="336"/>
      <c r="AG5" s="336"/>
    </row>
    <row r="6" spans="1:80" ht="77.25" customHeight="1" x14ac:dyDescent="0.25">
      <c r="A6" s="13" t="str">
        <f>IF(Leyendas!$E$2&lt;&gt;"",Leyendas!$E$1,IF(Leyendas!$D$2&lt;&gt;"",Leyendas!$D$1,Leyendas!$C$1))</f>
        <v>Country</v>
      </c>
      <c r="B6" s="13" t="s">
        <v>192</v>
      </c>
      <c r="C6" s="10" t="s">
        <v>278</v>
      </c>
      <c r="D6" s="14" t="s">
        <v>237</v>
      </c>
      <c r="E6" s="14" t="s">
        <v>238</v>
      </c>
      <c r="F6" s="14" t="s">
        <v>239</v>
      </c>
      <c r="G6" s="14" t="s">
        <v>240</v>
      </c>
      <c r="H6" s="14" t="s">
        <v>241</v>
      </c>
      <c r="I6" s="14" t="s">
        <v>242</v>
      </c>
      <c r="J6" s="14" t="s">
        <v>354</v>
      </c>
      <c r="K6" s="14" t="s">
        <v>243</v>
      </c>
      <c r="L6" s="11" t="s">
        <v>287</v>
      </c>
      <c r="M6" s="11" t="s">
        <v>288</v>
      </c>
      <c r="O6" s="256" t="s">
        <v>1</v>
      </c>
      <c r="P6" s="256" t="s">
        <v>3</v>
      </c>
      <c r="Q6" s="256" t="s">
        <v>289</v>
      </c>
      <c r="R6" s="256" t="s">
        <v>4</v>
      </c>
      <c r="S6" s="256" t="s">
        <v>207</v>
      </c>
      <c r="T6" s="257" t="s">
        <v>290</v>
      </c>
      <c r="U6" s="257" t="s">
        <v>2</v>
      </c>
      <c r="V6" s="257" t="s">
        <v>209</v>
      </c>
      <c r="W6" s="258" t="s">
        <v>291</v>
      </c>
      <c r="X6" s="245"/>
      <c r="Y6" s="245"/>
      <c r="Z6" s="245"/>
      <c r="AA6" s="245"/>
      <c r="AB6" s="245"/>
      <c r="AC6" s="245"/>
      <c r="AD6" s="245"/>
      <c r="AE6" s="245"/>
      <c r="AF6" s="245"/>
      <c r="AG6" s="245"/>
    </row>
    <row r="7" spans="1:80" ht="51" customHeight="1" x14ac:dyDescent="0.25">
      <c r="A7" s="18" t="s">
        <v>7</v>
      </c>
      <c r="B7" s="18" t="s">
        <v>5</v>
      </c>
      <c r="C7" s="18" t="s">
        <v>8</v>
      </c>
      <c r="D7" s="19" t="s">
        <v>279</v>
      </c>
      <c r="E7" s="19" t="s">
        <v>280</v>
      </c>
      <c r="F7" s="166" t="s">
        <v>281</v>
      </c>
      <c r="G7" s="166" t="s">
        <v>282</v>
      </c>
      <c r="H7" s="19" t="s">
        <v>283</v>
      </c>
      <c r="I7" s="19" t="s">
        <v>284</v>
      </c>
      <c r="J7" s="19" t="s">
        <v>285</v>
      </c>
      <c r="K7" s="19" t="s">
        <v>286</v>
      </c>
      <c r="L7" s="19" t="s">
        <v>9</v>
      </c>
      <c r="M7" s="19" t="s">
        <v>10</v>
      </c>
      <c r="N7" s="20"/>
      <c r="O7" s="21" t="s">
        <v>11</v>
      </c>
      <c r="P7" s="21" t="s">
        <v>12</v>
      </c>
      <c r="Q7" s="21" t="s">
        <v>13</v>
      </c>
      <c r="R7" s="21" t="s">
        <v>14</v>
      </c>
      <c r="S7" s="21" t="s">
        <v>15</v>
      </c>
      <c r="T7" s="22" t="s">
        <v>16</v>
      </c>
      <c r="U7" s="22" t="s">
        <v>17</v>
      </c>
      <c r="V7" s="22" t="s">
        <v>18</v>
      </c>
      <c r="W7" s="22" t="s">
        <v>19</v>
      </c>
      <c r="X7" s="248"/>
      <c r="Y7" s="248"/>
      <c r="Z7" s="248"/>
    </row>
    <row r="8" spans="1:80" s="123" customFormat="1" ht="13.5" customHeight="1" x14ac:dyDescent="0.25">
      <c r="A8" s="139" t="str">
        <f>CONCATENATE(Leyendas!$C$2)</f>
        <v>Suriname</v>
      </c>
      <c r="B8" s="130" t="str">
        <f>CONCATENATE(Leyendas!$A$2)</f>
        <v>2019</v>
      </c>
      <c r="C8" s="129">
        <v>1</v>
      </c>
      <c r="D8" s="128"/>
      <c r="E8" s="128"/>
      <c r="F8" s="167"/>
      <c r="G8" s="167"/>
      <c r="H8" s="128"/>
      <c r="I8" s="128"/>
      <c r="J8" s="128"/>
      <c r="K8" s="128"/>
      <c r="L8" s="126"/>
      <c r="M8" s="126"/>
      <c r="N8" s="127"/>
      <c r="O8" s="126"/>
      <c r="P8" s="126"/>
      <c r="Q8" s="126"/>
      <c r="R8" s="126"/>
      <c r="S8" s="125"/>
      <c r="T8" s="125"/>
      <c r="U8" s="124"/>
      <c r="V8" s="124"/>
      <c r="W8" s="254"/>
      <c r="X8" s="249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0"/>
      <c r="BA8" s="250"/>
      <c r="BB8" s="250"/>
      <c r="BC8" s="250"/>
      <c r="BD8" s="250"/>
      <c r="BE8" s="250"/>
      <c r="BF8" s="250"/>
      <c r="BG8" s="250"/>
      <c r="BH8" s="250"/>
      <c r="BI8" s="250"/>
      <c r="BJ8" s="250"/>
      <c r="BK8" s="250"/>
      <c r="BL8" s="250"/>
      <c r="BM8" s="250"/>
      <c r="BN8" s="250"/>
      <c r="BO8" s="250"/>
      <c r="BP8" s="250"/>
      <c r="BQ8" s="250"/>
      <c r="BR8" s="250"/>
      <c r="BS8" s="250"/>
      <c r="BT8" s="250"/>
      <c r="BU8" s="250"/>
      <c r="BV8" s="250"/>
      <c r="BW8" s="250"/>
      <c r="BX8" s="250"/>
      <c r="BY8" s="251" t="str">
        <f>$B8</f>
        <v>2019</v>
      </c>
      <c r="BZ8" s="251">
        <f>$C8</f>
        <v>1</v>
      </c>
      <c r="CA8" s="250"/>
      <c r="CB8" s="250"/>
    </row>
    <row r="9" spans="1:80" s="123" customFormat="1" ht="13.5" customHeight="1" x14ac:dyDescent="0.25">
      <c r="A9" s="139" t="str">
        <f>CONCATENATE(Leyendas!$C$2)</f>
        <v>Suriname</v>
      </c>
      <c r="B9" s="130" t="str">
        <f>CONCATENATE(Leyendas!$A$2)</f>
        <v>2019</v>
      </c>
      <c r="C9" s="129">
        <v>2</v>
      </c>
      <c r="D9" s="128"/>
      <c r="E9" s="128"/>
      <c r="F9" s="167"/>
      <c r="G9" s="167"/>
      <c r="H9" s="128"/>
      <c r="I9" s="128"/>
      <c r="J9" s="128"/>
      <c r="K9" s="128"/>
      <c r="L9" s="126"/>
      <c r="M9" s="126"/>
      <c r="N9" s="127"/>
      <c r="O9" s="126"/>
      <c r="P9" s="126"/>
      <c r="Q9" s="126"/>
      <c r="R9" s="126"/>
      <c r="S9" s="125"/>
      <c r="T9" s="125"/>
      <c r="U9" s="124"/>
      <c r="V9" s="124"/>
      <c r="W9" s="254"/>
      <c r="X9" s="249"/>
      <c r="Y9" s="250"/>
      <c r="Z9" s="252"/>
      <c r="AA9" s="250"/>
      <c r="AB9" s="250"/>
      <c r="AC9" s="250"/>
      <c r="AD9" s="250"/>
      <c r="AE9" s="250"/>
      <c r="AF9" s="250"/>
      <c r="AG9" s="250"/>
      <c r="AH9" s="250"/>
      <c r="AI9" s="250"/>
      <c r="AJ9" s="250"/>
      <c r="AK9" s="250"/>
      <c r="AL9" s="250"/>
      <c r="AM9" s="250"/>
      <c r="AN9" s="250"/>
      <c r="AO9" s="250"/>
      <c r="AP9" s="250"/>
      <c r="AQ9" s="250"/>
      <c r="AR9" s="250"/>
      <c r="AS9" s="250"/>
      <c r="AT9" s="250"/>
      <c r="AU9" s="250"/>
      <c r="AV9" s="250"/>
      <c r="AW9" s="250"/>
      <c r="AX9" s="250"/>
      <c r="AY9" s="250"/>
      <c r="AZ9" s="250"/>
      <c r="BA9" s="250"/>
      <c r="BB9" s="250"/>
      <c r="BC9" s="250"/>
      <c r="BD9" s="250"/>
      <c r="BE9" s="250"/>
      <c r="BF9" s="250"/>
      <c r="BG9" s="250"/>
      <c r="BH9" s="250"/>
      <c r="BI9" s="250"/>
      <c r="BJ9" s="250"/>
      <c r="BK9" s="250"/>
      <c r="BL9" s="250"/>
      <c r="BM9" s="250"/>
      <c r="BN9" s="250"/>
      <c r="BO9" s="250"/>
      <c r="BP9" s="250"/>
      <c r="BQ9" s="250"/>
      <c r="BR9" s="250"/>
      <c r="BS9" s="250"/>
      <c r="BT9" s="250"/>
      <c r="BU9" s="250"/>
      <c r="BV9" s="250"/>
      <c r="BW9" s="250"/>
      <c r="BX9" s="250"/>
      <c r="BY9" s="251"/>
      <c r="BZ9" s="251">
        <f t="shared" ref="BZ9:BZ59" si="0">$C9</f>
        <v>2</v>
      </c>
      <c r="CA9" s="250"/>
      <c r="CB9" s="250"/>
    </row>
    <row r="10" spans="1:80" s="123" customFormat="1" ht="13.5" customHeight="1" x14ac:dyDescent="0.25">
      <c r="A10" s="139" t="str">
        <f>CONCATENATE(Leyendas!$C$2)</f>
        <v>Suriname</v>
      </c>
      <c r="B10" s="130" t="str">
        <f>CONCATENATE(Leyendas!$A$2)</f>
        <v>2019</v>
      </c>
      <c r="C10" s="129">
        <v>3</v>
      </c>
      <c r="D10" s="128"/>
      <c r="E10" s="128"/>
      <c r="F10" s="167"/>
      <c r="G10" s="167"/>
      <c r="H10" s="128"/>
      <c r="I10" s="128"/>
      <c r="J10" s="128"/>
      <c r="K10" s="128"/>
      <c r="L10" s="126"/>
      <c r="M10" s="126"/>
      <c r="N10" s="127"/>
      <c r="O10" s="126"/>
      <c r="P10" s="126"/>
      <c r="Q10" s="126"/>
      <c r="R10" s="126"/>
      <c r="S10" s="125"/>
      <c r="T10" s="125"/>
      <c r="U10" s="124"/>
      <c r="V10" s="124"/>
      <c r="W10" s="254"/>
      <c r="X10" s="249"/>
      <c r="Y10" s="250"/>
      <c r="Z10" s="250"/>
      <c r="AA10" s="250"/>
      <c r="AB10" s="250"/>
      <c r="AC10" s="250"/>
      <c r="AD10" s="250"/>
      <c r="AE10" s="250"/>
      <c r="AF10" s="250"/>
      <c r="AG10" s="250"/>
      <c r="AH10" s="250"/>
      <c r="AI10" s="250"/>
      <c r="AJ10" s="250"/>
      <c r="AK10" s="250"/>
      <c r="AL10" s="250"/>
      <c r="AM10" s="250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  <c r="AX10" s="250"/>
      <c r="AY10" s="250"/>
      <c r="AZ10" s="250"/>
      <c r="BA10" s="250"/>
      <c r="BB10" s="250"/>
      <c r="BC10" s="250"/>
      <c r="BD10" s="250"/>
      <c r="BE10" s="250"/>
      <c r="BF10" s="250"/>
      <c r="BG10" s="250"/>
      <c r="BH10" s="250"/>
      <c r="BI10" s="250"/>
      <c r="BJ10" s="250"/>
      <c r="BK10" s="250"/>
      <c r="BL10" s="250"/>
      <c r="BM10" s="250"/>
      <c r="BN10" s="250"/>
      <c r="BO10" s="250"/>
      <c r="BP10" s="250"/>
      <c r="BQ10" s="250"/>
      <c r="BR10" s="250"/>
      <c r="BS10" s="250"/>
      <c r="BT10" s="250"/>
      <c r="BU10" s="250"/>
      <c r="BV10" s="250"/>
      <c r="BW10" s="250"/>
      <c r="BX10" s="250"/>
      <c r="BY10" s="251"/>
      <c r="BZ10" s="251">
        <f t="shared" si="0"/>
        <v>3</v>
      </c>
      <c r="CA10" s="250"/>
      <c r="CB10" s="250"/>
    </row>
    <row r="11" spans="1:80" s="123" customFormat="1" ht="13.5" customHeight="1" x14ac:dyDescent="0.25">
      <c r="A11" s="139" t="str">
        <f>CONCATENATE(Leyendas!$C$2)</f>
        <v>Suriname</v>
      </c>
      <c r="B11" s="130" t="str">
        <f>CONCATENATE(Leyendas!$A$2)</f>
        <v>2019</v>
      </c>
      <c r="C11" s="129">
        <v>4</v>
      </c>
      <c r="D11" s="128"/>
      <c r="E11" s="128"/>
      <c r="F11" s="167"/>
      <c r="G11" s="167"/>
      <c r="H11" s="128"/>
      <c r="I11" s="128"/>
      <c r="J11" s="128"/>
      <c r="K11" s="128"/>
      <c r="L11" s="126"/>
      <c r="M11" s="126"/>
      <c r="N11" s="127"/>
      <c r="O11" s="126"/>
      <c r="P11" s="126"/>
      <c r="Q11" s="126"/>
      <c r="R11" s="126"/>
      <c r="S11" s="125"/>
      <c r="T11" s="125"/>
      <c r="U11" s="124"/>
      <c r="V11" s="124"/>
      <c r="W11" s="254"/>
      <c r="X11" s="249"/>
      <c r="Y11" s="250"/>
      <c r="Z11" s="250"/>
      <c r="AA11" s="250"/>
      <c r="AB11" s="250"/>
      <c r="AC11" s="250"/>
      <c r="AD11" s="250"/>
      <c r="AE11" s="250"/>
      <c r="AF11" s="250"/>
      <c r="AG11" s="250"/>
      <c r="AH11" s="250"/>
      <c r="AI11" s="250"/>
      <c r="AJ11" s="250"/>
      <c r="AK11" s="250"/>
      <c r="AL11" s="250"/>
      <c r="AM11" s="250"/>
      <c r="AN11" s="250"/>
      <c r="AO11" s="250"/>
      <c r="AP11" s="250"/>
      <c r="AQ11" s="250"/>
      <c r="AR11" s="250"/>
      <c r="AS11" s="250"/>
      <c r="AT11" s="250"/>
      <c r="AU11" s="250"/>
      <c r="AV11" s="250"/>
      <c r="AW11" s="250"/>
      <c r="AX11" s="250"/>
      <c r="AY11" s="250"/>
      <c r="AZ11" s="250"/>
      <c r="BA11" s="250"/>
      <c r="BB11" s="250"/>
      <c r="BC11" s="250"/>
      <c r="BD11" s="250"/>
      <c r="BE11" s="250"/>
      <c r="BF11" s="250"/>
      <c r="BG11" s="250"/>
      <c r="BH11" s="250"/>
      <c r="BI11" s="250"/>
      <c r="BJ11" s="250"/>
      <c r="BK11" s="250"/>
      <c r="BL11" s="250"/>
      <c r="BM11" s="250"/>
      <c r="BN11" s="250"/>
      <c r="BO11" s="250"/>
      <c r="BP11" s="250"/>
      <c r="BQ11" s="250"/>
      <c r="BR11" s="250"/>
      <c r="BS11" s="250"/>
      <c r="BT11" s="250"/>
      <c r="BU11" s="250"/>
      <c r="BV11" s="250"/>
      <c r="BW11" s="250"/>
      <c r="BX11" s="250"/>
      <c r="BY11" s="251"/>
      <c r="BZ11" s="251">
        <f t="shared" si="0"/>
        <v>4</v>
      </c>
      <c r="CA11" s="250"/>
      <c r="CB11" s="250"/>
    </row>
    <row r="12" spans="1:80" s="123" customFormat="1" ht="13.5" customHeight="1" x14ac:dyDescent="0.25">
      <c r="A12" s="139" t="str">
        <f>CONCATENATE(Leyendas!$C$2)</f>
        <v>Suriname</v>
      </c>
      <c r="B12" s="130" t="str">
        <f>CONCATENATE(Leyendas!$A$2)</f>
        <v>2019</v>
      </c>
      <c r="C12" s="129">
        <v>5</v>
      </c>
      <c r="D12" s="128"/>
      <c r="E12" s="128"/>
      <c r="F12" s="167"/>
      <c r="G12" s="167"/>
      <c r="H12" s="128"/>
      <c r="I12" s="128"/>
      <c r="J12" s="128"/>
      <c r="K12" s="128"/>
      <c r="L12" s="126"/>
      <c r="M12" s="126"/>
      <c r="N12" s="127"/>
      <c r="O12" s="126"/>
      <c r="P12" s="126"/>
      <c r="Q12" s="126"/>
      <c r="R12" s="126"/>
      <c r="S12" s="125"/>
      <c r="T12" s="125"/>
      <c r="U12" s="124"/>
      <c r="V12" s="124"/>
      <c r="W12" s="254"/>
      <c r="X12" s="249"/>
      <c r="Y12" s="250"/>
      <c r="Z12" s="250"/>
      <c r="AA12" s="250"/>
      <c r="AB12" s="250"/>
      <c r="AC12" s="250"/>
      <c r="AD12" s="250"/>
      <c r="AE12" s="250"/>
      <c r="AF12" s="250"/>
      <c r="AG12" s="250"/>
      <c r="AH12" s="250"/>
      <c r="AI12" s="250"/>
      <c r="AJ12" s="250"/>
      <c r="AK12" s="250"/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  <c r="AV12" s="250"/>
      <c r="AW12" s="250"/>
      <c r="AX12" s="250"/>
      <c r="AY12" s="250"/>
      <c r="AZ12" s="250"/>
      <c r="BA12" s="250"/>
      <c r="BB12" s="250"/>
      <c r="BC12" s="250"/>
      <c r="BD12" s="250"/>
      <c r="BE12" s="250"/>
      <c r="BF12" s="250"/>
      <c r="BG12" s="250"/>
      <c r="BH12" s="250"/>
      <c r="BI12" s="250"/>
      <c r="BJ12" s="250"/>
      <c r="BK12" s="250"/>
      <c r="BL12" s="250"/>
      <c r="BM12" s="250"/>
      <c r="BN12" s="250"/>
      <c r="BO12" s="250"/>
      <c r="BP12" s="250"/>
      <c r="BQ12" s="250"/>
      <c r="BR12" s="250"/>
      <c r="BS12" s="250"/>
      <c r="BT12" s="250"/>
      <c r="BU12" s="250"/>
      <c r="BV12" s="250"/>
      <c r="BW12" s="250"/>
      <c r="BX12" s="250"/>
      <c r="BY12" s="251"/>
      <c r="BZ12" s="251">
        <f t="shared" si="0"/>
        <v>5</v>
      </c>
      <c r="CA12" s="250"/>
      <c r="CB12" s="250"/>
    </row>
    <row r="13" spans="1:80" s="123" customFormat="1" ht="13.5" customHeight="1" x14ac:dyDescent="0.25">
      <c r="A13" s="139" t="str">
        <f>CONCATENATE(Leyendas!$C$2)</f>
        <v>Suriname</v>
      </c>
      <c r="B13" s="130" t="str">
        <f>CONCATENATE(Leyendas!$A$2)</f>
        <v>2019</v>
      </c>
      <c r="C13" s="129">
        <v>6</v>
      </c>
      <c r="D13" s="128"/>
      <c r="E13" s="128"/>
      <c r="F13" s="167"/>
      <c r="G13" s="167"/>
      <c r="H13" s="128"/>
      <c r="I13" s="128"/>
      <c r="J13" s="128"/>
      <c r="K13" s="128"/>
      <c r="L13" s="126"/>
      <c r="M13" s="126"/>
      <c r="N13" s="127"/>
      <c r="O13" s="126"/>
      <c r="P13" s="126"/>
      <c r="Q13" s="126"/>
      <c r="R13" s="126"/>
      <c r="S13" s="125"/>
      <c r="T13" s="125"/>
      <c r="U13" s="124"/>
      <c r="V13" s="124"/>
      <c r="W13" s="254"/>
      <c r="X13" s="249"/>
      <c r="Y13" s="250"/>
      <c r="Z13" s="250"/>
      <c r="AA13" s="250"/>
      <c r="AB13" s="250"/>
      <c r="AC13" s="250"/>
      <c r="AD13" s="250"/>
      <c r="AE13" s="250"/>
      <c r="AF13" s="250"/>
      <c r="AG13" s="250"/>
      <c r="AH13" s="250"/>
      <c r="AI13" s="250"/>
      <c r="AJ13" s="250"/>
      <c r="AK13" s="250"/>
      <c r="AL13" s="250"/>
      <c r="AM13" s="250"/>
      <c r="AN13" s="250"/>
      <c r="AO13" s="250"/>
      <c r="AP13" s="250"/>
      <c r="AQ13" s="250"/>
      <c r="AR13" s="250"/>
      <c r="AS13" s="250"/>
      <c r="AT13" s="250"/>
      <c r="AU13" s="250"/>
      <c r="AV13" s="250"/>
      <c r="AW13" s="250"/>
      <c r="AX13" s="250"/>
      <c r="AY13" s="250"/>
      <c r="AZ13" s="250"/>
      <c r="BA13" s="250"/>
      <c r="BB13" s="250"/>
      <c r="BC13" s="250"/>
      <c r="BD13" s="250"/>
      <c r="BE13" s="250"/>
      <c r="BF13" s="250"/>
      <c r="BG13" s="250"/>
      <c r="BH13" s="250"/>
      <c r="BI13" s="250"/>
      <c r="BJ13" s="250"/>
      <c r="BK13" s="250"/>
      <c r="BL13" s="250"/>
      <c r="BM13" s="250"/>
      <c r="BN13" s="250"/>
      <c r="BO13" s="250"/>
      <c r="BP13" s="250"/>
      <c r="BQ13" s="250"/>
      <c r="BR13" s="250"/>
      <c r="BS13" s="250"/>
      <c r="BT13" s="250"/>
      <c r="BU13" s="250"/>
      <c r="BV13" s="250"/>
      <c r="BW13" s="250"/>
      <c r="BX13" s="250"/>
      <c r="BY13" s="251"/>
      <c r="BZ13" s="251">
        <f t="shared" si="0"/>
        <v>6</v>
      </c>
      <c r="CA13" s="250"/>
      <c r="CB13" s="250"/>
    </row>
    <row r="14" spans="1:80" s="123" customFormat="1" ht="13.5" customHeight="1" x14ac:dyDescent="0.25">
      <c r="A14" s="139" t="str">
        <f>CONCATENATE(Leyendas!$C$2)</f>
        <v>Suriname</v>
      </c>
      <c r="B14" s="130" t="str">
        <f>CONCATENATE(Leyendas!$A$2)</f>
        <v>2019</v>
      </c>
      <c r="C14" s="129">
        <v>7</v>
      </c>
      <c r="D14" s="128"/>
      <c r="E14" s="128"/>
      <c r="F14" s="167"/>
      <c r="G14" s="167"/>
      <c r="H14" s="128"/>
      <c r="I14" s="128"/>
      <c r="J14" s="128"/>
      <c r="K14" s="128"/>
      <c r="L14" s="126"/>
      <c r="M14" s="126"/>
      <c r="N14" s="127"/>
      <c r="O14" s="126"/>
      <c r="P14" s="126"/>
      <c r="Q14" s="126"/>
      <c r="R14" s="126"/>
      <c r="S14" s="125"/>
      <c r="T14" s="125"/>
      <c r="U14" s="124"/>
      <c r="V14" s="124"/>
      <c r="W14" s="254"/>
      <c r="X14" s="249"/>
      <c r="Y14" s="250"/>
      <c r="Z14" s="250"/>
      <c r="AA14" s="250"/>
      <c r="AB14" s="250"/>
      <c r="AC14" s="250"/>
      <c r="AD14" s="250"/>
      <c r="AE14" s="250"/>
      <c r="AF14" s="250"/>
      <c r="AG14" s="250"/>
      <c r="AH14" s="250"/>
      <c r="AI14" s="250"/>
      <c r="AJ14" s="250"/>
      <c r="AK14" s="250"/>
      <c r="AL14" s="250"/>
      <c r="AM14" s="250"/>
      <c r="AN14" s="250"/>
      <c r="AO14" s="250"/>
      <c r="AP14" s="250"/>
      <c r="AQ14" s="250"/>
      <c r="AR14" s="250"/>
      <c r="AS14" s="250"/>
      <c r="AT14" s="250"/>
      <c r="AU14" s="250"/>
      <c r="AV14" s="250"/>
      <c r="AW14" s="250"/>
      <c r="AX14" s="250"/>
      <c r="AY14" s="250"/>
      <c r="AZ14" s="250"/>
      <c r="BA14" s="250"/>
      <c r="BB14" s="250"/>
      <c r="BC14" s="250"/>
      <c r="BD14" s="250"/>
      <c r="BE14" s="250"/>
      <c r="BF14" s="250"/>
      <c r="BG14" s="250"/>
      <c r="BH14" s="250"/>
      <c r="BI14" s="250"/>
      <c r="BJ14" s="250"/>
      <c r="BK14" s="250"/>
      <c r="BL14" s="250"/>
      <c r="BM14" s="250"/>
      <c r="BN14" s="250"/>
      <c r="BO14" s="250"/>
      <c r="BP14" s="250"/>
      <c r="BQ14" s="250"/>
      <c r="BR14" s="250"/>
      <c r="BS14" s="250"/>
      <c r="BT14" s="250"/>
      <c r="BU14" s="250"/>
      <c r="BV14" s="250"/>
      <c r="BW14" s="250"/>
      <c r="BX14" s="250"/>
      <c r="BY14" s="251"/>
      <c r="BZ14" s="251">
        <f t="shared" si="0"/>
        <v>7</v>
      </c>
      <c r="CA14" s="250"/>
      <c r="CB14" s="250"/>
    </row>
    <row r="15" spans="1:80" s="123" customFormat="1" ht="13.5" customHeight="1" x14ac:dyDescent="0.25">
      <c r="A15" s="139" t="str">
        <f>CONCATENATE(Leyendas!$C$2)</f>
        <v>Suriname</v>
      </c>
      <c r="B15" s="130" t="str">
        <f>CONCATENATE(Leyendas!$A$2)</f>
        <v>2019</v>
      </c>
      <c r="C15" s="129">
        <v>8</v>
      </c>
      <c r="D15" s="128"/>
      <c r="E15" s="128"/>
      <c r="F15" s="167"/>
      <c r="G15" s="167"/>
      <c r="H15" s="128"/>
      <c r="I15" s="128"/>
      <c r="J15" s="128"/>
      <c r="K15" s="128"/>
      <c r="L15" s="126"/>
      <c r="M15" s="126"/>
      <c r="N15" s="127"/>
      <c r="O15" s="126"/>
      <c r="P15" s="126"/>
      <c r="Q15" s="126"/>
      <c r="R15" s="126"/>
      <c r="S15" s="125"/>
      <c r="T15" s="125"/>
      <c r="U15" s="124"/>
      <c r="V15" s="124"/>
      <c r="W15" s="254"/>
      <c r="X15" s="249"/>
      <c r="Y15" s="250"/>
      <c r="Z15" s="250"/>
      <c r="AA15" s="250"/>
      <c r="AB15" s="250"/>
      <c r="AC15" s="250"/>
      <c r="AD15" s="250"/>
      <c r="AE15" s="250"/>
      <c r="AF15" s="250"/>
      <c r="AG15" s="250"/>
      <c r="AH15" s="250"/>
      <c r="AI15" s="250"/>
      <c r="AJ15" s="250"/>
      <c r="AK15" s="250"/>
      <c r="AL15" s="250"/>
      <c r="AM15" s="250"/>
      <c r="AN15" s="250"/>
      <c r="AO15" s="250"/>
      <c r="AP15" s="250"/>
      <c r="AQ15" s="250"/>
      <c r="AR15" s="250"/>
      <c r="AS15" s="250"/>
      <c r="AT15" s="250"/>
      <c r="AU15" s="250"/>
      <c r="AV15" s="250"/>
      <c r="AW15" s="250"/>
      <c r="AX15" s="250"/>
      <c r="AY15" s="250"/>
      <c r="AZ15" s="250"/>
      <c r="BA15" s="250"/>
      <c r="BB15" s="250"/>
      <c r="BC15" s="250"/>
      <c r="BD15" s="250"/>
      <c r="BE15" s="250"/>
      <c r="BF15" s="250"/>
      <c r="BG15" s="250"/>
      <c r="BH15" s="250"/>
      <c r="BI15" s="250"/>
      <c r="BJ15" s="250"/>
      <c r="BK15" s="250"/>
      <c r="BL15" s="250"/>
      <c r="BM15" s="250"/>
      <c r="BN15" s="250"/>
      <c r="BO15" s="250"/>
      <c r="BP15" s="250"/>
      <c r="BQ15" s="250"/>
      <c r="BR15" s="250"/>
      <c r="BS15" s="250"/>
      <c r="BT15" s="250"/>
      <c r="BU15" s="250"/>
      <c r="BV15" s="250"/>
      <c r="BW15" s="250"/>
      <c r="BX15" s="250"/>
      <c r="BY15" s="251"/>
      <c r="BZ15" s="251">
        <f t="shared" si="0"/>
        <v>8</v>
      </c>
      <c r="CA15" s="250"/>
      <c r="CB15" s="250"/>
    </row>
    <row r="16" spans="1:80" s="123" customFormat="1" ht="13.5" customHeight="1" x14ac:dyDescent="0.25">
      <c r="A16" s="139" t="str">
        <f>CONCATENATE(Leyendas!$C$2)</f>
        <v>Suriname</v>
      </c>
      <c r="B16" s="130" t="str">
        <f>CONCATENATE(Leyendas!$A$2)</f>
        <v>2019</v>
      </c>
      <c r="C16" s="129">
        <v>9</v>
      </c>
      <c r="D16" s="128"/>
      <c r="E16" s="128"/>
      <c r="F16" s="167"/>
      <c r="G16" s="167"/>
      <c r="H16" s="128"/>
      <c r="I16" s="128"/>
      <c r="J16" s="128"/>
      <c r="K16" s="128"/>
      <c r="L16" s="126"/>
      <c r="M16" s="126"/>
      <c r="N16" s="127"/>
      <c r="O16" s="126"/>
      <c r="P16" s="126"/>
      <c r="Q16" s="126"/>
      <c r="R16" s="126"/>
      <c r="S16" s="125"/>
      <c r="T16" s="125"/>
      <c r="U16" s="124"/>
      <c r="V16" s="124"/>
      <c r="W16" s="254"/>
      <c r="X16" s="249"/>
      <c r="Y16" s="250"/>
      <c r="Z16" s="250"/>
      <c r="AA16" s="250"/>
      <c r="AB16" s="250"/>
      <c r="AC16" s="250"/>
      <c r="AD16" s="250"/>
      <c r="AE16" s="250"/>
      <c r="AF16" s="250"/>
      <c r="AG16" s="250"/>
      <c r="AH16" s="250"/>
      <c r="AI16" s="250"/>
      <c r="AJ16" s="250"/>
      <c r="AK16" s="250"/>
      <c r="AL16" s="250"/>
      <c r="AM16" s="250"/>
      <c r="AN16" s="250"/>
      <c r="AO16" s="250"/>
      <c r="AP16" s="250"/>
      <c r="AQ16" s="250"/>
      <c r="AR16" s="250"/>
      <c r="AS16" s="250"/>
      <c r="AT16" s="250"/>
      <c r="AU16" s="250"/>
      <c r="AV16" s="250"/>
      <c r="AW16" s="250"/>
      <c r="AX16" s="250"/>
      <c r="AY16" s="250"/>
      <c r="AZ16" s="250"/>
      <c r="BA16" s="250"/>
      <c r="BB16" s="250"/>
      <c r="BC16" s="250"/>
      <c r="BD16" s="250"/>
      <c r="BE16" s="250"/>
      <c r="BF16" s="250"/>
      <c r="BG16" s="250"/>
      <c r="BH16" s="250"/>
      <c r="BI16" s="250"/>
      <c r="BJ16" s="250"/>
      <c r="BK16" s="250"/>
      <c r="BL16" s="250"/>
      <c r="BM16" s="250"/>
      <c r="BN16" s="250"/>
      <c r="BO16" s="250"/>
      <c r="BP16" s="250"/>
      <c r="BQ16" s="250"/>
      <c r="BR16" s="250"/>
      <c r="BS16" s="250"/>
      <c r="BT16" s="250"/>
      <c r="BU16" s="250"/>
      <c r="BV16" s="250"/>
      <c r="BW16" s="250"/>
      <c r="BX16" s="250"/>
      <c r="BY16" s="251"/>
      <c r="BZ16" s="251">
        <f t="shared" si="0"/>
        <v>9</v>
      </c>
      <c r="CA16" s="250"/>
      <c r="CB16" s="250"/>
    </row>
    <row r="17" spans="1:80" s="123" customFormat="1" ht="13.5" customHeight="1" x14ac:dyDescent="0.25">
      <c r="A17" s="139" t="str">
        <f>CONCATENATE(Leyendas!$C$2)</f>
        <v>Suriname</v>
      </c>
      <c r="B17" s="130" t="str">
        <f>CONCATENATE(Leyendas!$A$2)</f>
        <v>2019</v>
      </c>
      <c r="C17" s="129">
        <v>10</v>
      </c>
      <c r="D17" s="128"/>
      <c r="E17" s="128"/>
      <c r="F17" s="167"/>
      <c r="G17" s="167"/>
      <c r="H17" s="128"/>
      <c r="I17" s="128"/>
      <c r="J17" s="128"/>
      <c r="K17" s="128"/>
      <c r="L17" s="126"/>
      <c r="M17" s="126"/>
      <c r="N17" s="127"/>
      <c r="O17" s="126"/>
      <c r="P17" s="126"/>
      <c r="Q17" s="126"/>
      <c r="R17" s="126"/>
      <c r="S17" s="125"/>
      <c r="T17" s="125"/>
      <c r="U17" s="124"/>
      <c r="V17" s="124"/>
      <c r="W17" s="254"/>
      <c r="X17" s="249"/>
      <c r="Y17" s="250"/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0"/>
      <c r="AM17" s="250"/>
      <c r="AN17" s="250"/>
      <c r="AO17" s="250"/>
      <c r="AP17" s="250"/>
      <c r="AQ17" s="250"/>
      <c r="AR17" s="250"/>
      <c r="AS17" s="250"/>
      <c r="AT17" s="250"/>
      <c r="AU17" s="250"/>
      <c r="AV17" s="250"/>
      <c r="AW17" s="250"/>
      <c r="AX17" s="250"/>
      <c r="AY17" s="250"/>
      <c r="AZ17" s="250"/>
      <c r="BA17" s="250"/>
      <c r="BB17" s="250"/>
      <c r="BC17" s="250"/>
      <c r="BD17" s="250"/>
      <c r="BE17" s="250"/>
      <c r="BF17" s="250"/>
      <c r="BG17" s="250"/>
      <c r="BH17" s="250"/>
      <c r="BI17" s="250"/>
      <c r="BJ17" s="250"/>
      <c r="BK17" s="250"/>
      <c r="BL17" s="250"/>
      <c r="BM17" s="250"/>
      <c r="BN17" s="250"/>
      <c r="BO17" s="250"/>
      <c r="BP17" s="250"/>
      <c r="BQ17" s="250"/>
      <c r="BR17" s="250"/>
      <c r="BS17" s="250"/>
      <c r="BT17" s="250"/>
      <c r="BU17" s="250"/>
      <c r="BV17" s="250"/>
      <c r="BW17" s="250"/>
      <c r="BX17" s="250"/>
      <c r="BY17" s="251"/>
      <c r="BZ17" s="251">
        <f t="shared" si="0"/>
        <v>10</v>
      </c>
      <c r="CA17" s="250"/>
      <c r="CB17" s="250"/>
    </row>
    <row r="18" spans="1:80" s="123" customFormat="1" ht="13.5" customHeight="1" x14ac:dyDescent="0.25">
      <c r="A18" s="139" t="str">
        <f>CONCATENATE(Leyendas!$C$2)</f>
        <v>Suriname</v>
      </c>
      <c r="B18" s="130" t="str">
        <f>CONCATENATE(Leyendas!$A$2)</f>
        <v>2019</v>
      </c>
      <c r="C18" s="129">
        <v>11</v>
      </c>
      <c r="D18" s="128"/>
      <c r="E18" s="128"/>
      <c r="F18" s="167"/>
      <c r="G18" s="167"/>
      <c r="H18" s="128"/>
      <c r="I18" s="128"/>
      <c r="J18" s="128"/>
      <c r="K18" s="128"/>
      <c r="L18" s="126"/>
      <c r="M18" s="126"/>
      <c r="N18" s="127"/>
      <c r="O18" s="126"/>
      <c r="P18" s="126"/>
      <c r="Q18" s="126"/>
      <c r="R18" s="126"/>
      <c r="S18" s="125"/>
      <c r="T18" s="125"/>
      <c r="U18" s="124"/>
      <c r="V18" s="124"/>
      <c r="W18" s="254"/>
      <c r="X18" s="249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50"/>
      <c r="AW18" s="250"/>
      <c r="AX18" s="250"/>
      <c r="AY18" s="250"/>
      <c r="AZ18" s="250"/>
      <c r="BA18" s="250"/>
      <c r="BB18" s="250"/>
      <c r="BC18" s="250"/>
      <c r="BD18" s="250"/>
      <c r="BE18" s="250"/>
      <c r="BF18" s="250"/>
      <c r="BG18" s="250"/>
      <c r="BH18" s="250"/>
      <c r="BI18" s="250"/>
      <c r="BJ18" s="250"/>
      <c r="BK18" s="250"/>
      <c r="BL18" s="250"/>
      <c r="BM18" s="250"/>
      <c r="BN18" s="250"/>
      <c r="BO18" s="250"/>
      <c r="BP18" s="250"/>
      <c r="BQ18" s="250"/>
      <c r="BR18" s="250"/>
      <c r="BS18" s="250"/>
      <c r="BT18" s="250"/>
      <c r="BU18" s="250"/>
      <c r="BV18" s="250"/>
      <c r="BW18" s="250"/>
      <c r="BX18" s="250"/>
      <c r="BY18" s="251"/>
      <c r="BZ18" s="251">
        <f t="shared" si="0"/>
        <v>11</v>
      </c>
      <c r="CA18" s="250"/>
      <c r="CB18" s="250"/>
    </row>
    <row r="19" spans="1:80" s="123" customFormat="1" ht="13.5" customHeight="1" x14ac:dyDescent="0.25">
      <c r="A19" s="139" t="str">
        <f>CONCATENATE(Leyendas!$C$2)</f>
        <v>Suriname</v>
      </c>
      <c r="B19" s="130" t="str">
        <f>CONCATENATE(Leyendas!$A$2)</f>
        <v>2019</v>
      </c>
      <c r="C19" s="129">
        <v>12</v>
      </c>
      <c r="D19" s="128"/>
      <c r="E19" s="128"/>
      <c r="F19" s="167"/>
      <c r="G19" s="167"/>
      <c r="H19" s="128"/>
      <c r="I19" s="128"/>
      <c r="J19" s="128"/>
      <c r="K19" s="128"/>
      <c r="L19" s="126"/>
      <c r="M19" s="126"/>
      <c r="N19" s="127"/>
      <c r="O19" s="126"/>
      <c r="P19" s="126"/>
      <c r="Q19" s="126"/>
      <c r="R19" s="126"/>
      <c r="S19" s="125"/>
      <c r="T19" s="125"/>
      <c r="U19" s="124"/>
      <c r="V19" s="124"/>
      <c r="W19" s="254"/>
      <c r="X19" s="249"/>
      <c r="Y19" s="250"/>
      <c r="Z19" s="250"/>
      <c r="AA19" s="250"/>
      <c r="AB19" s="250"/>
      <c r="AC19" s="250"/>
      <c r="AD19" s="250"/>
      <c r="AE19" s="250"/>
      <c r="AF19" s="250"/>
      <c r="AG19" s="250"/>
      <c r="AH19" s="250"/>
      <c r="AI19" s="250"/>
      <c r="AJ19" s="250"/>
      <c r="AK19" s="250"/>
      <c r="AL19" s="250"/>
      <c r="AM19" s="250"/>
      <c r="AN19" s="250"/>
      <c r="AO19" s="250"/>
      <c r="AP19" s="250"/>
      <c r="AQ19" s="250"/>
      <c r="AR19" s="250"/>
      <c r="AS19" s="250"/>
      <c r="AT19" s="250"/>
      <c r="AU19" s="250"/>
      <c r="AV19" s="250"/>
      <c r="AW19" s="250"/>
      <c r="AX19" s="250"/>
      <c r="AY19" s="250"/>
      <c r="AZ19" s="250"/>
      <c r="BA19" s="250"/>
      <c r="BB19" s="250"/>
      <c r="BC19" s="250"/>
      <c r="BD19" s="250"/>
      <c r="BE19" s="250"/>
      <c r="BF19" s="250"/>
      <c r="BG19" s="250"/>
      <c r="BH19" s="250"/>
      <c r="BI19" s="250"/>
      <c r="BJ19" s="250"/>
      <c r="BK19" s="250"/>
      <c r="BL19" s="250"/>
      <c r="BM19" s="250"/>
      <c r="BN19" s="250"/>
      <c r="BO19" s="250"/>
      <c r="BP19" s="250"/>
      <c r="BQ19" s="250"/>
      <c r="BR19" s="250"/>
      <c r="BS19" s="250"/>
      <c r="BT19" s="250"/>
      <c r="BU19" s="250"/>
      <c r="BV19" s="250"/>
      <c r="BW19" s="250"/>
      <c r="BX19" s="250"/>
      <c r="BY19" s="251"/>
      <c r="BZ19" s="251">
        <f t="shared" si="0"/>
        <v>12</v>
      </c>
      <c r="CA19" s="250"/>
      <c r="CB19" s="250"/>
    </row>
    <row r="20" spans="1:80" s="123" customFormat="1" ht="13.5" customHeight="1" x14ac:dyDescent="0.25">
      <c r="A20" s="139" t="str">
        <f>CONCATENATE(Leyendas!$C$2)</f>
        <v>Suriname</v>
      </c>
      <c r="B20" s="130" t="str">
        <f>CONCATENATE(Leyendas!$A$2)</f>
        <v>2019</v>
      </c>
      <c r="C20" s="129">
        <v>13</v>
      </c>
      <c r="D20" s="128"/>
      <c r="E20" s="128"/>
      <c r="F20" s="167"/>
      <c r="G20" s="167"/>
      <c r="H20" s="128"/>
      <c r="I20" s="128"/>
      <c r="J20" s="128"/>
      <c r="K20" s="128"/>
      <c r="L20" s="126"/>
      <c r="M20" s="126"/>
      <c r="N20" s="127"/>
      <c r="O20" s="126"/>
      <c r="P20" s="126"/>
      <c r="Q20" s="126"/>
      <c r="R20" s="126"/>
      <c r="S20" s="125"/>
      <c r="T20" s="125"/>
      <c r="U20" s="124"/>
      <c r="V20" s="124"/>
      <c r="W20" s="254"/>
      <c r="X20" s="249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50"/>
      <c r="AL20" s="250"/>
      <c r="AM20" s="250"/>
      <c r="AN20" s="250"/>
      <c r="AO20" s="250"/>
      <c r="AP20" s="250"/>
      <c r="AQ20" s="250"/>
      <c r="AR20" s="250"/>
      <c r="AS20" s="250"/>
      <c r="AT20" s="250"/>
      <c r="AU20" s="250"/>
      <c r="AV20" s="250"/>
      <c r="AW20" s="250"/>
      <c r="AX20" s="250"/>
      <c r="AY20" s="250"/>
      <c r="AZ20" s="250"/>
      <c r="BA20" s="250"/>
      <c r="BB20" s="250"/>
      <c r="BC20" s="250"/>
      <c r="BD20" s="250"/>
      <c r="BE20" s="250"/>
      <c r="BF20" s="250"/>
      <c r="BG20" s="250"/>
      <c r="BH20" s="250"/>
      <c r="BI20" s="250"/>
      <c r="BJ20" s="250"/>
      <c r="BK20" s="250"/>
      <c r="BL20" s="250"/>
      <c r="BM20" s="250"/>
      <c r="BN20" s="250"/>
      <c r="BO20" s="250"/>
      <c r="BP20" s="250"/>
      <c r="BQ20" s="250"/>
      <c r="BR20" s="250"/>
      <c r="BS20" s="250"/>
      <c r="BT20" s="250"/>
      <c r="BU20" s="250"/>
      <c r="BV20" s="250"/>
      <c r="BW20" s="250"/>
      <c r="BX20" s="250"/>
      <c r="BY20" s="251"/>
      <c r="BZ20" s="251">
        <f t="shared" si="0"/>
        <v>13</v>
      </c>
      <c r="CA20" s="250"/>
      <c r="CB20" s="250"/>
    </row>
    <row r="21" spans="1:80" s="123" customFormat="1" ht="13.5" customHeight="1" x14ac:dyDescent="0.25">
      <c r="A21" s="139" t="str">
        <f>CONCATENATE(Leyendas!$C$2)</f>
        <v>Suriname</v>
      </c>
      <c r="B21" s="130" t="str">
        <f>CONCATENATE(Leyendas!$A$2)</f>
        <v>2019</v>
      </c>
      <c r="C21" s="129">
        <v>14</v>
      </c>
      <c r="D21" s="128"/>
      <c r="E21" s="128"/>
      <c r="F21" s="167"/>
      <c r="G21" s="167"/>
      <c r="H21" s="128"/>
      <c r="I21" s="128"/>
      <c r="J21" s="128"/>
      <c r="K21" s="128"/>
      <c r="L21" s="126"/>
      <c r="M21" s="126"/>
      <c r="N21" s="127"/>
      <c r="O21" s="126"/>
      <c r="P21" s="126"/>
      <c r="Q21" s="126"/>
      <c r="R21" s="126"/>
      <c r="S21" s="125"/>
      <c r="T21" s="125"/>
      <c r="U21" s="124"/>
      <c r="V21" s="124"/>
      <c r="W21" s="254"/>
      <c r="X21" s="249"/>
      <c r="Y21" s="250"/>
      <c r="Z21" s="250"/>
      <c r="AA21" s="250"/>
      <c r="AB21" s="250"/>
      <c r="AC21" s="250"/>
      <c r="AD21" s="250"/>
      <c r="AE21" s="250"/>
      <c r="AF21" s="250"/>
      <c r="AG21" s="250"/>
      <c r="AH21" s="250"/>
      <c r="AI21" s="250"/>
      <c r="AJ21" s="250"/>
      <c r="AK21" s="250"/>
      <c r="AL21" s="250"/>
      <c r="AM21" s="250"/>
      <c r="AN21" s="250"/>
      <c r="AO21" s="250"/>
      <c r="AP21" s="250"/>
      <c r="AQ21" s="250"/>
      <c r="AR21" s="250"/>
      <c r="AS21" s="250"/>
      <c r="AT21" s="250"/>
      <c r="AU21" s="250"/>
      <c r="AV21" s="250"/>
      <c r="AW21" s="250"/>
      <c r="AX21" s="250"/>
      <c r="AY21" s="250"/>
      <c r="AZ21" s="250"/>
      <c r="BA21" s="250"/>
      <c r="BB21" s="250"/>
      <c r="BC21" s="250"/>
      <c r="BD21" s="250"/>
      <c r="BE21" s="250"/>
      <c r="BF21" s="250"/>
      <c r="BG21" s="250"/>
      <c r="BH21" s="250"/>
      <c r="BI21" s="250"/>
      <c r="BJ21" s="250"/>
      <c r="BK21" s="250"/>
      <c r="BL21" s="250"/>
      <c r="BM21" s="250"/>
      <c r="BN21" s="250"/>
      <c r="BO21" s="250"/>
      <c r="BP21" s="250"/>
      <c r="BQ21" s="250"/>
      <c r="BR21" s="250"/>
      <c r="BS21" s="250"/>
      <c r="BT21" s="250"/>
      <c r="BU21" s="250"/>
      <c r="BV21" s="250"/>
      <c r="BW21" s="250"/>
      <c r="BX21" s="250"/>
      <c r="BY21" s="251"/>
      <c r="BZ21" s="251">
        <f t="shared" si="0"/>
        <v>14</v>
      </c>
      <c r="CA21" s="250"/>
      <c r="CB21" s="250"/>
    </row>
    <row r="22" spans="1:80" s="123" customFormat="1" ht="13.5" customHeight="1" x14ac:dyDescent="0.25">
      <c r="A22" s="139" t="str">
        <f>CONCATENATE(Leyendas!$C$2)</f>
        <v>Suriname</v>
      </c>
      <c r="B22" s="130" t="str">
        <f>CONCATENATE(Leyendas!$A$2)</f>
        <v>2019</v>
      </c>
      <c r="C22" s="129">
        <v>15</v>
      </c>
      <c r="D22" s="128"/>
      <c r="E22" s="128"/>
      <c r="F22" s="167"/>
      <c r="G22" s="167"/>
      <c r="H22" s="128"/>
      <c r="I22" s="128"/>
      <c r="J22" s="128"/>
      <c r="K22" s="128"/>
      <c r="L22" s="126"/>
      <c r="M22" s="126"/>
      <c r="N22" s="127"/>
      <c r="O22" s="126"/>
      <c r="P22" s="126"/>
      <c r="Q22" s="126"/>
      <c r="R22" s="126"/>
      <c r="S22" s="125"/>
      <c r="T22" s="125"/>
      <c r="U22" s="124"/>
      <c r="V22" s="124"/>
      <c r="W22" s="254"/>
      <c r="X22" s="249"/>
      <c r="Y22" s="250"/>
      <c r="Z22" s="250"/>
      <c r="AA22" s="250"/>
      <c r="AB22" s="250"/>
      <c r="AC22" s="250"/>
      <c r="AD22" s="250"/>
      <c r="AE22" s="250"/>
      <c r="AF22" s="250"/>
      <c r="AG22" s="250"/>
      <c r="AH22" s="250"/>
      <c r="AI22" s="250"/>
      <c r="AJ22" s="250"/>
      <c r="AK22" s="250"/>
      <c r="AL22" s="250"/>
      <c r="AM22" s="250"/>
      <c r="AN22" s="250"/>
      <c r="AO22" s="250"/>
      <c r="AP22" s="250"/>
      <c r="AQ22" s="250"/>
      <c r="AR22" s="250"/>
      <c r="AS22" s="250"/>
      <c r="AT22" s="250"/>
      <c r="AU22" s="250"/>
      <c r="AV22" s="250"/>
      <c r="AW22" s="250"/>
      <c r="AX22" s="250"/>
      <c r="AY22" s="250"/>
      <c r="AZ22" s="250"/>
      <c r="BA22" s="250"/>
      <c r="BB22" s="250"/>
      <c r="BC22" s="250"/>
      <c r="BD22" s="250"/>
      <c r="BE22" s="250"/>
      <c r="BF22" s="250"/>
      <c r="BG22" s="250"/>
      <c r="BH22" s="250"/>
      <c r="BI22" s="250"/>
      <c r="BJ22" s="250"/>
      <c r="BK22" s="250"/>
      <c r="BL22" s="250"/>
      <c r="BM22" s="250"/>
      <c r="BN22" s="250"/>
      <c r="BO22" s="250"/>
      <c r="BP22" s="250"/>
      <c r="BQ22" s="250"/>
      <c r="BR22" s="250"/>
      <c r="BS22" s="250"/>
      <c r="BT22" s="250"/>
      <c r="BU22" s="250"/>
      <c r="BV22" s="250"/>
      <c r="BW22" s="250"/>
      <c r="BX22" s="250"/>
      <c r="BY22" s="251"/>
      <c r="BZ22" s="251">
        <f t="shared" si="0"/>
        <v>15</v>
      </c>
      <c r="CA22" s="250"/>
      <c r="CB22" s="250"/>
    </row>
    <row r="23" spans="1:80" s="123" customFormat="1" ht="13.5" customHeight="1" x14ac:dyDescent="0.25">
      <c r="A23" s="139" t="str">
        <f>CONCATENATE(Leyendas!$C$2)</f>
        <v>Suriname</v>
      </c>
      <c r="B23" s="130" t="str">
        <f>CONCATENATE(Leyendas!$A$2)</f>
        <v>2019</v>
      </c>
      <c r="C23" s="129">
        <v>16</v>
      </c>
      <c r="D23" s="128"/>
      <c r="E23" s="128"/>
      <c r="F23" s="167"/>
      <c r="G23" s="167"/>
      <c r="H23" s="128"/>
      <c r="I23" s="128"/>
      <c r="J23" s="128"/>
      <c r="K23" s="128"/>
      <c r="L23" s="126"/>
      <c r="M23" s="126"/>
      <c r="N23" s="127"/>
      <c r="O23" s="126"/>
      <c r="P23" s="126"/>
      <c r="Q23" s="126"/>
      <c r="R23" s="126"/>
      <c r="S23" s="125"/>
      <c r="T23" s="125"/>
      <c r="U23" s="124"/>
      <c r="V23" s="124"/>
      <c r="W23" s="254"/>
      <c r="X23" s="249"/>
      <c r="Y23" s="250"/>
      <c r="Z23" s="250"/>
      <c r="AA23" s="250"/>
      <c r="AB23" s="250"/>
      <c r="AC23" s="250"/>
      <c r="AD23" s="250"/>
      <c r="AE23" s="250"/>
      <c r="AF23" s="250"/>
      <c r="AG23" s="250"/>
      <c r="AH23" s="250"/>
      <c r="AI23" s="250"/>
      <c r="AJ23" s="250"/>
      <c r="AK23" s="250"/>
      <c r="AL23" s="250"/>
      <c r="AM23" s="250"/>
      <c r="AN23" s="250"/>
      <c r="AO23" s="250"/>
      <c r="AP23" s="250"/>
      <c r="AQ23" s="250"/>
      <c r="AR23" s="250"/>
      <c r="AS23" s="250"/>
      <c r="AT23" s="250"/>
      <c r="AU23" s="250"/>
      <c r="AV23" s="250"/>
      <c r="AW23" s="250"/>
      <c r="AX23" s="250"/>
      <c r="AY23" s="250"/>
      <c r="AZ23" s="250"/>
      <c r="BA23" s="250"/>
      <c r="BB23" s="250"/>
      <c r="BC23" s="250"/>
      <c r="BD23" s="250"/>
      <c r="BE23" s="250"/>
      <c r="BF23" s="250"/>
      <c r="BG23" s="250"/>
      <c r="BH23" s="250"/>
      <c r="BI23" s="250"/>
      <c r="BJ23" s="250"/>
      <c r="BK23" s="250"/>
      <c r="BL23" s="250"/>
      <c r="BM23" s="250"/>
      <c r="BN23" s="250"/>
      <c r="BO23" s="250"/>
      <c r="BP23" s="250"/>
      <c r="BQ23" s="250"/>
      <c r="BR23" s="250"/>
      <c r="BS23" s="250"/>
      <c r="BT23" s="250"/>
      <c r="BU23" s="250"/>
      <c r="BV23" s="250"/>
      <c r="BW23" s="250"/>
      <c r="BX23" s="250"/>
      <c r="BY23" s="253"/>
      <c r="BZ23" s="251">
        <f t="shared" si="0"/>
        <v>16</v>
      </c>
      <c r="CA23" s="250"/>
      <c r="CB23" s="250"/>
    </row>
    <row r="24" spans="1:80" s="123" customFormat="1" ht="13.5" customHeight="1" x14ac:dyDescent="0.25">
      <c r="A24" s="139" t="str">
        <f>CONCATENATE(Leyendas!$C$2)</f>
        <v>Suriname</v>
      </c>
      <c r="B24" s="130" t="str">
        <f>CONCATENATE(Leyendas!$A$2)</f>
        <v>2019</v>
      </c>
      <c r="C24" s="129">
        <v>17</v>
      </c>
      <c r="D24" s="128"/>
      <c r="E24" s="128"/>
      <c r="F24" s="167"/>
      <c r="G24" s="167"/>
      <c r="H24" s="128"/>
      <c r="I24" s="128"/>
      <c r="J24" s="128"/>
      <c r="K24" s="128"/>
      <c r="L24" s="126"/>
      <c r="M24" s="126"/>
      <c r="N24" s="127"/>
      <c r="O24" s="126"/>
      <c r="P24" s="126"/>
      <c r="Q24" s="126"/>
      <c r="R24" s="126"/>
      <c r="S24" s="125"/>
      <c r="T24" s="125"/>
      <c r="U24" s="124"/>
      <c r="V24" s="124"/>
      <c r="W24" s="254"/>
      <c r="X24" s="249"/>
      <c r="Y24" s="250"/>
      <c r="Z24" s="250"/>
      <c r="AA24" s="250"/>
      <c r="AB24" s="250"/>
      <c r="AC24" s="250"/>
      <c r="AD24" s="250"/>
      <c r="AE24" s="250"/>
      <c r="AF24" s="250"/>
      <c r="AG24" s="250"/>
      <c r="AH24" s="250"/>
      <c r="AI24" s="250"/>
      <c r="AJ24" s="250"/>
      <c r="AK24" s="250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0"/>
      <c r="AX24" s="250"/>
      <c r="AY24" s="250"/>
      <c r="AZ24" s="250"/>
      <c r="BA24" s="250"/>
      <c r="BB24" s="250"/>
      <c r="BC24" s="250"/>
      <c r="BD24" s="250"/>
      <c r="BE24" s="250"/>
      <c r="BF24" s="250"/>
      <c r="BG24" s="250"/>
      <c r="BH24" s="250"/>
      <c r="BI24" s="250"/>
      <c r="BJ24" s="250"/>
      <c r="BK24" s="250"/>
      <c r="BL24" s="250"/>
      <c r="BM24" s="250"/>
      <c r="BN24" s="250"/>
      <c r="BO24" s="250"/>
      <c r="BP24" s="250"/>
      <c r="BQ24" s="250"/>
      <c r="BR24" s="250"/>
      <c r="BS24" s="250"/>
      <c r="BT24" s="250"/>
      <c r="BU24" s="250"/>
      <c r="BV24" s="250"/>
      <c r="BW24" s="250"/>
      <c r="BX24" s="250"/>
      <c r="BY24" s="251"/>
      <c r="BZ24" s="251">
        <f t="shared" si="0"/>
        <v>17</v>
      </c>
      <c r="CA24" s="250"/>
      <c r="CB24" s="250"/>
    </row>
    <row r="25" spans="1:80" s="123" customFormat="1" ht="13.5" customHeight="1" x14ac:dyDescent="0.25">
      <c r="A25" s="139" t="str">
        <f>CONCATENATE(Leyendas!$C$2)</f>
        <v>Suriname</v>
      </c>
      <c r="B25" s="130" t="str">
        <f>CONCATENATE(Leyendas!$A$2)</f>
        <v>2019</v>
      </c>
      <c r="C25" s="129">
        <v>18</v>
      </c>
      <c r="D25" s="128"/>
      <c r="E25" s="128"/>
      <c r="F25" s="167"/>
      <c r="G25" s="167"/>
      <c r="H25" s="128"/>
      <c r="I25" s="128"/>
      <c r="J25" s="128"/>
      <c r="K25" s="128"/>
      <c r="L25" s="126"/>
      <c r="M25" s="126"/>
      <c r="N25" s="127"/>
      <c r="O25" s="126"/>
      <c r="P25" s="126"/>
      <c r="Q25" s="126"/>
      <c r="R25" s="126"/>
      <c r="S25" s="125"/>
      <c r="T25" s="125"/>
      <c r="U25" s="124"/>
      <c r="V25" s="124"/>
      <c r="W25" s="254"/>
      <c r="X25" s="249"/>
      <c r="Y25" s="250"/>
      <c r="Z25" s="250"/>
      <c r="AA25" s="250"/>
      <c r="AB25" s="250"/>
      <c r="AC25" s="250"/>
      <c r="AD25" s="250"/>
      <c r="AE25" s="250"/>
      <c r="AF25" s="250"/>
      <c r="AG25" s="250"/>
      <c r="AH25" s="250"/>
      <c r="AI25" s="250"/>
      <c r="AJ25" s="250"/>
      <c r="AK25" s="250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0"/>
      <c r="AX25" s="250"/>
      <c r="AY25" s="250"/>
      <c r="AZ25" s="250"/>
      <c r="BA25" s="250"/>
      <c r="BB25" s="250"/>
      <c r="BC25" s="250"/>
      <c r="BD25" s="250"/>
      <c r="BE25" s="250"/>
      <c r="BF25" s="250"/>
      <c r="BG25" s="250"/>
      <c r="BH25" s="250"/>
      <c r="BI25" s="250"/>
      <c r="BJ25" s="250"/>
      <c r="BK25" s="250"/>
      <c r="BL25" s="250"/>
      <c r="BM25" s="250"/>
      <c r="BN25" s="250"/>
      <c r="BO25" s="250"/>
      <c r="BP25" s="250"/>
      <c r="BQ25" s="250"/>
      <c r="BR25" s="250"/>
      <c r="BS25" s="250"/>
      <c r="BT25" s="250"/>
      <c r="BU25" s="250"/>
      <c r="BV25" s="250"/>
      <c r="BW25" s="250"/>
      <c r="BX25" s="250"/>
      <c r="BY25" s="251"/>
      <c r="BZ25" s="251">
        <f t="shared" si="0"/>
        <v>18</v>
      </c>
      <c r="CA25" s="250"/>
      <c r="CB25" s="250"/>
    </row>
    <row r="26" spans="1:80" s="123" customFormat="1" ht="13.5" customHeight="1" x14ac:dyDescent="0.25">
      <c r="A26" s="139" t="str">
        <f>CONCATENATE(Leyendas!$C$2)</f>
        <v>Suriname</v>
      </c>
      <c r="B26" s="130" t="str">
        <f>CONCATENATE(Leyendas!$A$2)</f>
        <v>2019</v>
      </c>
      <c r="C26" s="129">
        <v>19</v>
      </c>
      <c r="D26" s="128"/>
      <c r="E26" s="128"/>
      <c r="F26" s="167"/>
      <c r="G26" s="167"/>
      <c r="H26" s="128"/>
      <c r="I26" s="128"/>
      <c r="J26" s="128"/>
      <c r="K26" s="128"/>
      <c r="L26" s="126"/>
      <c r="M26" s="126"/>
      <c r="N26" s="127"/>
      <c r="O26" s="126"/>
      <c r="P26" s="126"/>
      <c r="Q26" s="126"/>
      <c r="R26" s="126"/>
      <c r="S26" s="125"/>
      <c r="T26" s="125"/>
      <c r="U26" s="124"/>
      <c r="V26" s="124"/>
      <c r="W26" s="254"/>
      <c r="X26" s="249"/>
      <c r="Y26" s="250"/>
      <c r="Z26" s="250"/>
      <c r="AA26" s="250"/>
      <c r="AB26" s="250"/>
      <c r="AC26" s="250"/>
      <c r="AD26" s="250"/>
      <c r="AE26" s="250"/>
      <c r="AF26" s="250"/>
      <c r="AG26" s="250"/>
      <c r="AH26" s="250"/>
      <c r="AI26" s="250"/>
      <c r="AJ26" s="250"/>
      <c r="AK26" s="250"/>
      <c r="AL26" s="250"/>
      <c r="AM26" s="250"/>
      <c r="AN26" s="250"/>
      <c r="AO26" s="250"/>
      <c r="AP26" s="250"/>
      <c r="AQ26" s="250"/>
      <c r="AR26" s="250"/>
      <c r="AS26" s="250"/>
      <c r="AT26" s="250"/>
      <c r="AU26" s="250"/>
      <c r="AV26" s="250"/>
      <c r="AW26" s="250"/>
      <c r="AX26" s="250"/>
      <c r="AY26" s="250"/>
      <c r="AZ26" s="250"/>
      <c r="BA26" s="250"/>
      <c r="BB26" s="250"/>
      <c r="BC26" s="250"/>
      <c r="BD26" s="250"/>
      <c r="BE26" s="250"/>
      <c r="BF26" s="250"/>
      <c r="BG26" s="250"/>
      <c r="BH26" s="250"/>
      <c r="BI26" s="250"/>
      <c r="BJ26" s="250"/>
      <c r="BK26" s="250"/>
      <c r="BL26" s="250"/>
      <c r="BM26" s="250"/>
      <c r="BN26" s="250"/>
      <c r="BO26" s="250"/>
      <c r="BP26" s="250"/>
      <c r="BQ26" s="250"/>
      <c r="BR26" s="250"/>
      <c r="BS26" s="250"/>
      <c r="BT26" s="250"/>
      <c r="BU26" s="250"/>
      <c r="BV26" s="250"/>
      <c r="BW26" s="250"/>
      <c r="BX26" s="250"/>
      <c r="BY26" s="251"/>
      <c r="BZ26" s="251">
        <f t="shared" si="0"/>
        <v>19</v>
      </c>
      <c r="CA26" s="250"/>
      <c r="CB26" s="250"/>
    </row>
    <row r="27" spans="1:80" s="123" customFormat="1" ht="13.5" customHeight="1" x14ac:dyDescent="0.25">
      <c r="A27" s="139" t="str">
        <f>CONCATENATE(Leyendas!$C$2)</f>
        <v>Suriname</v>
      </c>
      <c r="B27" s="130" t="str">
        <f>CONCATENATE(Leyendas!$A$2)</f>
        <v>2019</v>
      </c>
      <c r="C27" s="129">
        <v>20</v>
      </c>
      <c r="D27" s="128"/>
      <c r="E27" s="128"/>
      <c r="F27" s="167"/>
      <c r="G27" s="167"/>
      <c r="H27" s="128"/>
      <c r="I27" s="128"/>
      <c r="J27" s="128"/>
      <c r="K27" s="128"/>
      <c r="L27" s="126"/>
      <c r="M27" s="126"/>
      <c r="N27" s="127"/>
      <c r="O27" s="126"/>
      <c r="P27" s="126"/>
      <c r="Q27" s="126"/>
      <c r="R27" s="126"/>
      <c r="S27" s="125"/>
      <c r="T27" s="125"/>
      <c r="U27" s="124"/>
      <c r="V27" s="124"/>
      <c r="W27" s="254"/>
      <c r="X27" s="249"/>
      <c r="Y27" s="250"/>
      <c r="Z27" s="250"/>
      <c r="AA27" s="250"/>
      <c r="AB27" s="250"/>
      <c r="AC27" s="250"/>
      <c r="AD27" s="250"/>
      <c r="AE27" s="250"/>
      <c r="AF27" s="250"/>
      <c r="AG27" s="250"/>
      <c r="AH27" s="250"/>
      <c r="AI27" s="250"/>
      <c r="AJ27" s="250"/>
      <c r="AK27" s="250"/>
      <c r="AL27" s="250"/>
      <c r="AM27" s="250"/>
      <c r="AN27" s="250"/>
      <c r="AO27" s="250"/>
      <c r="AP27" s="250"/>
      <c r="AQ27" s="250"/>
      <c r="AR27" s="250"/>
      <c r="AS27" s="250"/>
      <c r="AT27" s="250"/>
      <c r="AU27" s="250"/>
      <c r="AV27" s="250"/>
      <c r="AW27" s="250"/>
      <c r="AX27" s="250"/>
      <c r="AY27" s="250"/>
      <c r="AZ27" s="250"/>
      <c r="BA27" s="250"/>
      <c r="BB27" s="250"/>
      <c r="BC27" s="250"/>
      <c r="BD27" s="250"/>
      <c r="BE27" s="250"/>
      <c r="BF27" s="250"/>
      <c r="BG27" s="250"/>
      <c r="BH27" s="250"/>
      <c r="BI27" s="250"/>
      <c r="BJ27" s="250"/>
      <c r="BK27" s="250"/>
      <c r="BL27" s="250"/>
      <c r="BM27" s="250"/>
      <c r="BN27" s="250"/>
      <c r="BO27" s="250"/>
      <c r="BP27" s="250"/>
      <c r="BQ27" s="250"/>
      <c r="BR27" s="250"/>
      <c r="BS27" s="250"/>
      <c r="BT27" s="250"/>
      <c r="BU27" s="250"/>
      <c r="BV27" s="250"/>
      <c r="BW27" s="250"/>
      <c r="BX27" s="250"/>
      <c r="BY27" s="251"/>
      <c r="BZ27" s="251">
        <f t="shared" si="0"/>
        <v>20</v>
      </c>
      <c r="CA27" s="250"/>
      <c r="CB27" s="250"/>
    </row>
    <row r="28" spans="1:80" s="123" customFormat="1" ht="13.5" customHeight="1" x14ac:dyDescent="0.25">
      <c r="A28" s="139" t="str">
        <f>CONCATENATE(Leyendas!$C$2)</f>
        <v>Suriname</v>
      </c>
      <c r="B28" s="130" t="str">
        <f>CONCATENATE(Leyendas!$A$2)</f>
        <v>2019</v>
      </c>
      <c r="C28" s="129">
        <v>21</v>
      </c>
      <c r="D28" s="128"/>
      <c r="E28" s="128"/>
      <c r="F28" s="167"/>
      <c r="G28" s="167"/>
      <c r="H28" s="128"/>
      <c r="I28" s="128"/>
      <c r="J28" s="128"/>
      <c r="K28" s="128"/>
      <c r="L28" s="126"/>
      <c r="M28" s="126"/>
      <c r="N28" s="127"/>
      <c r="O28" s="126"/>
      <c r="P28" s="126"/>
      <c r="Q28" s="126"/>
      <c r="R28" s="126"/>
      <c r="S28" s="125"/>
      <c r="T28" s="125"/>
      <c r="U28" s="124"/>
      <c r="V28" s="124"/>
      <c r="W28" s="254"/>
      <c r="X28" s="250"/>
      <c r="Y28" s="250"/>
      <c r="Z28" s="250"/>
      <c r="AA28" s="250"/>
      <c r="AB28" s="250"/>
      <c r="AC28" s="250"/>
      <c r="AD28" s="250"/>
      <c r="AE28" s="250"/>
      <c r="AF28" s="250"/>
      <c r="AG28" s="250"/>
      <c r="AH28" s="250"/>
      <c r="AI28" s="250"/>
      <c r="AJ28" s="250"/>
      <c r="AK28" s="250"/>
      <c r="AL28" s="250"/>
      <c r="AM28" s="250"/>
      <c r="AN28" s="250"/>
      <c r="AO28" s="250"/>
      <c r="AP28" s="250"/>
      <c r="AQ28" s="250"/>
      <c r="AR28" s="250"/>
      <c r="AS28" s="250"/>
      <c r="AT28" s="250"/>
      <c r="AU28" s="250"/>
      <c r="AV28" s="250"/>
      <c r="AW28" s="250"/>
      <c r="AX28" s="250"/>
      <c r="AY28" s="250"/>
      <c r="AZ28" s="250"/>
      <c r="BA28" s="250"/>
      <c r="BB28" s="250"/>
      <c r="BC28" s="250"/>
      <c r="BD28" s="250"/>
      <c r="BE28" s="250"/>
      <c r="BF28" s="250"/>
      <c r="BG28" s="250"/>
      <c r="BH28" s="250"/>
      <c r="BI28" s="250"/>
      <c r="BJ28" s="250"/>
      <c r="BK28" s="250"/>
      <c r="BL28" s="250"/>
      <c r="BM28" s="250"/>
      <c r="BN28" s="250"/>
      <c r="BO28" s="250"/>
      <c r="BP28" s="250"/>
      <c r="BQ28" s="250"/>
      <c r="BR28" s="250"/>
      <c r="BS28" s="250"/>
      <c r="BT28" s="250"/>
      <c r="BU28" s="250"/>
      <c r="BV28" s="250"/>
      <c r="BW28" s="250"/>
      <c r="BX28" s="250"/>
      <c r="BY28" s="251"/>
      <c r="BZ28" s="251">
        <f t="shared" si="0"/>
        <v>21</v>
      </c>
      <c r="CA28" s="250"/>
      <c r="CB28" s="250"/>
    </row>
    <row r="29" spans="1:80" s="123" customFormat="1" ht="13.5" customHeight="1" x14ac:dyDescent="0.25">
      <c r="A29" s="139" t="str">
        <f>CONCATENATE(Leyendas!$C$2)</f>
        <v>Suriname</v>
      </c>
      <c r="B29" s="130" t="str">
        <f>CONCATENATE(Leyendas!$A$2)</f>
        <v>2019</v>
      </c>
      <c r="C29" s="129">
        <v>22</v>
      </c>
      <c r="D29" s="128"/>
      <c r="E29" s="128"/>
      <c r="F29" s="167"/>
      <c r="G29" s="167"/>
      <c r="H29" s="128"/>
      <c r="I29" s="128"/>
      <c r="J29" s="128"/>
      <c r="K29" s="128"/>
      <c r="L29" s="126"/>
      <c r="M29" s="126"/>
      <c r="N29" s="127"/>
      <c r="O29" s="126"/>
      <c r="P29" s="126"/>
      <c r="Q29" s="126"/>
      <c r="R29" s="126"/>
      <c r="S29" s="125"/>
      <c r="T29" s="125"/>
      <c r="U29" s="124"/>
      <c r="V29" s="124"/>
      <c r="W29" s="254"/>
      <c r="X29" s="250"/>
      <c r="Y29" s="250"/>
      <c r="Z29" s="250"/>
      <c r="AA29" s="250"/>
      <c r="AB29" s="250"/>
      <c r="AC29" s="250"/>
      <c r="AD29" s="250"/>
      <c r="AE29" s="250"/>
      <c r="AF29" s="250"/>
      <c r="AG29" s="250"/>
      <c r="AH29" s="250"/>
      <c r="AI29" s="250"/>
      <c r="AJ29" s="250"/>
      <c r="AK29" s="250"/>
      <c r="AL29" s="250"/>
      <c r="AM29" s="250"/>
      <c r="AN29" s="250"/>
      <c r="AO29" s="250"/>
      <c r="AP29" s="250"/>
      <c r="AQ29" s="250"/>
      <c r="AR29" s="250"/>
      <c r="AS29" s="250"/>
      <c r="AT29" s="250"/>
      <c r="AU29" s="250"/>
      <c r="AV29" s="250"/>
      <c r="AW29" s="250"/>
      <c r="AX29" s="250"/>
      <c r="AY29" s="250"/>
      <c r="AZ29" s="250"/>
      <c r="BA29" s="250"/>
      <c r="BB29" s="250"/>
      <c r="BC29" s="250"/>
      <c r="BD29" s="250"/>
      <c r="BE29" s="250"/>
      <c r="BF29" s="250"/>
      <c r="BG29" s="250"/>
      <c r="BH29" s="250"/>
      <c r="BI29" s="250"/>
      <c r="BJ29" s="250"/>
      <c r="BK29" s="250"/>
      <c r="BL29" s="250"/>
      <c r="BM29" s="250"/>
      <c r="BN29" s="250"/>
      <c r="BO29" s="250"/>
      <c r="BP29" s="250"/>
      <c r="BQ29" s="250"/>
      <c r="BR29" s="250"/>
      <c r="BS29" s="250"/>
      <c r="BT29" s="250"/>
      <c r="BU29" s="250"/>
      <c r="BV29" s="250"/>
      <c r="BW29" s="250"/>
      <c r="BX29" s="250"/>
      <c r="BY29" s="251"/>
      <c r="BZ29" s="251">
        <f t="shared" si="0"/>
        <v>22</v>
      </c>
      <c r="CA29" s="250"/>
      <c r="CB29" s="250"/>
    </row>
    <row r="30" spans="1:80" s="123" customFormat="1" ht="13.5" customHeight="1" x14ac:dyDescent="0.25">
      <c r="A30" s="139" t="str">
        <f>CONCATENATE(Leyendas!$C$2)</f>
        <v>Suriname</v>
      </c>
      <c r="B30" s="130" t="str">
        <f>CONCATENATE(Leyendas!$A$2)</f>
        <v>2019</v>
      </c>
      <c r="C30" s="129">
        <v>23</v>
      </c>
      <c r="D30" s="128"/>
      <c r="E30" s="128"/>
      <c r="F30" s="167"/>
      <c r="G30" s="167"/>
      <c r="H30" s="128"/>
      <c r="I30" s="128"/>
      <c r="J30" s="128"/>
      <c r="K30" s="128"/>
      <c r="L30" s="126"/>
      <c r="M30" s="126"/>
      <c r="N30" s="127"/>
      <c r="O30" s="126"/>
      <c r="P30" s="126"/>
      <c r="Q30" s="126"/>
      <c r="R30" s="126"/>
      <c r="S30" s="125"/>
      <c r="T30" s="125"/>
      <c r="U30" s="124"/>
      <c r="V30" s="124"/>
      <c r="W30" s="254"/>
      <c r="X30" s="250"/>
      <c r="Y30" s="250"/>
      <c r="Z30" s="250"/>
      <c r="AA30" s="250"/>
      <c r="AB30" s="250"/>
      <c r="AC30" s="250"/>
      <c r="AD30" s="250"/>
      <c r="AE30" s="250"/>
      <c r="AF30" s="250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0"/>
      <c r="AW30" s="250"/>
      <c r="AX30" s="250"/>
      <c r="AY30" s="250"/>
      <c r="AZ30" s="250"/>
      <c r="BA30" s="250"/>
      <c r="BB30" s="250"/>
      <c r="BC30" s="250"/>
      <c r="BD30" s="250"/>
      <c r="BE30" s="250"/>
      <c r="BF30" s="250"/>
      <c r="BG30" s="250"/>
      <c r="BH30" s="250"/>
      <c r="BI30" s="250"/>
      <c r="BJ30" s="250"/>
      <c r="BK30" s="250"/>
      <c r="BL30" s="250"/>
      <c r="BM30" s="250"/>
      <c r="BN30" s="250"/>
      <c r="BO30" s="250"/>
      <c r="BP30" s="250"/>
      <c r="BQ30" s="250"/>
      <c r="BR30" s="250"/>
      <c r="BS30" s="250"/>
      <c r="BT30" s="250"/>
      <c r="BU30" s="250"/>
      <c r="BV30" s="250"/>
      <c r="BW30" s="250"/>
      <c r="BX30" s="250"/>
      <c r="BY30" s="251"/>
      <c r="BZ30" s="251">
        <f t="shared" si="0"/>
        <v>23</v>
      </c>
      <c r="CA30" s="250"/>
      <c r="CB30" s="250"/>
    </row>
    <row r="31" spans="1:80" s="123" customFormat="1" ht="13.5" customHeight="1" x14ac:dyDescent="0.25">
      <c r="A31" s="139" t="str">
        <f>CONCATENATE(Leyendas!$C$2)</f>
        <v>Suriname</v>
      </c>
      <c r="B31" s="130" t="str">
        <f>CONCATENATE(Leyendas!$A$2)</f>
        <v>2019</v>
      </c>
      <c r="C31" s="129">
        <v>24</v>
      </c>
      <c r="D31" s="128"/>
      <c r="E31" s="128"/>
      <c r="F31" s="167"/>
      <c r="G31" s="167"/>
      <c r="H31" s="128"/>
      <c r="I31" s="128"/>
      <c r="J31" s="128"/>
      <c r="K31" s="128"/>
      <c r="L31" s="126"/>
      <c r="M31" s="126"/>
      <c r="N31" s="127"/>
      <c r="O31" s="126"/>
      <c r="P31" s="126"/>
      <c r="Q31" s="126"/>
      <c r="R31" s="126"/>
      <c r="S31" s="125"/>
      <c r="T31" s="125"/>
      <c r="U31" s="124"/>
      <c r="V31" s="124"/>
      <c r="W31" s="254"/>
      <c r="X31" s="250"/>
      <c r="Y31" s="250"/>
      <c r="Z31" s="250"/>
      <c r="AA31" s="250"/>
      <c r="AB31" s="250"/>
      <c r="AC31" s="250"/>
      <c r="AD31" s="250"/>
      <c r="AE31" s="250"/>
      <c r="AF31" s="250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0"/>
      <c r="AW31" s="250"/>
      <c r="AX31" s="250"/>
      <c r="AY31" s="250"/>
      <c r="AZ31" s="250"/>
      <c r="BA31" s="250"/>
      <c r="BB31" s="250"/>
      <c r="BC31" s="250"/>
      <c r="BD31" s="250"/>
      <c r="BE31" s="250"/>
      <c r="BF31" s="250"/>
      <c r="BG31" s="250"/>
      <c r="BH31" s="250"/>
      <c r="BI31" s="250"/>
      <c r="BJ31" s="250"/>
      <c r="BK31" s="250"/>
      <c r="BL31" s="250"/>
      <c r="BM31" s="250"/>
      <c r="BN31" s="250"/>
      <c r="BO31" s="250"/>
      <c r="BP31" s="250"/>
      <c r="BQ31" s="250"/>
      <c r="BR31" s="250"/>
      <c r="BS31" s="250"/>
      <c r="BT31" s="250"/>
      <c r="BU31" s="250"/>
      <c r="BV31" s="250"/>
      <c r="BW31" s="250"/>
      <c r="BX31" s="250"/>
      <c r="BY31" s="251"/>
      <c r="BZ31" s="251">
        <f t="shared" si="0"/>
        <v>24</v>
      </c>
      <c r="CA31" s="250"/>
      <c r="CB31" s="250"/>
    </row>
    <row r="32" spans="1:80" s="123" customFormat="1" ht="13.5" customHeight="1" x14ac:dyDescent="0.25">
      <c r="A32" s="139" t="str">
        <f>CONCATENATE(Leyendas!$C$2)</f>
        <v>Suriname</v>
      </c>
      <c r="B32" s="130" t="str">
        <f>CONCATENATE(Leyendas!$A$2)</f>
        <v>2019</v>
      </c>
      <c r="C32" s="129">
        <v>25</v>
      </c>
      <c r="D32" s="128"/>
      <c r="E32" s="128"/>
      <c r="F32" s="167"/>
      <c r="G32" s="167"/>
      <c r="H32" s="128"/>
      <c r="I32" s="128"/>
      <c r="J32" s="128"/>
      <c r="K32" s="128"/>
      <c r="L32" s="126"/>
      <c r="M32" s="126"/>
      <c r="N32" s="127"/>
      <c r="O32" s="126"/>
      <c r="P32" s="126"/>
      <c r="Q32" s="126"/>
      <c r="R32" s="126"/>
      <c r="S32" s="125"/>
      <c r="T32" s="125"/>
      <c r="U32" s="124"/>
      <c r="V32" s="124"/>
      <c r="W32" s="254"/>
      <c r="X32" s="250"/>
      <c r="Y32" s="250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0"/>
      <c r="AW32" s="250"/>
      <c r="AX32" s="250"/>
      <c r="AY32" s="250"/>
      <c r="AZ32" s="250"/>
      <c r="BA32" s="250"/>
      <c r="BB32" s="250"/>
      <c r="BC32" s="250"/>
      <c r="BD32" s="250"/>
      <c r="BE32" s="250"/>
      <c r="BF32" s="250"/>
      <c r="BG32" s="250"/>
      <c r="BH32" s="250"/>
      <c r="BI32" s="250"/>
      <c r="BJ32" s="250"/>
      <c r="BK32" s="250"/>
      <c r="BL32" s="250"/>
      <c r="BM32" s="250"/>
      <c r="BN32" s="250"/>
      <c r="BO32" s="250"/>
      <c r="BP32" s="250"/>
      <c r="BQ32" s="250"/>
      <c r="BR32" s="250"/>
      <c r="BS32" s="250"/>
      <c r="BT32" s="250"/>
      <c r="BU32" s="250"/>
      <c r="BV32" s="250"/>
      <c r="BW32" s="250"/>
      <c r="BX32" s="250"/>
      <c r="BY32" s="251"/>
      <c r="BZ32" s="251">
        <f t="shared" si="0"/>
        <v>25</v>
      </c>
      <c r="CA32" s="250"/>
      <c r="CB32" s="250"/>
    </row>
    <row r="33" spans="1:80" s="123" customFormat="1" ht="13.5" customHeight="1" x14ac:dyDescent="0.25">
      <c r="A33" s="139" t="str">
        <f>CONCATENATE(Leyendas!$C$2)</f>
        <v>Suriname</v>
      </c>
      <c r="B33" s="130" t="str">
        <f>CONCATENATE(Leyendas!$A$2)</f>
        <v>2019</v>
      </c>
      <c r="C33" s="129">
        <v>26</v>
      </c>
      <c r="D33" s="128"/>
      <c r="E33" s="128"/>
      <c r="F33" s="167"/>
      <c r="G33" s="167"/>
      <c r="H33" s="128"/>
      <c r="I33" s="128"/>
      <c r="J33" s="128"/>
      <c r="K33" s="128"/>
      <c r="L33" s="126"/>
      <c r="M33" s="126"/>
      <c r="N33" s="127"/>
      <c r="O33" s="126"/>
      <c r="P33" s="126"/>
      <c r="Q33" s="126"/>
      <c r="R33" s="126"/>
      <c r="S33" s="125"/>
      <c r="T33" s="125"/>
      <c r="U33" s="124"/>
      <c r="V33" s="124"/>
      <c r="W33" s="254"/>
      <c r="X33" s="250"/>
      <c r="Y33" s="250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  <c r="BA33" s="250"/>
      <c r="BB33" s="250"/>
      <c r="BC33" s="250"/>
      <c r="BD33" s="250"/>
      <c r="BE33" s="250"/>
      <c r="BF33" s="250"/>
      <c r="BG33" s="250"/>
      <c r="BH33" s="250"/>
      <c r="BI33" s="250"/>
      <c r="BJ33" s="250"/>
      <c r="BK33" s="250"/>
      <c r="BL33" s="250"/>
      <c r="BM33" s="250"/>
      <c r="BN33" s="250"/>
      <c r="BO33" s="250"/>
      <c r="BP33" s="250"/>
      <c r="BQ33" s="250"/>
      <c r="BR33" s="250"/>
      <c r="BS33" s="250"/>
      <c r="BT33" s="250"/>
      <c r="BU33" s="250"/>
      <c r="BV33" s="250"/>
      <c r="BW33" s="250"/>
      <c r="BX33" s="250"/>
      <c r="BY33" s="251"/>
      <c r="BZ33" s="251">
        <f t="shared" si="0"/>
        <v>26</v>
      </c>
      <c r="CA33" s="250"/>
      <c r="CB33" s="250"/>
    </row>
    <row r="34" spans="1:80" s="123" customFormat="1" ht="13.5" customHeight="1" x14ac:dyDescent="0.25">
      <c r="A34" s="139" t="str">
        <f>CONCATENATE(Leyendas!$C$2)</f>
        <v>Suriname</v>
      </c>
      <c r="B34" s="130" t="str">
        <f>CONCATENATE(Leyendas!$A$2)</f>
        <v>2019</v>
      </c>
      <c r="C34" s="129">
        <v>27</v>
      </c>
      <c r="D34" s="128"/>
      <c r="E34" s="128"/>
      <c r="F34" s="167"/>
      <c r="G34" s="167"/>
      <c r="H34" s="128"/>
      <c r="I34" s="128"/>
      <c r="J34" s="128"/>
      <c r="K34" s="128"/>
      <c r="L34" s="126"/>
      <c r="M34" s="126"/>
      <c r="N34" s="127"/>
      <c r="O34" s="126"/>
      <c r="P34" s="126"/>
      <c r="Q34" s="126"/>
      <c r="R34" s="126"/>
      <c r="S34" s="125"/>
      <c r="T34" s="125"/>
      <c r="U34" s="124"/>
      <c r="V34" s="124"/>
      <c r="W34" s="254"/>
      <c r="X34" s="250"/>
      <c r="Y34" s="250"/>
      <c r="Z34" s="250"/>
      <c r="AA34" s="250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  <c r="BA34" s="250"/>
      <c r="BB34" s="250"/>
      <c r="BC34" s="250"/>
      <c r="BD34" s="250"/>
      <c r="BE34" s="250"/>
      <c r="BF34" s="250"/>
      <c r="BG34" s="250"/>
      <c r="BH34" s="250"/>
      <c r="BI34" s="250"/>
      <c r="BJ34" s="250"/>
      <c r="BK34" s="250"/>
      <c r="BL34" s="250"/>
      <c r="BM34" s="250"/>
      <c r="BN34" s="250"/>
      <c r="BO34" s="250"/>
      <c r="BP34" s="250"/>
      <c r="BQ34" s="250"/>
      <c r="BR34" s="250"/>
      <c r="BS34" s="250"/>
      <c r="BT34" s="250"/>
      <c r="BU34" s="250"/>
      <c r="BV34" s="250"/>
      <c r="BW34" s="250"/>
      <c r="BX34" s="250"/>
      <c r="BY34" s="251"/>
      <c r="BZ34" s="251">
        <f t="shared" si="0"/>
        <v>27</v>
      </c>
      <c r="CA34" s="250"/>
      <c r="CB34" s="250"/>
    </row>
    <row r="35" spans="1:80" s="123" customFormat="1" ht="13.5" customHeight="1" x14ac:dyDescent="0.25">
      <c r="A35" s="139" t="str">
        <f>CONCATENATE(Leyendas!$C$2)</f>
        <v>Suriname</v>
      </c>
      <c r="B35" s="130" t="str">
        <f>CONCATENATE(Leyendas!$A$2)</f>
        <v>2019</v>
      </c>
      <c r="C35" s="129">
        <v>28</v>
      </c>
      <c r="D35" s="128"/>
      <c r="E35" s="128"/>
      <c r="F35" s="167"/>
      <c r="G35" s="167"/>
      <c r="H35" s="128"/>
      <c r="I35" s="128"/>
      <c r="J35" s="128"/>
      <c r="K35" s="128"/>
      <c r="L35" s="126"/>
      <c r="M35" s="126"/>
      <c r="N35" s="127"/>
      <c r="O35" s="126"/>
      <c r="P35" s="126"/>
      <c r="Q35" s="126"/>
      <c r="R35" s="126"/>
      <c r="S35" s="125"/>
      <c r="T35" s="125"/>
      <c r="U35" s="124"/>
      <c r="V35" s="124"/>
      <c r="W35" s="254"/>
      <c r="X35" s="250"/>
      <c r="Y35" s="250"/>
      <c r="Z35" s="250"/>
      <c r="AA35" s="250"/>
      <c r="AB35" s="250"/>
      <c r="AC35" s="250"/>
      <c r="AD35" s="250"/>
      <c r="AE35" s="250"/>
      <c r="AF35" s="250"/>
      <c r="AG35" s="250"/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  <c r="BA35" s="250"/>
      <c r="BB35" s="250"/>
      <c r="BC35" s="250"/>
      <c r="BD35" s="250"/>
      <c r="BE35" s="250"/>
      <c r="BF35" s="250"/>
      <c r="BG35" s="250"/>
      <c r="BH35" s="250"/>
      <c r="BI35" s="250"/>
      <c r="BJ35" s="250"/>
      <c r="BK35" s="250"/>
      <c r="BL35" s="250"/>
      <c r="BM35" s="250"/>
      <c r="BN35" s="250"/>
      <c r="BO35" s="250"/>
      <c r="BP35" s="250"/>
      <c r="BQ35" s="250"/>
      <c r="BR35" s="250"/>
      <c r="BS35" s="250"/>
      <c r="BT35" s="250"/>
      <c r="BU35" s="250"/>
      <c r="BV35" s="250"/>
      <c r="BW35" s="250"/>
      <c r="BX35" s="250"/>
      <c r="BY35" s="251"/>
      <c r="BZ35" s="251">
        <f t="shared" si="0"/>
        <v>28</v>
      </c>
      <c r="CA35" s="250"/>
      <c r="CB35" s="250"/>
    </row>
    <row r="36" spans="1:80" s="123" customFormat="1" ht="13.5" customHeight="1" x14ac:dyDescent="0.25">
      <c r="A36" s="139" t="str">
        <f>CONCATENATE(Leyendas!$C$2)</f>
        <v>Suriname</v>
      </c>
      <c r="B36" s="130" t="str">
        <f>CONCATENATE(Leyendas!$A$2)</f>
        <v>2019</v>
      </c>
      <c r="C36" s="129">
        <v>29</v>
      </c>
      <c r="D36" s="128"/>
      <c r="E36" s="128"/>
      <c r="F36" s="167"/>
      <c r="G36" s="167"/>
      <c r="H36" s="128"/>
      <c r="I36" s="128"/>
      <c r="J36" s="128"/>
      <c r="K36" s="128"/>
      <c r="L36" s="126"/>
      <c r="M36" s="126"/>
      <c r="N36" s="127"/>
      <c r="O36" s="126"/>
      <c r="P36" s="126"/>
      <c r="Q36" s="126"/>
      <c r="R36" s="126"/>
      <c r="S36" s="125"/>
      <c r="T36" s="125"/>
      <c r="U36" s="124"/>
      <c r="V36" s="124"/>
      <c r="W36" s="254"/>
      <c r="X36" s="250"/>
      <c r="Y36" s="250"/>
      <c r="Z36" s="250"/>
      <c r="AA36" s="250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  <c r="BA36" s="250"/>
      <c r="BB36" s="250"/>
      <c r="BC36" s="250"/>
      <c r="BD36" s="250"/>
      <c r="BE36" s="250"/>
      <c r="BF36" s="250"/>
      <c r="BG36" s="250"/>
      <c r="BH36" s="250"/>
      <c r="BI36" s="250"/>
      <c r="BJ36" s="250"/>
      <c r="BK36" s="250"/>
      <c r="BL36" s="250"/>
      <c r="BM36" s="250"/>
      <c r="BN36" s="250"/>
      <c r="BO36" s="250"/>
      <c r="BP36" s="250"/>
      <c r="BQ36" s="250"/>
      <c r="BR36" s="250"/>
      <c r="BS36" s="250"/>
      <c r="BT36" s="250"/>
      <c r="BU36" s="250"/>
      <c r="BV36" s="250"/>
      <c r="BW36" s="250"/>
      <c r="BX36" s="250"/>
      <c r="BY36" s="251"/>
      <c r="BZ36" s="251">
        <f t="shared" si="0"/>
        <v>29</v>
      </c>
      <c r="CA36" s="250"/>
      <c r="CB36" s="250"/>
    </row>
    <row r="37" spans="1:80" s="123" customFormat="1" ht="13.5" customHeight="1" x14ac:dyDescent="0.25">
      <c r="A37" s="139" t="str">
        <f>CONCATENATE(Leyendas!$C$2)</f>
        <v>Suriname</v>
      </c>
      <c r="B37" s="130" t="str">
        <f>CONCATENATE(Leyendas!$A$2)</f>
        <v>2019</v>
      </c>
      <c r="C37" s="129">
        <v>30</v>
      </c>
      <c r="D37" s="128"/>
      <c r="E37" s="128"/>
      <c r="F37" s="167"/>
      <c r="G37" s="167"/>
      <c r="H37" s="128"/>
      <c r="I37" s="128"/>
      <c r="J37" s="128"/>
      <c r="K37" s="128"/>
      <c r="L37" s="126"/>
      <c r="M37" s="126"/>
      <c r="N37" s="127"/>
      <c r="O37" s="126"/>
      <c r="P37" s="126"/>
      <c r="Q37" s="126"/>
      <c r="R37" s="126"/>
      <c r="S37" s="125"/>
      <c r="T37" s="125"/>
      <c r="U37" s="124"/>
      <c r="V37" s="124"/>
      <c r="W37" s="254"/>
      <c r="X37" s="250"/>
      <c r="Y37" s="250"/>
      <c r="Z37" s="250"/>
      <c r="AA37" s="250"/>
      <c r="AB37" s="250"/>
      <c r="AC37" s="250"/>
      <c r="AD37" s="250"/>
      <c r="AE37" s="250"/>
      <c r="AF37" s="250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  <c r="BA37" s="250"/>
      <c r="BB37" s="250"/>
      <c r="BC37" s="250"/>
      <c r="BD37" s="250"/>
      <c r="BE37" s="250"/>
      <c r="BF37" s="250"/>
      <c r="BG37" s="250"/>
      <c r="BH37" s="250"/>
      <c r="BI37" s="250"/>
      <c r="BJ37" s="250"/>
      <c r="BK37" s="250"/>
      <c r="BL37" s="250"/>
      <c r="BM37" s="250"/>
      <c r="BN37" s="250"/>
      <c r="BO37" s="250"/>
      <c r="BP37" s="250"/>
      <c r="BQ37" s="250"/>
      <c r="BR37" s="250"/>
      <c r="BS37" s="250"/>
      <c r="BT37" s="250"/>
      <c r="BU37" s="250"/>
      <c r="BV37" s="250"/>
      <c r="BW37" s="250"/>
      <c r="BX37" s="250"/>
      <c r="BY37" s="251"/>
      <c r="BZ37" s="251">
        <f t="shared" si="0"/>
        <v>30</v>
      </c>
      <c r="CA37" s="250"/>
      <c r="CB37" s="250"/>
    </row>
    <row r="38" spans="1:80" s="123" customFormat="1" ht="13.5" customHeight="1" x14ac:dyDescent="0.25">
      <c r="A38" s="139" t="str">
        <f>CONCATENATE(Leyendas!$C$2)</f>
        <v>Suriname</v>
      </c>
      <c r="B38" s="130" t="str">
        <f>CONCATENATE(Leyendas!$A$2)</f>
        <v>2019</v>
      </c>
      <c r="C38" s="129">
        <v>31</v>
      </c>
      <c r="D38" s="128"/>
      <c r="E38" s="128"/>
      <c r="F38" s="167"/>
      <c r="G38" s="167"/>
      <c r="H38" s="128"/>
      <c r="I38" s="128"/>
      <c r="J38" s="128"/>
      <c r="K38" s="128"/>
      <c r="L38" s="126"/>
      <c r="M38" s="126"/>
      <c r="N38" s="127"/>
      <c r="O38" s="126"/>
      <c r="P38" s="126"/>
      <c r="Q38" s="126"/>
      <c r="R38" s="126"/>
      <c r="S38" s="125"/>
      <c r="T38" s="125"/>
      <c r="U38" s="124"/>
      <c r="V38" s="124"/>
      <c r="W38" s="254"/>
      <c r="X38" s="250"/>
      <c r="Y38" s="250"/>
      <c r="Z38" s="250"/>
      <c r="AA38" s="250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  <c r="BA38" s="250"/>
      <c r="BB38" s="250"/>
      <c r="BC38" s="250"/>
      <c r="BD38" s="250"/>
      <c r="BE38" s="250"/>
      <c r="BF38" s="250"/>
      <c r="BG38" s="250"/>
      <c r="BH38" s="250"/>
      <c r="BI38" s="250"/>
      <c r="BJ38" s="250"/>
      <c r="BK38" s="250"/>
      <c r="BL38" s="250"/>
      <c r="BM38" s="250"/>
      <c r="BN38" s="250"/>
      <c r="BO38" s="250"/>
      <c r="BP38" s="250"/>
      <c r="BQ38" s="250"/>
      <c r="BR38" s="250"/>
      <c r="BS38" s="250"/>
      <c r="BT38" s="250"/>
      <c r="BU38" s="250"/>
      <c r="BV38" s="250"/>
      <c r="BW38" s="250"/>
      <c r="BX38" s="250"/>
      <c r="BY38" s="251"/>
      <c r="BZ38" s="251">
        <f t="shared" si="0"/>
        <v>31</v>
      </c>
      <c r="CA38" s="250"/>
      <c r="CB38" s="250"/>
    </row>
    <row r="39" spans="1:80" s="123" customFormat="1" ht="13.5" customHeight="1" x14ac:dyDescent="0.25">
      <c r="A39" s="139" t="str">
        <f>CONCATENATE(Leyendas!$C$2)</f>
        <v>Suriname</v>
      </c>
      <c r="B39" s="130" t="str">
        <f>CONCATENATE(Leyendas!$A$2)</f>
        <v>2019</v>
      </c>
      <c r="C39" s="129">
        <v>32</v>
      </c>
      <c r="D39" s="128"/>
      <c r="E39" s="128"/>
      <c r="F39" s="167"/>
      <c r="G39" s="167"/>
      <c r="H39" s="128"/>
      <c r="I39" s="128"/>
      <c r="J39" s="128"/>
      <c r="K39" s="128"/>
      <c r="L39" s="126"/>
      <c r="M39" s="126"/>
      <c r="N39" s="127"/>
      <c r="O39" s="126"/>
      <c r="P39" s="126"/>
      <c r="Q39" s="126"/>
      <c r="R39" s="126"/>
      <c r="S39" s="125"/>
      <c r="T39" s="125"/>
      <c r="U39" s="124"/>
      <c r="V39" s="124"/>
      <c r="W39" s="254"/>
      <c r="X39" s="250"/>
      <c r="Y39" s="250"/>
      <c r="Z39" s="250"/>
      <c r="AA39" s="250"/>
      <c r="AB39" s="250"/>
      <c r="AC39" s="250"/>
      <c r="AD39" s="250"/>
      <c r="AE39" s="250"/>
      <c r="AF39" s="250"/>
      <c r="AG39" s="250"/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  <c r="BA39" s="250"/>
      <c r="BB39" s="250"/>
      <c r="BC39" s="250"/>
      <c r="BD39" s="250"/>
      <c r="BE39" s="250"/>
      <c r="BF39" s="250"/>
      <c r="BG39" s="250"/>
      <c r="BH39" s="250"/>
      <c r="BI39" s="250"/>
      <c r="BJ39" s="250"/>
      <c r="BK39" s="250"/>
      <c r="BL39" s="250"/>
      <c r="BM39" s="250"/>
      <c r="BN39" s="250"/>
      <c r="BO39" s="250"/>
      <c r="BP39" s="250"/>
      <c r="BQ39" s="250"/>
      <c r="BR39" s="250"/>
      <c r="BS39" s="250"/>
      <c r="BT39" s="250"/>
      <c r="BU39" s="250"/>
      <c r="BV39" s="250"/>
      <c r="BW39" s="250"/>
      <c r="BX39" s="250"/>
      <c r="BY39" s="251"/>
      <c r="BZ39" s="251">
        <f t="shared" si="0"/>
        <v>32</v>
      </c>
      <c r="CA39" s="250"/>
      <c r="CB39" s="250"/>
    </row>
    <row r="40" spans="1:80" s="123" customFormat="1" ht="13.5" customHeight="1" x14ac:dyDescent="0.25">
      <c r="A40" s="139" t="str">
        <f>CONCATENATE(Leyendas!$C$2)</f>
        <v>Suriname</v>
      </c>
      <c r="B40" s="130" t="str">
        <f>CONCATENATE(Leyendas!$A$2)</f>
        <v>2019</v>
      </c>
      <c r="C40" s="129">
        <v>33</v>
      </c>
      <c r="D40" s="128"/>
      <c r="E40" s="128"/>
      <c r="F40" s="167"/>
      <c r="G40" s="167"/>
      <c r="H40" s="128"/>
      <c r="I40" s="128"/>
      <c r="J40" s="128"/>
      <c r="K40" s="128"/>
      <c r="L40" s="126"/>
      <c r="M40" s="126"/>
      <c r="N40" s="127"/>
      <c r="O40" s="126"/>
      <c r="P40" s="126"/>
      <c r="Q40" s="126"/>
      <c r="R40" s="126"/>
      <c r="S40" s="125"/>
      <c r="T40" s="125"/>
      <c r="U40" s="124"/>
      <c r="V40" s="124"/>
      <c r="W40" s="254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50"/>
      <c r="AP40" s="250"/>
      <c r="AQ40" s="250"/>
      <c r="AR40" s="250"/>
      <c r="AS40" s="250"/>
      <c r="AT40" s="250"/>
      <c r="AU40" s="250"/>
      <c r="AV40" s="250"/>
      <c r="AW40" s="250"/>
      <c r="AX40" s="250"/>
      <c r="AY40" s="250"/>
      <c r="AZ40" s="250"/>
      <c r="BA40" s="250"/>
      <c r="BB40" s="250"/>
      <c r="BC40" s="250"/>
      <c r="BD40" s="250"/>
      <c r="BE40" s="250"/>
      <c r="BF40" s="250"/>
      <c r="BG40" s="250"/>
      <c r="BH40" s="250"/>
      <c r="BI40" s="250"/>
      <c r="BJ40" s="250"/>
      <c r="BK40" s="250"/>
      <c r="BL40" s="250"/>
      <c r="BM40" s="250"/>
      <c r="BN40" s="250"/>
      <c r="BO40" s="250"/>
      <c r="BP40" s="250"/>
      <c r="BQ40" s="250"/>
      <c r="BR40" s="250"/>
      <c r="BS40" s="250"/>
      <c r="BT40" s="250"/>
      <c r="BU40" s="250"/>
      <c r="BV40" s="250"/>
      <c r="BW40" s="250"/>
      <c r="BX40" s="250"/>
      <c r="BY40" s="251"/>
      <c r="BZ40" s="251">
        <f t="shared" si="0"/>
        <v>33</v>
      </c>
      <c r="CA40" s="250"/>
      <c r="CB40" s="250"/>
    </row>
    <row r="41" spans="1:80" s="123" customFormat="1" ht="13.5" customHeight="1" x14ac:dyDescent="0.25">
      <c r="A41" s="139" t="str">
        <f>CONCATENATE(Leyendas!$C$2)</f>
        <v>Suriname</v>
      </c>
      <c r="B41" s="130" t="str">
        <f>CONCATENATE(Leyendas!$A$2)</f>
        <v>2019</v>
      </c>
      <c r="C41" s="129">
        <v>34</v>
      </c>
      <c r="D41" s="128"/>
      <c r="E41" s="128"/>
      <c r="F41" s="167"/>
      <c r="G41" s="167"/>
      <c r="H41" s="128"/>
      <c r="I41" s="128"/>
      <c r="J41" s="128"/>
      <c r="K41" s="128"/>
      <c r="L41" s="126"/>
      <c r="M41" s="126"/>
      <c r="N41" s="127"/>
      <c r="O41" s="126"/>
      <c r="P41" s="126"/>
      <c r="Q41" s="126"/>
      <c r="R41" s="126"/>
      <c r="S41" s="125"/>
      <c r="T41" s="125"/>
      <c r="U41" s="124"/>
      <c r="V41" s="124"/>
      <c r="W41" s="254"/>
      <c r="X41" s="250"/>
      <c r="Y41" s="250"/>
      <c r="Z41" s="250"/>
      <c r="AA41" s="250"/>
      <c r="AB41" s="250"/>
      <c r="AC41" s="250"/>
      <c r="AD41" s="250"/>
      <c r="AE41" s="250"/>
      <c r="AF41" s="250"/>
      <c r="AG41" s="250"/>
      <c r="AH41" s="250"/>
      <c r="AI41" s="250"/>
      <c r="AJ41" s="250"/>
      <c r="AK41" s="250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50"/>
      <c r="AW41" s="250"/>
      <c r="AX41" s="250"/>
      <c r="AY41" s="250"/>
      <c r="AZ41" s="250"/>
      <c r="BA41" s="250"/>
      <c r="BB41" s="250"/>
      <c r="BC41" s="250"/>
      <c r="BD41" s="250"/>
      <c r="BE41" s="250"/>
      <c r="BF41" s="250"/>
      <c r="BG41" s="250"/>
      <c r="BH41" s="250"/>
      <c r="BI41" s="250"/>
      <c r="BJ41" s="250"/>
      <c r="BK41" s="250"/>
      <c r="BL41" s="250"/>
      <c r="BM41" s="250"/>
      <c r="BN41" s="250"/>
      <c r="BO41" s="250"/>
      <c r="BP41" s="250"/>
      <c r="BQ41" s="250"/>
      <c r="BR41" s="250"/>
      <c r="BS41" s="250"/>
      <c r="BT41" s="250"/>
      <c r="BU41" s="250"/>
      <c r="BV41" s="250"/>
      <c r="BW41" s="250"/>
      <c r="BX41" s="250"/>
      <c r="BY41" s="251"/>
      <c r="BZ41" s="251">
        <f t="shared" si="0"/>
        <v>34</v>
      </c>
      <c r="CA41" s="250"/>
      <c r="CB41" s="250"/>
    </row>
    <row r="42" spans="1:80" s="123" customFormat="1" ht="13.5" customHeight="1" x14ac:dyDescent="0.25">
      <c r="A42" s="139" t="str">
        <f>CONCATENATE(Leyendas!$C$2)</f>
        <v>Suriname</v>
      </c>
      <c r="B42" s="130" t="str">
        <f>CONCATENATE(Leyendas!$A$2)</f>
        <v>2019</v>
      </c>
      <c r="C42" s="129">
        <v>35</v>
      </c>
      <c r="D42" s="128"/>
      <c r="E42" s="128"/>
      <c r="F42" s="167"/>
      <c r="G42" s="167"/>
      <c r="H42" s="128"/>
      <c r="I42" s="128"/>
      <c r="J42" s="128"/>
      <c r="K42" s="128"/>
      <c r="L42" s="126"/>
      <c r="M42" s="126"/>
      <c r="N42" s="127"/>
      <c r="O42" s="126"/>
      <c r="P42" s="126"/>
      <c r="Q42" s="126"/>
      <c r="R42" s="126"/>
      <c r="S42" s="125"/>
      <c r="T42" s="125"/>
      <c r="U42" s="124"/>
      <c r="V42" s="124"/>
      <c r="W42" s="254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250"/>
      <c r="AI42" s="250"/>
      <c r="AJ42" s="250"/>
      <c r="AK42" s="250"/>
      <c r="AL42" s="250"/>
      <c r="AM42" s="250"/>
      <c r="AN42" s="250"/>
      <c r="AO42" s="250"/>
      <c r="AP42" s="250"/>
      <c r="AQ42" s="250"/>
      <c r="AR42" s="250"/>
      <c r="AS42" s="250"/>
      <c r="AT42" s="250"/>
      <c r="AU42" s="250"/>
      <c r="AV42" s="250"/>
      <c r="AW42" s="250"/>
      <c r="AX42" s="250"/>
      <c r="AY42" s="250"/>
      <c r="AZ42" s="250"/>
      <c r="BA42" s="250"/>
      <c r="BB42" s="250"/>
      <c r="BC42" s="250"/>
      <c r="BD42" s="250"/>
      <c r="BE42" s="250"/>
      <c r="BF42" s="250"/>
      <c r="BG42" s="250"/>
      <c r="BH42" s="250"/>
      <c r="BI42" s="250"/>
      <c r="BJ42" s="250"/>
      <c r="BK42" s="250"/>
      <c r="BL42" s="250"/>
      <c r="BM42" s="250"/>
      <c r="BN42" s="250"/>
      <c r="BO42" s="250"/>
      <c r="BP42" s="250"/>
      <c r="BQ42" s="250"/>
      <c r="BR42" s="250"/>
      <c r="BS42" s="250"/>
      <c r="BT42" s="250"/>
      <c r="BU42" s="250"/>
      <c r="BV42" s="250"/>
      <c r="BW42" s="250"/>
      <c r="BX42" s="250"/>
      <c r="BY42" s="251"/>
      <c r="BZ42" s="251">
        <f t="shared" si="0"/>
        <v>35</v>
      </c>
      <c r="CA42" s="250"/>
      <c r="CB42" s="250"/>
    </row>
    <row r="43" spans="1:80" s="123" customFormat="1" ht="13.5" customHeight="1" x14ac:dyDescent="0.25">
      <c r="A43" s="139" t="str">
        <f>CONCATENATE(Leyendas!$C$2)</f>
        <v>Suriname</v>
      </c>
      <c r="B43" s="130" t="str">
        <f>CONCATENATE(Leyendas!$A$2)</f>
        <v>2019</v>
      </c>
      <c r="C43" s="129">
        <v>36</v>
      </c>
      <c r="D43" s="128"/>
      <c r="E43" s="128"/>
      <c r="F43" s="167"/>
      <c r="G43" s="167"/>
      <c r="H43" s="128"/>
      <c r="I43" s="128"/>
      <c r="J43" s="128"/>
      <c r="K43" s="128"/>
      <c r="L43" s="126"/>
      <c r="M43" s="126"/>
      <c r="N43" s="127"/>
      <c r="O43" s="126"/>
      <c r="P43" s="126"/>
      <c r="Q43" s="126"/>
      <c r="R43" s="126"/>
      <c r="S43" s="125"/>
      <c r="T43" s="125"/>
      <c r="U43" s="124"/>
      <c r="V43" s="124"/>
      <c r="W43" s="254"/>
      <c r="X43" s="250"/>
      <c r="Y43" s="250"/>
      <c r="Z43" s="250"/>
      <c r="AA43" s="250"/>
      <c r="AB43" s="250"/>
      <c r="AC43" s="250"/>
      <c r="AD43" s="250"/>
      <c r="AE43" s="250"/>
      <c r="AF43" s="250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  <c r="BA43" s="250"/>
      <c r="BB43" s="250"/>
      <c r="BC43" s="250"/>
      <c r="BD43" s="250"/>
      <c r="BE43" s="250"/>
      <c r="BF43" s="250"/>
      <c r="BG43" s="250"/>
      <c r="BH43" s="250"/>
      <c r="BI43" s="250"/>
      <c r="BJ43" s="250"/>
      <c r="BK43" s="250"/>
      <c r="BL43" s="250"/>
      <c r="BM43" s="250"/>
      <c r="BN43" s="250"/>
      <c r="BO43" s="250"/>
      <c r="BP43" s="250"/>
      <c r="BQ43" s="250"/>
      <c r="BR43" s="250"/>
      <c r="BS43" s="250"/>
      <c r="BT43" s="250"/>
      <c r="BU43" s="250"/>
      <c r="BV43" s="250"/>
      <c r="BW43" s="250"/>
      <c r="BX43" s="250"/>
      <c r="BY43" s="251"/>
      <c r="BZ43" s="251">
        <f t="shared" si="0"/>
        <v>36</v>
      </c>
      <c r="CA43" s="250"/>
      <c r="CB43" s="250"/>
    </row>
    <row r="44" spans="1:80" s="123" customFormat="1" ht="13.5" customHeight="1" x14ac:dyDescent="0.25">
      <c r="A44" s="139" t="str">
        <f>CONCATENATE(Leyendas!$C$2)</f>
        <v>Suriname</v>
      </c>
      <c r="B44" s="130" t="str">
        <f>CONCATENATE(Leyendas!$A$2)</f>
        <v>2019</v>
      </c>
      <c r="C44" s="129">
        <v>37</v>
      </c>
      <c r="D44" s="128"/>
      <c r="E44" s="128"/>
      <c r="F44" s="167"/>
      <c r="G44" s="167"/>
      <c r="H44" s="128"/>
      <c r="I44" s="128"/>
      <c r="J44" s="128"/>
      <c r="K44" s="128"/>
      <c r="L44" s="126"/>
      <c r="M44" s="126"/>
      <c r="N44" s="127"/>
      <c r="O44" s="126"/>
      <c r="P44" s="126"/>
      <c r="Q44" s="126"/>
      <c r="R44" s="126"/>
      <c r="S44" s="125"/>
      <c r="T44" s="125"/>
      <c r="U44" s="124"/>
      <c r="V44" s="124"/>
      <c r="W44" s="254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0"/>
      <c r="BD44" s="250"/>
      <c r="BE44" s="250"/>
      <c r="BF44" s="250"/>
      <c r="BG44" s="250"/>
      <c r="BH44" s="250"/>
      <c r="BI44" s="250"/>
      <c r="BJ44" s="250"/>
      <c r="BK44" s="250"/>
      <c r="BL44" s="250"/>
      <c r="BM44" s="250"/>
      <c r="BN44" s="250"/>
      <c r="BO44" s="250"/>
      <c r="BP44" s="250"/>
      <c r="BQ44" s="250"/>
      <c r="BR44" s="250"/>
      <c r="BS44" s="250"/>
      <c r="BT44" s="250"/>
      <c r="BU44" s="250"/>
      <c r="BV44" s="250"/>
      <c r="BW44" s="250"/>
      <c r="BX44" s="250"/>
      <c r="BY44" s="251"/>
      <c r="BZ44" s="251">
        <f t="shared" si="0"/>
        <v>37</v>
      </c>
      <c r="CA44" s="250"/>
      <c r="CB44" s="250"/>
    </row>
    <row r="45" spans="1:80" s="123" customFormat="1" ht="13.5" customHeight="1" x14ac:dyDescent="0.25">
      <c r="A45" s="139" t="str">
        <f>CONCATENATE(Leyendas!$C$2)</f>
        <v>Suriname</v>
      </c>
      <c r="B45" s="130" t="str">
        <f>CONCATENATE(Leyendas!$A$2)</f>
        <v>2019</v>
      </c>
      <c r="C45" s="129">
        <v>38</v>
      </c>
      <c r="D45" s="128"/>
      <c r="E45" s="128"/>
      <c r="F45" s="167"/>
      <c r="G45" s="167"/>
      <c r="H45" s="128"/>
      <c r="I45" s="128"/>
      <c r="J45" s="128"/>
      <c r="K45" s="128"/>
      <c r="L45" s="126"/>
      <c r="M45" s="126"/>
      <c r="N45" s="127"/>
      <c r="O45" s="126"/>
      <c r="P45" s="126"/>
      <c r="Q45" s="126"/>
      <c r="R45" s="126"/>
      <c r="S45" s="125"/>
      <c r="T45" s="125"/>
      <c r="U45" s="124"/>
      <c r="V45" s="124"/>
      <c r="W45" s="254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0"/>
      <c r="AW45" s="250"/>
      <c r="AX45" s="250"/>
      <c r="AY45" s="250"/>
      <c r="AZ45" s="250"/>
      <c r="BA45" s="250"/>
      <c r="BB45" s="250"/>
      <c r="BC45" s="250"/>
      <c r="BD45" s="250"/>
      <c r="BE45" s="250"/>
      <c r="BF45" s="250"/>
      <c r="BG45" s="250"/>
      <c r="BH45" s="250"/>
      <c r="BI45" s="250"/>
      <c r="BJ45" s="250"/>
      <c r="BK45" s="250"/>
      <c r="BL45" s="250"/>
      <c r="BM45" s="250"/>
      <c r="BN45" s="250"/>
      <c r="BO45" s="250"/>
      <c r="BP45" s="250"/>
      <c r="BQ45" s="250"/>
      <c r="BR45" s="250"/>
      <c r="BS45" s="250"/>
      <c r="BT45" s="250"/>
      <c r="BU45" s="250"/>
      <c r="BV45" s="250"/>
      <c r="BW45" s="250"/>
      <c r="BX45" s="250"/>
      <c r="BY45" s="251"/>
      <c r="BZ45" s="251">
        <f t="shared" si="0"/>
        <v>38</v>
      </c>
      <c r="CA45" s="250"/>
      <c r="CB45" s="250"/>
    </row>
    <row r="46" spans="1:80" s="123" customFormat="1" ht="13.5" customHeight="1" x14ac:dyDescent="0.25">
      <c r="A46" s="139" t="str">
        <f>CONCATENATE(Leyendas!$C$2)</f>
        <v>Suriname</v>
      </c>
      <c r="B46" s="130" t="str">
        <f>CONCATENATE(Leyendas!$A$2)</f>
        <v>2019</v>
      </c>
      <c r="C46" s="129">
        <v>39</v>
      </c>
      <c r="D46" s="128"/>
      <c r="E46" s="128"/>
      <c r="F46" s="167"/>
      <c r="G46" s="167"/>
      <c r="H46" s="128"/>
      <c r="I46" s="128"/>
      <c r="J46" s="128"/>
      <c r="K46" s="128"/>
      <c r="L46" s="126"/>
      <c r="M46" s="126"/>
      <c r="N46" s="127"/>
      <c r="O46" s="126"/>
      <c r="P46" s="126"/>
      <c r="Q46" s="126"/>
      <c r="R46" s="126"/>
      <c r="S46" s="125"/>
      <c r="T46" s="125"/>
      <c r="U46" s="124"/>
      <c r="V46" s="124"/>
      <c r="W46" s="254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0"/>
      <c r="AX46" s="250"/>
      <c r="AY46" s="250"/>
      <c r="AZ46" s="250"/>
      <c r="BA46" s="250"/>
      <c r="BB46" s="250"/>
      <c r="BC46" s="250"/>
      <c r="BD46" s="250"/>
      <c r="BE46" s="250"/>
      <c r="BF46" s="250"/>
      <c r="BG46" s="250"/>
      <c r="BH46" s="250"/>
      <c r="BI46" s="250"/>
      <c r="BJ46" s="250"/>
      <c r="BK46" s="250"/>
      <c r="BL46" s="250"/>
      <c r="BM46" s="250"/>
      <c r="BN46" s="250"/>
      <c r="BO46" s="250"/>
      <c r="BP46" s="250"/>
      <c r="BQ46" s="250"/>
      <c r="BR46" s="250"/>
      <c r="BS46" s="250"/>
      <c r="BT46" s="250"/>
      <c r="BU46" s="250"/>
      <c r="BV46" s="250"/>
      <c r="BW46" s="250"/>
      <c r="BX46" s="250"/>
      <c r="BY46" s="251"/>
      <c r="BZ46" s="251">
        <f t="shared" si="0"/>
        <v>39</v>
      </c>
      <c r="CA46" s="250"/>
      <c r="CB46" s="250"/>
    </row>
    <row r="47" spans="1:80" s="123" customFormat="1" ht="13.5" customHeight="1" x14ac:dyDescent="0.25">
      <c r="A47" s="139" t="str">
        <f>CONCATENATE(Leyendas!$C$2)</f>
        <v>Suriname</v>
      </c>
      <c r="B47" s="130" t="str">
        <f>CONCATENATE(Leyendas!$A$2)</f>
        <v>2019</v>
      </c>
      <c r="C47" s="129">
        <v>40</v>
      </c>
      <c r="D47" s="122"/>
      <c r="E47" s="122"/>
      <c r="F47" s="168"/>
      <c r="G47" s="168"/>
      <c r="H47" s="122"/>
      <c r="I47" s="122"/>
      <c r="J47" s="122"/>
      <c r="K47" s="122"/>
      <c r="L47" s="120"/>
      <c r="M47" s="120"/>
      <c r="N47" s="121"/>
      <c r="O47" s="120"/>
      <c r="P47" s="120"/>
      <c r="Q47" s="120"/>
      <c r="R47" s="120"/>
      <c r="S47" s="125"/>
      <c r="T47" s="125"/>
      <c r="U47" s="119"/>
      <c r="V47" s="119"/>
      <c r="W47" s="255"/>
      <c r="X47" s="250"/>
      <c r="Y47" s="250"/>
      <c r="Z47" s="250"/>
      <c r="AA47" s="250"/>
      <c r="AB47" s="250"/>
      <c r="AC47" s="250"/>
      <c r="AD47" s="250"/>
      <c r="AE47" s="250"/>
      <c r="AF47" s="250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0"/>
      <c r="AW47" s="250"/>
      <c r="AX47" s="250"/>
      <c r="AY47" s="250"/>
      <c r="AZ47" s="250"/>
      <c r="BA47" s="250"/>
      <c r="BB47" s="250"/>
      <c r="BC47" s="250"/>
      <c r="BD47" s="250"/>
      <c r="BE47" s="250"/>
      <c r="BF47" s="250"/>
      <c r="BG47" s="250"/>
      <c r="BH47" s="250"/>
      <c r="BI47" s="250"/>
      <c r="BJ47" s="250"/>
      <c r="BK47" s="250"/>
      <c r="BL47" s="250"/>
      <c r="BM47" s="250"/>
      <c r="BN47" s="250"/>
      <c r="BO47" s="250"/>
      <c r="BP47" s="250"/>
      <c r="BQ47" s="250"/>
      <c r="BR47" s="250"/>
      <c r="BS47" s="250"/>
      <c r="BT47" s="250"/>
      <c r="BU47" s="250"/>
      <c r="BV47" s="250"/>
      <c r="BW47" s="250"/>
      <c r="BX47" s="250"/>
      <c r="BY47" s="251"/>
      <c r="BZ47" s="251">
        <f t="shared" si="0"/>
        <v>40</v>
      </c>
      <c r="CA47" s="250"/>
      <c r="CB47" s="250"/>
    </row>
    <row r="48" spans="1:80" s="123" customFormat="1" ht="13.5" customHeight="1" x14ac:dyDescent="0.25">
      <c r="A48" s="139" t="str">
        <f>CONCATENATE(Leyendas!$C$2)</f>
        <v>Suriname</v>
      </c>
      <c r="B48" s="130" t="str">
        <f>CONCATENATE(Leyendas!$A$2)</f>
        <v>2019</v>
      </c>
      <c r="C48" s="129">
        <v>41</v>
      </c>
      <c r="D48" s="128"/>
      <c r="E48" s="128"/>
      <c r="F48" s="167"/>
      <c r="G48" s="167"/>
      <c r="H48" s="128"/>
      <c r="I48" s="128"/>
      <c r="J48" s="128"/>
      <c r="K48" s="128"/>
      <c r="L48" s="126"/>
      <c r="M48" s="126"/>
      <c r="N48" s="127"/>
      <c r="O48" s="126"/>
      <c r="P48" s="126"/>
      <c r="Q48" s="126"/>
      <c r="R48" s="126"/>
      <c r="S48" s="125"/>
      <c r="T48" s="125"/>
      <c r="U48" s="124"/>
      <c r="V48" s="124"/>
      <c r="W48" s="254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0"/>
      <c r="AX48" s="250"/>
      <c r="AY48" s="250"/>
      <c r="AZ48" s="250"/>
      <c r="BA48" s="250"/>
      <c r="BB48" s="250"/>
      <c r="BC48" s="250"/>
      <c r="BD48" s="250"/>
      <c r="BE48" s="250"/>
      <c r="BF48" s="250"/>
      <c r="BG48" s="250"/>
      <c r="BH48" s="250"/>
      <c r="BI48" s="250"/>
      <c r="BJ48" s="250"/>
      <c r="BK48" s="250"/>
      <c r="BL48" s="250"/>
      <c r="BM48" s="250"/>
      <c r="BN48" s="250"/>
      <c r="BO48" s="250"/>
      <c r="BP48" s="250"/>
      <c r="BQ48" s="250"/>
      <c r="BR48" s="250"/>
      <c r="BS48" s="250"/>
      <c r="BT48" s="250"/>
      <c r="BU48" s="250"/>
      <c r="BV48" s="250"/>
      <c r="BW48" s="250"/>
      <c r="BX48" s="250"/>
      <c r="BY48" s="251"/>
      <c r="BZ48" s="251">
        <f t="shared" si="0"/>
        <v>41</v>
      </c>
      <c r="CA48" s="250"/>
      <c r="CB48" s="250"/>
    </row>
    <row r="49" spans="1:80" s="123" customFormat="1" ht="13.5" customHeight="1" x14ac:dyDescent="0.25">
      <c r="A49" s="139" t="str">
        <f>CONCATENATE(Leyendas!$C$2)</f>
        <v>Suriname</v>
      </c>
      <c r="B49" s="130" t="str">
        <f>CONCATENATE(Leyendas!$A$2)</f>
        <v>2019</v>
      </c>
      <c r="C49" s="129">
        <v>42</v>
      </c>
      <c r="D49" s="128"/>
      <c r="E49" s="128"/>
      <c r="F49" s="167"/>
      <c r="G49" s="167"/>
      <c r="H49" s="128"/>
      <c r="I49" s="128"/>
      <c r="J49" s="128"/>
      <c r="K49" s="128"/>
      <c r="L49" s="126"/>
      <c r="M49" s="126"/>
      <c r="N49" s="127"/>
      <c r="O49" s="126"/>
      <c r="P49" s="126"/>
      <c r="Q49" s="126"/>
      <c r="R49" s="126"/>
      <c r="S49" s="125"/>
      <c r="T49" s="125"/>
      <c r="U49" s="124"/>
      <c r="V49" s="124"/>
      <c r="W49" s="254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0"/>
      <c r="AW49" s="250"/>
      <c r="AX49" s="250"/>
      <c r="AY49" s="250"/>
      <c r="AZ49" s="250"/>
      <c r="BA49" s="250"/>
      <c r="BB49" s="250"/>
      <c r="BC49" s="250"/>
      <c r="BD49" s="250"/>
      <c r="BE49" s="250"/>
      <c r="BF49" s="250"/>
      <c r="BG49" s="250"/>
      <c r="BH49" s="250"/>
      <c r="BI49" s="250"/>
      <c r="BJ49" s="250"/>
      <c r="BK49" s="250"/>
      <c r="BL49" s="250"/>
      <c r="BM49" s="250"/>
      <c r="BN49" s="250"/>
      <c r="BO49" s="250"/>
      <c r="BP49" s="250"/>
      <c r="BQ49" s="250"/>
      <c r="BR49" s="250"/>
      <c r="BS49" s="250"/>
      <c r="BT49" s="250"/>
      <c r="BU49" s="250"/>
      <c r="BV49" s="250"/>
      <c r="BW49" s="250"/>
      <c r="BX49" s="250"/>
      <c r="BY49" s="251"/>
      <c r="BZ49" s="251">
        <f t="shared" si="0"/>
        <v>42</v>
      </c>
      <c r="CA49" s="250"/>
      <c r="CB49" s="250"/>
    </row>
    <row r="50" spans="1:80" s="123" customFormat="1" ht="13.5" customHeight="1" x14ac:dyDescent="0.25">
      <c r="A50" s="139" t="str">
        <f>CONCATENATE(Leyendas!$C$2)</f>
        <v>Suriname</v>
      </c>
      <c r="B50" s="130" t="str">
        <f>CONCATENATE(Leyendas!$A$2)</f>
        <v>2019</v>
      </c>
      <c r="C50" s="129">
        <v>43</v>
      </c>
      <c r="D50" s="128"/>
      <c r="E50" s="128"/>
      <c r="F50" s="167"/>
      <c r="G50" s="167"/>
      <c r="H50" s="128"/>
      <c r="I50" s="128"/>
      <c r="J50" s="128"/>
      <c r="K50" s="128"/>
      <c r="L50" s="126"/>
      <c r="M50" s="126"/>
      <c r="N50" s="127"/>
      <c r="O50" s="126"/>
      <c r="P50" s="126"/>
      <c r="Q50" s="126"/>
      <c r="R50" s="126"/>
      <c r="S50" s="125"/>
      <c r="T50" s="125"/>
      <c r="U50" s="124"/>
      <c r="V50" s="124"/>
      <c r="W50" s="254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0"/>
      <c r="AW50" s="250"/>
      <c r="AX50" s="250"/>
      <c r="AY50" s="250"/>
      <c r="AZ50" s="250"/>
      <c r="BA50" s="250"/>
      <c r="BB50" s="250"/>
      <c r="BC50" s="250"/>
      <c r="BD50" s="250"/>
      <c r="BE50" s="250"/>
      <c r="BF50" s="250"/>
      <c r="BG50" s="250"/>
      <c r="BH50" s="250"/>
      <c r="BI50" s="250"/>
      <c r="BJ50" s="250"/>
      <c r="BK50" s="250"/>
      <c r="BL50" s="250"/>
      <c r="BM50" s="250"/>
      <c r="BN50" s="250"/>
      <c r="BO50" s="250"/>
      <c r="BP50" s="250"/>
      <c r="BQ50" s="250"/>
      <c r="BR50" s="250"/>
      <c r="BS50" s="250"/>
      <c r="BT50" s="250"/>
      <c r="BU50" s="250"/>
      <c r="BV50" s="250"/>
      <c r="BW50" s="250"/>
      <c r="BX50" s="250"/>
      <c r="BY50" s="251"/>
      <c r="BZ50" s="251">
        <f t="shared" si="0"/>
        <v>43</v>
      </c>
      <c r="CA50" s="250"/>
      <c r="CB50" s="250"/>
    </row>
    <row r="51" spans="1:80" s="123" customFormat="1" ht="13.5" customHeight="1" x14ac:dyDescent="0.25">
      <c r="A51" s="139" t="str">
        <f>CONCATENATE(Leyendas!$C$2)</f>
        <v>Suriname</v>
      </c>
      <c r="B51" s="130" t="str">
        <f>CONCATENATE(Leyendas!$A$2)</f>
        <v>2019</v>
      </c>
      <c r="C51" s="129">
        <v>44</v>
      </c>
      <c r="D51" s="122"/>
      <c r="E51" s="122"/>
      <c r="F51" s="168"/>
      <c r="G51" s="168"/>
      <c r="H51" s="122"/>
      <c r="I51" s="122"/>
      <c r="J51" s="122"/>
      <c r="K51" s="122"/>
      <c r="L51" s="120"/>
      <c r="M51" s="120"/>
      <c r="N51" s="121"/>
      <c r="O51" s="120"/>
      <c r="P51" s="120"/>
      <c r="Q51" s="120"/>
      <c r="R51" s="120"/>
      <c r="S51" s="125"/>
      <c r="T51" s="125"/>
      <c r="U51" s="119"/>
      <c r="V51" s="119"/>
      <c r="W51" s="255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0"/>
      <c r="AX51" s="250"/>
      <c r="AY51" s="250"/>
      <c r="AZ51" s="250"/>
      <c r="BA51" s="250"/>
      <c r="BB51" s="250"/>
      <c r="BC51" s="250"/>
      <c r="BD51" s="250"/>
      <c r="BE51" s="250"/>
      <c r="BF51" s="250"/>
      <c r="BG51" s="250"/>
      <c r="BH51" s="250"/>
      <c r="BI51" s="250"/>
      <c r="BJ51" s="250"/>
      <c r="BK51" s="250"/>
      <c r="BL51" s="250"/>
      <c r="BM51" s="250"/>
      <c r="BN51" s="250"/>
      <c r="BO51" s="250"/>
      <c r="BP51" s="250"/>
      <c r="BQ51" s="250"/>
      <c r="BR51" s="250"/>
      <c r="BS51" s="250"/>
      <c r="BT51" s="250"/>
      <c r="BU51" s="250"/>
      <c r="BV51" s="250"/>
      <c r="BW51" s="250"/>
      <c r="BX51" s="250"/>
      <c r="BY51" s="251"/>
      <c r="BZ51" s="251">
        <f t="shared" si="0"/>
        <v>44</v>
      </c>
      <c r="CA51" s="250"/>
      <c r="CB51" s="250"/>
    </row>
    <row r="52" spans="1:80" s="123" customFormat="1" ht="13.5" customHeight="1" x14ac:dyDescent="0.25">
      <c r="A52" s="139" t="str">
        <f>CONCATENATE(Leyendas!$C$2)</f>
        <v>Suriname</v>
      </c>
      <c r="B52" s="130" t="str">
        <f>CONCATENATE(Leyendas!$A$2)</f>
        <v>2019</v>
      </c>
      <c r="C52" s="129">
        <v>45</v>
      </c>
      <c r="D52" s="128"/>
      <c r="E52" s="128"/>
      <c r="F52" s="167"/>
      <c r="G52" s="167"/>
      <c r="H52" s="128"/>
      <c r="I52" s="128"/>
      <c r="J52" s="128"/>
      <c r="K52" s="128"/>
      <c r="L52" s="126"/>
      <c r="M52" s="126"/>
      <c r="N52" s="127"/>
      <c r="O52" s="126"/>
      <c r="P52" s="126"/>
      <c r="Q52" s="126"/>
      <c r="R52" s="126"/>
      <c r="S52" s="125"/>
      <c r="T52" s="125"/>
      <c r="U52" s="124"/>
      <c r="V52" s="124"/>
      <c r="W52" s="254"/>
      <c r="X52" s="250"/>
      <c r="Y52" s="250"/>
      <c r="Z52" s="250"/>
      <c r="AA52" s="250"/>
      <c r="AB52" s="250"/>
      <c r="AC52" s="250"/>
      <c r="AD52" s="250"/>
      <c r="AE52" s="250"/>
      <c r="AF52" s="250"/>
      <c r="AG52" s="250"/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0"/>
      <c r="AW52" s="250"/>
      <c r="AX52" s="250"/>
      <c r="AY52" s="250"/>
      <c r="AZ52" s="250"/>
      <c r="BA52" s="250"/>
      <c r="BB52" s="250"/>
      <c r="BC52" s="250"/>
      <c r="BD52" s="250"/>
      <c r="BE52" s="250"/>
      <c r="BF52" s="250"/>
      <c r="BG52" s="250"/>
      <c r="BH52" s="250"/>
      <c r="BI52" s="250"/>
      <c r="BJ52" s="250"/>
      <c r="BK52" s="250"/>
      <c r="BL52" s="250"/>
      <c r="BM52" s="250"/>
      <c r="BN52" s="250"/>
      <c r="BO52" s="250"/>
      <c r="BP52" s="250"/>
      <c r="BQ52" s="250"/>
      <c r="BR52" s="250"/>
      <c r="BS52" s="250"/>
      <c r="BT52" s="250"/>
      <c r="BU52" s="250"/>
      <c r="BV52" s="250"/>
      <c r="BW52" s="250"/>
      <c r="BX52" s="250"/>
      <c r="BY52" s="251"/>
      <c r="BZ52" s="251">
        <f t="shared" si="0"/>
        <v>45</v>
      </c>
      <c r="CA52" s="250"/>
      <c r="CB52" s="250"/>
    </row>
    <row r="53" spans="1:80" s="123" customFormat="1" ht="13.5" customHeight="1" x14ac:dyDescent="0.25">
      <c r="A53" s="139" t="str">
        <f>CONCATENATE(Leyendas!$C$2)</f>
        <v>Suriname</v>
      </c>
      <c r="B53" s="130" t="str">
        <f>CONCATENATE(Leyendas!$A$2)</f>
        <v>2019</v>
      </c>
      <c r="C53" s="129">
        <v>46</v>
      </c>
      <c r="D53" s="128"/>
      <c r="E53" s="128"/>
      <c r="F53" s="167"/>
      <c r="G53" s="167"/>
      <c r="H53" s="128"/>
      <c r="I53" s="128"/>
      <c r="J53" s="128"/>
      <c r="K53" s="128"/>
      <c r="L53" s="126"/>
      <c r="M53" s="126"/>
      <c r="N53" s="127"/>
      <c r="O53" s="126"/>
      <c r="P53" s="126"/>
      <c r="Q53" s="126"/>
      <c r="R53" s="126"/>
      <c r="S53" s="125"/>
      <c r="T53" s="125"/>
      <c r="U53" s="124"/>
      <c r="V53" s="124"/>
      <c r="W53" s="254"/>
      <c r="X53" s="250"/>
      <c r="Y53" s="250"/>
      <c r="Z53" s="250"/>
      <c r="AA53" s="250"/>
      <c r="AB53" s="250"/>
      <c r="AC53" s="250"/>
      <c r="AD53" s="250"/>
      <c r="AE53" s="250"/>
      <c r="AF53" s="250"/>
      <c r="AG53" s="250"/>
      <c r="AH53" s="250"/>
      <c r="AI53" s="250"/>
      <c r="AJ53" s="250"/>
      <c r="AK53" s="250"/>
      <c r="AL53" s="250"/>
      <c r="AM53" s="250"/>
      <c r="AN53" s="250"/>
      <c r="AO53" s="250"/>
      <c r="AP53" s="250"/>
      <c r="AQ53" s="250"/>
      <c r="AR53" s="250"/>
      <c r="AS53" s="250"/>
      <c r="AT53" s="250"/>
      <c r="AU53" s="250"/>
      <c r="AV53" s="250"/>
      <c r="AW53" s="250"/>
      <c r="AX53" s="250"/>
      <c r="AY53" s="250"/>
      <c r="AZ53" s="250"/>
      <c r="BA53" s="250"/>
      <c r="BB53" s="250"/>
      <c r="BC53" s="250"/>
      <c r="BD53" s="250"/>
      <c r="BE53" s="250"/>
      <c r="BF53" s="250"/>
      <c r="BG53" s="250"/>
      <c r="BH53" s="250"/>
      <c r="BI53" s="250"/>
      <c r="BJ53" s="250"/>
      <c r="BK53" s="250"/>
      <c r="BL53" s="250"/>
      <c r="BM53" s="250"/>
      <c r="BN53" s="250"/>
      <c r="BO53" s="250"/>
      <c r="BP53" s="250"/>
      <c r="BQ53" s="250"/>
      <c r="BR53" s="250"/>
      <c r="BS53" s="250"/>
      <c r="BT53" s="250"/>
      <c r="BU53" s="250"/>
      <c r="BV53" s="250"/>
      <c r="BW53" s="250"/>
      <c r="BX53" s="250"/>
      <c r="BY53" s="251"/>
      <c r="BZ53" s="251">
        <f t="shared" si="0"/>
        <v>46</v>
      </c>
      <c r="CA53" s="250"/>
      <c r="CB53" s="250"/>
    </row>
    <row r="54" spans="1:80" s="123" customFormat="1" ht="13.5" customHeight="1" x14ac:dyDescent="0.25">
      <c r="A54" s="139" t="str">
        <f>CONCATENATE(Leyendas!$C$2)</f>
        <v>Suriname</v>
      </c>
      <c r="B54" s="130" t="str">
        <f>CONCATENATE(Leyendas!$A$2)</f>
        <v>2019</v>
      </c>
      <c r="C54" s="129">
        <v>47</v>
      </c>
      <c r="D54" s="128"/>
      <c r="E54" s="128"/>
      <c r="F54" s="167"/>
      <c r="G54" s="167"/>
      <c r="H54" s="128"/>
      <c r="I54" s="128"/>
      <c r="J54" s="128"/>
      <c r="K54" s="128"/>
      <c r="L54" s="126"/>
      <c r="M54" s="126"/>
      <c r="N54" s="127"/>
      <c r="O54" s="126"/>
      <c r="P54" s="126"/>
      <c r="Q54" s="126"/>
      <c r="R54" s="126"/>
      <c r="S54" s="125"/>
      <c r="T54" s="125"/>
      <c r="U54" s="124"/>
      <c r="V54" s="124"/>
      <c r="W54" s="254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0"/>
      <c r="AX54" s="250"/>
      <c r="AY54" s="250"/>
      <c r="AZ54" s="250"/>
      <c r="BA54" s="250"/>
      <c r="BB54" s="250"/>
      <c r="BC54" s="250"/>
      <c r="BD54" s="250"/>
      <c r="BE54" s="250"/>
      <c r="BF54" s="250"/>
      <c r="BG54" s="250"/>
      <c r="BH54" s="250"/>
      <c r="BI54" s="250"/>
      <c r="BJ54" s="250"/>
      <c r="BK54" s="250"/>
      <c r="BL54" s="250"/>
      <c r="BM54" s="250"/>
      <c r="BN54" s="250"/>
      <c r="BO54" s="250"/>
      <c r="BP54" s="250"/>
      <c r="BQ54" s="250"/>
      <c r="BR54" s="250"/>
      <c r="BS54" s="250"/>
      <c r="BT54" s="250"/>
      <c r="BU54" s="250"/>
      <c r="BV54" s="250"/>
      <c r="BW54" s="250"/>
      <c r="BX54" s="250"/>
      <c r="BY54" s="251"/>
      <c r="BZ54" s="251">
        <f t="shared" si="0"/>
        <v>47</v>
      </c>
      <c r="CA54" s="250"/>
      <c r="CB54" s="250"/>
    </row>
    <row r="55" spans="1:80" s="123" customFormat="1" ht="13.5" customHeight="1" x14ac:dyDescent="0.25">
      <c r="A55" s="139" t="str">
        <f>CONCATENATE(Leyendas!$C$2)</f>
        <v>Suriname</v>
      </c>
      <c r="B55" s="130" t="str">
        <f>CONCATENATE(Leyendas!$A$2)</f>
        <v>2019</v>
      </c>
      <c r="C55" s="129">
        <v>48</v>
      </c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27"/>
      <c r="O55" s="118"/>
      <c r="P55" s="118"/>
      <c r="Q55" s="118"/>
      <c r="R55" s="118"/>
      <c r="S55" s="117"/>
      <c r="T55" s="130"/>
      <c r="U55" s="130"/>
      <c r="V55" s="130"/>
      <c r="W55" s="13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250"/>
      <c r="AI55" s="250"/>
      <c r="AJ55" s="250"/>
      <c r="AK55" s="250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0"/>
      <c r="AX55" s="250"/>
      <c r="AY55" s="250"/>
      <c r="AZ55" s="250"/>
      <c r="BA55" s="250"/>
      <c r="BB55" s="250"/>
      <c r="BC55" s="250"/>
      <c r="BD55" s="250"/>
      <c r="BE55" s="250"/>
      <c r="BF55" s="250"/>
      <c r="BG55" s="250"/>
      <c r="BH55" s="250"/>
      <c r="BI55" s="250"/>
      <c r="BJ55" s="250"/>
      <c r="BK55" s="250"/>
      <c r="BL55" s="250"/>
      <c r="BM55" s="250"/>
      <c r="BN55" s="250"/>
      <c r="BO55" s="250"/>
      <c r="BP55" s="250"/>
      <c r="BQ55" s="250"/>
      <c r="BR55" s="250"/>
      <c r="BS55" s="250"/>
      <c r="BT55" s="250"/>
      <c r="BU55" s="250"/>
      <c r="BV55" s="250"/>
      <c r="BW55" s="250"/>
      <c r="BX55" s="250"/>
      <c r="BY55" s="251"/>
      <c r="BZ55" s="251">
        <f t="shared" si="0"/>
        <v>48</v>
      </c>
      <c r="CA55" s="250"/>
      <c r="CB55" s="250"/>
    </row>
    <row r="56" spans="1:80" s="123" customFormat="1" ht="13.5" customHeight="1" x14ac:dyDescent="0.25">
      <c r="A56" s="139" t="str">
        <f>CONCATENATE(Leyendas!$C$2)</f>
        <v>Suriname</v>
      </c>
      <c r="B56" s="130" t="str">
        <f>CONCATENATE(Leyendas!$A$2)</f>
        <v>2019</v>
      </c>
      <c r="C56" s="129">
        <v>49</v>
      </c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27"/>
      <c r="O56" s="118"/>
      <c r="P56" s="118"/>
      <c r="Q56" s="118"/>
      <c r="R56" s="118"/>
      <c r="S56" s="117"/>
      <c r="T56" s="130"/>
      <c r="U56" s="130"/>
      <c r="V56" s="130"/>
      <c r="W56" s="130"/>
      <c r="X56" s="250"/>
      <c r="Y56" s="250"/>
      <c r="Z56" s="250"/>
      <c r="AA56" s="250"/>
      <c r="AB56" s="250"/>
      <c r="AC56" s="250"/>
      <c r="AD56" s="250"/>
      <c r="AE56" s="250"/>
      <c r="AF56" s="250"/>
      <c r="AG56" s="250"/>
      <c r="AH56" s="250"/>
      <c r="AI56" s="250"/>
      <c r="AJ56" s="250"/>
      <c r="AK56" s="250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0"/>
      <c r="AX56" s="250"/>
      <c r="AY56" s="250"/>
      <c r="AZ56" s="250"/>
      <c r="BA56" s="250"/>
      <c r="BB56" s="250"/>
      <c r="BC56" s="250"/>
      <c r="BD56" s="250"/>
      <c r="BE56" s="250"/>
      <c r="BF56" s="250"/>
      <c r="BG56" s="250"/>
      <c r="BH56" s="250"/>
      <c r="BI56" s="250"/>
      <c r="BJ56" s="250"/>
      <c r="BK56" s="250"/>
      <c r="BL56" s="250"/>
      <c r="BM56" s="250"/>
      <c r="BN56" s="250"/>
      <c r="BO56" s="250"/>
      <c r="BP56" s="250"/>
      <c r="BQ56" s="250"/>
      <c r="BR56" s="250"/>
      <c r="BS56" s="250"/>
      <c r="BT56" s="250"/>
      <c r="BU56" s="250"/>
      <c r="BV56" s="250"/>
      <c r="BW56" s="250"/>
      <c r="BX56" s="250"/>
      <c r="BY56" s="251"/>
      <c r="BZ56" s="251">
        <f t="shared" si="0"/>
        <v>49</v>
      </c>
      <c r="CA56" s="250"/>
      <c r="CB56" s="250"/>
    </row>
    <row r="57" spans="1:80" s="123" customFormat="1" ht="13.5" customHeight="1" x14ac:dyDescent="0.25">
      <c r="A57" s="139" t="str">
        <f>CONCATENATE(Leyendas!$C$2)</f>
        <v>Suriname</v>
      </c>
      <c r="B57" s="130" t="str">
        <f>CONCATENATE(Leyendas!$A$2)</f>
        <v>2019</v>
      </c>
      <c r="C57" s="129">
        <v>50</v>
      </c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27"/>
      <c r="O57" s="118"/>
      <c r="P57" s="118"/>
      <c r="Q57" s="118"/>
      <c r="R57" s="118"/>
      <c r="S57" s="116"/>
      <c r="T57" s="130"/>
      <c r="U57" s="130"/>
      <c r="V57" s="130"/>
      <c r="W57" s="13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250"/>
      <c r="AI57" s="250"/>
      <c r="AJ57" s="250"/>
      <c r="AK57" s="250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0"/>
      <c r="AX57" s="250"/>
      <c r="AY57" s="250"/>
      <c r="AZ57" s="250"/>
      <c r="BA57" s="250"/>
      <c r="BB57" s="250"/>
      <c r="BC57" s="250"/>
      <c r="BD57" s="250"/>
      <c r="BE57" s="250"/>
      <c r="BF57" s="250"/>
      <c r="BG57" s="250"/>
      <c r="BH57" s="250"/>
      <c r="BI57" s="250"/>
      <c r="BJ57" s="250"/>
      <c r="BK57" s="250"/>
      <c r="BL57" s="250"/>
      <c r="BM57" s="250"/>
      <c r="BN57" s="250"/>
      <c r="BO57" s="250"/>
      <c r="BP57" s="250"/>
      <c r="BQ57" s="250"/>
      <c r="BR57" s="250"/>
      <c r="BS57" s="250"/>
      <c r="BT57" s="250"/>
      <c r="BU57" s="250"/>
      <c r="BV57" s="250"/>
      <c r="BW57" s="250"/>
      <c r="BX57" s="250"/>
      <c r="BY57" s="251"/>
      <c r="BZ57" s="251">
        <f t="shared" si="0"/>
        <v>50</v>
      </c>
      <c r="CA57" s="250"/>
      <c r="CB57" s="250"/>
    </row>
    <row r="58" spans="1:80" s="123" customFormat="1" ht="13.5" customHeight="1" x14ac:dyDescent="0.25">
      <c r="A58" s="139" t="str">
        <f>CONCATENATE(Leyendas!$C$2)</f>
        <v>Suriname</v>
      </c>
      <c r="B58" s="130" t="str">
        <f>CONCATENATE(Leyendas!$A$2)</f>
        <v>2019</v>
      </c>
      <c r="C58" s="129">
        <v>51</v>
      </c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27"/>
      <c r="O58" s="118"/>
      <c r="P58" s="118"/>
      <c r="Q58" s="118"/>
      <c r="R58" s="118"/>
      <c r="S58" s="116"/>
      <c r="T58" s="130"/>
      <c r="U58" s="130"/>
      <c r="V58" s="130"/>
      <c r="W58" s="130"/>
      <c r="X58" s="250"/>
      <c r="Y58" s="250"/>
      <c r="Z58" s="250"/>
      <c r="AA58" s="250"/>
      <c r="AB58" s="250"/>
      <c r="AC58" s="250"/>
      <c r="AD58" s="250"/>
      <c r="AE58" s="250"/>
      <c r="AF58" s="250"/>
      <c r="AG58" s="250"/>
      <c r="AH58" s="250"/>
      <c r="AI58" s="250"/>
      <c r="AJ58" s="250"/>
      <c r="AK58" s="250"/>
      <c r="AL58" s="250"/>
      <c r="AM58" s="250"/>
      <c r="AN58" s="250"/>
      <c r="AO58" s="250"/>
      <c r="AP58" s="250"/>
      <c r="AQ58" s="250"/>
      <c r="AR58" s="250"/>
      <c r="AS58" s="250"/>
      <c r="AT58" s="250"/>
      <c r="AU58" s="250"/>
      <c r="AV58" s="250"/>
      <c r="AW58" s="250"/>
      <c r="AX58" s="250"/>
      <c r="AY58" s="250"/>
      <c r="AZ58" s="250"/>
      <c r="BA58" s="250"/>
      <c r="BB58" s="250"/>
      <c r="BC58" s="250"/>
      <c r="BD58" s="250"/>
      <c r="BE58" s="250"/>
      <c r="BF58" s="250"/>
      <c r="BG58" s="250"/>
      <c r="BH58" s="250"/>
      <c r="BI58" s="250"/>
      <c r="BJ58" s="250"/>
      <c r="BK58" s="250"/>
      <c r="BL58" s="250"/>
      <c r="BM58" s="250"/>
      <c r="BN58" s="250"/>
      <c r="BO58" s="250"/>
      <c r="BP58" s="250"/>
      <c r="BQ58" s="250"/>
      <c r="BR58" s="250"/>
      <c r="BS58" s="250"/>
      <c r="BT58" s="250"/>
      <c r="BU58" s="250"/>
      <c r="BV58" s="250"/>
      <c r="BW58" s="250"/>
      <c r="BX58" s="250"/>
      <c r="BY58" s="251"/>
      <c r="BZ58" s="251">
        <f t="shared" si="0"/>
        <v>51</v>
      </c>
      <c r="CA58" s="250"/>
      <c r="CB58" s="250"/>
    </row>
    <row r="59" spans="1:80" s="123" customFormat="1" ht="13.5" customHeight="1" x14ac:dyDescent="0.25">
      <c r="A59" s="139" t="str">
        <f>CONCATENATE(Leyendas!$C$2)</f>
        <v>Suriname</v>
      </c>
      <c r="B59" s="130" t="str">
        <f>CONCATENATE(Leyendas!$A$2)</f>
        <v>2019</v>
      </c>
      <c r="C59" s="129">
        <v>52</v>
      </c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27"/>
      <c r="O59" s="118"/>
      <c r="P59" s="118"/>
      <c r="Q59" s="118"/>
      <c r="R59" s="118"/>
      <c r="S59" s="116"/>
      <c r="T59" s="130"/>
      <c r="U59" s="130"/>
      <c r="V59" s="130"/>
      <c r="W59" s="130"/>
      <c r="X59" s="250"/>
      <c r="Y59" s="250"/>
      <c r="Z59" s="250"/>
      <c r="AA59" s="250"/>
      <c r="AB59" s="250"/>
      <c r="AC59" s="250"/>
      <c r="AD59" s="250"/>
      <c r="AE59" s="250"/>
      <c r="AF59" s="250"/>
      <c r="AG59" s="250"/>
      <c r="AH59" s="250"/>
      <c r="AI59" s="250"/>
      <c r="AJ59" s="250"/>
      <c r="AK59" s="250"/>
      <c r="AL59" s="250"/>
      <c r="AM59" s="250"/>
      <c r="AN59" s="250"/>
      <c r="AO59" s="250"/>
      <c r="AP59" s="250"/>
      <c r="AQ59" s="250"/>
      <c r="AR59" s="250"/>
      <c r="AS59" s="250"/>
      <c r="AT59" s="250"/>
      <c r="AU59" s="250"/>
      <c r="AV59" s="250"/>
      <c r="AW59" s="250"/>
      <c r="AX59" s="250"/>
      <c r="AY59" s="250"/>
      <c r="AZ59" s="250"/>
      <c r="BA59" s="250"/>
      <c r="BB59" s="250"/>
      <c r="BC59" s="250"/>
      <c r="BD59" s="250"/>
      <c r="BE59" s="250"/>
      <c r="BF59" s="250"/>
      <c r="BG59" s="250"/>
      <c r="BH59" s="250"/>
      <c r="BI59" s="250"/>
      <c r="BJ59" s="250"/>
      <c r="BK59" s="250"/>
      <c r="BL59" s="250"/>
      <c r="BM59" s="250"/>
      <c r="BN59" s="250"/>
      <c r="BO59" s="250"/>
      <c r="BP59" s="250"/>
      <c r="BQ59" s="250"/>
      <c r="BR59" s="250"/>
      <c r="BS59" s="250"/>
      <c r="BT59" s="250"/>
      <c r="BU59" s="250"/>
      <c r="BV59" s="250"/>
      <c r="BW59" s="250"/>
      <c r="BX59" s="250"/>
      <c r="BY59" s="251"/>
      <c r="BZ59" s="251">
        <f t="shared" si="0"/>
        <v>52</v>
      </c>
      <c r="CA59" s="250"/>
      <c r="CB59" s="250"/>
    </row>
  </sheetData>
  <protectedRanges>
    <protectedRange sqref="P55:R59 D55:M59" name="Rango1"/>
    <protectedRange sqref="D5 O5" name="Datos_1"/>
    <protectedRange sqref="P8:R54 D8:M54" name="Rango1_5_2"/>
    <protectedRange sqref="Z9" name="Rango1_5"/>
  </protectedRanges>
  <mergeCells count="7">
    <mergeCell ref="A1:K1"/>
    <mergeCell ref="A4:K4"/>
    <mergeCell ref="X5:AG5"/>
    <mergeCell ref="D5:K5"/>
    <mergeCell ref="O5:W5"/>
    <mergeCell ref="A3:K3"/>
    <mergeCell ref="A2:K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tabColor theme="8"/>
  </sheetPr>
  <dimension ref="A1:BZ59"/>
  <sheetViews>
    <sheetView showGridLines="0" zoomScale="50" zoomScaleNormal="50" workbookViewId="0">
      <selection activeCell="A3" sqref="A3:I4"/>
    </sheetView>
  </sheetViews>
  <sheetFormatPr baseColWidth="10" defaultColWidth="11.42578125" defaultRowHeight="15" x14ac:dyDescent="0.25"/>
  <cols>
    <col min="1" max="1" width="26.42578125" customWidth="1"/>
    <col min="3" max="3" width="13.42578125" customWidth="1"/>
    <col min="4" max="8" width="12.85546875" customWidth="1"/>
    <col min="9" max="9" width="13" customWidth="1"/>
    <col min="10" max="13" width="13.85546875" customWidth="1"/>
    <col min="14" max="17" width="12.42578125" customWidth="1"/>
    <col min="18" max="21" width="13.85546875" customWidth="1"/>
    <col min="22" max="25" width="12.42578125" customWidth="1"/>
    <col min="26" max="26" width="8.42578125" customWidth="1"/>
  </cols>
  <sheetData>
    <row r="1" spans="1:78" ht="23.25" x14ac:dyDescent="0.35">
      <c r="A1" s="347" t="str">
        <f>Leyendas!C31&amp; ", "  &amp; IF(Leyendas!$J$2 &lt;&gt; Leyendas!$K$2,Leyendas!$J$2 &amp; " - " &amp; Leyendas!$K$2,Leyendas!$K$2)</f>
        <v>Suriname - FluID - ILI, 2019</v>
      </c>
      <c r="B1" s="347"/>
      <c r="C1" s="347"/>
      <c r="D1" s="347"/>
      <c r="E1" s="347"/>
      <c r="F1" s="347"/>
      <c r="G1" s="347"/>
      <c r="H1" s="347"/>
      <c r="I1" s="347"/>
      <c r="N1" s="9"/>
      <c r="O1" s="9"/>
      <c r="P1" s="9"/>
      <c r="V1" s="9"/>
      <c r="W1" s="9"/>
      <c r="X1" s="9"/>
    </row>
    <row r="2" spans="1:78" ht="21" x14ac:dyDescent="0.35">
      <c r="A2" s="348" t="s">
        <v>325</v>
      </c>
      <c r="B2" s="348"/>
      <c r="C2" s="348"/>
      <c r="D2" s="348"/>
      <c r="E2" s="348"/>
      <c r="F2" s="348"/>
      <c r="G2" s="348"/>
      <c r="H2" s="348"/>
      <c r="I2" s="348"/>
      <c r="J2" s="9"/>
      <c r="K2" s="9"/>
      <c r="L2" s="9"/>
      <c r="M2" s="9"/>
      <c r="O2" s="9"/>
      <c r="R2" s="9"/>
      <c r="S2" s="9"/>
      <c r="T2" s="9"/>
      <c r="U2" s="9"/>
      <c r="W2" s="9"/>
    </row>
    <row r="3" spans="1:78" ht="15" customHeight="1" x14ac:dyDescent="0.25">
      <c r="A3" s="349" t="s">
        <v>326</v>
      </c>
      <c r="B3" s="349"/>
      <c r="C3" s="349"/>
      <c r="D3" s="349"/>
      <c r="E3" s="349"/>
      <c r="F3" s="349"/>
      <c r="G3" s="349"/>
      <c r="H3" s="349"/>
      <c r="I3" s="349"/>
      <c r="N3" s="1"/>
      <c r="O3" s="1"/>
      <c r="P3" s="1"/>
      <c r="V3" s="1"/>
      <c r="W3" s="1"/>
      <c r="X3" s="1"/>
    </row>
    <row r="4" spans="1:78" ht="36" customHeight="1" x14ac:dyDescent="0.25">
      <c r="A4" s="349"/>
      <c r="B4" s="349"/>
      <c r="C4" s="349"/>
      <c r="D4" s="349"/>
      <c r="E4" s="349"/>
      <c r="F4" s="349"/>
      <c r="G4" s="349"/>
      <c r="H4" s="349"/>
      <c r="I4" s="349"/>
      <c r="J4" s="12"/>
      <c r="K4" s="169"/>
      <c r="L4" s="169"/>
      <c r="M4" s="12"/>
      <c r="N4" s="12"/>
      <c r="O4" s="12"/>
      <c r="P4" s="12"/>
      <c r="Q4" s="12"/>
      <c r="R4" s="330"/>
      <c r="S4" s="331"/>
      <c r="T4" s="331"/>
      <c r="U4" s="330"/>
      <c r="V4" s="330"/>
      <c r="W4" s="330"/>
      <c r="X4" s="330"/>
      <c r="Y4" s="330"/>
      <c r="Z4" s="1"/>
      <c r="AA4" s="1"/>
      <c r="AB4" s="1"/>
      <c r="AC4" s="1"/>
      <c r="AD4" s="1"/>
    </row>
    <row r="5" spans="1:78" x14ac:dyDescent="0.25">
      <c r="A5" s="140"/>
      <c r="B5" s="140"/>
      <c r="C5" s="180"/>
      <c r="D5" s="322" t="s">
        <v>230</v>
      </c>
      <c r="E5" s="323"/>
      <c r="F5" s="323"/>
      <c r="G5" s="323"/>
      <c r="H5" s="323"/>
      <c r="I5" s="324"/>
      <c r="J5" s="344" t="s">
        <v>327</v>
      </c>
      <c r="K5" s="345"/>
      <c r="L5" s="345"/>
      <c r="M5" s="345"/>
      <c r="N5" s="345"/>
      <c r="O5" s="345"/>
      <c r="P5" s="345"/>
      <c r="Q5" s="346"/>
      <c r="R5" s="325" t="s">
        <v>298</v>
      </c>
      <c r="S5" s="326"/>
      <c r="T5" s="326"/>
      <c r="U5" s="326"/>
      <c r="V5" s="326"/>
      <c r="W5" s="326"/>
      <c r="X5" s="326"/>
      <c r="Y5" s="326"/>
      <c r="Z5" s="3"/>
      <c r="AA5" s="8"/>
      <c r="AB5" s="5"/>
      <c r="AC5" s="4"/>
      <c r="AD5" s="3"/>
    </row>
    <row r="6" spans="1:78" s="111" customFormat="1" ht="93" customHeight="1" x14ac:dyDescent="0.25">
      <c r="A6" s="13" t="str">
        <f>IF(Leyendas!$E$2&lt;&gt;"",Leyendas!$E$1,IF(Leyendas!$D$2&lt;&gt;"",Leyendas!$D$1,Leyendas!$C$1))</f>
        <v>Country</v>
      </c>
      <c r="B6" s="13" t="s">
        <v>192</v>
      </c>
      <c r="C6" s="10" t="s">
        <v>223</v>
      </c>
      <c r="D6" s="181" t="s">
        <v>443</v>
      </c>
      <c r="E6" s="175" t="s">
        <v>328</v>
      </c>
      <c r="F6" s="175" t="s">
        <v>329</v>
      </c>
      <c r="G6" s="175" t="s">
        <v>330</v>
      </c>
      <c r="H6" s="175" t="s">
        <v>297</v>
      </c>
      <c r="I6" s="175" t="s">
        <v>331</v>
      </c>
      <c r="J6" s="68" t="s">
        <v>237</v>
      </c>
      <c r="K6" s="170" t="s">
        <v>238</v>
      </c>
      <c r="L6" s="170" t="s">
        <v>239</v>
      </c>
      <c r="M6" s="68" t="s">
        <v>240</v>
      </c>
      <c r="N6" s="68" t="s">
        <v>241</v>
      </c>
      <c r="O6" s="68" t="s">
        <v>242</v>
      </c>
      <c r="P6" s="68" t="s">
        <v>354</v>
      </c>
      <c r="Q6" s="68" t="s">
        <v>243</v>
      </c>
      <c r="R6" s="69" t="s">
        <v>237</v>
      </c>
      <c r="S6" s="171" t="s">
        <v>238</v>
      </c>
      <c r="T6" s="171" t="s">
        <v>239</v>
      </c>
      <c r="U6" s="69" t="s">
        <v>240</v>
      </c>
      <c r="V6" s="69" t="s">
        <v>241</v>
      </c>
      <c r="W6" s="69" t="s">
        <v>242</v>
      </c>
      <c r="X6" s="69" t="s">
        <v>354</v>
      </c>
      <c r="Y6" s="69" t="s">
        <v>243</v>
      </c>
      <c r="Z6" s="8"/>
      <c r="AA6" s="182"/>
      <c r="AB6" s="182"/>
      <c r="AC6" s="183"/>
      <c r="AD6" s="182"/>
    </row>
    <row r="7" spans="1:78" ht="30" x14ac:dyDescent="0.25">
      <c r="A7" s="15" t="s">
        <v>7</v>
      </c>
      <c r="B7" s="15" t="s">
        <v>5</v>
      </c>
      <c r="C7" s="15" t="s">
        <v>8</v>
      </c>
      <c r="D7" s="15" t="s">
        <v>295</v>
      </c>
      <c r="E7" s="16" t="s">
        <v>27</v>
      </c>
      <c r="F7" s="16" t="s">
        <v>23</v>
      </c>
      <c r="G7" s="17" t="s">
        <v>28</v>
      </c>
      <c r="H7" s="17" t="s">
        <v>182</v>
      </c>
      <c r="I7" s="17" t="s">
        <v>29</v>
      </c>
      <c r="J7" s="17" t="s">
        <v>299</v>
      </c>
      <c r="K7" s="17" t="s">
        <v>300</v>
      </c>
      <c r="L7" s="164" t="s">
        <v>301</v>
      </c>
      <c r="M7" s="164" t="s">
        <v>302</v>
      </c>
      <c r="N7" s="17" t="s">
        <v>178</v>
      </c>
      <c r="O7" s="17" t="s">
        <v>303</v>
      </c>
      <c r="P7" s="17" t="s">
        <v>357</v>
      </c>
      <c r="Q7" s="17" t="s">
        <v>176</v>
      </c>
      <c r="R7" s="17" t="s">
        <v>304</v>
      </c>
      <c r="S7" s="17" t="s">
        <v>305</v>
      </c>
      <c r="T7" s="164" t="s">
        <v>306</v>
      </c>
      <c r="U7" s="164" t="s">
        <v>307</v>
      </c>
      <c r="V7" s="17" t="s">
        <v>308</v>
      </c>
      <c r="W7" s="17" t="s">
        <v>309</v>
      </c>
      <c r="X7" s="17" t="s">
        <v>358</v>
      </c>
      <c r="Y7" s="17" t="s">
        <v>175</v>
      </c>
      <c r="Z7" s="5"/>
      <c r="AA7" s="6"/>
      <c r="AB7" s="6"/>
      <c r="AC7" s="7"/>
      <c r="AD7" s="6"/>
    </row>
    <row r="8" spans="1:78" s="110" customFormat="1" ht="15.75" x14ac:dyDescent="0.25">
      <c r="A8" s="139" t="str">
        <f>CONCATENATE(Leyendas!$C$2)</f>
        <v>Suriname</v>
      </c>
      <c r="B8" s="151" t="str">
        <f>CONCATENATE(Leyendas!$A$2)</f>
        <v>2019</v>
      </c>
      <c r="C8" s="138">
        <v>1</v>
      </c>
      <c r="D8" s="138">
        <v>0</v>
      </c>
      <c r="E8" s="152"/>
      <c r="F8" s="153"/>
      <c r="G8" s="136"/>
      <c r="H8" s="154"/>
      <c r="I8" s="154"/>
      <c r="J8" s="136"/>
      <c r="K8" s="165"/>
      <c r="L8" s="165"/>
      <c r="M8" s="136"/>
      <c r="N8" s="154"/>
      <c r="O8" s="154"/>
      <c r="P8" s="154"/>
      <c r="Q8" s="135"/>
      <c r="R8" s="136"/>
      <c r="S8" s="165"/>
      <c r="T8" s="165"/>
      <c r="U8" s="136"/>
      <c r="V8" s="136"/>
      <c r="W8" s="135"/>
      <c r="X8" s="135"/>
      <c r="Y8" s="135"/>
      <c r="Z8" s="150"/>
      <c r="AA8" s="150"/>
      <c r="AB8" s="155"/>
      <c r="AC8" s="150"/>
      <c r="AD8" s="149"/>
      <c r="BY8" s="231" t="str">
        <f>$B8</f>
        <v>2019</v>
      </c>
      <c r="BZ8" s="231">
        <f>$C8</f>
        <v>1</v>
      </c>
    </row>
    <row r="9" spans="1:78" s="110" customFormat="1" ht="15.75" x14ac:dyDescent="0.25">
      <c r="A9" s="139" t="str">
        <f>CONCATENATE(Leyendas!$C$2)</f>
        <v>Suriname</v>
      </c>
      <c r="B9" s="151" t="str">
        <f>CONCATENATE(Leyendas!$A$2)</f>
        <v>2019</v>
      </c>
      <c r="C9" s="134">
        <v>2</v>
      </c>
      <c r="D9" s="138">
        <v>0</v>
      </c>
      <c r="E9" s="152"/>
      <c r="F9" s="153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35"/>
      <c r="R9" s="135"/>
      <c r="S9" s="154"/>
      <c r="T9" s="154"/>
      <c r="U9" s="135"/>
      <c r="V9" s="135"/>
      <c r="W9" s="135"/>
      <c r="X9" s="135"/>
      <c r="Y9" s="135"/>
      <c r="Z9" s="150"/>
      <c r="AA9" s="150"/>
      <c r="AB9" s="150"/>
      <c r="AC9" s="150"/>
      <c r="AD9" s="149"/>
      <c r="BY9" s="231"/>
      <c r="BZ9" s="231">
        <f t="shared" ref="BZ9:BZ59" si="0">$C9</f>
        <v>2</v>
      </c>
    </row>
    <row r="10" spans="1:78" s="110" customFormat="1" ht="15.75" x14ac:dyDescent="0.25">
      <c r="A10" s="139" t="str">
        <f>CONCATENATE(Leyendas!$C$2)</f>
        <v>Suriname</v>
      </c>
      <c r="B10" s="151" t="str">
        <f>CONCATENATE(Leyendas!$A$2)</f>
        <v>2019</v>
      </c>
      <c r="C10" s="134">
        <v>3</v>
      </c>
      <c r="D10" s="138">
        <v>0</v>
      </c>
      <c r="E10" s="152"/>
      <c r="F10" s="153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35"/>
      <c r="R10" s="135"/>
      <c r="S10" s="154"/>
      <c r="T10" s="154"/>
      <c r="U10" s="135"/>
      <c r="V10" s="135"/>
      <c r="W10" s="135"/>
      <c r="X10" s="135"/>
      <c r="Y10" s="135"/>
      <c r="Z10" s="150"/>
      <c r="AA10" s="150"/>
      <c r="AB10" s="150"/>
      <c r="AC10" s="150"/>
      <c r="AD10" s="149"/>
      <c r="BY10" s="231"/>
      <c r="BZ10" s="231">
        <f t="shared" si="0"/>
        <v>3</v>
      </c>
    </row>
    <row r="11" spans="1:78" s="110" customFormat="1" ht="15.75" x14ac:dyDescent="0.25">
      <c r="A11" s="139" t="str">
        <f>CONCATENATE(Leyendas!$C$2)</f>
        <v>Suriname</v>
      </c>
      <c r="B11" s="151" t="str">
        <f>CONCATENATE(Leyendas!$A$2)</f>
        <v>2019</v>
      </c>
      <c r="C11" s="134">
        <v>4</v>
      </c>
      <c r="D11" s="138">
        <v>0</v>
      </c>
      <c r="E11" s="152"/>
      <c r="F11" s="153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35"/>
      <c r="R11" s="135"/>
      <c r="S11" s="154"/>
      <c r="T11" s="154"/>
      <c r="U11" s="135"/>
      <c r="V11" s="135"/>
      <c r="W11" s="135"/>
      <c r="X11" s="135"/>
      <c r="Y11" s="135"/>
      <c r="Z11" s="150"/>
      <c r="AA11" s="150"/>
      <c r="AB11" s="150"/>
      <c r="AC11" s="150"/>
      <c r="AD11" s="149"/>
      <c r="BY11" s="231"/>
      <c r="BZ11" s="231">
        <f t="shared" si="0"/>
        <v>4</v>
      </c>
    </row>
    <row r="12" spans="1:78" s="110" customFormat="1" ht="15.75" x14ac:dyDescent="0.25">
      <c r="A12" s="139" t="str">
        <f>CONCATENATE(Leyendas!$C$2)</f>
        <v>Suriname</v>
      </c>
      <c r="B12" s="151" t="str">
        <f>CONCATENATE(Leyendas!$A$2)</f>
        <v>2019</v>
      </c>
      <c r="C12" s="134">
        <v>5</v>
      </c>
      <c r="D12" s="138">
        <v>0</v>
      </c>
      <c r="E12" s="152"/>
      <c r="F12" s="153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35"/>
      <c r="R12" s="135"/>
      <c r="S12" s="154"/>
      <c r="T12" s="154"/>
      <c r="U12" s="135"/>
      <c r="V12" s="135"/>
      <c r="W12" s="135"/>
      <c r="X12" s="135"/>
      <c r="Y12" s="135"/>
      <c r="Z12" s="150"/>
      <c r="AA12" s="150"/>
      <c r="AB12" s="150"/>
      <c r="AC12" s="150"/>
      <c r="AD12" s="149"/>
      <c r="BY12" s="231"/>
      <c r="BZ12" s="231">
        <f t="shared" si="0"/>
        <v>5</v>
      </c>
    </row>
    <row r="13" spans="1:78" s="110" customFormat="1" ht="15.75" x14ac:dyDescent="0.25">
      <c r="A13" s="139" t="str">
        <f>CONCATENATE(Leyendas!$C$2)</f>
        <v>Suriname</v>
      </c>
      <c r="B13" s="151" t="str">
        <f>CONCATENATE(Leyendas!$A$2)</f>
        <v>2019</v>
      </c>
      <c r="C13" s="134">
        <v>6</v>
      </c>
      <c r="D13" s="138">
        <v>0</v>
      </c>
      <c r="E13" s="152"/>
      <c r="F13" s="153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35"/>
      <c r="R13" s="135"/>
      <c r="S13" s="154"/>
      <c r="T13" s="154"/>
      <c r="U13" s="135"/>
      <c r="V13" s="135"/>
      <c r="W13" s="135"/>
      <c r="X13" s="135"/>
      <c r="Y13" s="135"/>
      <c r="Z13" s="150"/>
      <c r="AA13" s="150"/>
      <c r="AB13" s="150"/>
      <c r="AC13" s="150"/>
      <c r="AD13" s="149"/>
      <c r="BY13" s="231"/>
      <c r="BZ13" s="231">
        <f t="shared" si="0"/>
        <v>6</v>
      </c>
    </row>
    <row r="14" spans="1:78" s="110" customFormat="1" ht="15" customHeight="1" x14ac:dyDescent="0.25">
      <c r="A14" s="139" t="str">
        <f>CONCATENATE(Leyendas!$C$2)</f>
        <v>Suriname</v>
      </c>
      <c r="B14" s="151" t="str">
        <f>CONCATENATE(Leyendas!$A$2)</f>
        <v>2019</v>
      </c>
      <c r="C14" s="134">
        <v>7</v>
      </c>
      <c r="D14" s="138">
        <v>0</v>
      </c>
      <c r="E14" s="152"/>
      <c r="F14" s="153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35"/>
      <c r="R14" s="135"/>
      <c r="S14" s="154"/>
      <c r="T14" s="154"/>
      <c r="U14" s="135"/>
      <c r="V14" s="135"/>
      <c r="W14" s="135"/>
      <c r="X14" s="135"/>
      <c r="Y14" s="135"/>
      <c r="Z14" s="150"/>
      <c r="AA14" s="150"/>
      <c r="AB14" s="150"/>
      <c r="AC14" s="150"/>
      <c r="AD14" s="149"/>
      <c r="BY14" s="231"/>
      <c r="BZ14" s="231">
        <f t="shared" si="0"/>
        <v>7</v>
      </c>
    </row>
    <row r="15" spans="1:78" s="110" customFormat="1" ht="15.75" x14ac:dyDescent="0.25">
      <c r="A15" s="139" t="str">
        <f>CONCATENATE(Leyendas!$C$2)</f>
        <v>Suriname</v>
      </c>
      <c r="B15" s="151" t="str">
        <f>CONCATENATE(Leyendas!$A$2)</f>
        <v>2019</v>
      </c>
      <c r="C15" s="134">
        <v>8</v>
      </c>
      <c r="D15" s="138">
        <v>0</v>
      </c>
      <c r="E15" s="152"/>
      <c r="F15" s="153"/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35"/>
      <c r="R15" s="135"/>
      <c r="S15" s="154"/>
      <c r="T15" s="154"/>
      <c r="U15" s="135"/>
      <c r="V15" s="135"/>
      <c r="W15" s="135"/>
      <c r="X15" s="135"/>
      <c r="Y15" s="135"/>
      <c r="Z15" s="150"/>
      <c r="AA15" s="150"/>
      <c r="AB15" s="150"/>
      <c r="AC15" s="150"/>
      <c r="AD15" s="149"/>
      <c r="BY15" s="231"/>
      <c r="BZ15" s="231">
        <f t="shared" si="0"/>
        <v>8</v>
      </c>
    </row>
    <row r="16" spans="1:78" s="110" customFormat="1" ht="15.75" x14ac:dyDescent="0.25">
      <c r="A16" s="139" t="str">
        <f>CONCATENATE(Leyendas!$C$2)</f>
        <v>Suriname</v>
      </c>
      <c r="B16" s="151" t="str">
        <f>CONCATENATE(Leyendas!$A$2)</f>
        <v>2019</v>
      </c>
      <c r="C16" s="134">
        <v>9</v>
      </c>
      <c r="D16" s="138">
        <v>0</v>
      </c>
      <c r="E16" s="152"/>
      <c r="F16" s="153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35"/>
      <c r="R16" s="135"/>
      <c r="S16" s="154"/>
      <c r="T16" s="154"/>
      <c r="U16" s="135"/>
      <c r="V16" s="135"/>
      <c r="W16" s="135"/>
      <c r="X16" s="135"/>
      <c r="Y16" s="135"/>
      <c r="Z16" s="150"/>
      <c r="AA16" s="150"/>
      <c r="AB16" s="150"/>
      <c r="AC16" s="150"/>
      <c r="AD16" s="149"/>
      <c r="BY16" s="231"/>
      <c r="BZ16" s="231">
        <f t="shared" si="0"/>
        <v>9</v>
      </c>
    </row>
    <row r="17" spans="1:78" s="110" customFormat="1" ht="15.75" x14ac:dyDescent="0.25">
      <c r="A17" s="139" t="str">
        <f>CONCATENATE(Leyendas!$C$2)</f>
        <v>Suriname</v>
      </c>
      <c r="B17" s="151" t="str">
        <f>CONCATENATE(Leyendas!$A$2)</f>
        <v>2019</v>
      </c>
      <c r="C17" s="134">
        <v>10</v>
      </c>
      <c r="D17" s="138">
        <v>0</v>
      </c>
      <c r="E17" s="152"/>
      <c r="F17" s="153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35"/>
      <c r="R17" s="135"/>
      <c r="S17" s="154"/>
      <c r="T17" s="154"/>
      <c r="U17" s="135"/>
      <c r="V17" s="135"/>
      <c r="W17" s="135"/>
      <c r="X17" s="135"/>
      <c r="Y17" s="135"/>
      <c r="Z17" s="150"/>
      <c r="AA17" s="150"/>
      <c r="AB17" s="150"/>
      <c r="AC17" s="150"/>
      <c r="AD17" s="149"/>
      <c r="BY17" s="231"/>
      <c r="BZ17" s="231">
        <f t="shared" si="0"/>
        <v>10</v>
      </c>
    </row>
    <row r="18" spans="1:78" s="110" customFormat="1" ht="15.75" x14ac:dyDescent="0.25">
      <c r="A18" s="139" t="str">
        <f>CONCATENATE(Leyendas!$C$2)</f>
        <v>Suriname</v>
      </c>
      <c r="B18" s="151" t="str">
        <f>CONCATENATE(Leyendas!$A$2)</f>
        <v>2019</v>
      </c>
      <c r="C18" s="134">
        <v>11</v>
      </c>
      <c r="D18" s="138">
        <v>0</v>
      </c>
      <c r="E18" s="152"/>
      <c r="F18" s="153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35"/>
      <c r="R18" s="135"/>
      <c r="S18" s="154"/>
      <c r="T18" s="154"/>
      <c r="U18" s="135"/>
      <c r="V18" s="135"/>
      <c r="W18" s="135"/>
      <c r="X18" s="135"/>
      <c r="Y18" s="135"/>
      <c r="Z18" s="150"/>
      <c r="AA18" s="150"/>
      <c r="AB18" s="150"/>
      <c r="AC18" s="150"/>
      <c r="AD18" s="149"/>
      <c r="BY18" s="231"/>
      <c r="BZ18" s="231">
        <f t="shared" si="0"/>
        <v>11</v>
      </c>
    </row>
    <row r="19" spans="1:78" s="110" customFormat="1" ht="15.75" x14ac:dyDescent="0.25">
      <c r="A19" s="139" t="str">
        <f>CONCATENATE(Leyendas!$C$2)</f>
        <v>Suriname</v>
      </c>
      <c r="B19" s="151" t="str">
        <f>CONCATENATE(Leyendas!$A$2)</f>
        <v>2019</v>
      </c>
      <c r="C19" s="134">
        <v>12</v>
      </c>
      <c r="D19" s="138">
        <v>0</v>
      </c>
      <c r="E19" s="152"/>
      <c r="F19" s="153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35"/>
      <c r="R19" s="135"/>
      <c r="S19" s="154"/>
      <c r="T19" s="154"/>
      <c r="U19" s="135"/>
      <c r="V19" s="135"/>
      <c r="W19" s="135"/>
      <c r="X19" s="135"/>
      <c r="Y19" s="135"/>
      <c r="Z19" s="150"/>
      <c r="AA19" s="150"/>
      <c r="AB19" s="150"/>
      <c r="AC19" s="150"/>
      <c r="AD19" s="149"/>
      <c r="BY19" s="231"/>
      <c r="BZ19" s="231">
        <f t="shared" si="0"/>
        <v>12</v>
      </c>
    </row>
    <row r="20" spans="1:78" s="110" customFormat="1" ht="15.75" x14ac:dyDescent="0.25">
      <c r="A20" s="139" t="str">
        <f>CONCATENATE(Leyendas!$C$2)</f>
        <v>Suriname</v>
      </c>
      <c r="B20" s="151" t="str">
        <f>CONCATENATE(Leyendas!$A$2)</f>
        <v>2019</v>
      </c>
      <c r="C20" s="134">
        <v>13</v>
      </c>
      <c r="D20" s="138">
        <v>0</v>
      </c>
      <c r="E20" s="152"/>
      <c r="F20" s="153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35"/>
      <c r="R20" s="135"/>
      <c r="S20" s="154"/>
      <c r="T20" s="154"/>
      <c r="U20" s="135"/>
      <c r="V20" s="135"/>
      <c r="W20" s="135"/>
      <c r="X20" s="135"/>
      <c r="Y20" s="135"/>
      <c r="Z20" s="150"/>
      <c r="AA20" s="150"/>
      <c r="AB20" s="150"/>
      <c r="AC20" s="150"/>
      <c r="AD20" s="149"/>
      <c r="BY20" s="231"/>
      <c r="BZ20" s="231">
        <f t="shared" si="0"/>
        <v>13</v>
      </c>
    </row>
    <row r="21" spans="1:78" s="110" customFormat="1" ht="15.75" x14ac:dyDescent="0.25">
      <c r="A21" s="139" t="str">
        <f>CONCATENATE(Leyendas!$C$2)</f>
        <v>Suriname</v>
      </c>
      <c r="B21" s="151" t="str">
        <f>CONCATENATE(Leyendas!$A$2)</f>
        <v>2019</v>
      </c>
      <c r="C21" s="134">
        <v>14</v>
      </c>
      <c r="D21" s="138">
        <v>0</v>
      </c>
      <c r="E21" s="152"/>
      <c r="F21" s="137"/>
      <c r="G21" s="135"/>
      <c r="H21" s="154"/>
      <c r="I21" s="154"/>
      <c r="J21" s="135"/>
      <c r="K21" s="154"/>
      <c r="L21" s="154"/>
      <c r="M21" s="135"/>
      <c r="N21" s="135"/>
      <c r="O21" s="135"/>
      <c r="P21" s="135"/>
      <c r="Q21" s="135"/>
      <c r="R21" s="135"/>
      <c r="S21" s="154"/>
      <c r="T21" s="154"/>
      <c r="U21" s="135"/>
      <c r="V21" s="135"/>
      <c r="W21" s="135"/>
      <c r="X21" s="135"/>
      <c r="Y21" s="135"/>
      <c r="Z21" s="150"/>
      <c r="AA21" s="150"/>
      <c r="AB21" s="150"/>
      <c r="AC21" s="150"/>
      <c r="AD21" s="149"/>
      <c r="BY21" s="231"/>
      <c r="BZ21" s="231">
        <f t="shared" si="0"/>
        <v>14</v>
      </c>
    </row>
    <row r="22" spans="1:78" s="110" customFormat="1" ht="15.75" x14ac:dyDescent="0.25">
      <c r="A22" s="139" t="str">
        <f>CONCATENATE(Leyendas!$C$2)</f>
        <v>Suriname</v>
      </c>
      <c r="B22" s="151" t="str">
        <f>CONCATENATE(Leyendas!$A$2)</f>
        <v>2019</v>
      </c>
      <c r="C22" s="134">
        <v>15</v>
      </c>
      <c r="D22" s="138">
        <v>0</v>
      </c>
      <c r="E22" s="152"/>
      <c r="F22" s="137"/>
      <c r="G22" s="135"/>
      <c r="H22" s="154"/>
      <c r="I22" s="154"/>
      <c r="J22" s="135"/>
      <c r="K22" s="154"/>
      <c r="L22" s="154"/>
      <c r="M22" s="135"/>
      <c r="N22" s="135"/>
      <c r="O22" s="135"/>
      <c r="P22" s="135"/>
      <c r="Q22" s="135"/>
      <c r="R22" s="135"/>
      <c r="S22" s="154"/>
      <c r="T22" s="154"/>
      <c r="U22" s="135"/>
      <c r="V22" s="135"/>
      <c r="W22" s="135"/>
      <c r="X22" s="135"/>
      <c r="Y22" s="135"/>
      <c r="Z22" s="150"/>
      <c r="AA22" s="150"/>
      <c r="AB22" s="150"/>
      <c r="AC22" s="150"/>
      <c r="AD22" s="149"/>
      <c r="BY22" s="231"/>
      <c r="BZ22" s="231">
        <f t="shared" si="0"/>
        <v>15</v>
      </c>
    </row>
    <row r="23" spans="1:78" s="110" customFormat="1" ht="15.75" x14ac:dyDescent="0.25">
      <c r="A23" s="139" t="str">
        <f>CONCATENATE(Leyendas!$C$2)</f>
        <v>Suriname</v>
      </c>
      <c r="B23" s="151" t="str">
        <f>CONCATENATE(Leyendas!$A$2)</f>
        <v>2019</v>
      </c>
      <c r="C23" s="134">
        <v>16</v>
      </c>
      <c r="D23" s="138">
        <v>0</v>
      </c>
      <c r="E23" s="152"/>
      <c r="F23" s="137"/>
      <c r="G23" s="135"/>
      <c r="H23" s="154"/>
      <c r="I23" s="154"/>
      <c r="J23" s="135"/>
      <c r="K23" s="154"/>
      <c r="L23" s="154"/>
      <c r="M23" s="135"/>
      <c r="N23" s="135"/>
      <c r="O23" s="135"/>
      <c r="P23" s="135"/>
      <c r="Q23" s="135"/>
      <c r="R23" s="135"/>
      <c r="S23" s="154"/>
      <c r="T23" s="154"/>
      <c r="U23" s="135"/>
      <c r="V23" s="135"/>
      <c r="W23" s="135"/>
      <c r="X23" s="135"/>
      <c r="Y23" s="135"/>
      <c r="Z23" s="150"/>
      <c r="AA23" s="150"/>
      <c r="AB23" s="150"/>
      <c r="AC23" s="150"/>
      <c r="AD23" s="149"/>
      <c r="BY23" s="232"/>
      <c r="BZ23" s="231">
        <f t="shared" si="0"/>
        <v>16</v>
      </c>
    </row>
    <row r="24" spans="1:78" s="110" customFormat="1" ht="15.75" x14ac:dyDescent="0.25">
      <c r="A24" s="139" t="str">
        <f>CONCATENATE(Leyendas!$C$2)</f>
        <v>Suriname</v>
      </c>
      <c r="B24" s="151" t="str">
        <f>CONCATENATE(Leyendas!$A$2)</f>
        <v>2019</v>
      </c>
      <c r="C24" s="134">
        <v>17</v>
      </c>
      <c r="D24" s="138">
        <v>0</v>
      </c>
      <c r="E24" s="152"/>
      <c r="F24" s="137"/>
      <c r="G24" s="135"/>
      <c r="H24" s="154"/>
      <c r="I24" s="154"/>
      <c r="J24" s="135"/>
      <c r="K24" s="154"/>
      <c r="L24" s="154"/>
      <c r="M24" s="135"/>
      <c r="N24" s="135"/>
      <c r="O24" s="135"/>
      <c r="P24" s="135"/>
      <c r="Q24" s="135"/>
      <c r="R24" s="135"/>
      <c r="S24" s="154"/>
      <c r="T24" s="154"/>
      <c r="U24" s="135"/>
      <c r="V24" s="135"/>
      <c r="W24" s="135"/>
      <c r="X24" s="135"/>
      <c r="Y24" s="135"/>
      <c r="Z24" s="150"/>
      <c r="AA24" s="150"/>
      <c r="AB24" s="150"/>
      <c r="AC24" s="150"/>
      <c r="AD24" s="149"/>
      <c r="BY24" s="231"/>
      <c r="BZ24" s="231">
        <f t="shared" si="0"/>
        <v>17</v>
      </c>
    </row>
    <row r="25" spans="1:78" s="110" customFormat="1" ht="15.75" x14ac:dyDescent="0.25">
      <c r="A25" s="139" t="str">
        <f>CONCATENATE(Leyendas!$C$2)</f>
        <v>Suriname</v>
      </c>
      <c r="B25" s="151" t="str">
        <f>CONCATENATE(Leyendas!$A$2)</f>
        <v>2019</v>
      </c>
      <c r="C25" s="134">
        <v>18</v>
      </c>
      <c r="D25" s="138">
        <v>0</v>
      </c>
      <c r="E25" s="152"/>
      <c r="F25" s="137"/>
      <c r="G25" s="135"/>
      <c r="H25" s="154"/>
      <c r="I25" s="135"/>
      <c r="J25" s="135"/>
      <c r="K25" s="154"/>
      <c r="L25" s="154"/>
      <c r="M25" s="135"/>
      <c r="N25" s="135"/>
      <c r="O25" s="135"/>
      <c r="P25" s="135"/>
      <c r="Q25" s="135"/>
      <c r="R25" s="135"/>
      <c r="S25" s="154"/>
      <c r="T25" s="154"/>
      <c r="U25" s="135"/>
      <c r="V25" s="135"/>
      <c r="W25" s="135"/>
      <c r="X25" s="135"/>
      <c r="Y25" s="135"/>
      <c r="Z25" s="150"/>
      <c r="AA25" s="150"/>
      <c r="AB25" s="150"/>
      <c r="AC25" s="150"/>
      <c r="AD25" s="149"/>
      <c r="BY25" s="231"/>
      <c r="BZ25" s="231">
        <f t="shared" si="0"/>
        <v>18</v>
      </c>
    </row>
    <row r="26" spans="1:78" s="110" customFormat="1" ht="15.75" x14ac:dyDescent="0.25">
      <c r="A26" s="139" t="str">
        <f>CONCATENATE(Leyendas!$C$2)</f>
        <v>Suriname</v>
      </c>
      <c r="B26" s="151" t="str">
        <f>CONCATENATE(Leyendas!$A$2)</f>
        <v>2019</v>
      </c>
      <c r="C26" s="134">
        <v>19</v>
      </c>
      <c r="D26" s="138">
        <v>0</v>
      </c>
      <c r="E26" s="152"/>
      <c r="F26" s="137"/>
      <c r="G26" s="135"/>
      <c r="H26" s="154"/>
      <c r="I26" s="135"/>
      <c r="J26" s="135"/>
      <c r="K26" s="154"/>
      <c r="L26" s="154"/>
      <c r="M26" s="135"/>
      <c r="N26" s="135"/>
      <c r="O26" s="135"/>
      <c r="P26" s="135"/>
      <c r="Q26" s="135"/>
      <c r="R26" s="135"/>
      <c r="S26" s="154"/>
      <c r="T26" s="154"/>
      <c r="U26" s="135"/>
      <c r="V26" s="135"/>
      <c r="W26" s="135"/>
      <c r="X26" s="135"/>
      <c r="Y26" s="135"/>
      <c r="Z26" s="150"/>
      <c r="AA26" s="150"/>
      <c r="AB26" s="150"/>
      <c r="AC26" s="150"/>
      <c r="AD26" s="149"/>
      <c r="BY26" s="231"/>
      <c r="BZ26" s="231">
        <f t="shared" si="0"/>
        <v>19</v>
      </c>
    </row>
    <row r="27" spans="1:78" s="110" customFormat="1" ht="15.75" x14ac:dyDescent="0.25">
      <c r="A27" s="139" t="str">
        <f>CONCATENATE(Leyendas!$C$2)</f>
        <v>Suriname</v>
      </c>
      <c r="B27" s="151" t="str">
        <f>CONCATENATE(Leyendas!$A$2)</f>
        <v>2019</v>
      </c>
      <c r="C27" s="134">
        <v>20</v>
      </c>
      <c r="D27" s="138">
        <v>0</v>
      </c>
      <c r="E27" s="152"/>
      <c r="F27" s="137"/>
      <c r="G27" s="135"/>
      <c r="H27" s="154"/>
      <c r="I27" s="135"/>
      <c r="J27" s="135"/>
      <c r="K27" s="154"/>
      <c r="L27" s="154"/>
      <c r="M27" s="135"/>
      <c r="N27" s="135"/>
      <c r="O27" s="135"/>
      <c r="P27" s="135"/>
      <c r="Q27" s="135"/>
      <c r="R27" s="135"/>
      <c r="S27" s="154"/>
      <c r="T27" s="154"/>
      <c r="U27" s="135"/>
      <c r="V27" s="135"/>
      <c r="W27" s="135"/>
      <c r="X27" s="135"/>
      <c r="Y27" s="135"/>
      <c r="Z27" s="150"/>
      <c r="AA27" s="150"/>
      <c r="AB27" s="150"/>
      <c r="AC27" s="150"/>
      <c r="AD27" s="149"/>
      <c r="BY27" s="231"/>
      <c r="BZ27" s="231">
        <f t="shared" si="0"/>
        <v>20</v>
      </c>
    </row>
    <row r="28" spans="1:78" s="110" customFormat="1" ht="15.75" x14ac:dyDescent="0.25">
      <c r="A28" s="139" t="str">
        <f>CONCATENATE(Leyendas!$C$2)</f>
        <v>Suriname</v>
      </c>
      <c r="B28" s="151" t="str">
        <f>CONCATENATE(Leyendas!$A$2)</f>
        <v>2019</v>
      </c>
      <c r="C28" s="134">
        <v>21</v>
      </c>
      <c r="D28" s="138">
        <v>0</v>
      </c>
      <c r="E28" s="152"/>
      <c r="F28" s="137"/>
      <c r="G28" s="135"/>
      <c r="H28" s="154"/>
      <c r="I28" s="135"/>
      <c r="J28" s="135"/>
      <c r="K28" s="154"/>
      <c r="L28" s="154"/>
      <c r="M28" s="135"/>
      <c r="N28" s="135"/>
      <c r="O28" s="135"/>
      <c r="P28" s="135"/>
      <c r="Q28" s="135"/>
      <c r="R28" s="135"/>
      <c r="S28" s="154"/>
      <c r="T28" s="154"/>
      <c r="U28" s="135"/>
      <c r="V28" s="135"/>
      <c r="W28" s="135"/>
      <c r="X28" s="135"/>
      <c r="Y28" s="135"/>
      <c r="Z28" s="150"/>
      <c r="AA28" s="150"/>
      <c r="AB28" s="150"/>
      <c r="AC28" s="150"/>
      <c r="AD28" s="149"/>
      <c r="BY28" s="231"/>
      <c r="BZ28" s="231">
        <f t="shared" si="0"/>
        <v>21</v>
      </c>
    </row>
    <row r="29" spans="1:78" s="110" customFormat="1" ht="15" customHeight="1" x14ac:dyDescent="0.25">
      <c r="A29" s="139" t="str">
        <f>CONCATENATE(Leyendas!$C$2)</f>
        <v>Suriname</v>
      </c>
      <c r="B29" s="151" t="str">
        <f>CONCATENATE(Leyendas!$A$2)</f>
        <v>2019</v>
      </c>
      <c r="C29" s="134">
        <v>22</v>
      </c>
      <c r="D29" s="138">
        <v>0</v>
      </c>
      <c r="E29" s="152"/>
      <c r="F29" s="137"/>
      <c r="G29" s="135"/>
      <c r="H29" s="154"/>
      <c r="I29" s="135"/>
      <c r="J29" s="135"/>
      <c r="K29" s="154"/>
      <c r="L29" s="154"/>
      <c r="M29" s="135"/>
      <c r="N29" s="135"/>
      <c r="O29" s="135"/>
      <c r="P29" s="135"/>
      <c r="Q29" s="135"/>
      <c r="R29" s="135"/>
      <c r="S29" s="154"/>
      <c r="T29" s="154"/>
      <c r="U29" s="135"/>
      <c r="V29" s="135"/>
      <c r="W29" s="135"/>
      <c r="X29" s="135"/>
      <c r="Y29" s="135"/>
      <c r="Z29" s="150"/>
      <c r="AA29" s="150"/>
      <c r="AB29" s="150"/>
      <c r="AC29" s="150"/>
      <c r="AD29" s="149"/>
      <c r="BY29" s="231"/>
      <c r="BZ29" s="231">
        <f t="shared" si="0"/>
        <v>22</v>
      </c>
    </row>
    <row r="30" spans="1:78" s="110" customFormat="1" ht="15.75" x14ac:dyDescent="0.25">
      <c r="A30" s="139" t="str">
        <f>CONCATENATE(Leyendas!$C$2)</f>
        <v>Suriname</v>
      </c>
      <c r="B30" s="151" t="str">
        <f>CONCATENATE(Leyendas!$A$2)</f>
        <v>2019</v>
      </c>
      <c r="C30" s="134">
        <v>23</v>
      </c>
      <c r="D30" s="138">
        <v>0</v>
      </c>
      <c r="E30" s="152"/>
      <c r="F30" s="137"/>
      <c r="G30" s="135"/>
      <c r="H30" s="154"/>
      <c r="I30" s="135"/>
      <c r="J30" s="135"/>
      <c r="K30" s="154"/>
      <c r="L30" s="154"/>
      <c r="M30" s="135"/>
      <c r="N30" s="135"/>
      <c r="O30" s="135"/>
      <c r="P30" s="135"/>
      <c r="Q30" s="135"/>
      <c r="R30" s="135"/>
      <c r="S30" s="154"/>
      <c r="T30" s="154"/>
      <c r="U30" s="135"/>
      <c r="V30" s="135"/>
      <c r="W30" s="135"/>
      <c r="X30" s="135"/>
      <c r="Y30" s="135"/>
      <c r="Z30" s="150"/>
      <c r="AA30" s="150"/>
      <c r="AB30" s="150"/>
      <c r="AC30" s="150"/>
      <c r="AD30" s="149"/>
      <c r="BY30" s="231"/>
      <c r="BZ30" s="231">
        <f t="shared" si="0"/>
        <v>23</v>
      </c>
    </row>
    <row r="31" spans="1:78" s="110" customFormat="1" ht="15.75" x14ac:dyDescent="0.25">
      <c r="A31" s="139" t="str">
        <f>CONCATENATE(Leyendas!$C$2)</f>
        <v>Suriname</v>
      </c>
      <c r="B31" s="151" t="str">
        <f>CONCATENATE(Leyendas!$A$2)</f>
        <v>2019</v>
      </c>
      <c r="C31" s="134">
        <v>24</v>
      </c>
      <c r="D31" s="138">
        <v>0</v>
      </c>
      <c r="E31" s="152"/>
      <c r="F31" s="137"/>
      <c r="G31" s="135"/>
      <c r="H31" s="154"/>
      <c r="I31" s="135"/>
      <c r="J31" s="135"/>
      <c r="K31" s="154"/>
      <c r="L31" s="154"/>
      <c r="M31" s="135"/>
      <c r="N31" s="135"/>
      <c r="O31" s="135"/>
      <c r="P31" s="135"/>
      <c r="Q31" s="135"/>
      <c r="R31" s="135"/>
      <c r="S31" s="154"/>
      <c r="T31" s="154"/>
      <c r="U31" s="135"/>
      <c r="V31" s="135"/>
      <c r="W31" s="135"/>
      <c r="X31" s="135"/>
      <c r="Y31" s="135"/>
      <c r="Z31" s="150"/>
      <c r="AA31" s="150"/>
      <c r="AB31" s="150"/>
      <c r="AC31" s="150"/>
      <c r="AD31" s="149"/>
      <c r="BY31" s="231"/>
      <c r="BZ31" s="231">
        <f t="shared" si="0"/>
        <v>24</v>
      </c>
    </row>
    <row r="32" spans="1:78" s="110" customFormat="1" ht="15.75" x14ac:dyDescent="0.25">
      <c r="A32" s="139" t="str">
        <f>CONCATENATE(Leyendas!$C$2)</f>
        <v>Suriname</v>
      </c>
      <c r="B32" s="151" t="str">
        <f>CONCATENATE(Leyendas!$A$2)</f>
        <v>2019</v>
      </c>
      <c r="C32" s="134">
        <v>25</v>
      </c>
      <c r="D32" s="138">
        <v>0</v>
      </c>
      <c r="E32" s="152"/>
      <c r="F32" s="137"/>
      <c r="G32" s="135"/>
      <c r="H32" s="154"/>
      <c r="I32" s="135"/>
      <c r="J32" s="135"/>
      <c r="K32" s="154"/>
      <c r="L32" s="154"/>
      <c r="M32" s="135"/>
      <c r="N32" s="135"/>
      <c r="O32" s="135"/>
      <c r="P32" s="135"/>
      <c r="Q32" s="135"/>
      <c r="R32" s="135"/>
      <c r="S32" s="154"/>
      <c r="T32" s="154"/>
      <c r="U32" s="135"/>
      <c r="V32" s="135"/>
      <c r="W32" s="135"/>
      <c r="X32" s="135"/>
      <c r="Y32" s="135"/>
      <c r="Z32" s="150"/>
      <c r="AA32" s="150"/>
      <c r="AB32" s="150"/>
      <c r="AC32" s="150"/>
      <c r="AD32" s="148"/>
      <c r="BY32" s="231"/>
      <c r="BZ32" s="231">
        <f t="shared" si="0"/>
        <v>25</v>
      </c>
    </row>
    <row r="33" spans="1:78" s="110" customFormat="1" ht="15.75" x14ac:dyDescent="0.25">
      <c r="A33" s="139" t="str">
        <f>CONCATENATE(Leyendas!$C$2)</f>
        <v>Suriname</v>
      </c>
      <c r="B33" s="151" t="str">
        <f>CONCATENATE(Leyendas!$A$2)</f>
        <v>2019</v>
      </c>
      <c r="C33" s="134">
        <v>26</v>
      </c>
      <c r="D33" s="138">
        <v>0</v>
      </c>
      <c r="E33" s="152"/>
      <c r="F33" s="137"/>
      <c r="G33" s="135"/>
      <c r="H33" s="154"/>
      <c r="I33" s="135"/>
      <c r="J33" s="135"/>
      <c r="K33" s="154"/>
      <c r="L33" s="154"/>
      <c r="M33" s="135"/>
      <c r="N33" s="135"/>
      <c r="O33" s="135"/>
      <c r="P33" s="135"/>
      <c r="Q33" s="135"/>
      <c r="R33" s="135"/>
      <c r="S33" s="154"/>
      <c r="T33" s="154"/>
      <c r="U33" s="135"/>
      <c r="V33" s="135"/>
      <c r="W33" s="135"/>
      <c r="X33" s="135"/>
      <c r="Y33" s="135"/>
      <c r="Z33" s="150"/>
      <c r="AA33" s="150"/>
      <c r="AB33" s="150"/>
      <c r="AC33" s="150"/>
      <c r="AD33" s="148"/>
      <c r="BY33" s="231"/>
      <c r="BZ33" s="231">
        <f t="shared" si="0"/>
        <v>26</v>
      </c>
    </row>
    <row r="34" spans="1:78" s="110" customFormat="1" ht="15.75" x14ac:dyDescent="0.25">
      <c r="A34" s="139" t="str">
        <f>CONCATENATE(Leyendas!$C$2)</f>
        <v>Suriname</v>
      </c>
      <c r="B34" s="151" t="str">
        <f>CONCATENATE(Leyendas!$A$2)</f>
        <v>2019</v>
      </c>
      <c r="C34" s="134">
        <v>27</v>
      </c>
      <c r="D34" s="138">
        <v>0</v>
      </c>
      <c r="E34" s="152"/>
      <c r="F34" s="137"/>
      <c r="G34" s="135"/>
      <c r="H34" s="154"/>
      <c r="I34" s="135"/>
      <c r="J34" s="135"/>
      <c r="K34" s="154"/>
      <c r="L34" s="154"/>
      <c r="M34" s="135"/>
      <c r="N34" s="135"/>
      <c r="O34" s="135"/>
      <c r="P34" s="135"/>
      <c r="Q34" s="135"/>
      <c r="R34" s="135"/>
      <c r="S34" s="154"/>
      <c r="T34" s="154"/>
      <c r="U34" s="135"/>
      <c r="V34" s="135"/>
      <c r="W34" s="135"/>
      <c r="X34" s="135"/>
      <c r="Y34" s="135"/>
      <c r="Z34" s="150"/>
      <c r="AA34" s="150"/>
      <c r="AB34" s="150"/>
      <c r="AC34" s="150"/>
      <c r="AD34" s="148"/>
      <c r="BY34" s="231"/>
      <c r="BZ34" s="231">
        <f t="shared" si="0"/>
        <v>27</v>
      </c>
    </row>
    <row r="35" spans="1:78" s="110" customFormat="1" ht="15.75" x14ac:dyDescent="0.25">
      <c r="A35" s="139" t="str">
        <f>CONCATENATE(Leyendas!$C$2)</f>
        <v>Suriname</v>
      </c>
      <c r="B35" s="151" t="str">
        <f>CONCATENATE(Leyendas!$A$2)</f>
        <v>2019</v>
      </c>
      <c r="C35" s="134">
        <v>28</v>
      </c>
      <c r="D35" s="138">
        <v>0</v>
      </c>
      <c r="E35" s="152"/>
      <c r="F35" s="137"/>
      <c r="G35" s="135"/>
      <c r="H35" s="154"/>
      <c r="I35" s="135"/>
      <c r="J35" s="135"/>
      <c r="K35" s="154"/>
      <c r="L35" s="154"/>
      <c r="M35" s="135"/>
      <c r="N35" s="135"/>
      <c r="O35" s="135"/>
      <c r="P35" s="135"/>
      <c r="Q35" s="135"/>
      <c r="R35" s="135"/>
      <c r="S35" s="154"/>
      <c r="T35" s="154"/>
      <c r="U35" s="135"/>
      <c r="V35" s="135"/>
      <c r="W35" s="135"/>
      <c r="X35" s="135"/>
      <c r="Y35" s="135"/>
      <c r="Z35" s="150"/>
      <c r="AA35" s="150"/>
      <c r="AB35" s="150"/>
      <c r="AC35" s="150"/>
      <c r="AD35" s="148"/>
      <c r="BY35" s="231"/>
      <c r="BZ35" s="231">
        <f t="shared" si="0"/>
        <v>28</v>
      </c>
    </row>
    <row r="36" spans="1:78" s="110" customFormat="1" ht="15.75" x14ac:dyDescent="0.25">
      <c r="A36" s="139" t="str">
        <f>CONCATENATE(Leyendas!$C$2)</f>
        <v>Suriname</v>
      </c>
      <c r="B36" s="151" t="str">
        <f>CONCATENATE(Leyendas!$A$2)</f>
        <v>2019</v>
      </c>
      <c r="C36" s="134">
        <v>29</v>
      </c>
      <c r="D36" s="138">
        <v>0</v>
      </c>
      <c r="E36" s="152"/>
      <c r="F36" s="137"/>
      <c r="G36" s="135"/>
      <c r="H36" s="154"/>
      <c r="I36" s="135"/>
      <c r="J36" s="135"/>
      <c r="K36" s="154"/>
      <c r="L36" s="154"/>
      <c r="M36" s="135"/>
      <c r="N36" s="135"/>
      <c r="O36" s="135"/>
      <c r="P36" s="135"/>
      <c r="Q36" s="135"/>
      <c r="R36" s="135"/>
      <c r="S36" s="154"/>
      <c r="T36" s="154"/>
      <c r="U36" s="135"/>
      <c r="V36" s="135"/>
      <c r="W36" s="135"/>
      <c r="X36" s="135"/>
      <c r="Y36" s="135"/>
      <c r="Z36" s="150"/>
      <c r="AA36" s="150"/>
      <c r="AB36" s="150"/>
      <c r="AC36" s="150"/>
      <c r="AD36" s="148"/>
      <c r="BY36" s="231"/>
      <c r="BZ36" s="231">
        <f t="shared" si="0"/>
        <v>29</v>
      </c>
    </row>
    <row r="37" spans="1:78" s="110" customFormat="1" ht="15.75" x14ac:dyDescent="0.25">
      <c r="A37" s="139" t="str">
        <f>CONCATENATE(Leyendas!$C$2)</f>
        <v>Suriname</v>
      </c>
      <c r="B37" s="151" t="str">
        <f>CONCATENATE(Leyendas!$A$2)</f>
        <v>2019</v>
      </c>
      <c r="C37" s="134">
        <v>30</v>
      </c>
      <c r="D37" s="138">
        <v>0</v>
      </c>
      <c r="E37" s="152"/>
      <c r="F37" s="137"/>
      <c r="G37" s="135"/>
      <c r="H37" s="154"/>
      <c r="I37" s="135"/>
      <c r="J37" s="135"/>
      <c r="K37" s="154"/>
      <c r="L37" s="154"/>
      <c r="M37" s="135"/>
      <c r="N37" s="135"/>
      <c r="O37" s="135"/>
      <c r="P37" s="135"/>
      <c r="Q37" s="135"/>
      <c r="R37" s="135"/>
      <c r="S37" s="154"/>
      <c r="T37" s="154"/>
      <c r="U37" s="135"/>
      <c r="V37" s="135"/>
      <c r="W37" s="135"/>
      <c r="X37" s="135"/>
      <c r="Y37" s="135"/>
      <c r="Z37" s="150"/>
      <c r="AA37" s="150"/>
      <c r="AB37" s="150"/>
      <c r="AC37" s="150"/>
      <c r="AD37" s="148"/>
      <c r="BY37" s="231"/>
      <c r="BZ37" s="231">
        <f t="shared" si="0"/>
        <v>30</v>
      </c>
    </row>
    <row r="38" spans="1:78" s="110" customFormat="1" ht="15.75" x14ac:dyDescent="0.25">
      <c r="A38" s="139" t="str">
        <f>CONCATENATE(Leyendas!$C$2)</f>
        <v>Suriname</v>
      </c>
      <c r="B38" s="151" t="str">
        <f>CONCATENATE(Leyendas!$A$2)</f>
        <v>2019</v>
      </c>
      <c r="C38" s="134">
        <v>31</v>
      </c>
      <c r="D38" s="138">
        <v>0</v>
      </c>
      <c r="E38" s="152"/>
      <c r="F38" s="137"/>
      <c r="G38" s="135"/>
      <c r="H38" s="154"/>
      <c r="I38" s="135"/>
      <c r="J38" s="135"/>
      <c r="K38" s="154"/>
      <c r="L38" s="154"/>
      <c r="M38" s="135"/>
      <c r="N38" s="135"/>
      <c r="O38" s="135"/>
      <c r="P38" s="135"/>
      <c r="Q38" s="135"/>
      <c r="R38" s="135"/>
      <c r="S38" s="154"/>
      <c r="T38" s="154"/>
      <c r="U38" s="135"/>
      <c r="V38" s="135"/>
      <c r="W38" s="135"/>
      <c r="X38" s="135"/>
      <c r="Y38" s="135"/>
      <c r="Z38" s="150"/>
      <c r="AA38" s="150"/>
      <c r="AB38" s="150"/>
      <c r="AC38" s="150"/>
      <c r="AD38" s="148"/>
      <c r="BY38" s="231"/>
      <c r="BZ38" s="231">
        <f t="shared" si="0"/>
        <v>31</v>
      </c>
    </row>
    <row r="39" spans="1:78" s="110" customFormat="1" ht="15.75" x14ac:dyDescent="0.25">
      <c r="A39" s="139" t="str">
        <f>CONCATENATE(Leyendas!$C$2)</f>
        <v>Suriname</v>
      </c>
      <c r="B39" s="151" t="str">
        <f>CONCATENATE(Leyendas!$A$2)</f>
        <v>2019</v>
      </c>
      <c r="C39" s="134">
        <v>32</v>
      </c>
      <c r="D39" s="138">
        <v>0</v>
      </c>
      <c r="E39" s="152"/>
      <c r="F39" s="137"/>
      <c r="G39" s="135"/>
      <c r="H39" s="154"/>
      <c r="I39" s="135"/>
      <c r="J39" s="135"/>
      <c r="K39" s="154"/>
      <c r="L39" s="154"/>
      <c r="M39" s="135"/>
      <c r="N39" s="135"/>
      <c r="O39" s="135"/>
      <c r="P39" s="135"/>
      <c r="Q39" s="135"/>
      <c r="R39" s="135"/>
      <c r="S39" s="154"/>
      <c r="T39" s="154"/>
      <c r="U39" s="135"/>
      <c r="V39" s="135"/>
      <c r="W39" s="135"/>
      <c r="X39" s="135"/>
      <c r="Y39" s="135"/>
      <c r="Z39" s="150"/>
      <c r="AA39" s="150"/>
      <c r="AB39" s="150"/>
      <c r="AC39" s="150"/>
      <c r="AD39" s="148"/>
      <c r="BY39" s="231"/>
      <c r="BZ39" s="231">
        <f t="shared" si="0"/>
        <v>32</v>
      </c>
    </row>
    <row r="40" spans="1:78" s="110" customFormat="1" ht="15.75" x14ac:dyDescent="0.25">
      <c r="A40" s="139" t="str">
        <f>CONCATENATE(Leyendas!$C$2)</f>
        <v>Suriname</v>
      </c>
      <c r="B40" s="151" t="str">
        <f>CONCATENATE(Leyendas!$A$2)</f>
        <v>2019</v>
      </c>
      <c r="C40" s="134">
        <v>33</v>
      </c>
      <c r="D40" s="138">
        <v>0</v>
      </c>
      <c r="E40" s="152"/>
      <c r="F40" s="137"/>
      <c r="G40" s="135"/>
      <c r="H40" s="154"/>
      <c r="I40" s="135"/>
      <c r="J40" s="135"/>
      <c r="K40" s="154"/>
      <c r="L40" s="154"/>
      <c r="M40" s="135"/>
      <c r="N40" s="135"/>
      <c r="O40" s="135"/>
      <c r="P40" s="135"/>
      <c r="Q40" s="135"/>
      <c r="R40" s="135"/>
      <c r="S40" s="154"/>
      <c r="T40" s="154"/>
      <c r="U40" s="135"/>
      <c r="V40" s="135"/>
      <c r="W40" s="135"/>
      <c r="X40" s="135"/>
      <c r="Y40" s="135"/>
      <c r="Z40" s="150"/>
      <c r="AA40" s="150"/>
      <c r="AB40" s="150"/>
      <c r="AC40" s="150"/>
      <c r="AD40" s="148"/>
      <c r="BY40" s="231"/>
      <c r="BZ40" s="231">
        <f t="shared" si="0"/>
        <v>33</v>
      </c>
    </row>
    <row r="41" spans="1:78" s="110" customFormat="1" ht="15.75" x14ac:dyDescent="0.25">
      <c r="A41" s="139" t="str">
        <f>CONCATENATE(Leyendas!$C$2)</f>
        <v>Suriname</v>
      </c>
      <c r="B41" s="151" t="str">
        <f>CONCATENATE(Leyendas!$A$2)</f>
        <v>2019</v>
      </c>
      <c r="C41" s="134">
        <v>34</v>
      </c>
      <c r="D41" s="138">
        <v>0</v>
      </c>
      <c r="E41" s="152"/>
      <c r="F41" s="137"/>
      <c r="G41" s="135"/>
      <c r="H41" s="154"/>
      <c r="I41" s="135"/>
      <c r="J41" s="135"/>
      <c r="K41" s="154"/>
      <c r="L41" s="154"/>
      <c r="M41" s="135"/>
      <c r="N41" s="135"/>
      <c r="O41" s="135"/>
      <c r="P41" s="135"/>
      <c r="Q41" s="135"/>
      <c r="R41" s="135"/>
      <c r="S41" s="154"/>
      <c r="T41" s="154"/>
      <c r="U41" s="135"/>
      <c r="V41" s="135"/>
      <c r="W41" s="135"/>
      <c r="X41" s="135"/>
      <c r="Y41" s="135"/>
      <c r="Z41" s="150"/>
      <c r="AA41" s="150"/>
      <c r="AB41" s="150"/>
      <c r="AC41" s="150"/>
      <c r="AD41" s="148"/>
      <c r="BY41" s="231"/>
      <c r="BZ41" s="231">
        <f t="shared" si="0"/>
        <v>34</v>
      </c>
    </row>
    <row r="42" spans="1:78" s="110" customFormat="1" ht="15.75" x14ac:dyDescent="0.25">
      <c r="A42" s="139" t="str">
        <f>CONCATENATE(Leyendas!$C$2)</f>
        <v>Suriname</v>
      </c>
      <c r="B42" s="151" t="str">
        <f>CONCATENATE(Leyendas!$A$2)</f>
        <v>2019</v>
      </c>
      <c r="C42" s="134">
        <v>35</v>
      </c>
      <c r="D42" s="138">
        <v>0</v>
      </c>
      <c r="E42" s="152"/>
      <c r="F42" s="137"/>
      <c r="G42" s="135"/>
      <c r="H42" s="154"/>
      <c r="I42" s="135"/>
      <c r="J42" s="135"/>
      <c r="K42" s="154"/>
      <c r="L42" s="154"/>
      <c r="M42" s="135"/>
      <c r="N42" s="135"/>
      <c r="O42" s="135"/>
      <c r="P42" s="135"/>
      <c r="Q42" s="135"/>
      <c r="R42" s="135"/>
      <c r="S42" s="154"/>
      <c r="T42" s="154"/>
      <c r="U42" s="135"/>
      <c r="V42" s="135"/>
      <c r="W42" s="135"/>
      <c r="X42" s="135"/>
      <c r="Y42" s="135"/>
      <c r="Z42" s="150"/>
      <c r="AA42" s="150"/>
      <c r="AB42" s="150"/>
      <c r="AC42" s="150"/>
      <c r="AD42" s="148"/>
      <c r="BY42" s="231"/>
      <c r="BZ42" s="231">
        <f t="shared" si="0"/>
        <v>35</v>
      </c>
    </row>
    <row r="43" spans="1:78" s="110" customFormat="1" ht="15.75" x14ac:dyDescent="0.25">
      <c r="A43" s="139" t="str">
        <f>CONCATENATE(Leyendas!$C$2)</f>
        <v>Suriname</v>
      </c>
      <c r="B43" s="151" t="str">
        <f>CONCATENATE(Leyendas!$A$2)</f>
        <v>2019</v>
      </c>
      <c r="C43" s="134">
        <v>36</v>
      </c>
      <c r="D43" s="138">
        <v>0</v>
      </c>
      <c r="E43" s="152"/>
      <c r="F43" s="137"/>
      <c r="G43" s="135"/>
      <c r="H43" s="154"/>
      <c r="I43" s="135"/>
      <c r="J43" s="135"/>
      <c r="K43" s="154"/>
      <c r="L43" s="154"/>
      <c r="M43" s="135"/>
      <c r="N43" s="135"/>
      <c r="O43" s="135"/>
      <c r="P43" s="135"/>
      <c r="Q43" s="135"/>
      <c r="R43" s="135"/>
      <c r="S43" s="154"/>
      <c r="T43" s="154"/>
      <c r="U43" s="135"/>
      <c r="V43" s="135"/>
      <c r="W43" s="135"/>
      <c r="X43" s="135"/>
      <c r="Y43" s="135"/>
      <c r="Z43" s="150"/>
      <c r="AA43" s="150"/>
      <c r="AB43" s="150"/>
      <c r="AC43" s="150"/>
      <c r="AD43" s="148"/>
      <c r="BY43" s="231"/>
      <c r="BZ43" s="231">
        <f t="shared" si="0"/>
        <v>36</v>
      </c>
    </row>
    <row r="44" spans="1:78" s="110" customFormat="1" ht="15" customHeight="1" x14ac:dyDescent="0.25">
      <c r="A44" s="139" t="str">
        <f>CONCATENATE(Leyendas!$C$2)</f>
        <v>Suriname</v>
      </c>
      <c r="B44" s="151" t="str">
        <f>CONCATENATE(Leyendas!$A$2)</f>
        <v>2019</v>
      </c>
      <c r="C44" s="134">
        <v>37</v>
      </c>
      <c r="D44" s="138">
        <v>0</v>
      </c>
      <c r="E44" s="152"/>
      <c r="F44" s="137"/>
      <c r="G44" s="135"/>
      <c r="H44" s="154"/>
      <c r="I44" s="135"/>
      <c r="J44" s="135"/>
      <c r="K44" s="154"/>
      <c r="L44" s="154"/>
      <c r="M44" s="135"/>
      <c r="N44" s="135"/>
      <c r="O44" s="135"/>
      <c r="P44" s="135"/>
      <c r="Q44" s="135"/>
      <c r="R44" s="135"/>
      <c r="S44" s="154"/>
      <c r="T44" s="154"/>
      <c r="U44" s="135"/>
      <c r="V44" s="135"/>
      <c r="W44" s="135"/>
      <c r="X44" s="135"/>
      <c r="Y44" s="135"/>
      <c r="Z44" s="150"/>
      <c r="AA44" s="150"/>
      <c r="AB44" s="150"/>
      <c r="AC44" s="150"/>
      <c r="AD44" s="148"/>
      <c r="BY44" s="231"/>
      <c r="BZ44" s="231">
        <f t="shared" si="0"/>
        <v>37</v>
      </c>
    </row>
    <row r="45" spans="1:78" s="110" customFormat="1" ht="15.75" x14ac:dyDescent="0.25">
      <c r="A45" s="139" t="str">
        <f>CONCATENATE(Leyendas!$C$2)</f>
        <v>Suriname</v>
      </c>
      <c r="B45" s="151" t="str">
        <f>CONCATENATE(Leyendas!$A$2)</f>
        <v>2019</v>
      </c>
      <c r="C45" s="134">
        <v>38</v>
      </c>
      <c r="D45" s="138">
        <v>0</v>
      </c>
      <c r="E45" s="152"/>
      <c r="F45" s="137"/>
      <c r="G45" s="135"/>
      <c r="H45" s="154"/>
      <c r="I45" s="135"/>
      <c r="J45" s="135"/>
      <c r="K45" s="154"/>
      <c r="L45" s="154"/>
      <c r="M45" s="135"/>
      <c r="N45" s="135"/>
      <c r="O45" s="135"/>
      <c r="P45" s="135"/>
      <c r="Q45" s="135"/>
      <c r="R45" s="135"/>
      <c r="S45" s="154"/>
      <c r="T45" s="154"/>
      <c r="U45" s="135"/>
      <c r="V45" s="135"/>
      <c r="W45" s="135"/>
      <c r="X45" s="135"/>
      <c r="Y45" s="135"/>
      <c r="Z45" s="150"/>
      <c r="AA45" s="150"/>
      <c r="AB45" s="150"/>
      <c r="AC45" s="150"/>
      <c r="AD45" s="148"/>
      <c r="BY45" s="231"/>
      <c r="BZ45" s="231">
        <f t="shared" si="0"/>
        <v>38</v>
      </c>
    </row>
    <row r="46" spans="1:78" s="110" customFormat="1" ht="15.75" x14ac:dyDescent="0.25">
      <c r="A46" s="139" t="str">
        <f>CONCATENATE(Leyendas!$C$2)</f>
        <v>Suriname</v>
      </c>
      <c r="B46" s="151" t="str">
        <f>CONCATENATE(Leyendas!$A$2)</f>
        <v>2019</v>
      </c>
      <c r="C46" s="134">
        <v>39</v>
      </c>
      <c r="D46" s="138">
        <v>0</v>
      </c>
      <c r="E46" s="147"/>
      <c r="F46" s="137"/>
      <c r="G46" s="135"/>
      <c r="H46" s="154"/>
      <c r="I46" s="135"/>
      <c r="J46" s="135"/>
      <c r="K46" s="154"/>
      <c r="L46" s="154"/>
      <c r="M46" s="135"/>
      <c r="N46" s="135"/>
      <c r="O46" s="135"/>
      <c r="P46" s="135"/>
      <c r="Q46" s="135"/>
      <c r="R46" s="135"/>
      <c r="S46" s="154"/>
      <c r="T46" s="154"/>
      <c r="U46" s="135"/>
      <c r="V46" s="135"/>
      <c r="W46" s="135"/>
      <c r="X46" s="135"/>
      <c r="Y46" s="135"/>
      <c r="Z46" s="150"/>
      <c r="AA46" s="150"/>
      <c r="AB46" s="150"/>
      <c r="AC46" s="150"/>
      <c r="AD46" s="148"/>
      <c r="BY46" s="231"/>
      <c r="BZ46" s="231">
        <f t="shared" si="0"/>
        <v>39</v>
      </c>
    </row>
    <row r="47" spans="1:78" s="110" customFormat="1" ht="15.75" x14ac:dyDescent="0.25">
      <c r="A47" s="139" t="str">
        <f>CONCATENATE(Leyendas!$C$2)</f>
        <v>Suriname</v>
      </c>
      <c r="B47" s="151" t="str">
        <f>CONCATENATE(Leyendas!$A$2)</f>
        <v>2019</v>
      </c>
      <c r="C47" s="134">
        <v>40</v>
      </c>
      <c r="D47" s="138">
        <v>0</v>
      </c>
      <c r="E47" s="152"/>
      <c r="F47" s="137"/>
      <c r="G47" s="135"/>
      <c r="H47" s="154"/>
      <c r="I47" s="135"/>
      <c r="J47" s="135"/>
      <c r="K47" s="154"/>
      <c r="L47" s="154"/>
      <c r="M47" s="135"/>
      <c r="N47" s="135"/>
      <c r="O47" s="135"/>
      <c r="P47" s="135"/>
      <c r="Q47" s="135"/>
      <c r="R47" s="135"/>
      <c r="S47" s="154"/>
      <c r="T47" s="154"/>
      <c r="U47" s="135"/>
      <c r="V47" s="135"/>
      <c r="W47" s="135"/>
      <c r="X47" s="135"/>
      <c r="Y47" s="135"/>
      <c r="Z47" s="150"/>
      <c r="AA47" s="150"/>
      <c r="AB47" s="150"/>
      <c r="AC47" s="150"/>
      <c r="AD47" s="148"/>
      <c r="BY47" s="231"/>
      <c r="BZ47" s="231">
        <f t="shared" si="0"/>
        <v>40</v>
      </c>
    </row>
    <row r="48" spans="1:78" s="110" customFormat="1" ht="15.75" x14ac:dyDescent="0.25">
      <c r="A48" s="139" t="str">
        <f>CONCATENATE(Leyendas!$C$2)</f>
        <v>Suriname</v>
      </c>
      <c r="B48" s="151" t="str">
        <f>CONCATENATE(Leyendas!$A$2)</f>
        <v>2019</v>
      </c>
      <c r="C48" s="134">
        <v>41</v>
      </c>
      <c r="D48" s="138">
        <v>0</v>
      </c>
      <c r="E48" s="152"/>
      <c r="F48" s="137"/>
      <c r="G48" s="135"/>
      <c r="H48" s="154"/>
      <c r="I48" s="135"/>
      <c r="J48" s="135"/>
      <c r="K48" s="154"/>
      <c r="L48" s="154"/>
      <c r="M48" s="135"/>
      <c r="N48" s="135"/>
      <c r="O48" s="135"/>
      <c r="P48" s="135"/>
      <c r="Q48" s="135"/>
      <c r="R48" s="135"/>
      <c r="S48" s="154"/>
      <c r="T48" s="154"/>
      <c r="U48" s="135"/>
      <c r="V48" s="135"/>
      <c r="W48" s="135"/>
      <c r="X48" s="135"/>
      <c r="Y48" s="135"/>
      <c r="Z48" s="150"/>
      <c r="AA48" s="150"/>
      <c r="AB48" s="150"/>
      <c r="AC48" s="150"/>
      <c r="AD48" s="148"/>
      <c r="BY48" s="231"/>
      <c r="BZ48" s="231">
        <f t="shared" si="0"/>
        <v>41</v>
      </c>
    </row>
    <row r="49" spans="1:78" s="110" customFormat="1" ht="15.75" x14ac:dyDescent="0.25">
      <c r="A49" s="139" t="str">
        <f>CONCATENATE(Leyendas!$C$2)</f>
        <v>Suriname</v>
      </c>
      <c r="B49" s="151" t="str">
        <f>CONCATENATE(Leyendas!$A$2)</f>
        <v>2019</v>
      </c>
      <c r="C49" s="134">
        <v>42</v>
      </c>
      <c r="D49" s="138">
        <v>0</v>
      </c>
      <c r="E49" s="152"/>
      <c r="F49" s="137"/>
      <c r="G49" s="135"/>
      <c r="H49" s="154"/>
      <c r="I49" s="135"/>
      <c r="J49" s="135"/>
      <c r="K49" s="154"/>
      <c r="L49" s="154"/>
      <c r="M49" s="135"/>
      <c r="N49" s="135"/>
      <c r="O49" s="135"/>
      <c r="P49" s="135"/>
      <c r="Q49" s="135"/>
      <c r="R49" s="135"/>
      <c r="S49" s="154"/>
      <c r="T49" s="154"/>
      <c r="U49" s="135"/>
      <c r="V49" s="135"/>
      <c r="W49" s="135"/>
      <c r="X49" s="135"/>
      <c r="Y49" s="135"/>
      <c r="Z49" s="150"/>
      <c r="AA49" s="150"/>
      <c r="AB49" s="150"/>
      <c r="AC49" s="150"/>
      <c r="AD49" s="148"/>
      <c r="BY49" s="231"/>
      <c r="BZ49" s="231">
        <f t="shared" si="0"/>
        <v>42</v>
      </c>
    </row>
    <row r="50" spans="1:78" s="110" customFormat="1" ht="15.75" x14ac:dyDescent="0.25">
      <c r="A50" s="139" t="str">
        <f>CONCATENATE(Leyendas!$C$2)</f>
        <v>Suriname</v>
      </c>
      <c r="B50" s="151" t="str">
        <f>CONCATENATE(Leyendas!$A$2)</f>
        <v>2019</v>
      </c>
      <c r="C50" s="134">
        <v>43</v>
      </c>
      <c r="D50" s="138">
        <v>0</v>
      </c>
      <c r="E50" s="152"/>
      <c r="F50" s="137"/>
      <c r="G50" s="135"/>
      <c r="H50" s="154"/>
      <c r="I50" s="135"/>
      <c r="J50" s="135"/>
      <c r="K50" s="154"/>
      <c r="L50" s="154"/>
      <c r="M50" s="135"/>
      <c r="N50" s="135"/>
      <c r="O50" s="135"/>
      <c r="P50" s="135"/>
      <c r="Q50" s="135"/>
      <c r="R50" s="135"/>
      <c r="S50" s="154"/>
      <c r="T50" s="154"/>
      <c r="U50" s="135"/>
      <c r="V50" s="135"/>
      <c r="W50" s="135"/>
      <c r="X50" s="135"/>
      <c r="Y50" s="135"/>
      <c r="Z50" s="150"/>
      <c r="AA50" s="150"/>
      <c r="AB50" s="150"/>
      <c r="AC50" s="150"/>
      <c r="AD50" s="148"/>
      <c r="BY50" s="231"/>
      <c r="BZ50" s="231">
        <f t="shared" si="0"/>
        <v>43</v>
      </c>
    </row>
    <row r="51" spans="1:78" s="110" customFormat="1" ht="15.75" x14ac:dyDescent="0.25">
      <c r="A51" s="139" t="str">
        <f>CONCATENATE(Leyendas!$C$2)</f>
        <v>Suriname</v>
      </c>
      <c r="B51" s="151" t="str">
        <f>CONCATENATE(Leyendas!$A$2)</f>
        <v>2019</v>
      </c>
      <c r="C51" s="134">
        <v>44</v>
      </c>
      <c r="D51" s="138">
        <v>0</v>
      </c>
      <c r="E51" s="152"/>
      <c r="F51" s="137"/>
      <c r="G51" s="135"/>
      <c r="H51" s="154"/>
      <c r="I51" s="135"/>
      <c r="J51" s="135"/>
      <c r="K51" s="154"/>
      <c r="L51" s="154"/>
      <c r="M51" s="135"/>
      <c r="N51" s="135"/>
      <c r="O51" s="135"/>
      <c r="P51" s="135"/>
      <c r="Q51" s="135"/>
      <c r="R51" s="135"/>
      <c r="S51" s="154"/>
      <c r="T51" s="154"/>
      <c r="U51" s="135"/>
      <c r="V51" s="135"/>
      <c r="W51" s="135"/>
      <c r="X51" s="135"/>
      <c r="Y51" s="135"/>
      <c r="Z51" s="150"/>
      <c r="AA51" s="150"/>
      <c r="AB51" s="150"/>
      <c r="AC51" s="150"/>
      <c r="AD51" s="148"/>
      <c r="BY51" s="231"/>
      <c r="BZ51" s="231">
        <f t="shared" si="0"/>
        <v>44</v>
      </c>
    </row>
    <row r="52" spans="1:78" s="110" customFormat="1" ht="15.75" x14ac:dyDescent="0.25">
      <c r="A52" s="139" t="str">
        <f>CONCATENATE(Leyendas!$C$2)</f>
        <v>Suriname</v>
      </c>
      <c r="B52" s="151" t="str">
        <f>CONCATENATE(Leyendas!$A$2)</f>
        <v>2019</v>
      </c>
      <c r="C52" s="134">
        <v>45</v>
      </c>
      <c r="D52" s="138">
        <v>0</v>
      </c>
      <c r="E52" s="152"/>
      <c r="F52" s="137"/>
      <c r="G52" s="135"/>
      <c r="H52" s="154"/>
      <c r="I52" s="135"/>
      <c r="J52" s="135"/>
      <c r="K52" s="154"/>
      <c r="L52" s="154"/>
      <c r="M52" s="135"/>
      <c r="N52" s="135"/>
      <c r="O52" s="135"/>
      <c r="P52" s="135"/>
      <c r="Q52" s="135"/>
      <c r="R52" s="135"/>
      <c r="S52" s="154"/>
      <c r="T52" s="154"/>
      <c r="U52" s="135"/>
      <c r="V52" s="135"/>
      <c r="W52" s="135"/>
      <c r="X52" s="135"/>
      <c r="Y52" s="135"/>
      <c r="Z52" s="150"/>
      <c r="AA52" s="150"/>
      <c r="AB52" s="150"/>
      <c r="AC52" s="150"/>
      <c r="AD52" s="148"/>
      <c r="BY52" s="231"/>
      <c r="BZ52" s="231">
        <f t="shared" si="0"/>
        <v>45</v>
      </c>
    </row>
    <row r="53" spans="1:78" s="110" customFormat="1" ht="15" customHeight="1" x14ac:dyDescent="0.25">
      <c r="A53" s="139" t="str">
        <f>CONCATENATE(Leyendas!$C$2)</f>
        <v>Suriname</v>
      </c>
      <c r="B53" s="151" t="str">
        <f>CONCATENATE(Leyendas!$A$2)</f>
        <v>2019</v>
      </c>
      <c r="C53" s="134">
        <v>46</v>
      </c>
      <c r="D53" s="138">
        <v>0</v>
      </c>
      <c r="E53" s="137"/>
      <c r="F53" s="137"/>
      <c r="G53" s="135"/>
      <c r="H53" s="154"/>
      <c r="I53" s="135"/>
      <c r="J53" s="135"/>
      <c r="K53" s="154"/>
      <c r="L53" s="154"/>
      <c r="M53" s="135"/>
      <c r="N53" s="135"/>
      <c r="O53" s="135"/>
      <c r="P53" s="135"/>
      <c r="Q53" s="135"/>
      <c r="R53" s="135"/>
      <c r="S53" s="154"/>
      <c r="T53" s="154"/>
      <c r="U53" s="135"/>
      <c r="V53" s="135"/>
      <c r="W53" s="135"/>
      <c r="X53" s="135"/>
      <c r="Y53" s="135"/>
      <c r="Z53" s="150"/>
      <c r="AA53" s="150"/>
      <c r="AB53" s="150"/>
      <c r="AC53" s="150"/>
      <c r="AD53" s="148"/>
      <c r="BY53" s="231"/>
      <c r="BZ53" s="231">
        <f t="shared" si="0"/>
        <v>46</v>
      </c>
    </row>
    <row r="54" spans="1:78" s="110" customFormat="1" ht="15.75" x14ac:dyDescent="0.25">
      <c r="A54" s="139" t="str">
        <f>CONCATENATE(Leyendas!$C$2)</f>
        <v>Suriname</v>
      </c>
      <c r="B54" s="151" t="str">
        <f>CONCATENATE(Leyendas!$A$2)</f>
        <v>2019</v>
      </c>
      <c r="C54" s="134">
        <v>47</v>
      </c>
      <c r="D54" s="138">
        <v>0</v>
      </c>
      <c r="E54" s="137"/>
      <c r="F54" s="137"/>
      <c r="G54" s="135"/>
      <c r="H54" s="154"/>
      <c r="I54" s="135"/>
      <c r="J54" s="135"/>
      <c r="K54" s="154"/>
      <c r="L54" s="154"/>
      <c r="M54" s="135"/>
      <c r="N54" s="135"/>
      <c r="O54" s="135"/>
      <c r="P54" s="135"/>
      <c r="Q54" s="135"/>
      <c r="R54" s="135"/>
      <c r="S54" s="154"/>
      <c r="T54" s="154"/>
      <c r="U54" s="135"/>
      <c r="V54" s="135"/>
      <c r="W54" s="135"/>
      <c r="X54" s="135"/>
      <c r="Y54" s="135"/>
      <c r="Z54" s="150"/>
      <c r="AA54" s="150"/>
      <c r="AB54" s="150"/>
      <c r="AC54" s="150"/>
      <c r="AD54" s="148"/>
      <c r="BY54" s="231"/>
      <c r="BZ54" s="231">
        <f t="shared" si="0"/>
        <v>47</v>
      </c>
    </row>
    <row r="55" spans="1:78" s="110" customFormat="1" ht="15.75" x14ac:dyDescent="0.25">
      <c r="A55" s="139" t="str">
        <f>CONCATENATE(Leyendas!$C$2)</f>
        <v>Suriname</v>
      </c>
      <c r="B55" s="151" t="str">
        <f>CONCATENATE(Leyendas!$A$2)</f>
        <v>2019</v>
      </c>
      <c r="C55" s="134">
        <v>48</v>
      </c>
      <c r="D55" s="138">
        <v>0</v>
      </c>
      <c r="E55" s="137"/>
      <c r="F55" s="137"/>
      <c r="G55" s="135"/>
      <c r="H55" s="154"/>
      <c r="I55" s="135"/>
      <c r="J55" s="135"/>
      <c r="K55" s="154"/>
      <c r="L55" s="154"/>
      <c r="M55" s="135"/>
      <c r="N55" s="135"/>
      <c r="O55" s="135"/>
      <c r="P55" s="135"/>
      <c r="Q55" s="135"/>
      <c r="R55" s="135"/>
      <c r="S55" s="154"/>
      <c r="T55" s="154"/>
      <c r="U55" s="135"/>
      <c r="V55" s="135"/>
      <c r="W55" s="135"/>
      <c r="X55" s="135"/>
      <c r="Y55" s="135"/>
      <c r="Z55" s="150"/>
      <c r="AA55" s="150"/>
      <c r="AB55" s="150"/>
      <c r="AC55" s="150"/>
      <c r="AD55" s="148"/>
      <c r="BY55" s="231"/>
      <c r="BZ55" s="231">
        <f t="shared" si="0"/>
        <v>48</v>
      </c>
    </row>
    <row r="56" spans="1:78" s="110" customFormat="1" ht="15.75" x14ac:dyDescent="0.25">
      <c r="A56" s="139" t="str">
        <f>CONCATENATE(Leyendas!$C$2)</f>
        <v>Suriname</v>
      </c>
      <c r="B56" s="151" t="str">
        <f>CONCATENATE(Leyendas!$A$2)</f>
        <v>2019</v>
      </c>
      <c r="C56" s="134">
        <v>49</v>
      </c>
      <c r="D56" s="138">
        <v>0</v>
      </c>
      <c r="E56" s="137"/>
      <c r="F56" s="137"/>
      <c r="G56" s="135"/>
      <c r="H56" s="154"/>
      <c r="I56" s="135"/>
      <c r="J56" s="135"/>
      <c r="K56" s="154"/>
      <c r="L56" s="154"/>
      <c r="M56" s="135"/>
      <c r="N56" s="135"/>
      <c r="O56" s="135"/>
      <c r="P56" s="135"/>
      <c r="Q56" s="135"/>
      <c r="R56" s="135"/>
      <c r="S56" s="154"/>
      <c r="T56" s="154"/>
      <c r="U56" s="135"/>
      <c r="V56" s="135"/>
      <c r="W56" s="135"/>
      <c r="X56" s="135"/>
      <c r="Y56" s="135"/>
      <c r="Z56" s="150"/>
      <c r="AA56" s="150"/>
      <c r="AB56" s="150"/>
      <c r="AC56" s="150"/>
      <c r="AD56" s="148"/>
      <c r="BY56" s="231"/>
      <c r="BZ56" s="231">
        <f t="shared" si="0"/>
        <v>49</v>
      </c>
    </row>
    <row r="57" spans="1:78" s="110" customFormat="1" ht="15.75" x14ac:dyDescent="0.25">
      <c r="A57" s="139" t="str">
        <f>CONCATENATE(Leyendas!$C$2)</f>
        <v>Suriname</v>
      </c>
      <c r="B57" s="151" t="str">
        <f>CONCATENATE(Leyendas!$A$2)</f>
        <v>2019</v>
      </c>
      <c r="C57" s="134">
        <v>50</v>
      </c>
      <c r="D57" s="138">
        <v>0</v>
      </c>
      <c r="E57" s="137"/>
      <c r="F57" s="137"/>
      <c r="G57" s="135"/>
      <c r="H57" s="154"/>
      <c r="I57" s="135"/>
      <c r="J57" s="135"/>
      <c r="K57" s="154"/>
      <c r="L57" s="154"/>
      <c r="M57" s="135"/>
      <c r="N57" s="135"/>
      <c r="O57" s="135"/>
      <c r="P57" s="135"/>
      <c r="Q57" s="135"/>
      <c r="R57" s="135"/>
      <c r="S57" s="154"/>
      <c r="T57" s="154"/>
      <c r="U57" s="135"/>
      <c r="V57" s="135"/>
      <c r="W57" s="135"/>
      <c r="X57" s="135"/>
      <c r="Y57" s="135"/>
      <c r="Z57" s="150"/>
      <c r="AA57" s="150"/>
      <c r="AB57" s="150"/>
      <c r="AC57" s="150"/>
      <c r="AD57" s="148"/>
      <c r="BY57" s="231"/>
      <c r="BZ57" s="231">
        <f t="shared" si="0"/>
        <v>50</v>
      </c>
    </row>
    <row r="58" spans="1:78" s="110" customFormat="1" ht="15.75" x14ac:dyDescent="0.25">
      <c r="A58" s="139" t="str">
        <f>CONCATENATE(Leyendas!$C$2)</f>
        <v>Suriname</v>
      </c>
      <c r="B58" s="151" t="str">
        <f>CONCATENATE(Leyendas!$A$2)</f>
        <v>2019</v>
      </c>
      <c r="C58" s="134">
        <v>51</v>
      </c>
      <c r="D58" s="138">
        <v>0</v>
      </c>
      <c r="E58" s="137"/>
      <c r="F58" s="137"/>
      <c r="G58" s="135"/>
      <c r="H58" s="154"/>
      <c r="I58" s="135"/>
      <c r="J58" s="135"/>
      <c r="K58" s="154"/>
      <c r="L58" s="154"/>
      <c r="M58" s="135"/>
      <c r="N58" s="135"/>
      <c r="O58" s="135"/>
      <c r="P58" s="135"/>
      <c r="Q58" s="135"/>
      <c r="R58" s="135"/>
      <c r="S58" s="154"/>
      <c r="T58" s="154"/>
      <c r="U58" s="135"/>
      <c r="V58" s="135"/>
      <c r="W58" s="135"/>
      <c r="X58" s="135"/>
      <c r="Y58" s="135"/>
      <c r="Z58" s="150"/>
      <c r="AA58" s="150"/>
      <c r="AB58" s="150"/>
      <c r="AC58" s="150"/>
      <c r="AD58" s="148"/>
      <c r="BY58" s="231"/>
      <c r="BZ58" s="231">
        <f t="shared" si="0"/>
        <v>51</v>
      </c>
    </row>
    <row r="59" spans="1:78" s="110" customFormat="1" ht="15.75" x14ac:dyDescent="0.25">
      <c r="A59" s="139" t="str">
        <f>CONCATENATE(Leyendas!$C$2)</f>
        <v>Suriname</v>
      </c>
      <c r="B59" s="151" t="str">
        <f>CONCATENATE(Leyendas!$A$2)</f>
        <v>2019</v>
      </c>
      <c r="C59" s="134">
        <v>52</v>
      </c>
      <c r="D59" s="138">
        <v>0</v>
      </c>
      <c r="E59" s="137"/>
      <c r="F59" s="137"/>
      <c r="G59" s="135"/>
      <c r="H59" s="154"/>
      <c r="I59" s="135"/>
      <c r="J59" s="135"/>
      <c r="K59" s="154"/>
      <c r="L59" s="154"/>
      <c r="M59" s="135"/>
      <c r="N59" s="135"/>
      <c r="O59" s="135"/>
      <c r="P59" s="135"/>
      <c r="Q59" s="135"/>
      <c r="R59" s="135"/>
      <c r="S59" s="154"/>
      <c r="T59" s="154"/>
      <c r="U59" s="135"/>
      <c r="V59" s="135"/>
      <c r="W59" s="135"/>
      <c r="X59" s="135"/>
      <c r="Y59" s="135"/>
      <c r="Z59" s="150"/>
      <c r="AA59" s="150"/>
      <c r="AB59" s="150"/>
      <c r="AC59" s="150"/>
      <c r="AD59" s="148"/>
      <c r="BY59" s="231"/>
      <c r="BZ59" s="231">
        <f t="shared" si="0"/>
        <v>52</v>
      </c>
    </row>
  </sheetData>
  <protectedRanges>
    <protectedRange sqref="AA52:AC59 G52:Y59" name="Rango1"/>
    <protectedRange sqref="AA49:AC51 G49:Y51" name="Rango1_1"/>
    <protectedRange sqref="AA31:AC48 G31:Y48" name="Rango1_1_2"/>
    <protectedRange sqref="AA26:AC30 G26:Y30" name="Rango1_2"/>
    <protectedRange sqref="AA24:AC25 G24 Q24:Y25 G25:P25 I24:P24" name="Rango1_4"/>
    <protectedRange sqref="AA8:AC23 G21:G23 I21:Y23 R8:Y20" name="Rango1_5"/>
    <protectedRange sqref="C4" name="Datos_1_1"/>
  </protectedRanges>
  <mergeCells count="7">
    <mergeCell ref="J5:Q5"/>
    <mergeCell ref="R5:Y5"/>
    <mergeCell ref="R4:Y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tabColor theme="4"/>
  </sheetPr>
  <dimension ref="A1:BZ75"/>
  <sheetViews>
    <sheetView zoomScale="60" zoomScaleNormal="60" workbookViewId="0">
      <selection activeCell="B4" sqref="B4:B5"/>
    </sheetView>
  </sheetViews>
  <sheetFormatPr baseColWidth="10" defaultColWidth="11.42578125" defaultRowHeight="15" x14ac:dyDescent="0.25"/>
  <cols>
    <col min="1" max="1" width="12.28515625" customWidth="1"/>
    <col min="3" max="3" width="13" customWidth="1"/>
    <col min="4" max="4" width="23.85546875" customWidth="1"/>
    <col min="5" max="5" width="16.7109375" customWidth="1"/>
    <col min="6" max="6" width="16.5703125" bestFit="1" customWidth="1"/>
    <col min="7" max="7" width="25.140625" hidden="1" customWidth="1"/>
    <col min="8" max="8" width="16" customWidth="1"/>
    <col min="9" max="9" width="12.140625" customWidth="1"/>
    <col min="10" max="10" width="18.5703125" customWidth="1"/>
    <col min="11" max="11" width="16.28515625" customWidth="1"/>
    <col min="12" max="12" width="18.85546875" customWidth="1"/>
    <col min="13" max="13" width="18.140625" customWidth="1"/>
    <col min="14" max="14" width="12.28515625" customWidth="1"/>
    <col min="15" max="15" width="16" customWidth="1"/>
    <col min="16" max="16" width="17.7109375" customWidth="1"/>
    <col min="17" max="17" width="16.5703125" customWidth="1"/>
    <col min="18" max="18" width="19" customWidth="1"/>
    <col min="19" max="19" width="15.285156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78" s="46" customFormat="1" ht="35.25" x14ac:dyDescent="0.5">
      <c r="A1" s="287" t="str">
        <f>Leyendas!$C$31 &amp; IF(OR(Leyendas!$E$2 &lt;&gt;"",Leyendas!$D$2 &lt;&gt;"" ), " - ", "") &amp; IF(Leyendas!$E$2&lt;&gt;"",Leyendas!$E$1,IF(Leyendas!$D$2&lt;&gt;"",Leyendas!$D$1,"")) &amp; IF(Leyendas!$E$2&lt;&gt;""," - " &amp; Leyendas!$E$2,IF(Leyendas!$D$2&lt;&gt;""," - " &amp; Leyendas!$D$2,""))</f>
        <v>Suriname - FluID - ILI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8"/>
      <c r="V1" s="289" t="s">
        <v>322</v>
      </c>
      <c r="W1" s="290"/>
      <c r="X1" s="290"/>
      <c r="Y1" s="290"/>
      <c r="Z1" s="291"/>
      <c r="AA1" s="289" t="s">
        <v>323</v>
      </c>
      <c r="AB1" s="290"/>
      <c r="AC1" s="290"/>
      <c r="AD1" s="290"/>
      <c r="AE1" s="290"/>
      <c r="AF1" s="290"/>
      <c r="AG1" s="290"/>
      <c r="AH1" s="290"/>
      <c r="AI1" s="290"/>
      <c r="AJ1" s="290"/>
      <c r="AK1" s="290"/>
      <c r="AL1" s="290"/>
      <c r="AM1" s="290"/>
      <c r="AN1" s="290"/>
      <c r="AO1" s="290"/>
      <c r="AP1" s="290"/>
      <c r="AQ1" s="291"/>
    </row>
    <row r="2" spans="1:78" s="47" customFormat="1" ht="12.75" x14ac:dyDescent="0.2">
      <c r="A2" s="285" t="str">
        <f>" Influenza and Other Respiratory Virus Surveillance - ILI "&amp; ", "  &amp; IF(Leyendas!$J$2 &lt;&gt; Leyendas!$K$2,Leyendas!$J$2 &amp; " - " &amp; Leyendas!$K$2,Leyendas!$K$2)</f>
        <v xml:space="preserve"> Influenza and Other Respiratory Virus Surveillance - ILI , 2019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6"/>
      <c r="V2" s="292"/>
      <c r="W2" s="350"/>
      <c r="X2" s="350"/>
      <c r="Y2" s="350"/>
      <c r="Z2" s="294"/>
      <c r="AA2" s="292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0"/>
      <c r="AN2" s="350"/>
      <c r="AO2" s="350"/>
      <c r="AP2" s="350"/>
      <c r="AQ2" s="294"/>
    </row>
    <row r="3" spans="1:78" s="47" customFormat="1" ht="38.25" customHeight="1" thickBot="1" x14ac:dyDescent="0.25">
      <c r="A3" s="285"/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6"/>
      <c r="V3" s="295"/>
      <c r="W3" s="296"/>
      <c r="X3" s="296"/>
      <c r="Y3" s="296"/>
      <c r="Z3" s="297"/>
      <c r="AA3" s="295"/>
      <c r="AB3" s="296"/>
      <c r="AC3" s="296"/>
      <c r="AD3" s="296"/>
      <c r="AE3" s="296"/>
      <c r="AF3" s="296"/>
      <c r="AG3" s="296"/>
      <c r="AH3" s="296"/>
      <c r="AI3" s="296"/>
      <c r="AJ3" s="296"/>
      <c r="AK3" s="296"/>
      <c r="AL3" s="296"/>
      <c r="AM3" s="296"/>
      <c r="AN3" s="296"/>
      <c r="AO3" s="296"/>
      <c r="AP3" s="296"/>
      <c r="AQ3" s="297"/>
    </row>
    <row r="4" spans="1:78" ht="42.75" customHeight="1" x14ac:dyDescent="0.25">
      <c r="A4" s="353" t="str">
        <f>IF(Leyendas!$E$2&lt;&gt;"",Leyendas!$E$1,IF(Leyendas!$D$2&lt;&gt;"",Leyendas!$D$1,Leyendas!$C$1))</f>
        <v>Country</v>
      </c>
      <c r="B4" s="351" t="s">
        <v>192</v>
      </c>
      <c r="C4" s="351" t="s">
        <v>8</v>
      </c>
      <c r="D4" s="273" t="s">
        <v>407</v>
      </c>
      <c r="E4" s="274"/>
      <c r="F4" s="274"/>
      <c r="G4" s="274"/>
      <c r="H4" s="275"/>
      <c r="I4" s="298" t="s">
        <v>408</v>
      </c>
      <c r="J4" s="299"/>
      <c r="K4" s="299"/>
      <c r="L4" s="300"/>
      <c r="M4" s="301" t="s">
        <v>409</v>
      </c>
      <c r="N4" s="302"/>
      <c r="O4" s="302"/>
      <c r="P4" s="302"/>
      <c r="Q4" s="302"/>
      <c r="R4" s="302"/>
      <c r="S4" s="302"/>
      <c r="T4" s="303"/>
      <c r="U4" s="304" t="s">
        <v>410</v>
      </c>
      <c r="V4" s="282" t="s">
        <v>438</v>
      </c>
      <c r="W4" s="276" t="s">
        <v>439</v>
      </c>
      <c r="X4" s="276" t="s">
        <v>440</v>
      </c>
      <c r="Y4" s="276" t="s">
        <v>441</v>
      </c>
      <c r="Z4" s="311" t="s">
        <v>442</v>
      </c>
      <c r="AA4" s="282" t="s">
        <v>411</v>
      </c>
      <c r="AB4" s="280" t="s">
        <v>412</v>
      </c>
      <c r="AC4" s="306" t="s">
        <v>413</v>
      </c>
      <c r="AD4" s="308" t="s">
        <v>414</v>
      </c>
      <c r="AE4" s="309"/>
      <c r="AF4" s="309"/>
      <c r="AG4" s="309"/>
      <c r="AH4" s="310"/>
      <c r="AI4" s="276" t="s">
        <v>415</v>
      </c>
      <c r="AJ4" s="276" t="s">
        <v>115</v>
      </c>
      <c r="AK4" s="276" t="s">
        <v>215</v>
      </c>
      <c r="AL4" s="276" t="s">
        <v>116</v>
      </c>
      <c r="AM4" s="276" t="s">
        <v>416</v>
      </c>
      <c r="AN4" s="276" t="s">
        <v>216</v>
      </c>
      <c r="AO4" s="276" t="s">
        <v>417</v>
      </c>
      <c r="AP4" s="276" t="s">
        <v>418</v>
      </c>
      <c r="AQ4" s="311" t="s">
        <v>419</v>
      </c>
    </row>
    <row r="5" spans="1:78" s="44" customFormat="1" ht="60.75" customHeight="1" thickBot="1" x14ac:dyDescent="0.3">
      <c r="A5" s="354"/>
      <c r="B5" s="352"/>
      <c r="C5" s="352"/>
      <c r="D5" s="224" t="s">
        <v>119</v>
      </c>
      <c r="E5" s="225" t="s">
        <v>205</v>
      </c>
      <c r="F5" s="226" t="s">
        <v>420</v>
      </c>
      <c r="G5" s="226" t="s">
        <v>421</v>
      </c>
      <c r="H5" s="225" t="s">
        <v>3</v>
      </c>
      <c r="I5" s="227" t="s">
        <v>120</v>
      </c>
      <c r="J5" s="227" t="s">
        <v>405</v>
      </c>
      <c r="K5" s="227" t="s">
        <v>121</v>
      </c>
      <c r="L5" s="227" t="s">
        <v>422</v>
      </c>
      <c r="M5" s="228" t="s">
        <v>122</v>
      </c>
      <c r="N5" s="228" t="s">
        <v>207</v>
      </c>
      <c r="O5" s="228" t="s">
        <v>2</v>
      </c>
      <c r="P5" s="228" t="s">
        <v>423</v>
      </c>
      <c r="Q5" s="228" t="s">
        <v>208</v>
      </c>
      <c r="R5" s="228" t="s">
        <v>117</v>
      </c>
      <c r="S5" s="228" t="s">
        <v>118</v>
      </c>
      <c r="T5" s="228" t="s">
        <v>424</v>
      </c>
      <c r="U5" s="305"/>
      <c r="V5" s="283"/>
      <c r="W5" s="277"/>
      <c r="X5" s="277"/>
      <c r="Y5" s="277"/>
      <c r="Z5" s="312"/>
      <c r="AA5" s="283"/>
      <c r="AB5" s="281"/>
      <c r="AC5" s="307"/>
      <c r="AD5" s="229" t="s">
        <v>425</v>
      </c>
      <c r="AE5" s="230" t="s">
        <v>426</v>
      </c>
      <c r="AF5" s="230" t="s">
        <v>206</v>
      </c>
      <c r="AG5" s="229" t="s">
        <v>427</v>
      </c>
      <c r="AH5" s="229" t="s">
        <v>428</v>
      </c>
      <c r="AI5" s="277"/>
      <c r="AJ5" s="277"/>
      <c r="AK5" s="277"/>
      <c r="AL5" s="277"/>
      <c r="AM5" s="277"/>
      <c r="AN5" s="277"/>
      <c r="AO5" s="277"/>
      <c r="AP5" s="277"/>
      <c r="AQ5" s="312"/>
    </row>
    <row r="6" spans="1:78" s="46" customFormat="1" ht="16.5" customHeight="1" x14ac:dyDescent="0.25">
      <c r="A6" s="46" t="str">
        <f>CONCATENATE(Leyendas!$C$2)</f>
        <v>Suriname</v>
      </c>
      <c r="B6" s="46" t="str">
        <f>CONCATENATE(Leyendas!$A$2)</f>
        <v>2019</v>
      </c>
      <c r="C6" s="48" t="s">
        <v>123</v>
      </c>
      <c r="D6" s="156"/>
      <c r="E6" s="156"/>
      <c r="F6" s="156"/>
      <c r="G6" s="156"/>
      <c r="H6" s="156"/>
      <c r="I6" s="157"/>
      <c r="J6" s="157"/>
      <c r="K6" s="157"/>
      <c r="L6" s="157"/>
      <c r="M6" s="158"/>
      <c r="N6" s="158"/>
      <c r="O6" s="158"/>
      <c r="P6" s="158"/>
      <c r="Q6" s="158"/>
      <c r="R6" s="158"/>
      <c r="S6" s="158"/>
      <c r="T6" s="158"/>
      <c r="U6" s="158"/>
      <c r="V6" s="159"/>
      <c r="W6" s="159"/>
      <c r="X6" s="159"/>
      <c r="Y6" s="159"/>
      <c r="Z6" s="159"/>
      <c r="AA6" s="52" t="str">
        <f t="shared" ref="AA6:AA57" si="0">IF(V6=0,"",W6/V6)</f>
        <v/>
      </c>
      <c r="AB6" s="52" t="str">
        <f t="shared" ref="AB6:AB57" si="1">IF(V6=0,"",X6/V6)</f>
        <v/>
      </c>
      <c r="AC6" s="52" t="str">
        <f t="shared" ref="AC6:AC57" si="2">IF(V6=0,"",Y6/V6)</f>
        <v/>
      </c>
      <c r="AD6" s="52" t="str">
        <f t="shared" ref="AD6:AD37" si="3">IF($Y6=0,"",D6/$Y6)</f>
        <v/>
      </c>
      <c r="AE6" s="52" t="str">
        <f t="shared" ref="AE6:AE37" si="4">IF($Y6=0,"",E6/$Y6)</f>
        <v/>
      </c>
      <c r="AF6" s="52" t="str">
        <f t="shared" ref="AF6:AF37" si="5">IF($Y6=0,"",F6/$Y6)</f>
        <v/>
      </c>
      <c r="AG6" s="52" t="str">
        <f t="shared" ref="AG6:AG37" si="6">IF($Y6=0,"",G6/$Y6)</f>
        <v/>
      </c>
      <c r="AH6" s="52" t="str">
        <f t="shared" ref="AH6:AH37" si="7">IF($Y6=0,"",H6/$Y6)</f>
        <v/>
      </c>
      <c r="AI6" s="53" t="str">
        <f t="shared" ref="AI6:AI58" si="8">IF($V6=0,"",Z6/$V6)</f>
        <v/>
      </c>
      <c r="AJ6" s="52" t="str">
        <f t="shared" ref="AJ6:AQ21" si="9">IF($V6=0,"",M6/$V6)</f>
        <v/>
      </c>
      <c r="AK6" s="52" t="str">
        <f t="shared" si="9"/>
        <v/>
      </c>
      <c r="AL6" s="52" t="str">
        <f t="shared" si="9"/>
        <v/>
      </c>
      <c r="AM6" s="52" t="str">
        <f t="shared" si="9"/>
        <v/>
      </c>
      <c r="AN6" s="52" t="str">
        <f t="shared" si="9"/>
        <v/>
      </c>
      <c r="AO6" s="52" t="str">
        <f t="shared" si="9"/>
        <v/>
      </c>
      <c r="AP6" s="52" t="str">
        <f t="shared" si="9"/>
        <v/>
      </c>
      <c r="AQ6" s="52" t="str">
        <f t="shared" si="9"/>
        <v/>
      </c>
      <c r="AR6" s="54"/>
      <c r="BY6" s="231" t="str">
        <f>$B6</f>
        <v>2019</v>
      </c>
      <c r="BZ6" s="231" t="str">
        <f>$C6</f>
        <v>1</v>
      </c>
    </row>
    <row r="7" spans="1:78" s="46" customFormat="1" ht="16.5" customHeight="1" x14ac:dyDescent="0.25">
      <c r="A7" s="46" t="str">
        <f>CONCATENATE(Leyendas!$C$2)</f>
        <v>Suriname</v>
      </c>
      <c r="B7" s="46" t="str">
        <f>CONCATENATE(Leyendas!$A$2)</f>
        <v>2019</v>
      </c>
      <c r="C7" s="48" t="s">
        <v>124</v>
      </c>
      <c r="D7" s="156"/>
      <c r="E7" s="156"/>
      <c r="F7" s="156"/>
      <c r="G7" s="156"/>
      <c r="H7" s="156"/>
      <c r="I7" s="157"/>
      <c r="J7" s="157"/>
      <c r="K7" s="157"/>
      <c r="L7" s="157"/>
      <c r="M7" s="158"/>
      <c r="N7" s="158"/>
      <c r="O7" s="158"/>
      <c r="P7" s="158"/>
      <c r="Q7" s="158"/>
      <c r="R7" s="158"/>
      <c r="S7" s="158"/>
      <c r="T7" s="158"/>
      <c r="U7" s="158"/>
      <c r="V7" s="159"/>
      <c r="W7" s="159"/>
      <c r="X7" s="159"/>
      <c r="Y7" s="159"/>
      <c r="Z7" s="159"/>
      <c r="AA7" s="52" t="str">
        <f t="shared" si="0"/>
        <v/>
      </c>
      <c r="AB7" s="52" t="str">
        <f t="shared" si="1"/>
        <v/>
      </c>
      <c r="AC7" s="52" t="str">
        <f t="shared" si="2"/>
        <v/>
      </c>
      <c r="AD7" s="52" t="str">
        <f t="shared" si="3"/>
        <v/>
      </c>
      <c r="AE7" s="52" t="str">
        <f t="shared" si="4"/>
        <v/>
      </c>
      <c r="AF7" s="52" t="str">
        <f t="shared" si="5"/>
        <v/>
      </c>
      <c r="AG7" s="52" t="str">
        <f t="shared" si="6"/>
        <v/>
      </c>
      <c r="AH7" s="52" t="str">
        <f t="shared" si="7"/>
        <v/>
      </c>
      <c r="AI7" s="53" t="str">
        <f t="shared" si="8"/>
        <v/>
      </c>
      <c r="AJ7" s="52" t="str">
        <f t="shared" si="9"/>
        <v/>
      </c>
      <c r="AK7" s="52" t="str">
        <f t="shared" si="9"/>
        <v/>
      </c>
      <c r="AL7" s="52" t="str">
        <f t="shared" si="9"/>
        <v/>
      </c>
      <c r="AM7" s="52" t="str">
        <f t="shared" si="9"/>
        <v/>
      </c>
      <c r="AN7" s="52" t="str">
        <f t="shared" si="9"/>
        <v/>
      </c>
      <c r="AO7" s="52" t="str">
        <f t="shared" si="9"/>
        <v/>
      </c>
      <c r="AP7" s="52" t="str">
        <f t="shared" si="9"/>
        <v/>
      </c>
      <c r="AQ7" s="52" t="str">
        <f t="shared" si="9"/>
        <v/>
      </c>
      <c r="AR7" s="54"/>
      <c r="BY7" s="231"/>
      <c r="BZ7" s="231" t="str">
        <f t="shared" ref="BZ7:BZ57" si="10">$C7</f>
        <v>2</v>
      </c>
    </row>
    <row r="8" spans="1:78" s="46" customFormat="1" ht="16.5" customHeight="1" x14ac:dyDescent="0.25">
      <c r="A8" s="46" t="str">
        <f>CONCATENATE(Leyendas!$C$2)</f>
        <v>Suriname</v>
      </c>
      <c r="B8" s="46" t="str">
        <f>CONCATENATE(Leyendas!$A$2)</f>
        <v>2019</v>
      </c>
      <c r="C8" s="48" t="s">
        <v>125</v>
      </c>
      <c r="D8" s="156"/>
      <c r="E8" s="156"/>
      <c r="F8" s="156"/>
      <c r="G8" s="156"/>
      <c r="H8" s="156"/>
      <c r="I8" s="157"/>
      <c r="J8" s="157"/>
      <c r="K8" s="157"/>
      <c r="L8" s="157"/>
      <c r="M8" s="158"/>
      <c r="N8" s="158"/>
      <c r="O8" s="158"/>
      <c r="P8" s="158"/>
      <c r="Q8" s="158"/>
      <c r="R8" s="158"/>
      <c r="S8" s="158"/>
      <c r="T8" s="158"/>
      <c r="U8" s="158"/>
      <c r="V8" s="159"/>
      <c r="W8" s="159"/>
      <c r="X8" s="159"/>
      <c r="Y8" s="159"/>
      <c r="Z8" s="159"/>
      <c r="AA8" s="52" t="str">
        <f t="shared" si="0"/>
        <v/>
      </c>
      <c r="AB8" s="52" t="str">
        <f t="shared" si="1"/>
        <v/>
      </c>
      <c r="AC8" s="52" t="str">
        <f t="shared" si="2"/>
        <v/>
      </c>
      <c r="AD8" s="52" t="str">
        <f t="shared" si="3"/>
        <v/>
      </c>
      <c r="AE8" s="52" t="str">
        <f t="shared" si="4"/>
        <v/>
      </c>
      <c r="AF8" s="52" t="str">
        <f t="shared" si="5"/>
        <v/>
      </c>
      <c r="AG8" s="52" t="str">
        <f t="shared" si="6"/>
        <v/>
      </c>
      <c r="AH8" s="52" t="str">
        <f t="shared" si="7"/>
        <v/>
      </c>
      <c r="AI8" s="53" t="str">
        <f t="shared" si="8"/>
        <v/>
      </c>
      <c r="AJ8" s="52" t="str">
        <f t="shared" si="9"/>
        <v/>
      </c>
      <c r="AK8" s="52" t="str">
        <f t="shared" si="9"/>
        <v/>
      </c>
      <c r="AL8" s="52" t="str">
        <f t="shared" si="9"/>
        <v/>
      </c>
      <c r="AM8" s="52" t="str">
        <f t="shared" si="9"/>
        <v/>
      </c>
      <c r="AN8" s="52" t="str">
        <f t="shared" si="9"/>
        <v/>
      </c>
      <c r="AO8" s="52" t="str">
        <f t="shared" si="9"/>
        <v/>
      </c>
      <c r="AP8" s="52" t="str">
        <f t="shared" si="9"/>
        <v/>
      </c>
      <c r="AQ8" s="52" t="str">
        <f t="shared" si="9"/>
        <v/>
      </c>
      <c r="AR8" s="54"/>
      <c r="BY8" s="231"/>
      <c r="BZ8" s="231" t="str">
        <f t="shared" si="10"/>
        <v>3</v>
      </c>
    </row>
    <row r="9" spans="1:78" s="46" customFormat="1" ht="16.5" customHeight="1" x14ac:dyDescent="0.25">
      <c r="A9" s="46" t="str">
        <f>CONCATENATE(Leyendas!$C$2)</f>
        <v>Suriname</v>
      </c>
      <c r="B9" s="46" t="str">
        <f>CONCATENATE(Leyendas!$A$2)</f>
        <v>2019</v>
      </c>
      <c r="C9" s="48" t="s">
        <v>126</v>
      </c>
      <c r="D9" s="156"/>
      <c r="E9" s="156"/>
      <c r="F9" s="156"/>
      <c r="G9" s="156"/>
      <c r="H9" s="156"/>
      <c r="I9" s="157"/>
      <c r="J9" s="157"/>
      <c r="K9" s="157"/>
      <c r="L9" s="157"/>
      <c r="M9" s="158"/>
      <c r="N9" s="158"/>
      <c r="O9" s="158"/>
      <c r="P9" s="158"/>
      <c r="Q9" s="158"/>
      <c r="R9" s="158"/>
      <c r="S9" s="158"/>
      <c r="T9" s="158"/>
      <c r="U9" s="158"/>
      <c r="V9" s="159"/>
      <c r="W9" s="159"/>
      <c r="X9" s="159"/>
      <c r="Y9" s="159"/>
      <c r="Z9" s="159"/>
      <c r="AA9" s="52" t="str">
        <f t="shared" si="0"/>
        <v/>
      </c>
      <c r="AB9" s="52" t="str">
        <f t="shared" si="1"/>
        <v/>
      </c>
      <c r="AC9" s="52" t="str">
        <f t="shared" si="2"/>
        <v/>
      </c>
      <c r="AD9" s="52" t="str">
        <f t="shared" si="3"/>
        <v/>
      </c>
      <c r="AE9" s="52" t="str">
        <f t="shared" si="4"/>
        <v/>
      </c>
      <c r="AF9" s="52" t="str">
        <f t="shared" si="5"/>
        <v/>
      </c>
      <c r="AG9" s="52" t="str">
        <f t="shared" si="6"/>
        <v/>
      </c>
      <c r="AH9" s="52" t="str">
        <f t="shared" si="7"/>
        <v/>
      </c>
      <c r="AI9" s="53" t="str">
        <f t="shared" si="8"/>
        <v/>
      </c>
      <c r="AJ9" s="52" t="str">
        <f t="shared" si="9"/>
        <v/>
      </c>
      <c r="AK9" s="52" t="str">
        <f t="shared" si="9"/>
        <v/>
      </c>
      <c r="AL9" s="52" t="str">
        <f t="shared" si="9"/>
        <v/>
      </c>
      <c r="AM9" s="52" t="str">
        <f t="shared" si="9"/>
        <v/>
      </c>
      <c r="AN9" s="52" t="str">
        <f t="shared" si="9"/>
        <v/>
      </c>
      <c r="AO9" s="52" t="str">
        <f t="shared" si="9"/>
        <v/>
      </c>
      <c r="AP9" s="52" t="str">
        <f t="shared" si="9"/>
        <v/>
      </c>
      <c r="AQ9" s="52" t="str">
        <f t="shared" si="9"/>
        <v/>
      </c>
      <c r="AR9" s="54"/>
      <c r="BY9" s="231"/>
      <c r="BZ9" s="231" t="str">
        <f t="shared" si="10"/>
        <v>4</v>
      </c>
    </row>
    <row r="10" spans="1:78" s="46" customFormat="1" ht="16.5" customHeight="1" x14ac:dyDescent="0.25">
      <c r="A10" s="46" t="str">
        <f>CONCATENATE(Leyendas!$C$2)</f>
        <v>Suriname</v>
      </c>
      <c r="B10" s="46" t="str">
        <f>CONCATENATE(Leyendas!$A$2)</f>
        <v>2019</v>
      </c>
      <c r="C10" s="48" t="s">
        <v>127</v>
      </c>
      <c r="D10" s="99"/>
      <c r="E10" s="99"/>
      <c r="F10" s="99"/>
      <c r="G10" s="99"/>
      <c r="H10" s="99"/>
      <c r="I10" s="85"/>
      <c r="J10" s="221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93"/>
      <c r="V10" s="98"/>
      <c r="W10" s="51"/>
      <c r="X10" s="51"/>
      <c r="Y10" s="51"/>
      <c r="Z10" s="51"/>
      <c r="AA10" s="52" t="str">
        <f t="shared" si="0"/>
        <v/>
      </c>
      <c r="AB10" s="52" t="str">
        <f t="shared" si="1"/>
        <v/>
      </c>
      <c r="AC10" s="52" t="str">
        <f t="shared" si="2"/>
        <v/>
      </c>
      <c r="AD10" s="52" t="str">
        <f t="shared" si="3"/>
        <v/>
      </c>
      <c r="AE10" s="52" t="str">
        <f t="shared" si="4"/>
        <v/>
      </c>
      <c r="AF10" s="52" t="str">
        <f t="shared" si="5"/>
        <v/>
      </c>
      <c r="AG10" s="52" t="str">
        <f t="shared" si="6"/>
        <v/>
      </c>
      <c r="AH10" s="52" t="str">
        <f t="shared" si="7"/>
        <v/>
      </c>
      <c r="AI10" s="53" t="str">
        <f t="shared" si="8"/>
        <v/>
      </c>
      <c r="AJ10" s="52" t="str">
        <f t="shared" si="9"/>
        <v/>
      </c>
      <c r="AK10" s="52" t="str">
        <f t="shared" si="9"/>
        <v/>
      </c>
      <c r="AL10" s="52" t="str">
        <f t="shared" si="9"/>
        <v/>
      </c>
      <c r="AM10" s="52" t="str">
        <f t="shared" si="9"/>
        <v/>
      </c>
      <c r="AN10" s="52" t="str">
        <f t="shared" si="9"/>
        <v/>
      </c>
      <c r="AO10" s="52" t="str">
        <f t="shared" si="9"/>
        <v/>
      </c>
      <c r="AP10" s="52" t="str">
        <f t="shared" si="9"/>
        <v/>
      </c>
      <c r="AQ10" s="52" t="str">
        <f t="shared" si="9"/>
        <v/>
      </c>
      <c r="AR10" s="54"/>
      <c r="BY10" s="231"/>
      <c r="BZ10" s="231" t="str">
        <f t="shared" si="10"/>
        <v>5</v>
      </c>
    </row>
    <row r="11" spans="1:78" s="46" customFormat="1" ht="16.5" customHeight="1" x14ac:dyDescent="0.25">
      <c r="A11" s="46" t="str">
        <f>CONCATENATE(Leyendas!$C$2)</f>
        <v>Suriname</v>
      </c>
      <c r="B11" s="46" t="str">
        <f>CONCATENATE(Leyendas!$A$2)</f>
        <v>2019</v>
      </c>
      <c r="C11" s="48" t="s">
        <v>128</v>
      </c>
      <c r="D11" s="99"/>
      <c r="E11" s="99"/>
      <c r="F11" s="99"/>
      <c r="G11" s="99"/>
      <c r="H11" s="99"/>
      <c r="I11" s="85"/>
      <c r="J11" s="221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93"/>
      <c r="V11" s="98"/>
      <c r="W11" s="51"/>
      <c r="X11" s="51"/>
      <c r="Y11" s="51"/>
      <c r="Z11" s="51"/>
      <c r="AA11" s="52" t="str">
        <f t="shared" si="0"/>
        <v/>
      </c>
      <c r="AB11" s="52" t="str">
        <f t="shared" si="1"/>
        <v/>
      </c>
      <c r="AC11" s="52" t="str">
        <f t="shared" si="2"/>
        <v/>
      </c>
      <c r="AD11" s="52" t="str">
        <f t="shared" si="3"/>
        <v/>
      </c>
      <c r="AE11" s="52" t="str">
        <f t="shared" si="4"/>
        <v/>
      </c>
      <c r="AF11" s="52" t="str">
        <f t="shared" si="5"/>
        <v/>
      </c>
      <c r="AG11" s="52" t="str">
        <f t="shared" si="6"/>
        <v/>
      </c>
      <c r="AH11" s="52" t="str">
        <f t="shared" si="7"/>
        <v/>
      </c>
      <c r="AI11" s="53" t="str">
        <f t="shared" si="8"/>
        <v/>
      </c>
      <c r="AJ11" s="52" t="str">
        <f t="shared" si="9"/>
        <v/>
      </c>
      <c r="AK11" s="52" t="str">
        <f t="shared" si="9"/>
        <v/>
      </c>
      <c r="AL11" s="52" t="str">
        <f t="shared" si="9"/>
        <v/>
      </c>
      <c r="AM11" s="52" t="str">
        <f t="shared" si="9"/>
        <v/>
      </c>
      <c r="AN11" s="52" t="str">
        <f t="shared" si="9"/>
        <v/>
      </c>
      <c r="AO11" s="52" t="str">
        <f t="shared" si="9"/>
        <v/>
      </c>
      <c r="AP11" s="52" t="str">
        <f t="shared" si="9"/>
        <v/>
      </c>
      <c r="AQ11" s="52" t="str">
        <f t="shared" si="9"/>
        <v/>
      </c>
      <c r="AR11" s="54"/>
      <c r="BY11" s="231"/>
      <c r="BZ11" s="231" t="str">
        <f t="shared" si="10"/>
        <v>6</v>
      </c>
    </row>
    <row r="12" spans="1:78" s="46" customFormat="1" ht="16.5" customHeight="1" x14ac:dyDescent="0.25">
      <c r="A12" s="46" t="str">
        <f>CONCATENATE(Leyendas!$C$2)</f>
        <v>Suriname</v>
      </c>
      <c r="B12" s="46" t="str">
        <f>CONCATENATE(Leyendas!$A$2)</f>
        <v>2019</v>
      </c>
      <c r="C12" s="48" t="s">
        <v>129</v>
      </c>
      <c r="D12" s="99"/>
      <c r="E12" s="99"/>
      <c r="F12" s="99"/>
      <c r="G12" s="99"/>
      <c r="H12" s="99"/>
      <c r="I12" s="85"/>
      <c r="J12" s="221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93"/>
      <c r="V12" s="98"/>
      <c r="W12" s="51"/>
      <c r="X12" s="51"/>
      <c r="Y12" s="51"/>
      <c r="Z12" s="51"/>
      <c r="AA12" s="52" t="str">
        <f t="shared" si="0"/>
        <v/>
      </c>
      <c r="AB12" s="52" t="str">
        <f t="shared" si="1"/>
        <v/>
      </c>
      <c r="AC12" s="52" t="str">
        <f t="shared" si="2"/>
        <v/>
      </c>
      <c r="AD12" s="52" t="str">
        <f t="shared" si="3"/>
        <v/>
      </c>
      <c r="AE12" s="52" t="str">
        <f t="shared" si="4"/>
        <v/>
      </c>
      <c r="AF12" s="52" t="str">
        <f t="shared" si="5"/>
        <v/>
      </c>
      <c r="AG12" s="52" t="str">
        <f t="shared" si="6"/>
        <v/>
      </c>
      <c r="AH12" s="52" t="str">
        <f t="shared" si="7"/>
        <v/>
      </c>
      <c r="AI12" s="53" t="str">
        <f t="shared" si="8"/>
        <v/>
      </c>
      <c r="AJ12" s="52" t="str">
        <f t="shared" si="9"/>
        <v/>
      </c>
      <c r="AK12" s="52" t="str">
        <f t="shared" si="9"/>
        <v/>
      </c>
      <c r="AL12" s="52" t="str">
        <f t="shared" si="9"/>
        <v/>
      </c>
      <c r="AM12" s="52" t="str">
        <f t="shared" si="9"/>
        <v/>
      </c>
      <c r="AN12" s="52" t="str">
        <f t="shared" si="9"/>
        <v/>
      </c>
      <c r="AO12" s="52" t="str">
        <f t="shared" si="9"/>
        <v/>
      </c>
      <c r="AP12" s="52" t="str">
        <f t="shared" si="9"/>
        <v/>
      </c>
      <c r="AQ12" s="52" t="str">
        <f t="shared" si="9"/>
        <v/>
      </c>
      <c r="AR12" s="54"/>
      <c r="BY12" s="231"/>
      <c r="BZ12" s="231" t="str">
        <f t="shared" si="10"/>
        <v>7</v>
      </c>
    </row>
    <row r="13" spans="1:78" s="46" customFormat="1" ht="16.5" customHeight="1" x14ac:dyDescent="0.25">
      <c r="A13" s="46" t="str">
        <f>CONCATENATE(Leyendas!$C$2)</f>
        <v>Suriname</v>
      </c>
      <c r="B13" s="46" t="str">
        <f>CONCATENATE(Leyendas!$A$2)</f>
        <v>2019</v>
      </c>
      <c r="C13" s="48" t="s">
        <v>130</v>
      </c>
      <c r="D13" s="99"/>
      <c r="E13" s="99"/>
      <c r="F13" s="99"/>
      <c r="G13" s="99"/>
      <c r="H13" s="99"/>
      <c r="I13" s="85"/>
      <c r="J13" s="22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93"/>
      <c r="V13" s="98"/>
      <c r="W13" s="51"/>
      <c r="X13" s="51"/>
      <c r="Y13" s="51"/>
      <c r="Z13" s="51"/>
      <c r="AA13" s="52" t="str">
        <f t="shared" si="0"/>
        <v/>
      </c>
      <c r="AB13" s="52" t="str">
        <f t="shared" si="1"/>
        <v/>
      </c>
      <c r="AC13" s="52" t="str">
        <f t="shared" si="2"/>
        <v/>
      </c>
      <c r="AD13" s="52" t="str">
        <f t="shared" si="3"/>
        <v/>
      </c>
      <c r="AE13" s="52" t="str">
        <f t="shared" si="4"/>
        <v/>
      </c>
      <c r="AF13" s="52" t="str">
        <f t="shared" si="5"/>
        <v/>
      </c>
      <c r="AG13" s="52" t="str">
        <f t="shared" si="6"/>
        <v/>
      </c>
      <c r="AH13" s="52" t="str">
        <f t="shared" si="7"/>
        <v/>
      </c>
      <c r="AI13" s="53" t="str">
        <f t="shared" si="8"/>
        <v/>
      </c>
      <c r="AJ13" s="52" t="str">
        <f t="shared" si="9"/>
        <v/>
      </c>
      <c r="AK13" s="52" t="str">
        <f t="shared" si="9"/>
        <v/>
      </c>
      <c r="AL13" s="52" t="str">
        <f t="shared" si="9"/>
        <v/>
      </c>
      <c r="AM13" s="52" t="str">
        <f t="shared" si="9"/>
        <v/>
      </c>
      <c r="AN13" s="52" t="str">
        <f t="shared" si="9"/>
        <v/>
      </c>
      <c r="AO13" s="52" t="str">
        <f t="shared" si="9"/>
        <v/>
      </c>
      <c r="AP13" s="52" t="str">
        <f t="shared" si="9"/>
        <v/>
      </c>
      <c r="AQ13" s="52" t="str">
        <f t="shared" si="9"/>
        <v/>
      </c>
      <c r="AR13" s="54"/>
      <c r="BY13" s="231"/>
      <c r="BZ13" s="231" t="str">
        <f t="shared" si="10"/>
        <v>8</v>
      </c>
    </row>
    <row r="14" spans="1:78" s="46" customFormat="1" ht="16.5" customHeight="1" x14ac:dyDescent="0.25">
      <c r="A14" s="46" t="str">
        <f>CONCATENATE(Leyendas!$C$2)</f>
        <v>Suriname</v>
      </c>
      <c r="B14" s="46" t="str">
        <f>CONCATENATE(Leyendas!$A$2)</f>
        <v>2019</v>
      </c>
      <c r="C14" s="48" t="s">
        <v>131</v>
      </c>
      <c r="D14" s="99"/>
      <c r="E14" s="99"/>
      <c r="F14" s="99"/>
      <c r="G14" s="99"/>
      <c r="H14" s="99"/>
      <c r="I14" s="85"/>
      <c r="J14" s="221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93"/>
      <c r="V14" s="98"/>
      <c r="W14" s="51"/>
      <c r="X14" s="51"/>
      <c r="Y14" s="51"/>
      <c r="Z14" s="51"/>
      <c r="AA14" s="52" t="str">
        <f t="shared" si="0"/>
        <v/>
      </c>
      <c r="AB14" s="52" t="str">
        <f t="shared" si="1"/>
        <v/>
      </c>
      <c r="AC14" s="52" t="str">
        <f t="shared" si="2"/>
        <v/>
      </c>
      <c r="AD14" s="52" t="str">
        <f t="shared" si="3"/>
        <v/>
      </c>
      <c r="AE14" s="52" t="str">
        <f t="shared" si="4"/>
        <v/>
      </c>
      <c r="AF14" s="52" t="str">
        <f t="shared" si="5"/>
        <v/>
      </c>
      <c r="AG14" s="52" t="str">
        <f t="shared" si="6"/>
        <v/>
      </c>
      <c r="AH14" s="52" t="str">
        <f t="shared" si="7"/>
        <v/>
      </c>
      <c r="AI14" s="53" t="str">
        <f t="shared" si="8"/>
        <v/>
      </c>
      <c r="AJ14" s="52" t="str">
        <f t="shared" si="9"/>
        <v/>
      </c>
      <c r="AK14" s="52" t="str">
        <f t="shared" si="9"/>
        <v/>
      </c>
      <c r="AL14" s="52" t="str">
        <f t="shared" si="9"/>
        <v/>
      </c>
      <c r="AM14" s="52" t="str">
        <f t="shared" si="9"/>
        <v/>
      </c>
      <c r="AN14" s="52" t="str">
        <f t="shared" si="9"/>
        <v/>
      </c>
      <c r="AO14" s="52" t="str">
        <f t="shared" si="9"/>
        <v/>
      </c>
      <c r="AP14" s="52" t="str">
        <f t="shared" si="9"/>
        <v/>
      </c>
      <c r="AQ14" s="52" t="str">
        <f t="shared" si="9"/>
        <v/>
      </c>
      <c r="AR14" s="54"/>
      <c r="BY14" s="231"/>
      <c r="BZ14" s="231" t="str">
        <f t="shared" si="10"/>
        <v>9</v>
      </c>
    </row>
    <row r="15" spans="1:78" s="46" customFormat="1" ht="16.5" customHeight="1" x14ac:dyDescent="0.25">
      <c r="A15" s="46" t="str">
        <f>CONCATENATE(Leyendas!$C$2)</f>
        <v>Suriname</v>
      </c>
      <c r="B15" s="46" t="str">
        <f>CONCATENATE(Leyendas!$A$2)</f>
        <v>2019</v>
      </c>
      <c r="C15" s="48" t="s">
        <v>132</v>
      </c>
      <c r="D15" s="99"/>
      <c r="E15" s="99"/>
      <c r="F15" s="99"/>
      <c r="G15" s="99"/>
      <c r="H15" s="99"/>
      <c r="I15" s="85"/>
      <c r="J15" s="221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93"/>
      <c r="V15" s="98"/>
      <c r="W15" s="51"/>
      <c r="X15" s="51"/>
      <c r="Y15" s="51"/>
      <c r="Z15" s="51"/>
      <c r="AA15" s="52" t="str">
        <f t="shared" si="0"/>
        <v/>
      </c>
      <c r="AB15" s="52" t="str">
        <f t="shared" si="1"/>
        <v/>
      </c>
      <c r="AC15" s="52" t="str">
        <f t="shared" si="2"/>
        <v/>
      </c>
      <c r="AD15" s="52" t="str">
        <f t="shared" si="3"/>
        <v/>
      </c>
      <c r="AE15" s="52" t="str">
        <f t="shared" si="4"/>
        <v/>
      </c>
      <c r="AF15" s="52" t="str">
        <f t="shared" si="5"/>
        <v/>
      </c>
      <c r="AG15" s="52" t="str">
        <f t="shared" si="6"/>
        <v/>
      </c>
      <c r="AH15" s="52" t="str">
        <f t="shared" si="7"/>
        <v/>
      </c>
      <c r="AI15" s="53" t="str">
        <f t="shared" si="8"/>
        <v/>
      </c>
      <c r="AJ15" s="52" t="str">
        <f t="shared" si="9"/>
        <v/>
      </c>
      <c r="AK15" s="52" t="str">
        <f t="shared" si="9"/>
        <v/>
      </c>
      <c r="AL15" s="52" t="str">
        <f t="shared" si="9"/>
        <v/>
      </c>
      <c r="AM15" s="52" t="str">
        <f t="shared" si="9"/>
        <v/>
      </c>
      <c r="AN15" s="52" t="str">
        <f t="shared" si="9"/>
        <v/>
      </c>
      <c r="AO15" s="52" t="str">
        <f t="shared" si="9"/>
        <v/>
      </c>
      <c r="AP15" s="52" t="str">
        <f t="shared" si="9"/>
        <v/>
      </c>
      <c r="AQ15" s="52" t="str">
        <f t="shared" si="9"/>
        <v/>
      </c>
      <c r="AR15" s="54"/>
      <c r="BY15" s="231"/>
      <c r="BZ15" s="231" t="str">
        <f t="shared" si="10"/>
        <v>10</v>
      </c>
    </row>
    <row r="16" spans="1:78" s="46" customFormat="1" ht="16.5" customHeight="1" x14ac:dyDescent="0.25">
      <c r="A16" s="46" t="str">
        <f>CONCATENATE(Leyendas!$C$2)</f>
        <v>Suriname</v>
      </c>
      <c r="B16" s="46" t="str">
        <f>CONCATENATE(Leyendas!$A$2)</f>
        <v>2019</v>
      </c>
      <c r="C16" s="48" t="s">
        <v>133</v>
      </c>
      <c r="D16" s="99"/>
      <c r="E16" s="99"/>
      <c r="F16" s="99"/>
      <c r="G16" s="99"/>
      <c r="H16" s="99"/>
      <c r="I16" s="85"/>
      <c r="J16" s="221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98"/>
      <c r="W16" s="51"/>
      <c r="X16" s="51"/>
      <c r="Y16" s="51"/>
      <c r="Z16" s="51"/>
      <c r="AA16" s="52" t="str">
        <f t="shared" si="0"/>
        <v/>
      </c>
      <c r="AB16" s="52" t="str">
        <f t="shared" si="1"/>
        <v/>
      </c>
      <c r="AC16" s="52" t="str">
        <f t="shared" si="2"/>
        <v/>
      </c>
      <c r="AD16" s="52" t="str">
        <f t="shared" si="3"/>
        <v/>
      </c>
      <c r="AE16" s="52" t="str">
        <f t="shared" si="4"/>
        <v/>
      </c>
      <c r="AF16" s="52" t="str">
        <f t="shared" si="5"/>
        <v/>
      </c>
      <c r="AG16" s="52" t="str">
        <f t="shared" si="6"/>
        <v/>
      </c>
      <c r="AH16" s="52" t="str">
        <f t="shared" si="7"/>
        <v/>
      </c>
      <c r="AI16" s="53" t="str">
        <f t="shared" si="8"/>
        <v/>
      </c>
      <c r="AJ16" s="52" t="str">
        <f t="shared" si="9"/>
        <v/>
      </c>
      <c r="AK16" s="52" t="str">
        <f t="shared" si="9"/>
        <v/>
      </c>
      <c r="AL16" s="52" t="str">
        <f t="shared" si="9"/>
        <v/>
      </c>
      <c r="AM16" s="52" t="str">
        <f t="shared" si="9"/>
        <v/>
      </c>
      <c r="AN16" s="52" t="str">
        <f t="shared" si="9"/>
        <v/>
      </c>
      <c r="AO16" s="52" t="str">
        <f t="shared" si="9"/>
        <v/>
      </c>
      <c r="AP16" s="52" t="str">
        <f t="shared" si="9"/>
        <v/>
      </c>
      <c r="AQ16" s="52" t="str">
        <f t="shared" si="9"/>
        <v/>
      </c>
      <c r="AR16" s="54"/>
      <c r="BY16" s="231"/>
      <c r="BZ16" s="231" t="str">
        <f t="shared" si="10"/>
        <v>11</v>
      </c>
    </row>
    <row r="17" spans="1:78" s="46" customFormat="1" ht="16.5" customHeight="1" x14ac:dyDescent="0.25">
      <c r="A17" s="46" t="str">
        <f>CONCATENATE(Leyendas!$C$2)</f>
        <v>Suriname</v>
      </c>
      <c r="B17" s="46" t="str">
        <f>CONCATENATE(Leyendas!$A$2)</f>
        <v>2019</v>
      </c>
      <c r="C17" s="48" t="s">
        <v>134</v>
      </c>
      <c r="D17" s="99"/>
      <c r="E17" s="99"/>
      <c r="F17" s="99"/>
      <c r="G17" s="99"/>
      <c r="H17" s="99"/>
      <c r="I17" s="50"/>
      <c r="J17" s="221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98"/>
      <c r="W17" s="51"/>
      <c r="X17" s="51"/>
      <c r="Y17" s="51"/>
      <c r="Z17" s="51"/>
      <c r="AA17" s="52" t="str">
        <f t="shared" si="0"/>
        <v/>
      </c>
      <c r="AB17" s="52" t="str">
        <f t="shared" si="1"/>
        <v/>
      </c>
      <c r="AC17" s="52" t="str">
        <f t="shared" si="2"/>
        <v/>
      </c>
      <c r="AD17" s="52" t="str">
        <f t="shared" si="3"/>
        <v/>
      </c>
      <c r="AE17" s="52" t="str">
        <f t="shared" si="4"/>
        <v/>
      </c>
      <c r="AF17" s="52" t="str">
        <f t="shared" si="5"/>
        <v/>
      </c>
      <c r="AG17" s="52" t="str">
        <f t="shared" si="6"/>
        <v/>
      </c>
      <c r="AH17" s="52" t="str">
        <f t="shared" si="7"/>
        <v/>
      </c>
      <c r="AI17" s="53" t="str">
        <f t="shared" si="8"/>
        <v/>
      </c>
      <c r="AJ17" s="52" t="str">
        <f t="shared" si="9"/>
        <v/>
      </c>
      <c r="AK17" s="52" t="str">
        <f t="shared" si="9"/>
        <v/>
      </c>
      <c r="AL17" s="52" t="str">
        <f t="shared" si="9"/>
        <v/>
      </c>
      <c r="AM17" s="52" t="str">
        <f t="shared" si="9"/>
        <v/>
      </c>
      <c r="AN17" s="52" t="str">
        <f t="shared" si="9"/>
        <v/>
      </c>
      <c r="AO17" s="52" t="str">
        <f t="shared" si="9"/>
        <v/>
      </c>
      <c r="AP17" s="52" t="str">
        <f t="shared" si="9"/>
        <v/>
      </c>
      <c r="AQ17" s="52" t="str">
        <f t="shared" si="9"/>
        <v/>
      </c>
      <c r="AR17" s="54"/>
      <c r="BY17" s="231"/>
      <c r="BZ17" s="231" t="str">
        <f t="shared" si="10"/>
        <v>12</v>
      </c>
    </row>
    <row r="18" spans="1:78" s="46" customFormat="1" ht="16.5" customHeight="1" x14ac:dyDescent="0.25">
      <c r="A18" s="46" t="str">
        <f>CONCATENATE(Leyendas!$C$2)</f>
        <v>Suriname</v>
      </c>
      <c r="B18" s="46" t="str">
        <f>CONCATENATE(Leyendas!$A$2)</f>
        <v>2019</v>
      </c>
      <c r="C18" s="48" t="s">
        <v>135</v>
      </c>
      <c r="D18" s="100"/>
      <c r="E18" s="100"/>
      <c r="F18" s="100"/>
      <c r="G18" s="100"/>
      <c r="H18" s="100"/>
      <c r="I18" s="50"/>
      <c r="J18" s="221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98"/>
      <c r="W18" s="51"/>
      <c r="X18" s="51"/>
      <c r="Y18" s="51"/>
      <c r="Z18" s="51"/>
      <c r="AA18" s="52" t="str">
        <f t="shared" si="0"/>
        <v/>
      </c>
      <c r="AB18" s="52" t="str">
        <f t="shared" si="1"/>
        <v/>
      </c>
      <c r="AC18" s="52" t="str">
        <f t="shared" si="2"/>
        <v/>
      </c>
      <c r="AD18" s="52" t="str">
        <f t="shared" si="3"/>
        <v/>
      </c>
      <c r="AE18" s="52" t="str">
        <f t="shared" si="4"/>
        <v/>
      </c>
      <c r="AF18" s="52" t="str">
        <f t="shared" si="5"/>
        <v/>
      </c>
      <c r="AG18" s="52" t="str">
        <f t="shared" si="6"/>
        <v/>
      </c>
      <c r="AH18" s="52" t="str">
        <f t="shared" si="7"/>
        <v/>
      </c>
      <c r="AI18" s="53" t="str">
        <f t="shared" si="8"/>
        <v/>
      </c>
      <c r="AJ18" s="52" t="str">
        <f t="shared" si="9"/>
        <v/>
      </c>
      <c r="AK18" s="52" t="str">
        <f t="shared" si="9"/>
        <v/>
      </c>
      <c r="AL18" s="52" t="str">
        <f t="shared" si="9"/>
        <v/>
      </c>
      <c r="AM18" s="52" t="str">
        <f t="shared" si="9"/>
        <v/>
      </c>
      <c r="AN18" s="52" t="str">
        <f t="shared" si="9"/>
        <v/>
      </c>
      <c r="AO18" s="52" t="str">
        <f t="shared" si="9"/>
        <v/>
      </c>
      <c r="AP18" s="52" t="str">
        <f t="shared" si="9"/>
        <v/>
      </c>
      <c r="AQ18" s="52" t="str">
        <f t="shared" si="9"/>
        <v/>
      </c>
      <c r="AR18" s="54"/>
      <c r="BY18" s="231"/>
      <c r="BZ18" s="231" t="str">
        <f t="shared" si="10"/>
        <v>13</v>
      </c>
    </row>
    <row r="19" spans="1:78" s="46" customFormat="1" ht="16.5" customHeight="1" x14ac:dyDescent="0.25">
      <c r="A19" s="46" t="str">
        <f>CONCATENATE(Leyendas!$C$2)</f>
        <v>Suriname</v>
      </c>
      <c r="B19" s="46" t="str">
        <f>CONCATENATE(Leyendas!$A$2)</f>
        <v>2019</v>
      </c>
      <c r="C19" s="48" t="s">
        <v>136</v>
      </c>
      <c r="D19" s="99"/>
      <c r="E19" s="99"/>
      <c r="F19" s="99"/>
      <c r="G19" s="99"/>
      <c r="H19" s="99"/>
      <c r="I19" s="50"/>
      <c r="J19" s="221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98"/>
      <c r="W19" s="51"/>
      <c r="X19" s="51"/>
      <c r="Y19" s="51"/>
      <c r="Z19" s="51"/>
      <c r="AA19" s="52" t="str">
        <f t="shared" si="0"/>
        <v/>
      </c>
      <c r="AB19" s="52" t="str">
        <f t="shared" si="1"/>
        <v/>
      </c>
      <c r="AC19" s="52" t="str">
        <f t="shared" si="2"/>
        <v/>
      </c>
      <c r="AD19" s="52" t="str">
        <f t="shared" si="3"/>
        <v/>
      </c>
      <c r="AE19" s="52" t="str">
        <f t="shared" si="4"/>
        <v/>
      </c>
      <c r="AF19" s="52" t="str">
        <f t="shared" si="5"/>
        <v/>
      </c>
      <c r="AG19" s="52" t="str">
        <f t="shared" si="6"/>
        <v/>
      </c>
      <c r="AH19" s="52" t="str">
        <f t="shared" si="7"/>
        <v/>
      </c>
      <c r="AI19" s="53" t="str">
        <f t="shared" si="8"/>
        <v/>
      </c>
      <c r="AJ19" s="52" t="str">
        <f t="shared" si="9"/>
        <v/>
      </c>
      <c r="AK19" s="52" t="str">
        <f t="shared" si="9"/>
        <v/>
      </c>
      <c r="AL19" s="52" t="str">
        <f t="shared" si="9"/>
        <v/>
      </c>
      <c r="AM19" s="52" t="str">
        <f t="shared" si="9"/>
        <v/>
      </c>
      <c r="AN19" s="52" t="str">
        <f t="shared" si="9"/>
        <v/>
      </c>
      <c r="AO19" s="52" t="str">
        <f t="shared" si="9"/>
        <v/>
      </c>
      <c r="AP19" s="52" t="str">
        <f t="shared" si="9"/>
        <v/>
      </c>
      <c r="AQ19" s="52" t="str">
        <f t="shared" si="9"/>
        <v/>
      </c>
      <c r="AR19" s="54"/>
      <c r="BY19" s="231"/>
      <c r="BZ19" s="231" t="str">
        <f t="shared" si="10"/>
        <v>14</v>
      </c>
    </row>
    <row r="20" spans="1:78" s="46" customFormat="1" ht="16.5" customHeight="1" x14ac:dyDescent="0.25">
      <c r="A20" s="46" t="str">
        <f>CONCATENATE(Leyendas!$C$2)</f>
        <v>Suriname</v>
      </c>
      <c r="B20" s="46" t="str">
        <f>CONCATENATE(Leyendas!$A$2)</f>
        <v>2019</v>
      </c>
      <c r="C20" s="48" t="s">
        <v>137</v>
      </c>
      <c r="D20" s="99"/>
      <c r="E20" s="99"/>
      <c r="F20" s="99"/>
      <c r="G20" s="99"/>
      <c r="H20" s="99"/>
      <c r="I20" s="50"/>
      <c r="J20" s="221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98"/>
      <c r="W20" s="51"/>
      <c r="X20" s="51"/>
      <c r="Y20" s="51"/>
      <c r="Z20" s="51"/>
      <c r="AA20" s="52" t="str">
        <f t="shared" si="0"/>
        <v/>
      </c>
      <c r="AB20" s="52" t="str">
        <f t="shared" si="1"/>
        <v/>
      </c>
      <c r="AC20" s="52" t="str">
        <f t="shared" si="2"/>
        <v/>
      </c>
      <c r="AD20" s="52" t="str">
        <f t="shared" si="3"/>
        <v/>
      </c>
      <c r="AE20" s="52" t="str">
        <f t="shared" si="4"/>
        <v/>
      </c>
      <c r="AF20" s="52" t="str">
        <f t="shared" si="5"/>
        <v/>
      </c>
      <c r="AG20" s="52" t="str">
        <f t="shared" si="6"/>
        <v/>
      </c>
      <c r="AH20" s="52" t="str">
        <f t="shared" si="7"/>
        <v/>
      </c>
      <c r="AI20" s="53" t="str">
        <f t="shared" si="8"/>
        <v/>
      </c>
      <c r="AJ20" s="52" t="str">
        <f t="shared" si="9"/>
        <v/>
      </c>
      <c r="AK20" s="52" t="str">
        <f t="shared" si="9"/>
        <v/>
      </c>
      <c r="AL20" s="52" t="str">
        <f t="shared" si="9"/>
        <v/>
      </c>
      <c r="AM20" s="52" t="str">
        <f t="shared" si="9"/>
        <v/>
      </c>
      <c r="AN20" s="52" t="str">
        <f t="shared" si="9"/>
        <v/>
      </c>
      <c r="AO20" s="52" t="str">
        <f t="shared" si="9"/>
        <v/>
      </c>
      <c r="AP20" s="52" t="str">
        <f t="shared" si="9"/>
        <v/>
      </c>
      <c r="AQ20" s="52" t="str">
        <f t="shared" si="9"/>
        <v/>
      </c>
      <c r="AR20" s="54"/>
      <c r="BY20" s="231"/>
      <c r="BZ20" s="231" t="str">
        <f t="shared" si="10"/>
        <v>15</v>
      </c>
    </row>
    <row r="21" spans="1:78" s="97" customFormat="1" ht="16.5" customHeight="1" x14ac:dyDescent="0.25">
      <c r="A21" s="46" t="str">
        <f>CONCATENATE(Leyendas!$C$2)</f>
        <v>Suriname</v>
      </c>
      <c r="B21" s="46" t="str">
        <f>CONCATENATE(Leyendas!$A$2)</f>
        <v>2019</v>
      </c>
      <c r="C21" s="48" t="s">
        <v>138</v>
      </c>
      <c r="D21" s="99"/>
      <c r="E21" s="99"/>
      <c r="F21" s="99"/>
      <c r="G21" s="99"/>
      <c r="H21" s="99"/>
      <c r="I21" s="94"/>
      <c r="J21" s="222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8"/>
      <c r="W21" s="95"/>
      <c r="X21" s="95"/>
      <c r="Y21" s="95"/>
      <c r="Z21" s="95"/>
      <c r="AA21" s="52" t="str">
        <f t="shared" si="0"/>
        <v/>
      </c>
      <c r="AB21" s="52" t="str">
        <f t="shared" si="1"/>
        <v/>
      </c>
      <c r="AC21" s="52" t="str">
        <f t="shared" si="2"/>
        <v/>
      </c>
      <c r="AD21" s="52" t="str">
        <f t="shared" si="3"/>
        <v/>
      </c>
      <c r="AE21" s="52" t="str">
        <f t="shared" si="4"/>
        <v/>
      </c>
      <c r="AF21" s="52" t="str">
        <f t="shared" si="5"/>
        <v/>
      </c>
      <c r="AG21" s="52" t="str">
        <f t="shared" si="6"/>
        <v/>
      </c>
      <c r="AH21" s="52" t="str">
        <f t="shared" si="7"/>
        <v/>
      </c>
      <c r="AI21" s="53" t="str">
        <f t="shared" si="8"/>
        <v/>
      </c>
      <c r="AJ21" s="52" t="str">
        <f t="shared" si="9"/>
        <v/>
      </c>
      <c r="AK21" s="52" t="str">
        <f t="shared" si="9"/>
        <v/>
      </c>
      <c r="AL21" s="52" t="str">
        <f t="shared" si="9"/>
        <v/>
      </c>
      <c r="AM21" s="52" t="str">
        <f t="shared" si="9"/>
        <v/>
      </c>
      <c r="AN21" s="52" t="str">
        <f t="shared" si="9"/>
        <v/>
      </c>
      <c r="AO21" s="52" t="str">
        <f t="shared" si="9"/>
        <v/>
      </c>
      <c r="AP21" s="52" t="str">
        <f t="shared" si="9"/>
        <v/>
      </c>
      <c r="AQ21" s="52" t="str">
        <f t="shared" si="9"/>
        <v/>
      </c>
      <c r="AR21" s="96"/>
      <c r="BY21" s="232"/>
      <c r="BZ21" s="231" t="str">
        <f t="shared" si="10"/>
        <v>16</v>
      </c>
    </row>
    <row r="22" spans="1:78" s="46" customFormat="1" ht="16.5" customHeight="1" x14ac:dyDescent="0.25">
      <c r="A22" s="46" t="str">
        <f>CONCATENATE(Leyendas!$C$2)</f>
        <v>Suriname</v>
      </c>
      <c r="B22" s="46" t="str">
        <f>CONCATENATE(Leyendas!$A$2)</f>
        <v>2019</v>
      </c>
      <c r="C22" s="48" t="s">
        <v>139</v>
      </c>
      <c r="D22" s="99"/>
      <c r="E22" s="99"/>
      <c r="F22" s="99"/>
      <c r="G22" s="99"/>
      <c r="H22" s="99"/>
      <c r="I22" s="50"/>
      <c r="J22" s="221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98"/>
      <c r="W22" s="51"/>
      <c r="X22" s="51"/>
      <c r="Y22" s="51"/>
      <c r="Z22" s="51"/>
      <c r="AA22" s="52" t="str">
        <f t="shared" si="0"/>
        <v/>
      </c>
      <c r="AB22" s="52" t="str">
        <f t="shared" si="1"/>
        <v/>
      </c>
      <c r="AC22" s="52" t="str">
        <f t="shared" si="2"/>
        <v/>
      </c>
      <c r="AD22" s="52" t="str">
        <f t="shared" si="3"/>
        <v/>
      </c>
      <c r="AE22" s="52" t="str">
        <f t="shared" si="4"/>
        <v/>
      </c>
      <c r="AF22" s="52" t="str">
        <f t="shared" si="5"/>
        <v/>
      </c>
      <c r="AG22" s="52" t="str">
        <f t="shared" si="6"/>
        <v/>
      </c>
      <c r="AH22" s="52" t="str">
        <f t="shared" si="7"/>
        <v/>
      </c>
      <c r="AI22" s="53" t="str">
        <f t="shared" si="8"/>
        <v/>
      </c>
      <c r="AJ22" s="52" t="str">
        <f t="shared" ref="AJ22:AQ45" si="11">IF($V22=0,"",M22/$V22)</f>
        <v/>
      </c>
      <c r="AK22" s="52" t="str">
        <f t="shared" si="11"/>
        <v/>
      </c>
      <c r="AL22" s="52" t="str">
        <f t="shared" si="11"/>
        <v/>
      </c>
      <c r="AM22" s="52" t="str">
        <f t="shared" si="11"/>
        <v/>
      </c>
      <c r="AN22" s="52" t="str">
        <f t="shared" si="11"/>
        <v/>
      </c>
      <c r="AO22" s="52" t="str">
        <f t="shared" si="11"/>
        <v/>
      </c>
      <c r="AP22" s="52" t="str">
        <f t="shared" si="11"/>
        <v/>
      </c>
      <c r="AQ22" s="52" t="str">
        <f t="shared" si="11"/>
        <v/>
      </c>
      <c r="AR22" s="54"/>
      <c r="BY22" s="231"/>
      <c r="BZ22" s="231" t="str">
        <f t="shared" si="10"/>
        <v>17</v>
      </c>
    </row>
    <row r="23" spans="1:78" s="46" customFormat="1" ht="16.5" customHeight="1" x14ac:dyDescent="0.25">
      <c r="A23" s="46" t="str">
        <f>CONCATENATE(Leyendas!$C$2)</f>
        <v>Suriname</v>
      </c>
      <c r="B23" s="46" t="str">
        <f>CONCATENATE(Leyendas!$A$2)</f>
        <v>2019</v>
      </c>
      <c r="C23" s="48" t="s">
        <v>140</v>
      </c>
      <c r="D23" s="99"/>
      <c r="E23" s="99"/>
      <c r="F23" s="99"/>
      <c r="G23" s="99"/>
      <c r="H23" s="99"/>
      <c r="I23" s="50"/>
      <c r="J23" s="221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98"/>
      <c r="W23" s="51"/>
      <c r="X23" s="51"/>
      <c r="Y23" s="51"/>
      <c r="Z23" s="51"/>
      <c r="AA23" s="52" t="str">
        <f t="shared" si="0"/>
        <v/>
      </c>
      <c r="AB23" s="52" t="str">
        <f t="shared" si="1"/>
        <v/>
      </c>
      <c r="AC23" s="52" t="str">
        <f t="shared" si="2"/>
        <v/>
      </c>
      <c r="AD23" s="52" t="str">
        <f t="shared" si="3"/>
        <v/>
      </c>
      <c r="AE23" s="52" t="str">
        <f t="shared" si="4"/>
        <v/>
      </c>
      <c r="AF23" s="52" t="str">
        <f t="shared" si="5"/>
        <v/>
      </c>
      <c r="AG23" s="52" t="str">
        <f t="shared" si="6"/>
        <v/>
      </c>
      <c r="AH23" s="52" t="str">
        <f t="shared" si="7"/>
        <v/>
      </c>
      <c r="AI23" s="53" t="str">
        <f t="shared" si="8"/>
        <v/>
      </c>
      <c r="AJ23" s="52" t="str">
        <f t="shared" si="11"/>
        <v/>
      </c>
      <c r="AK23" s="52" t="str">
        <f t="shared" si="11"/>
        <v/>
      </c>
      <c r="AL23" s="52" t="str">
        <f t="shared" si="11"/>
        <v/>
      </c>
      <c r="AM23" s="52" t="str">
        <f t="shared" si="11"/>
        <v/>
      </c>
      <c r="AN23" s="52" t="str">
        <f t="shared" si="11"/>
        <v/>
      </c>
      <c r="AO23" s="52" t="str">
        <f t="shared" si="11"/>
        <v/>
      </c>
      <c r="AP23" s="52" t="str">
        <f t="shared" si="11"/>
        <v/>
      </c>
      <c r="AQ23" s="52" t="str">
        <f t="shared" si="11"/>
        <v/>
      </c>
      <c r="AR23" s="54"/>
      <c r="BY23" s="231"/>
      <c r="BZ23" s="231" t="str">
        <f t="shared" si="10"/>
        <v>18</v>
      </c>
    </row>
    <row r="24" spans="1:78" s="46" customFormat="1" ht="16.5" customHeight="1" x14ac:dyDescent="0.25">
      <c r="A24" s="46" t="str">
        <f>CONCATENATE(Leyendas!$C$2)</f>
        <v>Suriname</v>
      </c>
      <c r="B24" s="46" t="str">
        <f>CONCATENATE(Leyendas!$A$2)</f>
        <v>2019</v>
      </c>
      <c r="C24" s="48" t="s">
        <v>141</v>
      </c>
      <c r="D24" s="99"/>
      <c r="E24" s="99"/>
      <c r="F24" s="99"/>
      <c r="G24" s="99"/>
      <c r="H24" s="99"/>
      <c r="I24" s="50"/>
      <c r="J24" s="221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98"/>
      <c r="W24" s="51"/>
      <c r="X24" s="51"/>
      <c r="Y24" s="51"/>
      <c r="Z24" s="51"/>
      <c r="AA24" s="52" t="str">
        <f t="shared" si="0"/>
        <v/>
      </c>
      <c r="AB24" s="52" t="str">
        <f t="shared" si="1"/>
        <v/>
      </c>
      <c r="AC24" s="52" t="str">
        <f t="shared" si="2"/>
        <v/>
      </c>
      <c r="AD24" s="52" t="str">
        <f t="shared" si="3"/>
        <v/>
      </c>
      <c r="AE24" s="52" t="str">
        <f t="shared" si="4"/>
        <v/>
      </c>
      <c r="AF24" s="52" t="str">
        <f t="shared" si="5"/>
        <v/>
      </c>
      <c r="AG24" s="52" t="str">
        <f t="shared" si="6"/>
        <v/>
      </c>
      <c r="AH24" s="52" t="str">
        <f t="shared" si="7"/>
        <v/>
      </c>
      <c r="AI24" s="53" t="str">
        <f t="shared" si="8"/>
        <v/>
      </c>
      <c r="AJ24" s="52" t="str">
        <f t="shared" si="11"/>
        <v/>
      </c>
      <c r="AK24" s="52" t="str">
        <f t="shared" si="11"/>
        <v/>
      </c>
      <c r="AL24" s="52" t="str">
        <f t="shared" si="11"/>
        <v/>
      </c>
      <c r="AM24" s="52" t="str">
        <f t="shared" si="11"/>
        <v/>
      </c>
      <c r="AN24" s="52" t="str">
        <f t="shared" si="11"/>
        <v/>
      </c>
      <c r="AO24" s="52" t="str">
        <f t="shared" si="11"/>
        <v/>
      </c>
      <c r="AP24" s="52" t="str">
        <f t="shared" si="11"/>
        <v/>
      </c>
      <c r="AQ24" s="52" t="str">
        <f t="shared" si="11"/>
        <v/>
      </c>
      <c r="AR24" s="54"/>
      <c r="BY24" s="231"/>
      <c r="BZ24" s="231" t="str">
        <f t="shared" si="10"/>
        <v>19</v>
      </c>
    </row>
    <row r="25" spans="1:78" s="46" customFormat="1" ht="16.5" customHeight="1" x14ac:dyDescent="0.25">
      <c r="A25" s="46" t="str">
        <f>CONCATENATE(Leyendas!$C$2)</f>
        <v>Suriname</v>
      </c>
      <c r="B25" s="46" t="str">
        <f>CONCATENATE(Leyendas!$A$2)</f>
        <v>2019</v>
      </c>
      <c r="C25" s="48" t="s">
        <v>142</v>
      </c>
      <c r="D25" s="99"/>
      <c r="E25" s="99"/>
      <c r="F25" s="99"/>
      <c r="G25" s="99"/>
      <c r="H25" s="99"/>
      <c r="I25" s="50"/>
      <c r="J25" s="221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98"/>
      <c r="W25" s="51"/>
      <c r="X25" s="51"/>
      <c r="Y25" s="51"/>
      <c r="Z25" s="51"/>
      <c r="AA25" s="52" t="str">
        <f t="shared" si="0"/>
        <v/>
      </c>
      <c r="AB25" s="52" t="str">
        <f t="shared" si="1"/>
        <v/>
      </c>
      <c r="AC25" s="52" t="str">
        <f t="shared" si="2"/>
        <v/>
      </c>
      <c r="AD25" s="52" t="str">
        <f t="shared" si="3"/>
        <v/>
      </c>
      <c r="AE25" s="52" t="str">
        <f t="shared" si="4"/>
        <v/>
      </c>
      <c r="AF25" s="52" t="str">
        <f t="shared" si="5"/>
        <v/>
      </c>
      <c r="AG25" s="52" t="str">
        <f t="shared" si="6"/>
        <v/>
      </c>
      <c r="AH25" s="52" t="str">
        <f t="shared" si="7"/>
        <v/>
      </c>
      <c r="AI25" s="53" t="str">
        <f t="shared" si="8"/>
        <v/>
      </c>
      <c r="AJ25" s="52" t="str">
        <f t="shared" si="11"/>
        <v/>
      </c>
      <c r="AK25" s="52" t="str">
        <f t="shared" si="11"/>
        <v/>
      </c>
      <c r="AL25" s="52" t="str">
        <f t="shared" si="11"/>
        <v/>
      </c>
      <c r="AM25" s="52" t="str">
        <f t="shared" si="11"/>
        <v/>
      </c>
      <c r="AN25" s="52" t="str">
        <f t="shared" si="11"/>
        <v/>
      </c>
      <c r="AO25" s="52" t="str">
        <f t="shared" si="11"/>
        <v/>
      </c>
      <c r="AP25" s="52" t="str">
        <f t="shared" si="11"/>
        <v/>
      </c>
      <c r="AQ25" s="52" t="str">
        <f t="shared" si="11"/>
        <v/>
      </c>
      <c r="AR25" s="54"/>
      <c r="BY25" s="231"/>
      <c r="BZ25" s="231" t="str">
        <f t="shared" si="10"/>
        <v>20</v>
      </c>
    </row>
    <row r="26" spans="1:78" s="46" customFormat="1" ht="15.75" x14ac:dyDescent="0.25">
      <c r="A26" s="46" t="str">
        <f>CONCATENATE(Leyendas!$C$2)</f>
        <v>Suriname</v>
      </c>
      <c r="B26" s="46" t="str">
        <f>CONCATENATE(Leyendas!$A$2)</f>
        <v>2019</v>
      </c>
      <c r="C26" s="48" t="s">
        <v>143</v>
      </c>
      <c r="D26" s="99"/>
      <c r="E26" s="99"/>
      <c r="F26" s="99"/>
      <c r="G26" s="99"/>
      <c r="H26" s="99"/>
      <c r="I26" s="49"/>
      <c r="J26" s="223"/>
      <c r="K26" s="49"/>
      <c r="L26" s="49"/>
      <c r="M26" s="50"/>
      <c r="N26" s="50"/>
      <c r="O26" s="50"/>
      <c r="P26" s="50"/>
      <c r="Q26" s="50"/>
      <c r="R26" s="50"/>
      <c r="S26" s="50"/>
      <c r="T26" s="50"/>
      <c r="U26" s="50"/>
      <c r="V26" s="98"/>
      <c r="W26" s="51"/>
      <c r="X26" s="51"/>
      <c r="Y26" s="51"/>
      <c r="Z26" s="51"/>
      <c r="AA26" s="52" t="str">
        <f t="shared" si="0"/>
        <v/>
      </c>
      <c r="AB26" s="52" t="str">
        <f t="shared" si="1"/>
        <v/>
      </c>
      <c r="AC26" s="52" t="str">
        <f t="shared" si="2"/>
        <v/>
      </c>
      <c r="AD26" s="52" t="str">
        <f t="shared" si="3"/>
        <v/>
      </c>
      <c r="AE26" s="52" t="str">
        <f t="shared" si="4"/>
        <v/>
      </c>
      <c r="AF26" s="52" t="str">
        <f t="shared" si="5"/>
        <v/>
      </c>
      <c r="AG26" s="52" t="str">
        <f t="shared" si="6"/>
        <v/>
      </c>
      <c r="AH26" s="52" t="str">
        <f t="shared" si="7"/>
        <v/>
      </c>
      <c r="AI26" s="53" t="str">
        <f t="shared" si="8"/>
        <v/>
      </c>
      <c r="AJ26" s="52" t="str">
        <f t="shared" si="11"/>
        <v/>
      </c>
      <c r="AK26" s="52" t="str">
        <f t="shared" si="11"/>
        <v/>
      </c>
      <c r="AL26" s="52" t="str">
        <f t="shared" si="11"/>
        <v/>
      </c>
      <c r="AM26" s="52" t="str">
        <f t="shared" si="11"/>
        <v/>
      </c>
      <c r="AN26" s="52" t="str">
        <f t="shared" si="11"/>
        <v/>
      </c>
      <c r="AO26" s="52" t="str">
        <f t="shared" si="11"/>
        <v/>
      </c>
      <c r="AP26" s="52" t="str">
        <f t="shared" si="11"/>
        <v/>
      </c>
      <c r="AQ26" s="52" t="str">
        <f t="shared" si="11"/>
        <v/>
      </c>
      <c r="AR26" s="54"/>
      <c r="BY26" s="231"/>
      <c r="BZ26" s="231" t="str">
        <f t="shared" si="10"/>
        <v>21</v>
      </c>
    </row>
    <row r="27" spans="1:78" s="46" customFormat="1" ht="15.75" x14ac:dyDescent="0.25">
      <c r="A27" s="46" t="str">
        <f>CONCATENATE(Leyendas!$C$2)</f>
        <v>Suriname</v>
      </c>
      <c r="B27" s="46" t="str">
        <f>CONCATENATE(Leyendas!$A$2)</f>
        <v>2019</v>
      </c>
      <c r="C27" s="48" t="s">
        <v>144</v>
      </c>
      <c r="D27" s="99"/>
      <c r="E27" s="99"/>
      <c r="F27" s="101"/>
      <c r="G27" s="101"/>
      <c r="H27" s="99"/>
      <c r="I27" s="49"/>
      <c r="J27" s="223"/>
      <c r="K27" s="49"/>
      <c r="L27" s="49"/>
      <c r="M27" s="50"/>
      <c r="N27" s="50"/>
      <c r="O27" s="50"/>
      <c r="P27" s="50"/>
      <c r="Q27" s="50"/>
      <c r="R27" s="50"/>
      <c r="S27" s="50"/>
      <c r="T27" s="50"/>
      <c r="U27" s="50"/>
      <c r="V27" s="98"/>
      <c r="W27" s="51"/>
      <c r="X27" s="51"/>
      <c r="Y27" s="51"/>
      <c r="Z27" s="51"/>
      <c r="AA27" s="52" t="str">
        <f t="shared" si="0"/>
        <v/>
      </c>
      <c r="AB27" s="52" t="str">
        <f t="shared" si="1"/>
        <v/>
      </c>
      <c r="AC27" s="52" t="str">
        <f t="shared" si="2"/>
        <v/>
      </c>
      <c r="AD27" s="52" t="str">
        <f t="shared" si="3"/>
        <v/>
      </c>
      <c r="AE27" s="52" t="str">
        <f t="shared" si="4"/>
        <v/>
      </c>
      <c r="AF27" s="52" t="str">
        <f t="shared" si="5"/>
        <v/>
      </c>
      <c r="AG27" s="52" t="str">
        <f t="shared" si="6"/>
        <v/>
      </c>
      <c r="AH27" s="52" t="str">
        <f t="shared" si="7"/>
        <v/>
      </c>
      <c r="AI27" s="53" t="str">
        <f t="shared" si="8"/>
        <v/>
      </c>
      <c r="AJ27" s="52" t="str">
        <f t="shared" si="11"/>
        <v/>
      </c>
      <c r="AK27" s="52" t="str">
        <f t="shared" si="11"/>
        <v/>
      </c>
      <c r="AL27" s="52" t="str">
        <f t="shared" si="11"/>
        <v/>
      </c>
      <c r="AM27" s="52" t="str">
        <f t="shared" si="11"/>
        <v/>
      </c>
      <c r="AN27" s="52" t="str">
        <f t="shared" si="11"/>
        <v/>
      </c>
      <c r="AO27" s="52" t="str">
        <f t="shared" si="11"/>
        <v/>
      </c>
      <c r="AP27" s="52" t="str">
        <f t="shared" si="11"/>
        <v/>
      </c>
      <c r="AQ27" s="52" t="str">
        <f t="shared" si="11"/>
        <v/>
      </c>
      <c r="AR27" s="54"/>
      <c r="BY27" s="231"/>
      <c r="BZ27" s="231" t="str">
        <f t="shared" si="10"/>
        <v>22</v>
      </c>
    </row>
    <row r="28" spans="1:78" s="46" customFormat="1" ht="15.75" x14ac:dyDescent="0.25">
      <c r="A28" s="46" t="str">
        <f>CONCATENATE(Leyendas!$C$2)</f>
        <v>Suriname</v>
      </c>
      <c r="B28" s="46" t="str">
        <f>CONCATENATE(Leyendas!$A$2)</f>
        <v>2019</v>
      </c>
      <c r="C28" s="48" t="s">
        <v>145</v>
      </c>
      <c r="D28" s="99"/>
      <c r="E28" s="99"/>
      <c r="F28" s="101"/>
      <c r="G28" s="101"/>
      <c r="H28" s="99"/>
      <c r="I28" s="49"/>
      <c r="J28" s="223"/>
      <c r="K28" s="49"/>
      <c r="L28" s="49"/>
      <c r="M28" s="50"/>
      <c r="N28" s="50"/>
      <c r="O28" s="50"/>
      <c r="P28" s="50"/>
      <c r="Q28" s="50"/>
      <c r="R28" s="50"/>
      <c r="S28" s="50"/>
      <c r="T28" s="50"/>
      <c r="U28" s="50"/>
      <c r="V28" s="98"/>
      <c r="W28" s="51"/>
      <c r="X28" s="51"/>
      <c r="Y28" s="51"/>
      <c r="Z28" s="51"/>
      <c r="AA28" s="52" t="str">
        <f t="shared" si="0"/>
        <v/>
      </c>
      <c r="AB28" s="52" t="str">
        <f t="shared" si="1"/>
        <v/>
      </c>
      <c r="AC28" s="52" t="str">
        <f t="shared" si="2"/>
        <v/>
      </c>
      <c r="AD28" s="52" t="str">
        <f t="shared" si="3"/>
        <v/>
      </c>
      <c r="AE28" s="52" t="str">
        <f t="shared" si="4"/>
        <v/>
      </c>
      <c r="AF28" s="52" t="str">
        <f t="shared" si="5"/>
        <v/>
      </c>
      <c r="AG28" s="52" t="str">
        <f t="shared" si="6"/>
        <v/>
      </c>
      <c r="AH28" s="52" t="str">
        <f t="shared" si="7"/>
        <v/>
      </c>
      <c r="AI28" s="53" t="str">
        <f t="shared" si="8"/>
        <v/>
      </c>
      <c r="AJ28" s="52" t="str">
        <f t="shared" si="11"/>
        <v/>
      </c>
      <c r="AK28" s="52" t="str">
        <f t="shared" si="11"/>
        <v/>
      </c>
      <c r="AL28" s="52" t="str">
        <f t="shared" si="11"/>
        <v/>
      </c>
      <c r="AM28" s="52" t="str">
        <f t="shared" si="11"/>
        <v/>
      </c>
      <c r="AN28" s="52" t="str">
        <f t="shared" si="11"/>
        <v/>
      </c>
      <c r="AO28" s="52" t="str">
        <f t="shared" si="11"/>
        <v/>
      </c>
      <c r="AP28" s="52" t="str">
        <f t="shared" si="11"/>
        <v/>
      </c>
      <c r="AQ28" s="52" t="str">
        <f t="shared" si="11"/>
        <v/>
      </c>
      <c r="AR28" s="54"/>
      <c r="BY28" s="231"/>
      <c r="BZ28" s="231" t="str">
        <f t="shared" si="10"/>
        <v>23</v>
      </c>
    </row>
    <row r="29" spans="1:78" s="46" customFormat="1" ht="15.75" x14ac:dyDescent="0.25">
      <c r="A29" s="46" t="str">
        <f>CONCATENATE(Leyendas!$C$2)</f>
        <v>Suriname</v>
      </c>
      <c r="B29" s="46" t="str">
        <f>CONCATENATE(Leyendas!$A$2)</f>
        <v>2019</v>
      </c>
      <c r="C29" s="48" t="s">
        <v>146</v>
      </c>
      <c r="D29" s="99"/>
      <c r="E29" s="99"/>
      <c r="F29" s="101"/>
      <c r="G29" s="101"/>
      <c r="H29" s="99"/>
      <c r="I29" s="49"/>
      <c r="J29" s="223"/>
      <c r="K29" s="49"/>
      <c r="L29" s="49"/>
      <c r="M29" s="50"/>
      <c r="N29" s="50"/>
      <c r="O29" s="50"/>
      <c r="P29" s="50"/>
      <c r="Q29" s="50"/>
      <c r="R29" s="50"/>
      <c r="S29" s="50"/>
      <c r="T29" s="50"/>
      <c r="U29" s="50"/>
      <c r="V29" s="98"/>
      <c r="W29" s="51"/>
      <c r="X29" s="51"/>
      <c r="Y29" s="51"/>
      <c r="Z29" s="51"/>
      <c r="AA29" s="52" t="str">
        <f t="shared" si="0"/>
        <v/>
      </c>
      <c r="AB29" s="52" t="str">
        <f t="shared" si="1"/>
        <v/>
      </c>
      <c r="AC29" s="52" t="str">
        <f t="shared" si="2"/>
        <v/>
      </c>
      <c r="AD29" s="52" t="str">
        <f t="shared" si="3"/>
        <v/>
      </c>
      <c r="AE29" s="52" t="str">
        <f t="shared" si="4"/>
        <v/>
      </c>
      <c r="AF29" s="52" t="str">
        <f t="shared" si="5"/>
        <v/>
      </c>
      <c r="AG29" s="52" t="str">
        <f t="shared" si="6"/>
        <v/>
      </c>
      <c r="AH29" s="52" t="str">
        <f t="shared" si="7"/>
        <v/>
      </c>
      <c r="AI29" s="53" t="str">
        <f t="shared" si="8"/>
        <v/>
      </c>
      <c r="AJ29" s="52" t="str">
        <f t="shared" si="11"/>
        <v/>
      </c>
      <c r="AK29" s="52" t="str">
        <f t="shared" si="11"/>
        <v/>
      </c>
      <c r="AL29" s="52" t="str">
        <f t="shared" si="11"/>
        <v/>
      </c>
      <c r="AM29" s="52" t="str">
        <f t="shared" si="11"/>
        <v/>
      </c>
      <c r="AN29" s="52" t="str">
        <f t="shared" si="11"/>
        <v/>
      </c>
      <c r="AO29" s="52" t="str">
        <f t="shared" si="11"/>
        <v/>
      </c>
      <c r="AP29" s="52" t="str">
        <f t="shared" si="11"/>
        <v/>
      </c>
      <c r="AQ29" s="52" t="str">
        <f t="shared" si="11"/>
        <v/>
      </c>
      <c r="AR29" s="54"/>
      <c r="BY29" s="231"/>
      <c r="BZ29" s="231" t="str">
        <f t="shared" si="10"/>
        <v>24</v>
      </c>
    </row>
    <row r="30" spans="1:78" s="46" customFormat="1" ht="15.75" x14ac:dyDescent="0.25">
      <c r="A30" s="46" t="str">
        <f>CONCATENATE(Leyendas!$C$2)</f>
        <v>Suriname</v>
      </c>
      <c r="B30" s="46" t="str">
        <f>CONCATENATE(Leyendas!$A$2)</f>
        <v>2019</v>
      </c>
      <c r="C30" s="48" t="s">
        <v>147</v>
      </c>
      <c r="D30" s="99"/>
      <c r="E30" s="99"/>
      <c r="F30" s="101"/>
      <c r="G30" s="101"/>
      <c r="H30" s="99"/>
      <c r="I30" s="50"/>
      <c r="J30" s="221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98"/>
      <c r="W30" s="51"/>
      <c r="X30" s="51"/>
      <c r="Y30" s="51"/>
      <c r="Z30" s="51"/>
      <c r="AA30" s="52" t="str">
        <f t="shared" si="0"/>
        <v/>
      </c>
      <c r="AB30" s="52" t="str">
        <f t="shared" si="1"/>
        <v/>
      </c>
      <c r="AC30" s="52" t="str">
        <f t="shared" si="2"/>
        <v/>
      </c>
      <c r="AD30" s="52" t="str">
        <f t="shared" si="3"/>
        <v/>
      </c>
      <c r="AE30" s="52" t="str">
        <f t="shared" si="4"/>
        <v/>
      </c>
      <c r="AF30" s="52" t="str">
        <f t="shared" si="5"/>
        <v/>
      </c>
      <c r="AG30" s="52" t="str">
        <f t="shared" si="6"/>
        <v/>
      </c>
      <c r="AH30" s="52" t="str">
        <f t="shared" si="7"/>
        <v/>
      </c>
      <c r="AI30" s="53" t="str">
        <f t="shared" si="8"/>
        <v/>
      </c>
      <c r="AJ30" s="52" t="str">
        <f t="shared" si="11"/>
        <v/>
      </c>
      <c r="AK30" s="52" t="str">
        <f t="shared" si="11"/>
        <v/>
      </c>
      <c r="AL30" s="52" t="str">
        <f t="shared" si="11"/>
        <v/>
      </c>
      <c r="AM30" s="52" t="str">
        <f t="shared" si="11"/>
        <v/>
      </c>
      <c r="AN30" s="52" t="str">
        <f t="shared" si="11"/>
        <v/>
      </c>
      <c r="AO30" s="52" t="str">
        <f t="shared" si="11"/>
        <v/>
      </c>
      <c r="AP30" s="52" t="str">
        <f t="shared" si="11"/>
        <v/>
      </c>
      <c r="AQ30" s="52" t="str">
        <f t="shared" si="11"/>
        <v/>
      </c>
      <c r="AR30" s="54"/>
      <c r="BY30" s="231"/>
      <c r="BZ30" s="231" t="str">
        <f t="shared" si="10"/>
        <v>25</v>
      </c>
    </row>
    <row r="31" spans="1:78" s="46" customFormat="1" ht="15.75" x14ac:dyDescent="0.25">
      <c r="A31" s="46" t="str">
        <f>CONCATENATE(Leyendas!$C$2)</f>
        <v>Suriname</v>
      </c>
      <c r="B31" s="46" t="str">
        <f>CONCATENATE(Leyendas!$A$2)</f>
        <v>2019</v>
      </c>
      <c r="C31" s="48" t="s">
        <v>148</v>
      </c>
      <c r="D31" s="99"/>
      <c r="E31" s="99"/>
      <c r="F31" s="99"/>
      <c r="G31" s="99"/>
      <c r="H31" s="99"/>
      <c r="I31" s="50"/>
      <c r="J31" s="221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98"/>
      <c r="W31" s="51"/>
      <c r="X31" s="51"/>
      <c r="Y31" s="51"/>
      <c r="Z31" s="51"/>
      <c r="AA31" s="52" t="str">
        <f t="shared" si="0"/>
        <v/>
      </c>
      <c r="AB31" s="52" t="str">
        <f t="shared" si="1"/>
        <v/>
      </c>
      <c r="AC31" s="52" t="str">
        <f t="shared" si="2"/>
        <v/>
      </c>
      <c r="AD31" s="52" t="str">
        <f t="shared" si="3"/>
        <v/>
      </c>
      <c r="AE31" s="52" t="str">
        <f t="shared" si="4"/>
        <v/>
      </c>
      <c r="AF31" s="52" t="str">
        <f t="shared" si="5"/>
        <v/>
      </c>
      <c r="AG31" s="52" t="str">
        <f t="shared" si="6"/>
        <v/>
      </c>
      <c r="AH31" s="52" t="str">
        <f t="shared" si="7"/>
        <v/>
      </c>
      <c r="AI31" s="53" t="str">
        <f t="shared" si="8"/>
        <v/>
      </c>
      <c r="AJ31" s="52" t="str">
        <f t="shared" si="11"/>
        <v/>
      </c>
      <c r="AK31" s="52" t="str">
        <f t="shared" si="11"/>
        <v/>
      </c>
      <c r="AL31" s="52" t="str">
        <f t="shared" si="11"/>
        <v/>
      </c>
      <c r="AM31" s="52" t="str">
        <f t="shared" si="11"/>
        <v/>
      </c>
      <c r="AN31" s="52" t="str">
        <f t="shared" si="11"/>
        <v/>
      </c>
      <c r="AO31" s="52" t="str">
        <f t="shared" si="11"/>
        <v/>
      </c>
      <c r="AP31" s="52" t="str">
        <f t="shared" si="11"/>
        <v/>
      </c>
      <c r="AQ31" s="52" t="str">
        <f t="shared" si="11"/>
        <v/>
      </c>
      <c r="AR31" s="54"/>
      <c r="BY31" s="231"/>
      <c r="BZ31" s="231" t="str">
        <f t="shared" si="10"/>
        <v>26</v>
      </c>
    </row>
    <row r="32" spans="1:78" s="46" customFormat="1" ht="15.75" x14ac:dyDescent="0.25">
      <c r="A32" s="46" t="str">
        <f>CONCATENATE(Leyendas!$C$2)</f>
        <v>Suriname</v>
      </c>
      <c r="B32" s="46" t="str">
        <f>CONCATENATE(Leyendas!$A$2)</f>
        <v>2019</v>
      </c>
      <c r="C32" s="48" t="s">
        <v>149</v>
      </c>
      <c r="D32" s="99"/>
      <c r="E32" s="99"/>
      <c r="F32" s="99"/>
      <c r="G32" s="99"/>
      <c r="H32" s="99"/>
      <c r="I32" s="50"/>
      <c r="J32" s="221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98"/>
      <c r="W32" s="51"/>
      <c r="X32" s="51"/>
      <c r="Y32" s="51"/>
      <c r="Z32" s="51"/>
      <c r="AA32" s="52" t="str">
        <f t="shared" si="0"/>
        <v/>
      </c>
      <c r="AB32" s="52" t="str">
        <f t="shared" si="1"/>
        <v/>
      </c>
      <c r="AC32" s="52" t="str">
        <f t="shared" si="2"/>
        <v/>
      </c>
      <c r="AD32" s="52" t="str">
        <f t="shared" si="3"/>
        <v/>
      </c>
      <c r="AE32" s="52" t="str">
        <f t="shared" si="4"/>
        <v/>
      </c>
      <c r="AF32" s="52" t="str">
        <f t="shared" si="5"/>
        <v/>
      </c>
      <c r="AG32" s="52" t="str">
        <f t="shared" si="6"/>
        <v/>
      </c>
      <c r="AH32" s="52" t="str">
        <f t="shared" si="7"/>
        <v/>
      </c>
      <c r="AI32" s="53" t="str">
        <f t="shared" si="8"/>
        <v/>
      </c>
      <c r="AJ32" s="52" t="str">
        <f t="shared" si="11"/>
        <v/>
      </c>
      <c r="AK32" s="52" t="str">
        <f t="shared" si="11"/>
        <v/>
      </c>
      <c r="AL32" s="52" t="str">
        <f t="shared" si="11"/>
        <v/>
      </c>
      <c r="AM32" s="52" t="str">
        <f t="shared" si="11"/>
        <v/>
      </c>
      <c r="AN32" s="52" t="str">
        <f t="shared" si="11"/>
        <v/>
      </c>
      <c r="AO32" s="52" t="str">
        <f t="shared" si="11"/>
        <v/>
      </c>
      <c r="AP32" s="52" t="str">
        <f t="shared" si="11"/>
        <v/>
      </c>
      <c r="AQ32" s="52" t="str">
        <f t="shared" si="11"/>
        <v/>
      </c>
      <c r="AR32" s="54"/>
      <c r="BY32" s="231"/>
      <c r="BZ32" s="231" t="str">
        <f t="shared" si="10"/>
        <v>27</v>
      </c>
    </row>
    <row r="33" spans="1:78" ht="15.75" x14ac:dyDescent="0.25">
      <c r="A33" s="46" t="str">
        <f>CONCATENATE(Leyendas!$C$2)</f>
        <v>Suriname</v>
      </c>
      <c r="B33" s="46" t="str">
        <f>CONCATENATE(Leyendas!$A$2)</f>
        <v>2019</v>
      </c>
      <c r="C33" s="48" t="s">
        <v>150</v>
      </c>
      <c r="D33" s="99"/>
      <c r="E33" s="99"/>
      <c r="F33" s="99"/>
      <c r="G33" s="99"/>
      <c r="H33" s="99"/>
      <c r="I33" s="50"/>
      <c r="J33" s="221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98"/>
      <c r="W33" s="51"/>
      <c r="X33" s="51"/>
      <c r="Y33" s="51"/>
      <c r="Z33" s="51"/>
      <c r="AA33" s="52" t="str">
        <f t="shared" si="0"/>
        <v/>
      </c>
      <c r="AB33" s="52" t="str">
        <f t="shared" si="1"/>
        <v/>
      </c>
      <c r="AC33" s="52" t="str">
        <f t="shared" si="2"/>
        <v/>
      </c>
      <c r="AD33" s="52" t="str">
        <f t="shared" si="3"/>
        <v/>
      </c>
      <c r="AE33" s="52" t="str">
        <f t="shared" si="4"/>
        <v/>
      </c>
      <c r="AF33" s="52" t="str">
        <f t="shared" si="5"/>
        <v/>
      </c>
      <c r="AG33" s="52" t="str">
        <f t="shared" si="6"/>
        <v/>
      </c>
      <c r="AH33" s="52" t="str">
        <f t="shared" si="7"/>
        <v/>
      </c>
      <c r="AI33" s="53" t="str">
        <f t="shared" si="8"/>
        <v/>
      </c>
      <c r="AJ33" s="52" t="str">
        <f t="shared" si="11"/>
        <v/>
      </c>
      <c r="AK33" s="52" t="str">
        <f t="shared" si="11"/>
        <v/>
      </c>
      <c r="AL33" s="52" t="str">
        <f t="shared" si="11"/>
        <v/>
      </c>
      <c r="AM33" s="52" t="str">
        <f t="shared" si="11"/>
        <v/>
      </c>
      <c r="AN33" s="52" t="str">
        <f t="shared" si="11"/>
        <v/>
      </c>
      <c r="AO33" s="52" t="str">
        <f t="shared" si="11"/>
        <v/>
      </c>
      <c r="AP33" s="52" t="str">
        <f t="shared" si="11"/>
        <v/>
      </c>
      <c r="AQ33" s="52" t="str">
        <f t="shared" si="11"/>
        <v/>
      </c>
      <c r="AR33" s="54"/>
      <c r="BY33" s="231"/>
      <c r="BZ33" s="231" t="str">
        <f t="shared" si="10"/>
        <v>28</v>
      </c>
    </row>
    <row r="34" spans="1:78" ht="15.75" x14ac:dyDescent="0.25">
      <c r="A34" s="46" t="str">
        <f>CONCATENATE(Leyendas!$C$2)</f>
        <v>Suriname</v>
      </c>
      <c r="B34" s="46" t="str">
        <f>CONCATENATE(Leyendas!$A$2)</f>
        <v>2019</v>
      </c>
      <c r="C34" s="48" t="s">
        <v>151</v>
      </c>
      <c r="D34" s="99"/>
      <c r="E34" s="99"/>
      <c r="F34" s="99"/>
      <c r="G34" s="99"/>
      <c r="H34" s="99"/>
      <c r="I34" s="50"/>
      <c r="J34" s="221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98"/>
      <c r="W34" s="51"/>
      <c r="X34" s="51"/>
      <c r="Y34" s="51"/>
      <c r="Z34" s="51"/>
      <c r="AA34" s="52" t="str">
        <f t="shared" si="0"/>
        <v/>
      </c>
      <c r="AB34" s="52" t="str">
        <f t="shared" si="1"/>
        <v/>
      </c>
      <c r="AC34" s="52" t="str">
        <f t="shared" si="2"/>
        <v/>
      </c>
      <c r="AD34" s="52" t="str">
        <f t="shared" si="3"/>
        <v/>
      </c>
      <c r="AE34" s="52" t="str">
        <f t="shared" si="4"/>
        <v/>
      </c>
      <c r="AF34" s="52" t="str">
        <f t="shared" si="5"/>
        <v/>
      </c>
      <c r="AG34" s="52" t="str">
        <f t="shared" si="6"/>
        <v/>
      </c>
      <c r="AH34" s="52" t="str">
        <f t="shared" si="7"/>
        <v/>
      </c>
      <c r="AI34" s="53" t="str">
        <f t="shared" si="8"/>
        <v/>
      </c>
      <c r="AJ34" s="52" t="str">
        <f t="shared" si="11"/>
        <v/>
      </c>
      <c r="AK34" s="52" t="str">
        <f t="shared" si="11"/>
        <v/>
      </c>
      <c r="AL34" s="52" t="str">
        <f t="shared" si="11"/>
        <v/>
      </c>
      <c r="AM34" s="52" t="str">
        <f t="shared" si="11"/>
        <v/>
      </c>
      <c r="AN34" s="52" t="str">
        <f t="shared" si="11"/>
        <v/>
      </c>
      <c r="AO34" s="52" t="str">
        <f t="shared" si="11"/>
        <v/>
      </c>
      <c r="AP34" s="52" t="str">
        <f t="shared" si="11"/>
        <v/>
      </c>
      <c r="AQ34" s="52" t="str">
        <f t="shared" si="11"/>
        <v/>
      </c>
      <c r="AR34" s="54"/>
      <c r="BY34" s="231"/>
      <c r="BZ34" s="231" t="str">
        <f t="shared" si="10"/>
        <v>29</v>
      </c>
    </row>
    <row r="35" spans="1:78" ht="15.75" x14ac:dyDescent="0.25">
      <c r="A35" s="46" t="str">
        <f>CONCATENATE(Leyendas!$C$2)</f>
        <v>Suriname</v>
      </c>
      <c r="B35" s="46" t="str">
        <f>CONCATENATE(Leyendas!$A$2)</f>
        <v>2019</v>
      </c>
      <c r="C35" s="48" t="s">
        <v>152</v>
      </c>
      <c r="D35" s="99"/>
      <c r="E35" s="99"/>
      <c r="F35" s="99"/>
      <c r="G35" s="99"/>
      <c r="H35" s="99"/>
      <c r="I35" s="50"/>
      <c r="J35" s="221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98"/>
      <c r="W35" s="51"/>
      <c r="X35" s="51"/>
      <c r="Y35" s="51"/>
      <c r="Z35" s="51"/>
      <c r="AA35" s="52" t="str">
        <f t="shared" si="0"/>
        <v/>
      </c>
      <c r="AB35" s="52" t="str">
        <f t="shared" si="1"/>
        <v/>
      </c>
      <c r="AC35" s="52" t="str">
        <f t="shared" si="2"/>
        <v/>
      </c>
      <c r="AD35" s="52" t="str">
        <f t="shared" si="3"/>
        <v/>
      </c>
      <c r="AE35" s="52" t="str">
        <f t="shared" si="4"/>
        <v/>
      </c>
      <c r="AF35" s="52" t="str">
        <f t="shared" si="5"/>
        <v/>
      </c>
      <c r="AG35" s="52" t="str">
        <f t="shared" si="6"/>
        <v/>
      </c>
      <c r="AH35" s="52" t="str">
        <f t="shared" si="7"/>
        <v/>
      </c>
      <c r="AI35" s="53" t="str">
        <f t="shared" si="8"/>
        <v/>
      </c>
      <c r="AJ35" s="52" t="str">
        <f t="shared" si="11"/>
        <v/>
      </c>
      <c r="AK35" s="52" t="str">
        <f t="shared" si="11"/>
        <v/>
      </c>
      <c r="AL35" s="52" t="str">
        <f t="shared" si="11"/>
        <v/>
      </c>
      <c r="AM35" s="52" t="str">
        <f t="shared" si="11"/>
        <v/>
      </c>
      <c r="AN35" s="52" t="str">
        <f t="shared" si="11"/>
        <v/>
      </c>
      <c r="AO35" s="52" t="str">
        <f t="shared" si="11"/>
        <v/>
      </c>
      <c r="AP35" s="52" t="str">
        <f t="shared" si="11"/>
        <v/>
      </c>
      <c r="AQ35" s="52" t="str">
        <f t="shared" si="11"/>
        <v/>
      </c>
      <c r="AR35" s="54"/>
      <c r="BY35" s="231"/>
      <c r="BZ35" s="231" t="str">
        <f t="shared" si="10"/>
        <v>30</v>
      </c>
    </row>
    <row r="36" spans="1:78" ht="15.75" x14ac:dyDescent="0.25">
      <c r="A36" s="46" t="str">
        <f>CONCATENATE(Leyendas!$C$2)</f>
        <v>Suriname</v>
      </c>
      <c r="B36" s="46" t="str">
        <f>CONCATENATE(Leyendas!$A$2)</f>
        <v>2019</v>
      </c>
      <c r="C36" s="48" t="s">
        <v>153</v>
      </c>
      <c r="D36" s="99"/>
      <c r="E36" s="99"/>
      <c r="F36" s="99"/>
      <c r="G36" s="99"/>
      <c r="H36" s="99"/>
      <c r="I36" s="50"/>
      <c r="J36" s="221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98"/>
      <c r="W36" s="51"/>
      <c r="X36" s="51"/>
      <c r="Y36" s="51"/>
      <c r="Z36" s="51"/>
      <c r="AA36" s="52" t="str">
        <f t="shared" si="0"/>
        <v/>
      </c>
      <c r="AB36" s="52" t="str">
        <f t="shared" si="1"/>
        <v/>
      </c>
      <c r="AC36" s="52" t="str">
        <f t="shared" si="2"/>
        <v/>
      </c>
      <c r="AD36" s="52" t="str">
        <f t="shared" si="3"/>
        <v/>
      </c>
      <c r="AE36" s="52" t="str">
        <f t="shared" si="4"/>
        <v/>
      </c>
      <c r="AF36" s="52" t="str">
        <f t="shared" si="5"/>
        <v/>
      </c>
      <c r="AG36" s="52" t="str">
        <f t="shared" si="6"/>
        <v/>
      </c>
      <c r="AH36" s="52" t="str">
        <f t="shared" si="7"/>
        <v/>
      </c>
      <c r="AI36" s="53" t="str">
        <f t="shared" si="8"/>
        <v/>
      </c>
      <c r="AJ36" s="52" t="str">
        <f t="shared" si="11"/>
        <v/>
      </c>
      <c r="AK36" s="52" t="str">
        <f t="shared" si="11"/>
        <v/>
      </c>
      <c r="AL36" s="52" t="str">
        <f t="shared" si="11"/>
        <v/>
      </c>
      <c r="AM36" s="52" t="str">
        <f t="shared" si="11"/>
        <v/>
      </c>
      <c r="AN36" s="52" t="str">
        <f t="shared" si="11"/>
        <v/>
      </c>
      <c r="AO36" s="52" t="str">
        <f t="shared" si="11"/>
        <v/>
      </c>
      <c r="AP36" s="52" t="str">
        <f t="shared" si="11"/>
        <v/>
      </c>
      <c r="AQ36" s="52" t="str">
        <f t="shared" si="11"/>
        <v/>
      </c>
      <c r="AR36" s="54"/>
      <c r="BY36" s="231"/>
      <c r="BZ36" s="231" t="str">
        <f t="shared" si="10"/>
        <v>31</v>
      </c>
    </row>
    <row r="37" spans="1:78" ht="15.75" x14ac:dyDescent="0.25">
      <c r="A37" s="46" t="str">
        <f>CONCATENATE(Leyendas!$C$2)</f>
        <v>Suriname</v>
      </c>
      <c r="B37" s="46" t="str">
        <f>CONCATENATE(Leyendas!$A$2)</f>
        <v>2019</v>
      </c>
      <c r="C37" s="48" t="s">
        <v>154</v>
      </c>
      <c r="D37" s="99"/>
      <c r="E37" s="99"/>
      <c r="F37" s="99"/>
      <c r="G37" s="99"/>
      <c r="H37" s="99"/>
      <c r="I37" s="50"/>
      <c r="J37" s="221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98"/>
      <c r="W37" s="51"/>
      <c r="X37" s="51"/>
      <c r="Y37" s="51"/>
      <c r="Z37" s="51"/>
      <c r="AA37" s="52" t="str">
        <f t="shared" si="0"/>
        <v/>
      </c>
      <c r="AB37" s="52" t="str">
        <f t="shared" si="1"/>
        <v/>
      </c>
      <c r="AC37" s="52" t="str">
        <f t="shared" si="2"/>
        <v/>
      </c>
      <c r="AD37" s="52" t="str">
        <f t="shared" si="3"/>
        <v/>
      </c>
      <c r="AE37" s="52" t="str">
        <f t="shared" si="4"/>
        <v/>
      </c>
      <c r="AF37" s="52" t="str">
        <f t="shared" si="5"/>
        <v/>
      </c>
      <c r="AG37" s="52" t="str">
        <f t="shared" si="6"/>
        <v/>
      </c>
      <c r="AH37" s="52" t="str">
        <f t="shared" si="7"/>
        <v/>
      </c>
      <c r="AI37" s="53" t="str">
        <f t="shared" si="8"/>
        <v/>
      </c>
      <c r="AJ37" s="52" t="str">
        <f t="shared" si="11"/>
        <v/>
      </c>
      <c r="AK37" s="52" t="str">
        <f t="shared" si="11"/>
        <v/>
      </c>
      <c r="AL37" s="52" t="str">
        <f t="shared" si="11"/>
        <v/>
      </c>
      <c r="AM37" s="52" t="str">
        <f t="shared" si="11"/>
        <v/>
      </c>
      <c r="AN37" s="52" t="str">
        <f t="shared" si="11"/>
        <v/>
      </c>
      <c r="AO37" s="52" t="str">
        <f t="shared" si="11"/>
        <v/>
      </c>
      <c r="AP37" s="52" t="str">
        <f t="shared" si="11"/>
        <v/>
      </c>
      <c r="AQ37" s="52" t="str">
        <f t="shared" si="11"/>
        <v/>
      </c>
      <c r="AR37" s="54"/>
      <c r="BY37" s="231"/>
      <c r="BZ37" s="231" t="str">
        <f t="shared" si="10"/>
        <v>32</v>
      </c>
    </row>
    <row r="38" spans="1:78" ht="15.75" x14ac:dyDescent="0.25">
      <c r="A38" s="46" t="str">
        <f>CONCATENATE(Leyendas!$C$2)</f>
        <v>Suriname</v>
      </c>
      <c r="B38" s="46" t="str">
        <f>CONCATENATE(Leyendas!$A$2)</f>
        <v>2019</v>
      </c>
      <c r="C38" s="48" t="s">
        <v>155</v>
      </c>
      <c r="D38" s="99"/>
      <c r="E38" s="99"/>
      <c r="F38" s="99"/>
      <c r="G38" s="99"/>
      <c r="H38" s="99"/>
      <c r="I38" s="50"/>
      <c r="J38" s="221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98"/>
      <c r="W38" s="51"/>
      <c r="X38" s="51"/>
      <c r="Y38" s="51"/>
      <c r="Z38" s="51"/>
      <c r="AA38" s="52" t="str">
        <f t="shared" si="0"/>
        <v/>
      </c>
      <c r="AB38" s="52" t="str">
        <f t="shared" si="1"/>
        <v/>
      </c>
      <c r="AC38" s="52" t="str">
        <f t="shared" si="2"/>
        <v/>
      </c>
      <c r="AD38" s="52" t="str">
        <f t="shared" ref="AD38:AD58" si="12">IF($Y38=0,"",D38/$Y38)</f>
        <v/>
      </c>
      <c r="AE38" s="52" t="str">
        <f t="shared" ref="AE38:AE58" si="13">IF($Y38=0,"",E38/$Y38)</f>
        <v/>
      </c>
      <c r="AF38" s="52" t="str">
        <f t="shared" ref="AF38:AF58" si="14">IF($Y38=0,"",F38/$Y38)</f>
        <v/>
      </c>
      <c r="AG38" s="52" t="str">
        <f t="shared" ref="AG38:AG58" si="15">IF($Y38=0,"",G38/$Y38)</f>
        <v/>
      </c>
      <c r="AH38" s="52" t="str">
        <f t="shared" ref="AH38:AH58" si="16">IF($Y38=0,"",H38/$Y38)</f>
        <v/>
      </c>
      <c r="AI38" s="53" t="str">
        <f t="shared" si="8"/>
        <v/>
      </c>
      <c r="AJ38" s="52" t="str">
        <f t="shared" si="11"/>
        <v/>
      </c>
      <c r="AK38" s="52" t="str">
        <f t="shared" si="11"/>
        <v/>
      </c>
      <c r="AL38" s="52" t="str">
        <f t="shared" si="11"/>
        <v/>
      </c>
      <c r="AM38" s="52" t="str">
        <f t="shared" si="11"/>
        <v/>
      </c>
      <c r="AN38" s="52" t="str">
        <f t="shared" si="11"/>
        <v/>
      </c>
      <c r="AO38" s="52" t="str">
        <f t="shared" si="11"/>
        <v/>
      </c>
      <c r="AP38" s="52" t="str">
        <f t="shared" si="11"/>
        <v/>
      </c>
      <c r="AQ38" s="52" t="str">
        <f t="shared" si="11"/>
        <v/>
      </c>
      <c r="AR38" s="54"/>
      <c r="BY38" s="231"/>
      <c r="BZ38" s="231" t="str">
        <f t="shared" si="10"/>
        <v>33</v>
      </c>
    </row>
    <row r="39" spans="1:78" ht="15.75" x14ac:dyDescent="0.25">
      <c r="A39" s="46" t="str">
        <f>CONCATENATE(Leyendas!$C$2)</f>
        <v>Suriname</v>
      </c>
      <c r="B39" s="46" t="str">
        <f>CONCATENATE(Leyendas!$A$2)</f>
        <v>2019</v>
      </c>
      <c r="C39" s="48" t="s">
        <v>156</v>
      </c>
      <c r="D39" s="99"/>
      <c r="E39" s="99"/>
      <c r="F39" s="99"/>
      <c r="G39" s="99"/>
      <c r="H39" s="99"/>
      <c r="I39" s="50"/>
      <c r="J39" s="221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90"/>
      <c r="W39" s="51"/>
      <c r="X39" s="51"/>
      <c r="Y39" s="51"/>
      <c r="Z39" s="51"/>
      <c r="AA39" s="52" t="str">
        <f t="shared" si="0"/>
        <v/>
      </c>
      <c r="AB39" s="52" t="str">
        <f t="shared" si="1"/>
        <v/>
      </c>
      <c r="AC39" s="52" t="str">
        <f t="shared" si="2"/>
        <v/>
      </c>
      <c r="AD39" s="52" t="str">
        <f t="shared" si="12"/>
        <v/>
      </c>
      <c r="AE39" s="52" t="str">
        <f t="shared" si="13"/>
        <v/>
      </c>
      <c r="AF39" s="52" t="str">
        <f t="shared" si="14"/>
        <v/>
      </c>
      <c r="AG39" s="52" t="str">
        <f t="shared" si="15"/>
        <v/>
      </c>
      <c r="AH39" s="52" t="str">
        <f t="shared" si="16"/>
        <v/>
      </c>
      <c r="AI39" s="53" t="str">
        <f t="shared" si="8"/>
        <v/>
      </c>
      <c r="AJ39" s="52" t="str">
        <f t="shared" si="11"/>
        <v/>
      </c>
      <c r="AK39" s="52" t="str">
        <f t="shared" si="11"/>
        <v/>
      </c>
      <c r="AL39" s="52" t="str">
        <f t="shared" si="11"/>
        <v/>
      </c>
      <c r="AM39" s="52" t="str">
        <f t="shared" si="11"/>
        <v/>
      </c>
      <c r="AN39" s="52" t="str">
        <f t="shared" si="11"/>
        <v/>
      </c>
      <c r="AO39" s="52" t="str">
        <f t="shared" si="11"/>
        <v/>
      </c>
      <c r="AP39" s="52" t="str">
        <f t="shared" si="11"/>
        <v/>
      </c>
      <c r="AQ39" s="52" t="str">
        <f t="shared" si="11"/>
        <v/>
      </c>
      <c r="AR39" s="54"/>
      <c r="BY39" s="231"/>
      <c r="BZ39" s="231" t="str">
        <f t="shared" si="10"/>
        <v>34</v>
      </c>
    </row>
    <row r="40" spans="1:78" ht="15.75" x14ac:dyDescent="0.25">
      <c r="A40" s="46" t="str">
        <f>CONCATENATE(Leyendas!$C$2)</f>
        <v>Suriname</v>
      </c>
      <c r="B40" s="46" t="str">
        <f>CONCATENATE(Leyendas!$A$2)</f>
        <v>2019</v>
      </c>
      <c r="C40" s="48" t="s">
        <v>157</v>
      </c>
      <c r="D40" s="99"/>
      <c r="E40" s="99"/>
      <c r="F40" s="99"/>
      <c r="G40" s="99"/>
      <c r="H40" s="99"/>
      <c r="I40" s="50"/>
      <c r="J40" s="221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90"/>
      <c r="W40" s="51"/>
      <c r="X40" s="51"/>
      <c r="Y40" s="51"/>
      <c r="Z40" s="51"/>
      <c r="AA40" s="52" t="str">
        <f t="shared" si="0"/>
        <v/>
      </c>
      <c r="AB40" s="52" t="str">
        <f t="shared" si="1"/>
        <v/>
      </c>
      <c r="AC40" s="52" t="str">
        <f t="shared" si="2"/>
        <v/>
      </c>
      <c r="AD40" s="52" t="str">
        <f t="shared" si="12"/>
        <v/>
      </c>
      <c r="AE40" s="52" t="str">
        <f t="shared" si="13"/>
        <v/>
      </c>
      <c r="AF40" s="52" t="str">
        <f t="shared" si="14"/>
        <v/>
      </c>
      <c r="AG40" s="52" t="str">
        <f t="shared" si="15"/>
        <v/>
      </c>
      <c r="AH40" s="52" t="str">
        <f t="shared" si="16"/>
        <v/>
      </c>
      <c r="AI40" s="53" t="str">
        <f t="shared" si="8"/>
        <v/>
      </c>
      <c r="AJ40" s="52" t="str">
        <f t="shared" si="11"/>
        <v/>
      </c>
      <c r="AK40" s="52" t="str">
        <f t="shared" si="11"/>
        <v/>
      </c>
      <c r="AL40" s="52" t="str">
        <f t="shared" si="11"/>
        <v/>
      </c>
      <c r="AM40" s="52" t="str">
        <f t="shared" si="11"/>
        <v/>
      </c>
      <c r="AN40" s="52" t="str">
        <f t="shared" si="11"/>
        <v/>
      </c>
      <c r="AO40" s="52" t="str">
        <f t="shared" si="11"/>
        <v/>
      </c>
      <c r="AP40" s="52" t="str">
        <f t="shared" si="11"/>
        <v/>
      </c>
      <c r="AQ40" s="52" t="str">
        <f t="shared" si="11"/>
        <v/>
      </c>
      <c r="AR40" s="54"/>
      <c r="BY40" s="231"/>
      <c r="BZ40" s="231" t="str">
        <f t="shared" si="10"/>
        <v>35</v>
      </c>
    </row>
    <row r="41" spans="1:78" ht="15.75" x14ac:dyDescent="0.25">
      <c r="A41" s="46" t="str">
        <f>CONCATENATE(Leyendas!$C$2)</f>
        <v>Suriname</v>
      </c>
      <c r="B41" s="46" t="str">
        <f>CONCATENATE(Leyendas!$A$2)</f>
        <v>2019</v>
      </c>
      <c r="C41" s="48" t="s">
        <v>158</v>
      </c>
      <c r="D41" s="99"/>
      <c r="E41" s="99"/>
      <c r="F41" s="99"/>
      <c r="G41" s="99"/>
      <c r="H41" s="99"/>
      <c r="I41" s="50"/>
      <c r="J41" s="22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90"/>
      <c r="W41" s="51"/>
      <c r="X41" s="51"/>
      <c r="Y41" s="51"/>
      <c r="Z41" s="51"/>
      <c r="AA41" s="52" t="str">
        <f t="shared" si="0"/>
        <v/>
      </c>
      <c r="AB41" s="52" t="str">
        <f t="shared" si="1"/>
        <v/>
      </c>
      <c r="AC41" s="52" t="str">
        <f t="shared" si="2"/>
        <v/>
      </c>
      <c r="AD41" s="52" t="str">
        <f t="shared" si="12"/>
        <v/>
      </c>
      <c r="AE41" s="52" t="str">
        <f t="shared" si="13"/>
        <v/>
      </c>
      <c r="AF41" s="52" t="str">
        <f t="shared" si="14"/>
        <v/>
      </c>
      <c r="AG41" s="52" t="str">
        <f t="shared" si="15"/>
        <v/>
      </c>
      <c r="AH41" s="52" t="str">
        <f t="shared" si="16"/>
        <v/>
      </c>
      <c r="AI41" s="53" t="str">
        <f t="shared" si="8"/>
        <v/>
      </c>
      <c r="AJ41" s="52" t="str">
        <f t="shared" si="11"/>
        <v/>
      </c>
      <c r="AK41" s="52" t="str">
        <f t="shared" si="11"/>
        <v/>
      </c>
      <c r="AL41" s="52" t="str">
        <f t="shared" si="11"/>
        <v/>
      </c>
      <c r="AM41" s="52" t="str">
        <f t="shared" si="11"/>
        <v/>
      </c>
      <c r="AN41" s="52" t="str">
        <f t="shared" si="11"/>
        <v/>
      </c>
      <c r="AO41" s="52" t="str">
        <f t="shared" si="11"/>
        <v/>
      </c>
      <c r="AP41" s="52" t="str">
        <f t="shared" si="11"/>
        <v/>
      </c>
      <c r="AQ41" s="52" t="str">
        <f t="shared" si="11"/>
        <v/>
      </c>
      <c r="AR41" s="54"/>
      <c r="BY41" s="231"/>
      <c r="BZ41" s="231" t="str">
        <f t="shared" si="10"/>
        <v>36</v>
      </c>
    </row>
    <row r="42" spans="1:78" ht="15.75" x14ac:dyDescent="0.25">
      <c r="A42" s="46" t="str">
        <f>CONCATENATE(Leyendas!$C$2)</f>
        <v>Suriname</v>
      </c>
      <c r="B42" s="46" t="str">
        <f>CONCATENATE(Leyendas!$A$2)</f>
        <v>2019</v>
      </c>
      <c r="C42" s="48" t="s">
        <v>159</v>
      </c>
      <c r="D42" s="99"/>
      <c r="E42" s="99"/>
      <c r="F42" s="99"/>
      <c r="G42" s="99"/>
      <c r="H42" s="99"/>
      <c r="I42" s="50"/>
      <c r="J42" s="22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90"/>
      <c r="W42" s="51"/>
      <c r="X42" s="51"/>
      <c r="Y42" s="51"/>
      <c r="Z42" s="51"/>
      <c r="AA42" s="52" t="str">
        <f t="shared" si="0"/>
        <v/>
      </c>
      <c r="AB42" s="52" t="str">
        <f t="shared" si="1"/>
        <v/>
      </c>
      <c r="AC42" s="52" t="str">
        <f t="shared" si="2"/>
        <v/>
      </c>
      <c r="AD42" s="52" t="str">
        <f t="shared" si="12"/>
        <v/>
      </c>
      <c r="AE42" s="52" t="str">
        <f t="shared" si="13"/>
        <v/>
      </c>
      <c r="AF42" s="52" t="str">
        <f t="shared" si="14"/>
        <v/>
      </c>
      <c r="AG42" s="52" t="str">
        <f t="shared" si="15"/>
        <v/>
      </c>
      <c r="AH42" s="52" t="str">
        <f t="shared" si="16"/>
        <v/>
      </c>
      <c r="AI42" s="53" t="str">
        <f t="shared" si="8"/>
        <v/>
      </c>
      <c r="AJ42" s="52" t="str">
        <f t="shared" si="11"/>
        <v/>
      </c>
      <c r="AK42" s="52" t="str">
        <f t="shared" si="11"/>
        <v/>
      </c>
      <c r="AL42" s="52" t="str">
        <f t="shared" si="11"/>
        <v/>
      </c>
      <c r="AM42" s="52" t="str">
        <f t="shared" si="11"/>
        <v/>
      </c>
      <c r="AN42" s="52" t="str">
        <f t="shared" si="11"/>
        <v/>
      </c>
      <c r="AO42" s="52" t="str">
        <f t="shared" si="11"/>
        <v/>
      </c>
      <c r="AP42" s="52" t="str">
        <f t="shared" si="11"/>
        <v/>
      </c>
      <c r="AQ42" s="52" t="str">
        <f t="shared" si="11"/>
        <v/>
      </c>
      <c r="AR42" s="54"/>
      <c r="BY42" s="231"/>
      <c r="BZ42" s="231" t="str">
        <f t="shared" si="10"/>
        <v>37</v>
      </c>
    </row>
    <row r="43" spans="1:78" ht="15.75" x14ac:dyDescent="0.25">
      <c r="A43" s="46" t="str">
        <f>CONCATENATE(Leyendas!$C$2)</f>
        <v>Suriname</v>
      </c>
      <c r="B43" s="46" t="str">
        <f>CONCATENATE(Leyendas!$A$2)</f>
        <v>2019</v>
      </c>
      <c r="C43" s="48" t="s">
        <v>160</v>
      </c>
      <c r="D43" s="99"/>
      <c r="E43" s="99"/>
      <c r="F43" s="99"/>
      <c r="G43" s="99"/>
      <c r="H43" s="99"/>
      <c r="I43" s="50"/>
      <c r="J43" s="221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90"/>
      <c r="W43" s="51"/>
      <c r="X43" s="51"/>
      <c r="Y43" s="51"/>
      <c r="Z43" s="51"/>
      <c r="AA43" s="52" t="str">
        <f t="shared" si="0"/>
        <v/>
      </c>
      <c r="AB43" s="52" t="str">
        <f t="shared" si="1"/>
        <v/>
      </c>
      <c r="AC43" s="52" t="str">
        <f t="shared" si="2"/>
        <v/>
      </c>
      <c r="AD43" s="52" t="str">
        <f t="shared" si="12"/>
        <v/>
      </c>
      <c r="AE43" s="52" t="str">
        <f t="shared" si="13"/>
        <v/>
      </c>
      <c r="AF43" s="52" t="str">
        <f t="shared" si="14"/>
        <v/>
      </c>
      <c r="AG43" s="52" t="str">
        <f t="shared" si="15"/>
        <v/>
      </c>
      <c r="AH43" s="52" t="str">
        <f t="shared" si="16"/>
        <v/>
      </c>
      <c r="AI43" s="53" t="str">
        <f t="shared" si="8"/>
        <v/>
      </c>
      <c r="AJ43" s="52" t="str">
        <f t="shared" si="11"/>
        <v/>
      </c>
      <c r="AK43" s="52" t="str">
        <f t="shared" si="11"/>
        <v/>
      </c>
      <c r="AL43" s="52" t="str">
        <f t="shared" si="11"/>
        <v/>
      </c>
      <c r="AM43" s="52" t="str">
        <f t="shared" si="11"/>
        <v/>
      </c>
      <c r="AN43" s="52" t="str">
        <f t="shared" si="11"/>
        <v/>
      </c>
      <c r="AO43" s="52" t="str">
        <f t="shared" si="11"/>
        <v/>
      </c>
      <c r="AP43" s="52" t="str">
        <f t="shared" si="11"/>
        <v/>
      </c>
      <c r="AQ43" s="52" t="str">
        <f t="shared" si="11"/>
        <v/>
      </c>
      <c r="AR43" s="54"/>
      <c r="BY43" s="231"/>
      <c r="BZ43" s="231" t="str">
        <f t="shared" si="10"/>
        <v>38</v>
      </c>
    </row>
    <row r="44" spans="1:78" ht="15.75" x14ac:dyDescent="0.25">
      <c r="A44" s="46" t="str">
        <f>CONCATENATE(Leyendas!$C$2)</f>
        <v>Suriname</v>
      </c>
      <c r="B44" s="46" t="str">
        <f>CONCATENATE(Leyendas!$A$2)</f>
        <v>2019</v>
      </c>
      <c r="C44" s="48" t="s">
        <v>161</v>
      </c>
      <c r="D44" s="99"/>
      <c r="E44" s="99"/>
      <c r="F44" s="99"/>
      <c r="G44" s="99"/>
      <c r="H44" s="99"/>
      <c r="I44" s="50"/>
      <c r="J44" s="221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90"/>
      <c r="W44" s="51"/>
      <c r="X44" s="51"/>
      <c r="Y44" s="51"/>
      <c r="Z44" s="51"/>
      <c r="AA44" s="52" t="str">
        <f t="shared" si="0"/>
        <v/>
      </c>
      <c r="AB44" s="52" t="str">
        <f t="shared" si="1"/>
        <v/>
      </c>
      <c r="AC44" s="52" t="str">
        <f t="shared" si="2"/>
        <v/>
      </c>
      <c r="AD44" s="52" t="str">
        <f t="shared" si="12"/>
        <v/>
      </c>
      <c r="AE44" s="52" t="str">
        <f t="shared" si="13"/>
        <v/>
      </c>
      <c r="AF44" s="52" t="str">
        <f t="shared" si="14"/>
        <v/>
      </c>
      <c r="AG44" s="52" t="str">
        <f t="shared" si="15"/>
        <v/>
      </c>
      <c r="AH44" s="52" t="str">
        <f t="shared" si="16"/>
        <v/>
      </c>
      <c r="AI44" s="53" t="str">
        <f t="shared" si="8"/>
        <v/>
      </c>
      <c r="AJ44" s="52" t="str">
        <f t="shared" si="11"/>
        <v/>
      </c>
      <c r="AK44" s="52" t="str">
        <f t="shared" si="11"/>
        <v/>
      </c>
      <c r="AL44" s="52" t="str">
        <f t="shared" si="11"/>
        <v/>
      </c>
      <c r="AM44" s="52" t="str">
        <f t="shared" si="11"/>
        <v/>
      </c>
      <c r="AN44" s="52" t="str">
        <f t="shared" si="11"/>
        <v/>
      </c>
      <c r="AO44" s="52" t="str">
        <f t="shared" si="11"/>
        <v/>
      </c>
      <c r="AP44" s="52" t="str">
        <f t="shared" si="11"/>
        <v/>
      </c>
      <c r="AQ44" s="52" t="str">
        <f t="shared" si="11"/>
        <v/>
      </c>
      <c r="AR44" s="54"/>
      <c r="BY44" s="231"/>
      <c r="BZ44" s="231" t="str">
        <f t="shared" si="10"/>
        <v>39</v>
      </c>
    </row>
    <row r="45" spans="1:78" ht="15.75" x14ac:dyDescent="0.25">
      <c r="A45" s="46" t="str">
        <f>CONCATENATE(Leyendas!$C$2)</f>
        <v>Suriname</v>
      </c>
      <c r="B45" s="46" t="str">
        <f>CONCATENATE(Leyendas!$A$2)</f>
        <v>2019</v>
      </c>
      <c r="C45" s="48" t="s">
        <v>162</v>
      </c>
      <c r="D45" s="99"/>
      <c r="E45" s="99"/>
      <c r="F45" s="99"/>
      <c r="G45" s="99"/>
      <c r="H45" s="99"/>
      <c r="I45" s="50"/>
      <c r="J45" s="22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90"/>
      <c r="W45" s="51"/>
      <c r="X45" s="51"/>
      <c r="Y45" s="51"/>
      <c r="Z45" s="51"/>
      <c r="AA45" s="52" t="str">
        <f t="shared" si="0"/>
        <v/>
      </c>
      <c r="AB45" s="52" t="str">
        <f t="shared" si="1"/>
        <v/>
      </c>
      <c r="AC45" s="52" t="str">
        <f t="shared" si="2"/>
        <v/>
      </c>
      <c r="AD45" s="52" t="str">
        <f t="shared" si="12"/>
        <v/>
      </c>
      <c r="AE45" s="52" t="str">
        <f t="shared" si="13"/>
        <v/>
      </c>
      <c r="AF45" s="52" t="str">
        <f t="shared" si="14"/>
        <v/>
      </c>
      <c r="AG45" s="52" t="str">
        <f t="shared" si="15"/>
        <v/>
      </c>
      <c r="AH45" s="52" t="str">
        <f t="shared" si="16"/>
        <v/>
      </c>
      <c r="AI45" s="53" t="str">
        <f t="shared" si="8"/>
        <v/>
      </c>
      <c r="AJ45" s="52" t="str">
        <f t="shared" si="11"/>
        <v/>
      </c>
      <c r="AK45" s="52" t="str">
        <f t="shared" si="11"/>
        <v/>
      </c>
      <c r="AL45" s="52" t="str">
        <f t="shared" si="11"/>
        <v/>
      </c>
      <c r="AM45" s="52" t="str">
        <f t="shared" si="11"/>
        <v/>
      </c>
      <c r="AN45" s="52" t="str">
        <f t="shared" si="11"/>
        <v/>
      </c>
      <c r="AO45" s="52" t="str">
        <f t="shared" si="11"/>
        <v/>
      </c>
      <c r="AP45" s="52" t="str">
        <f t="shared" si="11"/>
        <v/>
      </c>
      <c r="AQ45" s="52" t="str">
        <f t="shared" si="11"/>
        <v/>
      </c>
      <c r="AR45" s="54"/>
      <c r="BY45" s="231"/>
      <c r="BZ45" s="231" t="str">
        <f t="shared" si="10"/>
        <v>40</v>
      </c>
    </row>
    <row r="46" spans="1:78" ht="15.75" x14ac:dyDescent="0.25">
      <c r="A46" s="46" t="str">
        <f>CONCATENATE(Leyendas!$C$2)</f>
        <v>Suriname</v>
      </c>
      <c r="B46" s="46" t="str">
        <f>CONCATENATE(Leyendas!$A$2)</f>
        <v>2019</v>
      </c>
      <c r="C46" s="48" t="s">
        <v>163</v>
      </c>
      <c r="D46" s="50"/>
      <c r="E46" s="50"/>
      <c r="F46" s="50"/>
      <c r="G46" s="50"/>
      <c r="H46" s="50"/>
      <c r="I46" s="50"/>
      <c r="J46" s="22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90"/>
      <c r="W46" s="51"/>
      <c r="X46" s="51"/>
      <c r="Y46" s="51"/>
      <c r="Z46" s="51"/>
      <c r="AA46" s="52" t="str">
        <f t="shared" si="0"/>
        <v/>
      </c>
      <c r="AB46" s="52" t="str">
        <f t="shared" si="1"/>
        <v/>
      </c>
      <c r="AC46" s="52" t="str">
        <f t="shared" si="2"/>
        <v/>
      </c>
      <c r="AD46" s="52" t="str">
        <f t="shared" si="12"/>
        <v/>
      </c>
      <c r="AE46" s="52" t="str">
        <f t="shared" si="13"/>
        <v/>
      </c>
      <c r="AF46" s="52" t="str">
        <f t="shared" si="14"/>
        <v/>
      </c>
      <c r="AG46" s="52" t="str">
        <f t="shared" si="15"/>
        <v/>
      </c>
      <c r="AH46" s="52" t="str">
        <f t="shared" si="16"/>
        <v/>
      </c>
      <c r="AI46" s="53" t="str">
        <f t="shared" si="8"/>
        <v/>
      </c>
      <c r="AJ46" s="52" t="str">
        <f t="shared" ref="AJ46:AQ58" si="17">IF($V46=0,"",M46/$V46)</f>
        <v/>
      </c>
      <c r="AK46" s="52" t="str">
        <f t="shared" si="17"/>
        <v/>
      </c>
      <c r="AL46" s="52" t="str">
        <f t="shared" si="17"/>
        <v/>
      </c>
      <c r="AM46" s="52" t="str">
        <f t="shared" si="17"/>
        <v/>
      </c>
      <c r="AN46" s="52" t="str">
        <f t="shared" si="17"/>
        <v/>
      </c>
      <c r="AO46" s="52" t="str">
        <f t="shared" si="17"/>
        <v/>
      </c>
      <c r="AP46" s="52" t="str">
        <f t="shared" si="17"/>
        <v/>
      </c>
      <c r="AQ46" s="52" t="str">
        <f t="shared" si="17"/>
        <v/>
      </c>
      <c r="AR46" s="54"/>
      <c r="BY46" s="231"/>
      <c r="BZ46" s="231" t="str">
        <f t="shared" si="10"/>
        <v>41</v>
      </c>
    </row>
    <row r="47" spans="1:78" ht="15.75" x14ac:dyDescent="0.25">
      <c r="A47" s="46" t="str">
        <f>CONCATENATE(Leyendas!$C$2)</f>
        <v>Suriname</v>
      </c>
      <c r="B47" s="46" t="str">
        <f>CONCATENATE(Leyendas!$A$2)</f>
        <v>2019</v>
      </c>
      <c r="C47" s="48" t="s">
        <v>164</v>
      </c>
      <c r="D47" s="50"/>
      <c r="E47" s="50"/>
      <c r="F47" s="50"/>
      <c r="G47" s="50"/>
      <c r="H47" s="50"/>
      <c r="I47" s="50"/>
      <c r="J47" s="221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90"/>
      <c r="W47" s="51"/>
      <c r="X47" s="51"/>
      <c r="Y47" s="51"/>
      <c r="Z47" s="51"/>
      <c r="AA47" s="52" t="str">
        <f t="shared" si="0"/>
        <v/>
      </c>
      <c r="AB47" s="52" t="str">
        <f t="shared" si="1"/>
        <v/>
      </c>
      <c r="AC47" s="52" t="str">
        <f t="shared" si="2"/>
        <v/>
      </c>
      <c r="AD47" s="52" t="str">
        <f t="shared" si="12"/>
        <v/>
      </c>
      <c r="AE47" s="52" t="str">
        <f t="shared" si="13"/>
        <v/>
      </c>
      <c r="AF47" s="52" t="str">
        <f t="shared" si="14"/>
        <v/>
      </c>
      <c r="AG47" s="52" t="str">
        <f t="shared" si="15"/>
        <v/>
      </c>
      <c r="AH47" s="52" t="str">
        <f t="shared" si="16"/>
        <v/>
      </c>
      <c r="AI47" s="53" t="str">
        <f t="shared" si="8"/>
        <v/>
      </c>
      <c r="AJ47" s="52" t="str">
        <f t="shared" si="17"/>
        <v/>
      </c>
      <c r="AK47" s="52" t="str">
        <f t="shared" si="17"/>
        <v/>
      </c>
      <c r="AL47" s="52" t="str">
        <f t="shared" si="17"/>
        <v/>
      </c>
      <c r="AM47" s="52" t="str">
        <f t="shared" si="17"/>
        <v/>
      </c>
      <c r="AN47" s="52" t="str">
        <f t="shared" si="17"/>
        <v/>
      </c>
      <c r="AO47" s="52" t="str">
        <f t="shared" si="17"/>
        <v/>
      </c>
      <c r="AP47" s="52" t="str">
        <f t="shared" si="17"/>
        <v/>
      </c>
      <c r="AQ47" s="52" t="str">
        <f t="shared" si="17"/>
        <v/>
      </c>
      <c r="AR47" s="54"/>
      <c r="BY47" s="231"/>
      <c r="BZ47" s="231" t="str">
        <f t="shared" si="10"/>
        <v>42</v>
      </c>
    </row>
    <row r="48" spans="1:78" ht="15.75" x14ac:dyDescent="0.25">
      <c r="A48" s="46" t="str">
        <f>CONCATENATE(Leyendas!$C$2)</f>
        <v>Suriname</v>
      </c>
      <c r="B48" s="46" t="str">
        <f>CONCATENATE(Leyendas!$A$2)</f>
        <v>2019</v>
      </c>
      <c r="C48" s="48" t="s">
        <v>165</v>
      </c>
      <c r="D48" s="50"/>
      <c r="E48" s="50"/>
      <c r="F48" s="50"/>
      <c r="G48" s="50"/>
      <c r="H48" s="50"/>
      <c r="I48" s="50"/>
      <c r="J48" s="22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90"/>
      <c r="W48" s="51"/>
      <c r="X48" s="51"/>
      <c r="Y48" s="51"/>
      <c r="Z48" s="51"/>
      <c r="AA48" s="52" t="str">
        <f t="shared" si="0"/>
        <v/>
      </c>
      <c r="AB48" s="52" t="str">
        <f t="shared" si="1"/>
        <v/>
      </c>
      <c r="AC48" s="52" t="str">
        <f t="shared" si="2"/>
        <v/>
      </c>
      <c r="AD48" s="52" t="str">
        <f t="shared" si="12"/>
        <v/>
      </c>
      <c r="AE48" s="52" t="str">
        <f t="shared" si="13"/>
        <v/>
      </c>
      <c r="AF48" s="52" t="str">
        <f t="shared" si="14"/>
        <v/>
      </c>
      <c r="AG48" s="52" t="str">
        <f t="shared" si="15"/>
        <v/>
      </c>
      <c r="AH48" s="52" t="str">
        <f t="shared" si="16"/>
        <v/>
      </c>
      <c r="AI48" s="53" t="str">
        <f t="shared" si="8"/>
        <v/>
      </c>
      <c r="AJ48" s="52" t="str">
        <f t="shared" si="17"/>
        <v/>
      </c>
      <c r="AK48" s="52" t="str">
        <f t="shared" si="17"/>
        <v/>
      </c>
      <c r="AL48" s="52" t="str">
        <f t="shared" si="17"/>
        <v/>
      </c>
      <c r="AM48" s="52" t="str">
        <f t="shared" si="17"/>
        <v/>
      </c>
      <c r="AN48" s="52" t="str">
        <f t="shared" si="17"/>
        <v/>
      </c>
      <c r="AO48" s="52" t="str">
        <f t="shared" si="17"/>
        <v/>
      </c>
      <c r="AP48" s="52" t="str">
        <f t="shared" si="17"/>
        <v/>
      </c>
      <c r="AQ48" s="52" t="str">
        <f t="shared" si="17"/>
        <v/>
      </c>
      <c r="AR48" s="54"/>
      <c r="BY48" s="231"/>
      <c r="BZ48" s="231" t="str">
        <f t="shared" si="10"/>
        <v>43</v>
      </c>
    </row>
    <row r="49" spans="1:78" ht="15.75" x14ac:dyDescent="0.25">
      <c r="A49" s="46" t="str">
        <f>CONCATENATE(Leyendas!$C$2)</f>
        <v>Suriname</v>
      </c>
      <c r="B49" s="46" t="str">
        <f>CONCATENATE(Leyendas!$A$2)</f>
        <v>2019</v>
      </c>
      <c r="C49" s="48" t="s">
        <v>166</v>
      </c>
      <c r="D49" s="50"/>
      <c r="E49" s="50"/>
      <c r="F49" s="50"/>
      <c r="G49" s="50"/>
      <c r="H49" s="50"/>
      <c r="I49" s="50"/>
      <c r="J49" s="221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90"/>
      <c r="W49" s="51"/>
      <c r="X49" s="51"/>
      <c r="Y49" s="51"/>
      <c r="Z49" s="51"/>
      <c r="AA49" s="52" t="str">
        <f t="shared" si="0"/>
        <v/>
      </c>
      <c r="AB49" s="52" t="str">
        <f t="shared" si="1"/>
        <v/>
      </c>
      <c r="AC49" s="52" t="str">
        <f t="shared" si="2"/>
        <v/>
      </c>
      <c r="AD49" s="52" t="str">
        <f t="shared" si="12"/>
        <v/>
      </c>
      <c r="AE49" s="52" t="str">
        <f t="shared" si="13"/>
        <v/>
      </c>
      <c r="AF49" s="52" t="str">
        <f t="shared" si="14"/>
        <v/>
      </c>
      <c r="AG49" s="52" t="str">
        <f t="shared" si="15"/>
        <v/>
      </c>
      <c r="AH49" s="52" t="str">
        <f t="shared" si="16"/>
        <v/>
      </c>
      <c r="AI49" s="53" t="str">
        <f t="shared" si="8"/>
        <v/>
      </c>
      <c r="AJ49" s="52" t="str">
        <f t="shared" si="17"/>
        <v/>
      </c>
      <c r="AK49" s="52" t="str">
        <f t="shared" si="17"/>
        <v/>
      </c>
      <c r="AL49" s="52" t="str">
        <f t="shared" si="17"/>
        <v/>
      </c>
      <c r="AM49" s="52" t="str">
        <f t="shared" si="17"/>
        <v/>
      </c>
      <c r="AN49" s="52" t="str">
        <f t="shared" si="17"/>
        <v/>
      </c>
      <c r="AO49" s="52" t="str">
        <f t="shared" si="17"/>
        <v/>
      </c>
      <c r="AP49" s="52" t="str">
        <f t="shared" si="17"/>
        <v/>
      </c>
      <c r="AQ49" s="52" t="str">
        <f t="shared" si="17"/>
        <v/>
      </c>
      <c r="AR49" s="54"/>
      <c r="BY49" s="231"/>
      <c r="BZ49" s="231" t="str">
        <f t="shared" si="10"/>
        <v>44</v>
      </c>
    </row>
    <row r="50" spans="1:78" ht="15.75" x14ac:dyDescent="0.25">
      <c r="A50" s="46" t="str">
        <f>CONCATENATE(Leyendas!$C$2)</f>
        <v>Suriname</v>
      </c>
      <c r="B50" s="46" t="str">
        <f>CONCATENATE(Leyendas!$A$2)</f>
        <v>2019</v>
      </c>
      <c r="C50" s="48" t="s">
        <v>167</v>
      </c>
      <c r="D50" s="50"/>
      <c r="E50" s="50"/>
      <c r="F50" s="50"/>
      <c r="G50" s="50"/>
      <c r="H50" s="50"/>
      <c r="I50" s="50"/>
      <c r="J50" s="221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90"/>
      <c r="W50" s="51"/>
      <c r="X50" s="51"/>
      <c r="Y50" s="51"/>
      <c r="Z50" s="51"/>
      <c r="AA50" s="52" t="str">
        <f t="shared" si="0"/>
        <v/>
      </c>
      <c r="AB50" s="52" t="str">
        <f t="shared" si="1"/>
        <v/>
      </c>
      <c r="AC50" s="52" t="str">
        <f t="shared" si="2"/>
        <v/>
      </c>
      <c r="AD50" s="52" t="str">
        <f t="shared" si="12"/>
        <v/>
      </c>
      <c r="AE50" s="52" t="str">
        <f t="shared" si="13"/>
        <v/>
      </c>
      <c r="AF50" s="52" t="str">
        <f t="shared" si="14"/>
        <v/>
      </c>
      <c r="AG50" s="52" t="str">
        <f t="shared" si="15"/>
        <v/>
      </c>
      <c r="AH50" s="52" t="str">
        <f t="shared" si="16"/>
        <v/>
      </c>
      <c r="AI50" s="53" t="str">
        <f t="shared" si="8"/>
        <v/>
      </c>
      <c r="AJ50" s="52" t="str">
        <f t="shared" si="17"/>
        <v/>
      </c>
      <c r="AK50" s="52" t="str">
        <f t="shared" si="17"/>
        <v/>
      </c>
      <c r="AL50" s="52" t="str">
        <f t="shared" si="17"/>
        <v/>
      </c>
      <c r="AM50" s="52" t="str">
        <f t="shared" si="17"/>
        <v/>
      </c>
      <c r="AN50" s="52" t="str">
        <f t="shared" si="17"/>
        <v/>
      </c>
      <c r="AO50" s="52" t="str">
        <f t="shared" si="17"/>
        <v/>
      </c>
      <c r="AP50" s="52" t="str">
        <f t="shared" si="17"/>
        <v/>
      </c>
      <c r="AQ50" s="52" t="str">
        <f t="shared" si="17"/>
        <v/>
      </c>
      <c r="AR50" s="54"/>
      <c r="BY50" s="231"/>
      <c r="BZ50" s="231" t="str">
        <f t="shared" si="10"/>
        <v>45</v>
      </c>
    </row>
    <row r="51" spans="1:78" ht="15.75" x14ac:dyDescent="0.25">
      <c r="A51" s="46" t="str">
        <f>CONCATENATE(Leyendas!$C$2)</f>
        <v>Suriname</v>
      </c>
      <c r="B51" s="46" t="str">
        <f>CONCATENATE(Leyendas!$A$2)</f>
        <v>2019</v>
      </c>
      <c r="C51" s="48" t="s">
        <v>168</v>
      </c>
      <c r="D51" s="50"/>
      <c r="E51" s="50"/>
      <c r="F51" s="50"/>
      <c r="G51" s="50"/>
      <c r="H51" s="50"/>
      <c r="I51" s="50"/>
      <c r="J51" s="22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90"/>
      <c r="W51" s="51"/>
      <c r="X51" s="51"/>
      <c r="Y51" s="51"/>
      <c r="Z51" s="51"/>
      <c r="AA51" s="52" t="str">
        <f t="shared" si="0"/>
        <v/>
      </c>
      <c r="AB51" s="52" t="str">
        <f t="shared" si="1"/>
        <v/>
      </c>
      <c r="AC51" s="52" t="str">
        <f t="shared" si="2"/>
        <v/>
      </c>
      <c r="AD51" s="52" t="str">
        <f t="shared" si="12"/>
        <v/>
      </c>
      <c r="AE51" s="52" t="str">
        <f t="shared" si="13"/>
        <v/>
      </c>
      <c r="AF51" s="52" t="str">
        <f t="shared" si="14"/>
        <v/>
      </c>
      <c r="AG51" s="52" t="str">
        <f t="shared" si="15"/>
        <v/>
      </c>
      <c r="AH51" s="52" t="str">
        <f t="shared" si="16"/>
        <v/>
      </c>
      <c r="AI51" s="53" t="str">
        <f t="shared" si="8"/>
        <v/>
      </c>
      <c r="AJ51" s="52" t="str">
        <f t="shared" si="17"/>
        <v/>
      </c>
      <c r="AK51" s="52" t="str">
        <f t="shared" si="17"/>
        <v/>
      </c>
      <c r="AL51" s="52" t="str">
        <f t="shared" si="17"/>
        <v/>
      </c>
      <c r="AM51" s="52" t="str">
        <f t="shared" si="17"/>
        <v/>
      </c>
      <c r="AN51" s="52" t="str">
        <f t="shared" si="17"/>
        <v/>
      </c>
      <c r="AO51" s="52" t="str">
        <f t="shared" si="17"/>
        <v/>
      </c>
      <c r="AP51" s="52" t="str">
        <f t="shared" si="17"/>
        <v/>
      </c>
      <c r="AQ51" s="52" t="str">
        <f t="shared" si="17"/>
        <v/>
      </c>
      <c r="AR51" s="54"/>
      <c r="BY51" s="231"/>
      <c r="BZ51" s="231" t="str">
        <f t="shared" si="10"/>
        <v>46</v>
      </c>
    </row>
    <row r="52" spans="1:78" ht="15.75" x14ac:dyDescent="0.25">
      <c r="A52" s="46" t="str">
        <f>CONCATENATE(Leyendas!$C$2)</f>
        <v>Suriname</v>
      </c>
      <c r="B52" s="46" t="str">
        <f>CONCATENATE(Leyendas!$A$2)</f>
        <v>2019</v>
      </c>
      <c r="C52" s="48" t="s">
        <v>169</v>
      </c>
      <c r="D52" s="50"/>
      <c r="E52" s="50"/>
      <c r="F52" s="50"/>
      <c r="G52" s="50"/>
      <c r="H52" s="50"/>
      <c r="I52" s="50"/>
      <c r="J52" s="221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90"/>
      <c r="W52" s="51"/>
      <c r="X52" s="51"/>
      <c r="Y52" s="51"/>
      <c r="Z52" s="51"/>
      <c r="AA52" s="52" t="str">
        <f t="shared" si="0"/>
        <v/>
      </c>
      <c r="AB52" s="52" t="str">
        <f t="shared" si="1"/>
        <v/>
      </c>
      <c r="AC52" s="52" t="str">
        <f t="shared" si="2"/>
        <v/>
      </c>
      <c r="AD52" s="52" t="str">
        <f t="shared" si="12"/>
        <v/>
      </c>
      <c r="AE52" s="52" t="str">
        <f t="shared" si="13"/>
        <v/>
      </c>
      <c r="AF52" s="52" t="str">
        <f t="shared" si="14"/>
        <v/>
      </c>
      <c r="AG52" s="52" t="str">
        <f t="shared" si="15"/>
        <v/>
      </c>
      <c r="AH52" s="52" t="str">
        <f t="shared" si="16"/>
        <v/>
      </c>
      <c r="AI52" s="53" t="str">
        <f t="shared" si="8"/>
        <v/>
      </c>
      <c r="AJ52" s="52" t="str">
        <f t="shared" si="17"/>
        <v/>
      </c>
      <c r="AK52" s="52" t="str">
        <f t="shared" si="17"/>
        <v/>
      </c>
      <c r="AL52" s="52" t="str">
        <f t="shared" si="17"/>
        <v/>
      </c>
      <c r="AM52" s="52" t="str">
        <f t="shared" si="17"/>
        <v/>
      </c>
      <c r="AN52" s="52" t="str">
        <f t="shared" si="17"/>
        <v/>
      </c>
      <c r="AO52" s="52" t="str">
        <f t="shared" si="17"/>
        <v/>
      </c>
      <c r="AP52" s="52" t="str">
        <f t="shared" si="17"/>
        <v/>
      </c>
      <c r="AQ52" s="52" t="str">
        <f t="shared" si="17"/>
        <v/>
      </c>
      <c r="AR52" s="54"/>
      <c r="BY52" s="231"/>
      <c r="BZ52" s="231" t="str">
        <f t="shared" si="10"/>
        <v>47</v>
      </c>
    </row>
    <row r="53" spans="1:78" ht="32.25" customHeight="1" x14ac:dyDescent="0.25">
      <c r="A53" s="46" t="str">
        <f>CONCATENATE(Leyendas!$C$2)</f>
        <v>Suriname</v>
      </c>
      <c r="B53" s="46" t="str">
        <f>CONCATENATE(Leyendas!$A$2)</f>
        <v>2019</v>
      </c>
      <c r="C53" s="48" t="s">
        <v>170</v>
      </c>
      <c r="D53" s="50"/>
      <c r="E53" s="50"/>
      <c r="F53" s="50"/>
      <c r="G53" s="50"/>
      <c r="H53" s="50"/>
      <c r="I53" s="50"/>
      <c r="J53" s="22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1"/>
      <c r="W53" s="51"/>
      <c r="X53" s="51"/>
      <c r="Y53" s="51"/>
      <c r="Z53" s="51"/>
      <c r="AA53" s="52" t="str">
        <f t="shared" si="0"/>
        <v/>
      </c>
      <c r="AB53" s="52" t="str">
        <f t="shared" si="1"/>
        <v/>
      </c>
      <c r="AC53" s="52" t="str">
        <f t="shared" si="2"/>
        <v/>
      </c>
      <c r="AD53" s="52" t="str">
        <f t="shared" si="12"/>
        <v/>
      </c>
      <c r="AE53" s="52" t="str">
        <f t="shared" si="13"/>
        <v/>
      </c>
      <c r="AF53" s="52" t="str">
        <f t="shared" si="14"/>
        <v/>
      </c>
      <c r="AG53" s="52" t="str">
        <f t="shared" si="15"/>
        <v/>
      </c>
      <c r="AH53" s="52" t="str">
        <f t="shared" si="16"/>
        <v/>
      </c>
      <c r="AI53" s="53" t="str">
        <f t="shared" si="8"/>
        <v/>
      </c>
      <c r="AJ53" s="52" t="str">
        <f t="shared" si="17"/>
        <v/>
      </c>
      <c r="AK53" s="52" t="str">
        <f t="shared" si="17"/>
        <v/>
      </c>
      <c r="AL53" s="52" t="str">
        <f t="shared" si="17"/>
        <v/>
      </c>
      <c r="AM53" s="52" t="str">
        <f t="shared" si="17"/>
        <v/>
      </c>
      <c r="AN53" s="52" t="str">
        <f t="shared" si="17"/>
        <v/>
      </c>
      <c r="AO53" s="52" t="str">
        <f t="shared" si="17"/>
        <v/>
      </c>
      <c r="AP53" s="52" t="str">
        <f t="shared" si="17"/>
        <v/>
      </c>
      <c r="AQ53" s="52" t="str">
        <f t="shared" si="17"/>
        <v/>
      </c>
      <c r="AR53" s="54"/>
      <c r="AT53" s="355" t="str">
        <f>CONCATENATE(Leyendas!$C$4)</f>
        <v xml:space="preserve">ACCUMULATED INDICATORS FOR THE YEAR 2019
(total samples were used for the calculation) </v>
      </c>
      <c r="AU53" s="355"/>
      <c r="AV53" s="355"/>
      <c r="AW53" s="355"/>
      <c r="AX53" s="355"/>
      <c r="AY53" s="355"/>
      <c r="BY53" s="231"/>
      <c r="BZ53" s="231" t="str">
        <f t="shared" si="10"/>
        <v>48</v>
      </c>
    </row>
    <row r="54" spans="1:78" ht="18" x14ac:dyDescent="0.25">
      <c r="A54" s="46" t="str">
        <f>CONCATENATE(Leyendas!$C$2)</f>
        <v>Suriname</v>
      </c>
      <c r="B54" s="46" t="str">
        <f>CONCATENATE(Leyendas!$A$2)</f>
        <v>2019</v>
      </c>
      <c r="C54" s="48" t="s">
        <v>171</v>
      </c>
      <c r="D54" s="50"/>
      <c r="E54" s="50"/>
      <c r="F54" s="50"/>
      <c r="G54" s="50"/>
      <c r="H54" s="50"/>
      <c r="I54" s="50"/>
      <c r="J54" s="221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1"/>
      <c r="W54" s="51"/>
      <c r="X54" s="51"/>
      <c r="Y54" s="51"/>
      <c r="Z54" s="51"/>
      <c r="AA54" s="52" t="str">
        <f t="shared" si="0"/>
        <v/>
      </c>
      <c r="AB54" s="52" t="str">
        <f t="shared" si="1"/>
        <v/>
      </c>
      <c r="AC54" s="52" t="str">
        <f t="shared" si="2"/>
        <v/>
      </c>
      <c r="AD54" s="52" t="str">
        <f t="shared" si="12"/>
        <v/>
      </c>
      <c r="AE54" s="52" t="str">
        <f t="shared" si="13"/>
        <v/>
      </c>
      <c r="AF54" s="52" t="str">
        <f t="shared" si="14"/>
        <v/>
      </c>
      <c r="AG54" s="52" t="str">
        <f t="shared" si="15"/>
        <v/>
      </c>
      <c r="AH54" s="52" t="str">
        <f t="shared" si="16"/>
        <v/>
      </c>
      <c r="AI54" s="53" t="str">
        <f t="shared" si="8"/>
        <v/>
      </c>
      <c r="AJ54" s="52" t="str">
        <f t="shared" si="17"/>
        <v/>
      </c>
      <c r="AK54" s="52" t="str">
        <f t="shared" si="17"/>
        <v/>
      </c>
      <c r="AL54" s="52" t="str">
        <f t="shared" si="17"/>
        <v/>
      </c>
      <c r="AM54" s="52" t="str">
        <f t="shared" si="17"/>
        <v/>
      </c>
      <c r="AN54" s="52" t="str">
        <f t="shared" si="17"/>
        <v/>
      </c>
      <c r="AO54" s="52" t="str">
        <f t="shared" si="17"/>
        <v/>
      </c>
      <c r="AP54" s="52" t="str">
        <f t="shared" si="17"/>
        <v/>
      </c>
      <c r="AQ54" s="52" t="str">
        <f t="shared" si="17"/>
        <v/>
      </c>
      <c r="AR54" s="54"/>
      <c r="AT54" s="268" t="s">
        <v>217</v>
      </c>
      <c r="AU54" s="269"/>
      <c r="AV54" s="269"/>
      <c r="AW54" s="269"/>
      <c r="AX54" s="270"/>
      <c r="AY54" s="60" t="e">
        <f>W58/V58</f>
        <v>#DIV/0!</v>
      </c>
      <c r="BY54" s="231"/>
      <c r="BZ54" s="231" t="str">
        <f t="shared" si="10"/>
        <v>49</v>
      </c>
    </row>
    <row r="55" spans="1:78" ht="18" x14ac:dyDescent="0.25">
      <c r="A55" s="46" t="str">
        <f>CONCATENATE(Leyendas!$C$2)</f>
        <v>Suriname</v>
      </c>
      <c r="B55" s="46" t="str">
        <f>CONCATENATE(Leyendas!$A$2)</f>
        <v>2019</v>
      </c>
      <c r="C55" s="48" t="s">
        <v>172</v>
      </c>
      <c r="D55" s="50"/>
      <c r="E55" s="50"/>
      <c r="F55" s="50"/>
      <c r="G55" s="50"/>
      <c r="H55" s="50"/>
      <c r="I55" s="50"/>
      <c r="J55" s="221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1"/>
      <c r="W55" s="51"/>
      <c r="X55" s="51"/>
      <c r="Y55" s="51"/>
      <c r="Z55" s="51"/>
      <c r="AA55" s="52" t="str">
        <f t="shared" si="0"/>
        <v/>
      </c>
      <c r="AB55" s="52" t="str">
        <f t="shared" si="1"/>
        <v/>
      </c>
      <c r="AC55" s="52" t="str">
        <f t="shared" si="2"/>
        <v/>
      </c>
      <c r="AD55" s="52" t="str">
        <f t="shared" si="12"/>
        <v/>
      </c>
      <c r="AE55" s="52" t="str">
        <f t="shared" si="13"/>
        <v/>
      </c>
      <c r="AF55" s="52" t="str">
        <f t="shared" si="14"/>
        <v/>
      </c>
      <c r="AG55" s="52" t="str">
        <f t="shared" si="15"/>
        <v/>
      </c>
      <c r="AH55" s="52" t="str">
        <f t="shared" si="16"/>
        <v/>
      </c>
      <c r="AI55" s="53" t="str">
        <f t="shared" si="8"/>
        <v/>
      </c>
      <c r="AJ55" s="52" t="str">
        <f t="shared" si="17"/>
        <v/>
      </c>
      <c r="AK55" s="52" t="str">
        <f t="shared" si="17"/>
        <v/>
      </c>
      <c r="AL55" s="52" t="str">
        <f t="shared" si="17"/>
        <v/>
      </c>
      <c r="AM55" s="52" t="str">
        <f t="shared" si="17"/>
        <v/>
      </c>
      <c r="AN55" s="52" t="str">
        <f t="shared" si="17"/>
        <v/>
      </c>
      <c r="AO55" s="52" t="str">
        <f t="shared" si="17"/>
        <v/>
      </c>
      <c r="AP55" s="52" t="str">
        <f t="shared" si="17"/>
        <v/>
      </c>
      <c r="AQ55" s="52" t="str">
        <f t="shared" si="17"/>
        <v/>
      </c>
      <c r="AR55" s="54"/>
      <c r="AT55" s="268" t="s">
        <v>218</v>
      </c>
      <c r="AU55" s="269"/>
      <c r="AV55" s="269"/>
      <c r="AW55" s="269"/>
      <c r="AX55" s="270"/>
      <c r="AY55" s="60" t="e">
        <f>X58/V58</f>
        <v>#DIV/0!</v>
      </c>
      <c r="BY55" s="231"/>
      <c r="BZ55" s="231" t="str">
        <f t="shared" si="10"/>
        <v>50</v>
      </c>
    </row>
    <row r="56" spans="1:78" ht="18" x14ac:dyDescent="0.25">
      <c r="A56" s="46" t="str">
        <f>CONCATENATE(Leyendas!$C$2)</f>
        <v>Suriname</v>
      </c>
      <c r="B56" s="46" t="str">
        <f>CONCATENATE(Leyendas!$A$2)</f>
        <v>2019</v>
      </c>
      <c r="C56" s="48" t="s">
        <v>173</v>
      </c>
      <c r="D56" s="50"/>
      <c r="E56" s="50"/>
      <c r="F56" s="50"/>
      <c r="G56" s="50"/>
      <c r="H56" s="50"/>
      <c r="I56" s="50"/>
      <c r="J56" s="221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1"/>
      <c r="W56" s="51"/>
      <c r="X56" s="51"/>
      <c r="Y56" s="51"/>
      <c r="Z56" s="51"/>
      <c r="AA56" s="52" t="str">
        <f t="shared" si="0"/>
        <v/>
      </c>
      <c r="AB56" s="52" t="str">
        <f t="shared" si="1"/>
        <v/>
      </c>
      <c r="AC56" s="52" t="str">
        <f t="shared" si="2"/>
        <v/>
      </c>
      <c r="AD56" s="52" t="str">
        <f t="shared" si="12"/>
        <v/>
      </c>
      <c r="AE56" s="52" t="str">
        <f t="shared" si="13"/>
        <v/>
      </c>
      <c r="AF56" s="52" t="str">
        <f t="shared" si="14"/>
        <v/>
      </c>
      <c r="AG56" s="52" t="str">
        <f t="shared" si="15"/>
        <v/>
      </c>
      <c r="AH56" s="52" t="str">
        <f t="shared" si="16"/>
        <v/>
      </c>
      <c r="AI56" s="53" t="str">
        <f t="shared" si="8"/>
        <v/>
      </c>
      <c r="AJ56" s="52" t="str">
        <f t="shared" si="17"/>
        <v/>
      </c>
      <c r="AK56" s="52" t="str">
        <f t="shared" si="17"/>
        <v/>
      </c>
      <c r="AL56" s="52" t="str">
        <f t="shared" si="17"/>
        <v/>
      </c>
      <c r="AM56" s="52" t="str">
        <f t="shared" si="17"/>
        <v/>
      </c>
      <c r="AN56" s="52" t="str">
        <f t="shared" si="17"/>
        <v/>
      </c>
      <c r="AO56" s="52" t="str">
        <f t="shared" si="17"/>
        <v/>
      </c>
      <c r="AP56" s="52" t="str">
        <f t="shared" si="17"/>
        <v/>
      </c>
      <c r="AQ56" s="52" t="str">
        <f t="shared" si="17"/>
        <v/>
      </c>
      <c r="AR56" s="54"/>
      <c r="AT56" s="63"/>
      <c r="AU56" s="268" t="s">
        <v>219</v>
      </c>
      <c r="AV56" s="269"/>
      <c r="AW56" s="269"/>
      <c r="AX56" s="270"/>
      <c r="AY56" s="60" t="e">
        <f>Y58/V58</f>
        <v>#DIV/0!</v>
      </c>
      <c r="BY56" s="231"/>
      <c r="BZ56" s="231" t="str">
        <f t="shared" si="10"/>
        <v>51</v>
      </c>
    </row>
    <row r="57" spans="1:78" ht="18" x14ac:dyDescent="0.25">
      <c r="A57" s="46" t="str">
        <f>CONCATENATE(Leyendas!$C$2)</f>
        <v>Suriname</v>
      </c>
      <c r="B57" s="46" t="str">
        <f>CONCATENATE(Leyendas!$A$2)</f>
        <v>2019</v>
      </c>
      <c r="C57" s="48" t="s">
        <v>174</v>
      </c>
      <c r="D57" s="50"/>
      <c r="E57" s="50"/>
      <c r="F57" s="50"/>
      <c r="G57" s="50"/>
      <c r="H57" s="50"/>
      <c r="I57" s="50"/>
      <c r="J57" s="221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1"/>
      <c r="W57" s="51"/>
      <c r="X57" s="51"/>
      <c r="Y57" s="51"/>
      <c r="Z57" s="51"/>
      <c r="AA57" s="52" t="str">
        <f t="shared" si="0"/>
        <v/>
      </c>
      <c r="AB57" s="52" t="str">
        <f t="shared" si="1"/>
        <v/>
      </c>
      <c r="AC57" s="52" t="str">
        <f t="shared" si="2"/>
        <v/>
      </c>
      <c r="AD57" s="52" t="str">
        <f t="shared" si="12"/>
        <v/>
      </c>
      <c r="AE57" s="52" t="str">
        <f t="shared" si="13"/>
        <v/>
      </c>
      <c r="AF57" s="52" t="str">
        <f t="shared" si="14"/>
        <v/>
      </c>
      <c r="AG57" s="52" t="str">
        <f t="shared" si="15"/>
        <v/>
      </c>
      <c r="AH57" s="52" t="str">
        <f t="shared" si="16"/>
        <v/>
      </c>
      <c r="AI57" s="53" t="str">
        <f t="shared" si="8"/>
        <v/>
      </c>
      <c r="AJ57" s="52" t="str">
        <f t="shared" si="17"/>
        <v/>
      </c>
      <c r="AK57" s="52" t="str">
        <f t="shared" si="17"/>
        <v/>
      </c>
      <c r="AL57" s="52" t="str">
        <f t="shared" si="17"/>
        <v/>
      </c>
      <c r="AM57" s="52" t="str">
        <f t="shared" si="17"/>
        <v/>
      </c>
      <c r="AN57" s="52" t="str">
        <f t="shared" si="17"/>
        <v/>
      </c>
      <c r="AO57" s="52" t="str">
        <f t="shared" si="17"/>
        <v/>
      </c>
      <c r="AP57" s="52" t="str">
        <f t="shared" si="17"/>
        <v/>
      </c>
      <c r="AQ57" s="52" t="str">
        <f t="shared" si="17"/>
        <v/>
      </c>
      <c r="AR57" s="54"/>
      <c r="AT57" s="63"/>
      <c r="AU57" s="268" t="s">
        <v>220</v>
      </c>
      <c r="AV57" s="269"/>
      <c r="AW57" s="269"/>
      <c r="AX57" s="270"/>
      <c r="AY57" s="60" t="e">
        <f>Z58/V58</f>
        <v>#DIV/0!</v>
      </c>
      <c r="BY57" s="231"/>
      <c r="BZ57" s="231" t="str">
        <f t="shared" si="10"/>
        <v>52</v>
      </c>
    </row>
    <row r="58" spans="1:78" s="58" customFormat="1" ht="33.75" customHeight="1" x14ac:dyDescent="0.2">
      <c r="C58" s="55" t="s">
        <v>33</v>
      </c>
      <c r="D58" s="55">
        <f>SUM(D$6:D57)</f>
        <v>0</v>
      </c>
      <c r="E58" s="55">
        <f>SUM(E$6:E57)</f>
        <v>0</v>
      </c>
      <c r="F58" s="55">
        <f>SUM(F$6:F57)</f>
        <v>0</v>
      </c>
      <c r="G58" s="55">
        <f>SUM(G$6:G57)</f>
        <v>0</v>
      </c>
      <c r="H58" s="55">
        <f>SUM(H$6:H57)</f>
        <v>0</v>
      </c>
      <c r="I58" s="55">
        <f>SUM(I$6:I57)</f>
        <v>0</v>
      </c>
      <c r="J58" s="55">
        <f>SUM(J$6:J57)</f>
        <v>0</v>
      </c>
      <c r="K58" s="55">
        <f>SUM(K$6:K57)</f>
        <v>0</v>
      </c>
      <c r="L58" s="55">
        <f>SUM(L$6:L57)</f>
        <v>0</v>
      </c>
      <c r="M58" s="55">
        <f>SUM(M$6:M57)</f>
        <v>0</v>
      </c>
      <c r="N58" s="55">
        <f>SUM(N$6:N57)</f>
        <v>0</v>
      </c>
      <c r="O58" s="55">
        <f>SUM(O$6:O57)</f>
        <v>0</v>
      </c>
      <c r="P58" s="55">
        <f>SUM(P$6:P57)</f>
        <v>0</v>
      </c>
      <c r="Q58" s="55">
        <f>SUM(Q$6:Q57)</f>
        <v>0</v>
      </c>
      <c r="R58" s="55">
        <f>SUM(R$6:R57)</f>
        <v>0</v>
      </c>
      <c r="S58" s="55">
        <f>SUM(S$6:S57)</f>
        <v>0</v>
      </c>
      <c r="T58" s="55">
        <f>SUM(T$6:T57)</f>
        <v>0</v>
      </c>
      <c r="U58" s="55">
        <f>SUM(U$6:U57)</f>
        <v>0</v>
      </c>
      <c r="V58" s="55">
        <f>SUM(V$6:V57)</f>
        <v>0</v>
      </c>
      <c r="W58" s="55">
        <f>SUM(W$6:W57)</f>
        <v>0</v>
      </c>
      <c r="X58" s="55">
        <f>SUM(X$6:X57)</f>
        <v>0</v>
      </c>
      <c r="Y58" s="55">
        <f>SUM(Y$6:Y57)</f>
        <v>0</v>
      </c>
      <c r="Z58" s="55">
        <f>SUM(Z$6:Z57)</f>
        <v>0</v>
      </c>
      <c r="AA58" s="56" t="str">
        <f>IF(V58=0,"",W58/V58)</f>
        <v/>
      </c>
      <c r="AB58" s="56" t="str">
        <f>IF(V58=0,"",X58/V58)</f>
        <v/>
      </c>
      <c r="AC58" s="56" t="str">
        <f>IF(V58=0,"",Y58/V58)</f>
        <v/>
      </c>
      <c r="AD58" s="56" t="str">
        <f t="shared" si="12"/>
        <v/>
      </c>
      <c r="AE58" s="56" t="str">
        <f t="shared" si="13"/>
        <v/>
      </c>
      <c r="AF58" s="56" t="str">
        <f t="shared" si="14"/>
        <v/>
      </c>
      <c r="AG58" s="56" t="str">
        <f t="shared" si="15"/>
        <v/>
      </c>
      <c r="AH58" s="56" t="str">
        <f t="shared" si="16"/>
        <v/>
      </c>
      <c r="AI58" s="57" t="str">
        <f t="shared" si="8"/>
        <v/>
      </c>
      <c r="AJ58" s="56" t="str">
        <f>IF($V58=0,"",M58/$V58)</f>
        <v/>
      </c>
      <c r="AK58" s="56" t="str">
        <f>IF($V58=0,"",N58/$V58)</f>
        <v/>
      </c>
      <c r="AL58" s="56" t="str">
        <f>IF($V58=0,"",O58/$V58)</f>
        <v/>
      </c>
      <c r="AM58" s="56" t="str">
        <f>IF($V58=0,"",P58/$V58)</f>
        <v/>
      </c>
      <c r="AN58" s="56" t="str">
        <f>IF($V58=0,"",Q58/$V58)</f>
        <v/>
      </c>
      <c r="AO58" s="56" t="str">
        <f t="shared" si="17"/>
        <v/>
      </c>
      <c r="AP58" s="56" t="str">
        <f t="shared" si="17"/>
        <v/>
      </c>
      <c r="AQ58" s="56" t="str">
        <f>IF($V58=0,"",T58/$V58)</f>
        <v/>
      </c>
      <c r="AT58" s="264" t="s">
        <v>221</v>
      </c>
      <c r="AU58" s="265"/>
      <c r="AV58" s="265"/>
      <c r="AW58" s="265"/>
      <c r="AX58" s="266"/>
      <c r="AY58" s="60" t="e">
        <f>SUM(M58:T58)/V58</f>
        <v>#DIV/0!</v>
      </c>
    </row>
    <row r="59" spans="1:78" ht="21" customHeight="1" x14ac:dyDescent="0.25"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</row>
    <row r="60" spans="1:78" ht="36" customHeight="1" x14ac:dyDescent="0.25"/>
    <row r="61" spans="1:78" s="61" customFormat="1" ht="36" customHeight="1" x14ac:dyDescent="0.25">
      <c r="W61" s="62"/>
      <c r="X61" s="62"/>
      <c r="Y61" s="62"/>
      <c r="Z61" s="62"/>
      <c r="AA61" s="62"/>
      <c r="AB61" s="62"/>
      <c r="AC61" s="62"/>
    </row>
    <row r="62" spans="1:78" s="61" customFormat="1" ht="36" customHeight="1" x14ac:dyDescent="0.25">
      <c r="W62" s="62"/>
      <c r="X62" s="62"/>
      <c r="Y62" s="62"/>
      <c r="Z62" s="62"/>
      <c r="AA62" s="62"/>
      <c r="AB62" s="62"/>
      <c r="AC62" s="62"/>
    </row>
    <row r="63" spans="1:78" s="61" customFormat="1" ht="36" customHeight="1" x14ac:dyDescent="0.25">
      <c r="W63" s="62"/>
      <c r="X63" s="62"/>
      <c r="Y63" s="62"/>
      <c r="Z63" s="62"/>
      <c r="AA63" s="62"/>
      <c r="AB63" s="62"/>
      <c r="AC63" s="62"/>
    </row>
    <row r="64" spans="1:78" s="61" customFormat="1" ht="36" customHeight="1" x14ac:dyDescent="0.25">
      <c r="W64" s="62"/>
      <c r="X64" s="62"/>
      <c r="Y64" s="62"/>
      <c r="Z64" s="62"/>
      <c r="AA64" s="62"/>
      <c r="AB64" s="62"/>
      <c r="AC64" s="62"/>
    </row>
    <row r="65" spans="22:22" ht="37.5" customHeight="1" x14ac:dyDescent="0.25"/>
    <row r="66" spans="22:22" ht="15.75" x14ac:dyDescent="0.25">
      <c r="V66" s="64"/>
    </row>
    <row r="67" spans="22:22" ht="15.75" x14ac:dyDescent="0.25">
      <c r="V67" s="64"/>
    </row>
    <row r="68" spans="22:22" ht="15.75" x14ac:dyDescent="0.25">
      <c r="V68" s="64"/>
    </row>
    <row r="69" spans="22:22" ht="15.75" x14ac:dyDescent="0.25">
      <c r="V69" s="64"/>
    </row>
    <row r="70" spans="22:22" ht="15.75" x14ac:dyDescent="0.25">
      <c r="V70" s="64"/>
    </row>
    <row r="71" spans="22:22" ht="15.75" x14ac:dyDescent="0.25">
      <c r="V71" s="64"/>
    </row>
    <row r="72" spans="22:22" ht="18.75" x14ac:dyDescent="0.3">
      <c r="V72" s="65"/>
    </row>
    <row r="73" spans="22:22" ht="15.75" x14ac:dyDescent="0.25">
      <c r="V73" s="66"/>
    </row>
    <row r="74" spans="22:22" ht="15.75" x14ac:dyDescent="0.25">
      <c r="V74" s="66"/>
    </row>
    <row r="75" spans="22:22" ht="15.75" x14ac:dyDescent="0.25">
      <c r="V75" s="66"/>
    </row>
  </sheetData>
  <mergeCells count="35">
    <mergeCell ref="AU56:AX56"/>
    <mergeCell ref="AU57:AX57"/>
    <mergeCell ref="AT58:AX58"/>
    <mergeCell ref="AP4:AP5"/>
    <mergeCell ref="AT53:AY53"/>
    <mergeCell ref="AT54:AX54"/>
    <mergeCell ref="AT55:AX55"/>
    <mergeCell ref="A1:U1"/>
    <mergeCell ref="A2:U3"/>
    <mergeCell ref="V1:Z3"/>
    <mergeCell ref="C4:C5"/>
    <mergeCell ref="D4:H4"/>
    <mergeCell ref="I4:L4"/>
    <mergeCell ref="M4:T4"/>
    <mergeCell ref="U4:U5"/>
    <mergeCell ref="A4:A5"/>
    <mergeCell ref="B4:B5"/>
    <mergeCell ref="X4:X5"/>
    <mergeCell ref="Y4:Y5"/>
    <mergeCell ref="Z4:Z5"/>
    <mergeCell ref="AA1:AQ3"/>
    <mergeCell ref="AO4:AO5"/>
    <mergeCell ref="AD4:AH4"/>
    <mergeCell ref="V4:V5"/>
    <mergeCell ref="W4:W5"/>
    <mergeCell ref="AQ4:AQ5"/>
    <mergeCell ref="AK4:AK5"/>
    <mergeCell ref="AL4:AL5"/>
    <mergeCell ref="AM4:AM5"/>
    <mergeCell ref="AN4:AN5"/>
    <mergeCell ref="AA4:AA5"/>
    <mergeCell ref="AI4:AI5"/>
    <mergeCell ref="AJ4:AJ5"/>
    <mergeCell ref="AB4:AB5"/>
    <mergeCell ref="AC4:A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3">
    <tabColor theme="4"/>
  </sheetPr>
  <dimension ref="A118:A128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</vt:i4>
      </vt:variant>
    </vt:vector>
  </HeadingPairs>
  <TitlesOfParts>
    <vt:vector size="17" baseType="lpstr">
      <vt:lpstr>Qualitative variables</vt:lpstr>
      <vt:lpstr>NATIONAL VIRUSES</vt:lpstr>
      <vt:lpstr>Graph Virus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SARI_Report</vt:lpstr>
      <vt:lpstr>ILI REPORT</vt:lpstr>
      <vt:lpstr>All Calculations</vt:lpstr>
      <vt:lpstr>CÁLCULOS</vt:lpstr>
      <vt:lpstr>Neumonia</vt:lpstr>
      <vt:lpstr>IRA</vt:lpstr>
      <vt:lpstr>SARI_Report!Área_de_impresión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2019-11-28T13:24:06Z</dcterms:modified>
</cp:coreProperties>
</file>