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drawings/drawing8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4890" windowWidth="21630" windowHeight="4950"/>
  </bookViews>
  <sheets>
    <sheet name="Qualitative variables" sheetId="17" r:id="rId1"/>
    <sheet name="NATIONAL VIRUSES" sheetId="18" r:id="rId2"/>
    <sheet name="Graphs Viruses" sheetId="19" r:id="rId3"/>
    <sheet name="SARI" sheetId="13" r:id="rId4"/>
    <sheet name="SARI Graphs" sheetId="26" r:id="rId5"/>
    <sheet name="DEATHS Sentinel Sites" sheetId="10" r:id="rId6"/>
    <sheet name="ILI" sheetId="14" state="hidden" r:id="rId7"/>
    <sheet name="ILI VIRUSES - Sentinel" sheetId="24" state="hidden" r:id="rId8"/>
    <sheet name="ILI Graphs Viruses" sheetId="25" state="hidden" r:id="rId9"/>
    <sheet name="Leyendas" sheetId="22" state="hidden" r:id="rId10"/>
    <sheet name="All Calculations" sheetId="27" state="hidden" r:id="rId11"/>
    <sheet name="CÁLCULOS" sheetId="20" state="hidden" r:id="rId12"/>
    <sheet name="Neumonia" sheetId="15" state="hidden" r:id="rId13"/>
    <sheet name="IRA" sheetId="16" state="hidden" r:id="rId14"/>
  </sheets>
  <definedNames>
    <definedName name="_xlnm._FilterDatabase" localSheetId="0" hidden="1">'Qualitative variables'!$A$6:$G$6</definedName>
    <definedName name="_xlnm._FilterDatabase" localSheetId="3" hidden="1">SARI!#REF!</definedName>
    <definedName name="anio2009">SARI!#REF!</definedName>
    <definedName name="anio2010">SARI!#REF!</definedName>
    <definedName name="anio2011">SARI!#REF!</definedName>
    <definedName name="anio2012">SARI!#REF!</definedName>
    <definedName name="anio2013">SARI!#REF!</definedName>
    <definedName name="anio2014">SARI!#REF!</definedName>
    <definedName name="anio2015">SARI!#REF!</definedName>
    <definedName name="anio2016">SARI!#REF!</definedName>
    <definedName name="anio2017">SARI!#REF!</definedName>
    <definedName name="anio2018">SARI!#REF!</definedName>
    <definedName name="anio2020">SARI!#REF!</definedName>
  </definedNames>
  <calcPr calcId="144525" concurrentCalc="0"/>
</workbook>
</file>

<file path=xl/calcChain.xml><?xml version="1.0" encoding="utf-8"?>
<calcChain xmlns="http://schemas.openxmlformats.org/spreadsheetml/2006/main">
  <c r="C11" i="22" l="1"/>
  <c r="C5" i="22"/>
  <c r="C20" i="26"/>
  <c r="A1" i="14"/>
  <c r="A1" i="10"/>
  <c r="A1" i="13"/>
  <c r="A1" i="18"/>
  <c r="C31" i="22"/>
  <c r="C30" i="22"/>
  <c r="C29" i="22"/>
  <c r="C28" i="22"/>
  <c r="N11" i="27"/>
  <c r="N10" i="27"/>
  <c r="C1" i="26"/>
  <c r="J62" i="27"/>
  <c r="I62" i="27"/>
  <c r="J61" i="27"/>
  <c r="I61" i="27"/>
  <c r="J60" i="27"/>
  <c r="I60" i="27"/>
  <c r="J59" i="27"/>
  <c r="I59" i="27"/>
  <c r="J58" i="27"/>
  <c r="I58" i="27"/>
  <c r="J57" i="27"/>
  <c r="I57" i="27"/>
  <c r="J56" i="27"/>
  <c r="I56" i="27"/>
  <c r="J55" i="27"/>
  <c r="I55" i="27"/>
  <c r="J54" i="27"/>
  <c r="I54" i="27"/>
  <c r="J53" i="27"/>
  <c r="I53" i="27"/>
  <c r="J52" i="27"/>
  <c r="I52" i="27"/>
  <c r="J51" i="27"/>
  <c r="I51" i="27"/>
  <c r="J50" i="27"/>
  <c r="I50" i="27"/>
  <c r="J49" i="27"/>
  <c r="I49" i="27"/>
  <c r="J48" i="27"/>
  <c r="I48" i="27"/>
  <c r="J47" i="27"/>
  <c r="I47" i="27"/>
  <c r="J46" i="27"/>
  <c r="I46" i="27"/>
  <c r="J45" i="27"/>
  <c r="I45" i="27"/>
  <c r="J44" i="27"/>
  <c r="I44" i="27"/>
  <c r="J43" i="27"/>
  <c r="I43" i="27"/>
  <c r="J42" i="27"/>
  <c r="I42" i="27"/>
  <c r="J41" i="27"/>
  <c r="I41" i="27"/>
  <c r="J40" i="27"/>
  <c r="I40" i="27"/>
  <c r="J39" i="27"/>
  <c r="I39" i="27"/>
  <c r="J38" i="27"/>
  <c r="I38" i="27"/>
  <c r="J37" i="27"/>
  <c r="I37" i="27"/>
  <c r="J36" i="27"/>
  <c r="I36" i="27"/>
  <c r="J35" i="27"/>
  <c r="I35" i="27"/>
  <c r="J34" i="27"/>
  <c r="I34" i="27"/>
  <c r="J33" i="27"/>
  <c r="I33" i="27"/>
  <c r="J32" i="27"/>
  <c r="I32" i="27"/>
  <c r="J31" i="27"/>
  <c r="I31" i="27"/>
  <c r="J30" i="27"/>
  <c r="I30" i="27"/>
  <c r="J29" i="27"/>
  <c r="I29" i="27"/>
  <c r="J28" i="27"/>
  <c r="I28" i="27"/>
  <c r="J27" i="27"/>
  <c r="I27" i="27"/>
  <c r="J26" i="27"/>
  <c r="I26" i="27"/>
  <c r="J25" i="27"/>
  <c r="I25" i="27"/>
  <c r="J24" i="27"/>
  <c r="I24" i="27"/>
  <c r="J23" i="27"/>
  <c r="I23" i="27"/>
  <c r="J22" i="27"/>
  <c r="I22" i="27"/>
  <c r="J21" i="27"/>
  <c r="I21" i="27"/>
  <c r="J20" i="27"/>
  <c r="I20" i="27"/>
  <c r="J19" i="27"/>
  <c r="I19" i="27"/>
  <c r="J18" i="27"/>
  <c r="I18" i="27"/>
  <c r="J17" i="27"/>
  <c r="I17" i="27"/>
  <c r="J16" i="27"/>
  <c r="I16" i="27"/>
  <c r="J15" i="27"/>
  <c r="I15" i="27"/>
  <c r="J14" i="27"/>
  <c r="I14" i="27"/>
  <c r="J13" i="27"/>
  <c r="I13" i="27"/>
  <c r="J12" i="27"/>
  <c r="I12" i="27"/>
  <c r="I11" i="27"/>
  <c r="J11" i="27"/>
  <c r="C60" i="24"/>
  <c r="C60" i="18"/>
  <c r="C4" i="22"/>
  <c r="C19" i="22"/>
  <c r="C18" i="22"/>
  <c r="C17" i="22"/>
  <c r="C16" i="22"/>
  <c r="C15" i="22"/>
  <c r="C12" i="22"/>
  <c r="Q138" i="27"/>
  <c r="Q137" i="27"/>
  <c r="Q136" i="27"/>
  <c r="Q135" i="27"/>
  <c r="Q134" i="27"/>
  <c r="Q133" i="27"/>
  <c r="Q132" i="27"/>
  <c r="Q131" i="27"/>
  <c r="Q130" i="27"/>
  <c r="Q129" i="27"/>
  <c r="Q128" i="27"/>
  <c r="Q127" i="27"/>
  <c r="Q126" i="27"/>
  <c r="Q125" i="27"/>
  <c r="Q124" i="27"/>
  <c r="Q123" i="27"/>
  <c r="Q122" i="27"/>
  <c r="Q121" i="27"/>
  <c r="Q120" i="27"/>
  <c r="Q119" i="27"/>
  <c r="Q118" i="27"/>
  <c r="Q117" i="27"/>
  <c r="Q116" i="27"/>
  <c r="Q115" i="27"/>
  <c r="Q114" i="27"/>
  <c r="Q113" i="27"/>
  <c r="Q112" i="27"/>
  <c r="Q111" i="27"/>
  <c r="Q110" i="27"/>
  <c r="Q109" i="27"/>
  <c r="Q108" i="27"/>
  <c r="Q107" i="27"/>
  <c r="Q106" i="27"/>
  <c r="Q105" i="27"/>
  <c r="Q104" i="27"/>
  <c r="Q103" i="27"/>
  <c r="Q102" i="27"/>
  <c r="Q101" i="27"/>
  <c r="Q100" i="27"/>
  <c r="Q99" i="27"/>
  <c r="Q98" i="27"/>
  <c r="Q97" i="27"/>
  <c r="Q96" i="27"/>
  <c r="Q95" i="27"/>
  <c r="Q94" i="27"/>
  <c r="Q93" i="27"/>
  <c r="Q92" i="27"/>
  <c r="Q91" i="27"/>
  <c r="Q90" i="27"/>
  <c r="Q89" i="27"/>
  <c r="Q88" i="27"/>
  <c r="Q87" i="27"/>
  <c r="P138" i="27"/>
  <c r="P137" i="27"/>
  <c r="P136" i="27"/>
  <c r="P135" i="27"/>
  <c r="P134" i="27"/>
  <c r="P133" i="27"/>
  <c r="P132" i="27"/>
  <c r="P131" i="27"/>
  <c r="P130" i="27"/>
  <c r="P129" i="27"/>
  <c r="P128" i="27"/>
  <c r="P127" i="27"/>
  <c r="P126" i="27"/>
  <c r="P125" i="27"/>
  <c r="P124" i="27"/>
  <c r="P123" i="27"/>
  <c r="P122" i="27"/>
  <c r="P121" i="27"/>
  <c r="P120" i="27"/>
  <c r="P119" i="27"/>
  <c r="P118" i="27"/>
  <c r="P117" i="27"/>
  <c r="P116" i="27"/>
  <c r="P115" i="27"/>
  <c r="P114" i="27"/>
  <c r="P113" i="27"/>
  <c r="P112" i="27"/>
  <c r="P111" i="27"/>
  <c r="P110" i="27"/>
  <c r="P109" i="27"/>
  <c r="P108" i="27"/>
  <c r="P107" i="27"/>
  <c r="P106" i="27"/>
  <c r="P105" i="27"/>
  <c r="P104" i="27"/>
  <c r="P103" i="27"/>
  <c r="P102" i="27"/>
  <c r="P101" i="27"/>
  <c r="P100" i="27"/>
  <c r="P99" i="27"/>
  <c r="P98" i="27"/>
  <c r="P97" i="27"/>
  <c r="P96" i="27"/>
  <c r="P95" i="27"/>
  <c r="P94" i="27"/>
  <c r="P93" i="27"/>
  <c r="P92" i="27"/>
  <c r="P91" i="27"/>
  <c r="P90" i="27"/>
  <c r="P89" i="27"/>
  <c r="P88" i="27"/>
  <c r="P87" i="27"/>
  <c r="O138" i="27"/>
  <c r="O137" i="27"/>
  <c r="O136" i="27"/>
  <c r="O135" i="27"/>
  <c r="O134" i="27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21" i="27"/>
  <c r="O120" i="27"/>
  <c r="O119" i="27"/>
  <c r="O118" i="27"/>
  <c r="O117" i="27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04" i="27"/>
  <c r="O103" i="27"/>
  <c r="O102" i="27"/>
  <c r="O101" i="27"/>
  <c r="O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87" i="27"/>
  <c r="N138" i="27"/>
  <c r="N137" i="27"/>
  <c r="N136" i="27"/>
  <c r="N135" i="27"/>
  <c r="N134" i="27"/>
  <c r="N133" i="27"/>
  <c r="N132" i="27"/>
  <c r="N131" i="27"/>
  <c r="N130" i="27"/>
  <c r="N129" i="27"/>
  <c r="N128" i="27"/>
  <c r="N127" i="27"/>
  <c r="N126" i="27"/>
  <c r="N125" i="27"/>
  <c r="N124" i="27"/>
  <c r="N123" i="27"/>
  <c r="N122" i="27"/>
  <c r="N121" i="27"/>
  <c r="N120" i="27"/>
  <c r="N119" i="27"/>
  <c r="N118" i="27"/>
  <c r="N117" i="27"/>
  <c r="N116" i="27"/>
  <c r="N115" i="27"/>
  <c r="N114" i="27"/>
  <c r="N113" i="27"/>
  <c r="N112" i="27"/>
  <c r="N111" i="27"/>
  <c r="N110" i="27"/>
  <c r="N109" i="27"/>
  <c r="N108" i="27"/>
  <c r="N107" i="27"/>
  <c r="N106" i="27"/>
  <c r="N105" i="27"/>
  <c r="N104" i="27"/>
  <c r="N103" i="27"/>
  <c r="N102" i="27"/>
  <c r="N101" i="27"/>
  <c r="N100" i="27"/>
  <c r="N99" i="27"/>
  <c r="N98" i="27"/>
  <c r="N97" i="27"/>
  <c r="N96" i="27"/>
  <c r="N95" i="27"/>
  <c r="N94" i="27"/>
  <c r="N93" i="27"/>
  <c r="N92" i="27"/>
  <c r="N91" i="27"/>
  <c r="N90" i="27"/>
  <c r="N89" i="27"/>
  <c r="N88" i="27"/>
  <c r="N87" i="27"/>
  <c r="M138" i="27"/>
  <c r="M137" i="27"/>
  <c r="M136" i="27"/>
  <c r="M135" i="27"/>
  <c r="M134" i="27"/>
  <c r="M133" i="27"/>
  <c r="M132" i="27"/>
  <c r="M131" i="27"/>
  <c r="M130" i="27"/>
  <c r="M129" i="27"/>
  <c r="M128" i="27"/>
  <c r="M127" i="27"/>
  <c r="M126" i="27"/>
  <c r="M125" i="27"/>
  <c r="M124" i="27"/>
  <c r="M123" i="27"/>
  <c r="M122" i="27"/>
  <c r="M121" i="27"/>
  <c r="M120" i="27"/>
  <c r="M119" i="27"/>
  <c r="M118" i="27"/>
  <c r="M117" i="27"/>
  <c r="M116" i="27"/>
  <c r="M115" i="27"/>
  <c r="M114" i="27"/>
  <c r="M113" i="27"/>
  <c r="M112" i="27"/>
  <c r="M111" i="27"/>
  <c r="M110" i="27"/>
  <c r="M109" i="27"/>
  <c r="M108" i="27"/>
  <c r="M107" i="27"/>
  <c r="M106" i="27"/>
  <c r="M105" i="27"/>
  <c r="M104" i="27"/>
  <c r="M103" i="27"/>
  <c r="M102" i="27"/>
  <c r="M101" i="27"/>
  <c r="M100" i="27"/>
  <c r="M99" i="27"/>
  <c r="M98" i="27"/>
  <c r="M97" i="27"/>
  <c r="M96" i="27"/>
  <c r="M95" i="27"/>
  <c r="M94" i="27"/>
  <c r="M93" i="27"/>
  <c r="M92" i="27"/>
  <c r="M91" i="27"/>
  <c r="M90" i="27"/>
  <c r="M89" i="27"/>
  <c r="M88" i="27"/>
  <c r="M87" i="27"/>
  <c r="J138" i="27"/>
  <c r="J137" i="27"/>
  <c r="J136" i="27"/>
  <c r="J135" i="27"/>
  <c r="J134" i="27"/>
  <c r="J133" i="27"/>
  <c r="J132" i="27"/>
  <c r="J131" i="27"/>
  <c r="J130" i="27"/>
  <c r="J129" i="27"/>
  <c r="J128" i="27"/>
  <c r="J127" i="27"/>
  <c r="J126" i="27"/>
  <c r="J125" i="27"/>
  <c r="J124" i="27"/>
  <c r="J123" i="27"/>
  <c r="J122" i="27"/>
  <c r="J121" i="27"/>
  <c r="J120" i="27"/>
  <c r="J119" i="27"/>
  <c r="J118" i="27"/>
  <c r="J117" i="27"/>
  <c r="J116" i="27"/>
  <c r="J115" i="27"/>
  <c r="J114" i="27"/>
  <c r="J113" i="27"/>
  <c r="J112" i="27"/>
  <c r="J111" i="27"/>
  <c r="J110" i="27"/>
  <c r="J109" i="27"/>
  <c r="J108" i="27"/>
  <c r="J107" i="27"/>
  <c r="J106" i="27"/>
  <c r="J105" i="27"/>
  <c r="J104" i="27"/>
  <c r="J103" i="27"/>
  <c r="J102" i="27"/>
  <c r="J101" i="27"/>
  <c r="J100" i="27"/>
  <c r="J99" i="27"/>
  <c r="J98" i="27"/>
  <c r="J97" i="27"/>
  <c r="J96" i="27"/>
  <c r="J95" i="27"/>
  <c r="J94" i="27"/>
  <c r="J93" i="27"/>
  <c r="J92" i="27"/>
  <c r="J91" i="27"/>
  <c r="J90" i="27"/>
  <c r="J89" i="27"/>
  <c r="J88" i="27"/>
  <c r="J87" i="27"/>
  <c r="K138" i="27"/>
  <c r="K137" i="27"/>
  <c r="K136" i="27"/>
  <c r="K135" i="27"/>
  <c r="K134" i="27"/>
  <c r="K133" i="27"/>
  <c r="K132" i="27"/>
  <c r="K131" i="27"/>
  <c r="K130" i="27"/>
  <c r="K129" i="27"/>
  <c r="K128" i="27"/>
  <c r="K127" i="27"/>
  <c r="K126" i="27"/>
  <c r="K125" i="27"/>
  <c r="K124" i="27"/>
  <c r="K123" i="27"/>
  <c r="K122" i="27"/>
  <c r="K121" i="27"/>
  <c r="K120" i="27"/>
  <c r="K119" i="27"/>
  <c r="K118" i="27"/>
  <c r="K117" i="27"/>
  <c r="K116" i="27"/>
  <c r="K115" i="27"/>
  <c r="K114" i="27"/>
  <c r="K113" i="27"/>
  <c r="K112" i="27"/>
  <c r="K111" i="27"/>
  <c r="K110" i="27"/>
  <c r="K109" i="27"/>
  <c r="K108" i="27"/>
  <c r="K107" i="27"/>
  <c r="K106" i="27"/>
  <c r="K105" i="27"/>
  <c r="K104" i="27"/>
  <c r="K103" i="27"/>
  <c r="K102" i="27"/>
  <c r="K101" i="27"/>
  <c r="K100" i="27"/>
  <c r="K99" i="27"/>
  <c r="K98" i="27"/>
  <c r="K97" i="27"/>
  <c r="K96" i="27"/>
  <c r="K95" i="27"/>
  <c r="K94" i="27"/>
  <c r="K93" i="27"/>
  <c r="K92" i="27"/>
  <c r="K91" i="27"/>
  <c r="K90" i="27"/>
  <c r="K89" i="27"/>
  <c r="K88" i="27"/>
  <c r="K87" i="27"/>
  <c r="K62" i="27"/>
  <c r="K61" i="27"/>
  <c r="K60" i="27"/>
  <c r="K59" i="27"/>
  <c r="K58" i="27"/>
  <c r="K57" i="27"/>
  <c r="K56" i="27"/>
  <c r="K55" i="27"/>
  <c r="K54" i="27"/>
  <c r="K53" i="27"/>
  <c r="K52" i="27"/>
  <c r="K51" i="27"/>
  <c r="K50" i="27"/>
  <c r="K49" i="27"/>
  <c r="K48" i="27"/>
  <c r="K47" i="27"/>
  <c r="K46" i="27"/>
  <c r="K45" i="27"/>
  <c r="K44" i="27"/>
  <c r="K43" i="27"/>
  <c r="K42" i="27"/>
  <c r="K41" i="27"/>
  <c r="K40" i="27"/>
  <c r="K39" i="27"/>
  <c r="K38" i="27"/>
  <c r="K37" i="27"/>
  <c r="K36" i="27"/>
  <c r="K35" i="27"/>
  <c r="K34" i="27"/>
  <c r="K33" i="27"/>
  <c r="K32" i="27"/>
  <c r="K31" i="27"/>
  <c r="K30" i="27"/>
  <c r="K29" i="27"/>
  <c r="K28" i="27"/>
  <c r="K27" i="27"/>
  <c r="K26" i="27"/>
  <c r="K25" i="27"/>
  <c r="K24" i="27"/>
  <c r="K23" i="27"/>
  <c r="K22" i="27"/>
  <c r="K21" i="27"/>
  <c r="K20" i="27"/>
  <c r="K19" i="27"/>
  <c r="K18" i="27"/>
  <c r="K17" i="27"/>
  <c r="K16" i="27"/>
  <c r="K15" i="27"/>
  <c r="K14" i="27"/>
  <c r="K13" i="27"/>
  <c r="K12" i="27"/>
  <c r="K11" i="27"/>
  <c r="B138" i="27"/>
  <c r="B137" i="27"/>
  <c r="B136" i="27"/>
  <c r="B135" i="27"/>
  <c r="B134" i="27"/>
  <c r="B133" i="27"/>
  <c r="B132" i="27"/>
  <c r="B131" i="27"/>
  <c r="B130" i="27"/>
  <c r="B129" i="27"/>
  <c r="B128" i="27"/>
  <c r="B127" i="27"/>
  <c r="B126" i="27"/>
  <c r="B125" i="27"/>
  <c r="B124" i="27"/>
  <c r="B123" i="27"/>
  <c r="B122" i="27"/>
  <c r="B121" i="27"/>
  <c r="B120" i="27"/>
  <c r="B119" i="27"/>
  <c r="B118" i="27"/>
  <c r="B117" i="27"/>
  <c r="B116" i="27"/>
  <c r="B115" i="27"/>
  <c r="B114" i="27"/>
  <c r="B113" i="27"/>
  <c r="B112" i="27"/>
  <c r="B111" i="27"/>
  <c r="B110" i="27"/>
  <c r="B109" i="27"/>
  <c r="B108" i="27"/>
  <c r="B107" i="27"/>
  <c r="B106" i="27"/>
  <c r="B105" i="27"/>
  <c r="B104" i="27"/>
  <c r="B103" i="27"/>
  <c r="B102" i="27"/>
  <c r="B101" i="27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G138" i="27"/>
  <c r="F138" i="27"/>
  <c r="E138" i="27"/>
  <c r="D138" i="27"/>
  <c r="G137" i="27"/>
  <c r="F137" i="27"/>
  <c r="E137" i="27"/>
  <c r="D137" i="27"/>
  <c r="G136" i="27"/>
  <c r="F136" i="27"/>
  <c r="E136" i="27"/>
  <c r="D136" i="27"/>
  <c r="G135" i="27"/>
  <c r="F135" i="27"/>
  <c r="E135" i="27"/>
  <c r="D135" i="27"/>
  <c r="G134" i="27"/>
  <c r="F134" i="27"/>
  <c r="E134" i="27"/>
  <c r="D134" i="27"/>
  <c r="G133" i="27"/>
  <c r="F133" i="27"/>
  <c r="E133" i="27"/>
  <c r="D133" i="27"/>
  <c r="G132" i="27"/>
  <c r="F132" i="27"/>
  <c r="E132" i="27"/>
  <c r="D132" i="27"/>
  <c r="G131" i="27"/>
  <c r="F131" i="27"/>
  <c r="E131" i="27"/>
  <c r="D131" i="27"/>
  <c r="G130" i="27"/>
  <c r="F130" i="27"/>
  <c r="E130" i="27"/>
  <c r="D130" i="27"/>
  <c r="G129" i="27"/>
  <c r="F129" i="27"/>
  <c r="E129" i="27"/>
  <c r="D129" i="27"/>
  <c r="G128" i="27"/>
  <c r="F128" i="27"/>
  <c r="E128" i="27"/>
  <c r="D128" i="27"/>
  <c r="G127" i="27"/>
  <c r="F127" i="27"/>
  <c r="E127" i="27"/>
  <c r="D127" i="27"/>
  <c r="G126" i="27"/>
  <c r="F126" i="27"/>
  <c r="E126" i="27"/>
  <c r="D126" i="27"/>
  <c r="G125" i="27"/>
  <c r="F125" i="27"/>
  <c r="E125" i="27"/>
  <c r="D125" i="27"/>
  <c r="G124" i="27"/>
  <c r="F124" i="27"/>
  <c r="E124" i="27"/>
  <c r="D124" i="27"/>
  <c r="G123" i="27"/>
  <c r="F123" i="27"/>
  <c r="E123" i="27"/>
  <c r="D123" i="27"/>
  <c r="G122" i="27"/>
  <c r="F122" i="27"/>
  <c r="E122" i="27"/>
  <c r="D122" i="27"/>
  <c r="G121" i="27"/>
  <c r="F121" i="27"/>
  <c r="E121" i="27"/>
  <c r="D121" i="27"/>
  <c r="G120" i="27"/>
  <c r="F120" i="27"/>
  <c r="E120" i="27"/>
  <c r="D120" i="27"/>
  <c r="G119" i="27"/>
  <c r="F119" i="27"/>
  <c r="E119" i="27"/>
  <c r="D119" i="27"/>
  <c r="G118" i="27"/>
  <c r="F118" i="27"/>
  <c r="E118" i="27"/>
  <c r="D118" i="27"/>
  <c r="G117" i="27"/>
  <c r="F117" i="27"/>
  <c r="E117" i="27"/>
  <c r="D117" i="27"/>
  <c r="G116" i="27"/>
  <c r="F116" i="27"/>
  <c r="E116" i="27"/>
  <c r="D116" i="27"/>
  <c r="G115" i="27"/>
  <c r="F115" i="27"/>
  <c r="E115" i="27"/>
  <c r="D115" i="27"/>
  <c r="G114" i="27"/>
  <c r="F114" i="27"/>
  <c r="E114" i="27"/>
  <c r="D114" i="27"/>
  <c r="G113" i="27"/>
  <c r="F113" i="27"/>
  <c r="E113" i="27"/>
  <c r="D113" i="27"/>
  <c r="G112" i="27"/>
  <c r="F112" i="27"/>
  <c r="E112" i="27"/>
  <c r="D112" i="27"/>
  <c r="G111" i="27"/>
  <c r="F111" i="27"/>
  <c r="E111" i="27"/>
  <c r="D111" i="27"/>
  <c r="G110" i="27"/>
  <c r="F110" i="27"/>
  <c r="E110" i="27"/>
  <c r="D110" i="27"/>
  <c r="G109" i="27"/>
  <c r="F109" i="27"/>
  <c r="E109" i="27"/>
  <c r="D109" i="27"/>
  <c r="G108" i="27"/>
  <c r="F108" i="27"/>
  <c r="E108" i="27"/>
  <c r="D108" i="27"/>
  <c r="G107" i="27"/>
  <c r="F107" i="27"/>
  <c r="E107" i="27"/>
  <c r="D107" i="27"/>
  <c r="G106" i="27"/>
  <c r="F106" i="27"/>
  <c r="E106" i="27"/>
  <c r="D106" i="27"/>
  <c r="G105" i="27"/>
  <c r="F105" i="27"/>
  <c r="E105" i="27"/>
  <c r="D105" i="27"/>
  <c r="G104" i="27"/>
  <c r="F104" i="27"/>
  <c r="E104" i="27"/>
  <c r="D104" i="27"/>
  <c r="G103" i="27"/>
  <c r="F103" i="27"/>
  <c r="E103" i="27"/>
  <c r="D103" i="27"/>
  <c r="G102" i="27"/>
  <c r="F102" i="27"/>
  <c r="E102" i="27"/>
  <c r="D102" i="27"/>
  <c r="G101" i="27"/>
  <c r="F101" i="27"/>
  <c r="E101" i="27"/>
  <c r="D101" i="27"/>
  <c r="G100" i="27"/>
  <c r="F100" i="27"/>
  <c r="E100" i="27"/>
  <c r="D100" i="27"/>
  <c r="G99" i="27"/>
  <c r="F99" i="27"/>
  <c r="E99" i="27"/>
  <c r="D99" i="27"/>
  <c r="G98" i="27"/>
  <c r="F98" i="27"/>
  <c r="E98" i="27"/>
  <c r="D98" i="27"/>
  <c r="G97" i="27"/>
  <c r="F97" i="27"/>
  <c r="E97" i="27"/>
  <c r="D97" i="27"/>
  <c r="G96" i="27"/>
  <c r="F96" i="27"/>
  <c r="E96" i="27"/>
  <c r="D96" i="27"/>
  <c r="G95" i="27"/>
  <c r="F95" i="27"/>
  <c r="E95" i="27"/>
  <c r="D95" i="27"/>
  <c r="G94" i="27"/>
  <c r="F94" i="27"/>
  <c r="E94" i="27"/>
  <c r="D94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62" i="27"/>
  <c r="D62" i="27"/>
  <c r="G61" i="27"/>
  <c r="D61" i="27"/>
  <c r="G60" i="27"/>
  <c r="D60" i="27"/>
  <c r="G59" i="27"/>
  <c r="D59" i="27"/>
  <c r="G58" i="27"/>
  <c r="D58" i="27"/>
  <c r="G57" i="27"/>
  <c r="D57" i="27"/>
  <c r="G56" i="27"/>
  <c r="D56" i="27"/>
  <c r="G55" i="27"/>
  <c r="D55" i="27"/>
  <c r="G54" i="27"/>
  <c r="D54" i="27"/>
  <c r="G53" i="27"/>
  <c r="D53" i="27"/>
  <c r="G52" i="27"/>
  <c r="D52" i="27"/>
  <c r="G51" i="27"/>
  <c r="D51" i="27"/>
  <c r="G50" i="27"/>
  <c r="D50" i="27"/>
  <c r="G49" i="27"/>
  <c r="D49" i="27"/>
  <c r="G48" i="27"/>
  <c r="D48" i="27"/>
  <c r="G47" i="27"/>
  <c r="D47" i="27"/>
  <c r="G46" i="27"/>
  <c r="D46" i="27"/>
  <c r="G45" i="27"/>
  <c r="D45" i="27"/>
  <c r="G44" i="27"/>
  <c r="D44" i="27"/>
  <c r="G43" i="27"/>
  <c r="D43" i="27"/>
  <c r="G42" i="27"/>
  <c r="D42" i="27"/>
  <c r="G41" i="27"/>
  <c r="D41" i="27"/>
  <c r="G40" i="27"/>
  <c r="D40" i="27"/>
  <c r="G39" i="27"/>
  <c r="D39" i="27"/>
  <c r="G38" i="27"/>
  <c r="D38" i="27"/>
  <c r="G37" i="27"/>
  <c r="D37" i="27"/>
  <c r="G36" i="27"/>
  <c r="D36" i="27"/>
  <c r="G35" i="27"/>
  <c r="D35" i="27"/>
  <c r="G34" i="27"/>
  <c r="D34" i="27"/>
  <c r="G33" i="27"/>
  <c r="D33" i="27"/>
  <c r="G32" i="27"/>
  <c r="D32" i="27"/>
  <c r="G31" i="27"/>
  <c r="D31" i="27"/>
  <c r="G30" i="27"/>
  <c r="D30" i="27"/>
  <c r="G29" i="27"/>
  <c r="D29" i="27"/>
  <c r="G28" i="27"/>
  <c r="D28" i="27"/>
  <c r="G27" i="27"/>
  <c r="D27" i="27"/>
  <c r="G26" i="27"/>
  <c r="D26" i="27"/>
  <c r="G25" i="27"/>
  <c r="D25" i="27"/>
  <c r="G24" i="27"/>
  <c r="D24" i="27"/>
  <c r="G23" i="27"/>
  <c r="D23" i="27"/>
  <c r="G22" i="27"/>
  <c r="D22" i="27"/>
  <c r="G21" i="27"/>
  <c r="D21" i="27"/>
  <c r="G20" i="27"/>
  <c r="D20" i="27"/>
  <c r="N19" i="27"/>
  <c r="G19" i="27"/>
  <c r="D19" i="27"/>
  <c r="N18" i="27"/>
  <c r="G18" i="27"/>
  <c r="D18" i="27"/>
  <c r="N17" i="27"/>
  <c r="G17" i="27"/>
  <c r="D17" i="27"/>
  <c r="N16" i="27"/>
  <c r="G16" i="27"/>
  <c r="D16" i="27"/>
  <c r="G15" i="27"/>
  <c r="D15" i="27"/>
  <c r="G14" i="27"/>
  <c r="D14" i="27"/>
  <c r="G13" i="27"/>
  <c r="D13" i="27"/>
  <c r="G12" i="27"/>
  <c r="D12" i="27"/>
  <c r="G11" i="27"/>
  <c r="D11" i="27"/>
  <c r="L138" i="27"/>
  <c r="L137" i="27"/>
  <c r="L136" i="27"/>
  <c r="L135" i="27"/>
  <c r="L134" i="27"/>
  <c r="L133" i="27"/>
  <c r="L132" i="27"/>
  <c r="L131" i="27"/>
  <c r="L130" i="27"/>
  <c r="L129" i="27"/>
  <c r="L128" i="27"/>
  <c r="L127" i="27"/>
  <c r="L126" i="27"/>
  <c r="L125" i="27"/>
  <c r="L124" i="27"/>
  <c r="L123" i="27"/>
  <c r="L122" i="27"/>
  <c r="L121" i="27"/>
  <c r="L120" i="27"/>
  <c r="L119" i="27"/>
  <c r="L118" i="27"/>
  <c r="L117" i="27"/>
  <c r="L116" i="27"/>
  <c r="L115" i="27"/>
  <c r="L114" i="27"/>
  <c r="L113" i="27"/>
  <c r="L112" i="27"/>
  <c r="L111" i="27"/>
  <c r="L110" i="27"/>
  <c r="L109" i="27"/>
  <c r="L108" i="27"/>
  <c r="L107" i="27"/>
  <c r="L106" i="27"/>
  <c r="L105" i="27"/>
  <c r="L104" i="27"/>
  <c r="L103" i="27"/>
  <c r="L102" i="27"/>
  <c r="L101" i="27"/>
  <c r="L100" i="27"/>
  <c r="L99" i="27"/>
  <c r="L98" i="27"/>
  <c r="L97" i="27"/>
  <c r="L96" i="27"/>
  <c r="L95" i="27"/>
  <c r="L94" i="27"/>
  <c r="L93" i="27"/>
  <c r="L92" i="27"/>
  <c r="L91" i="27"/>
  <c r="L90" i="27"/>
  <c r="L89" i="27"/>
  <c r="L88" i="27"/>
  <c r="L87" i="27"/>
  <c r="N63" i="27"/>
  <c r="M63" i="27"/>
  <c r="N20" i="27"/>
  <c r="N12" i="27"/>
  <c r="A3" i="10"/>
  <c r="A3" i="13"/>
  <c r="A2" i="24"/>
  <c r="L58" i="24"/>
  <c r="M58" i="24"/>
  <c r="N58" i="24"/>
  <c r="O58" i="24"/>
  <c r="P58" i="24"/>
  <c r="Q58" i="24"/>
  <c r="R58" i="24"/>
  <c r="S58" i="24"/>
  <c r="U58" i="24"/>
  <c r="H65" i="24"/>
  <c r="Y58" i="24"/>
  <c r="H64" i="24"/>
  <c r="X58" i="24"/>
  <c r="H63" i="24"/>
  <c r="W58" i="24"/>
  <c r="H62" i="24"/>
  <c r="V58" i="24"/>
  <c r="H61" i="24"/>
  <c r="AP58" i="24"/>
  <c r="AO58" i="24"/>
  <c r="AN58" i="24"/>
  <c r="AM58" i="24"/>
  <c r="AL58" i="24"/>
  <c r="AK58" i="24"/>
  <c r="AJ58" i="24"/>
  <c r="AI58" i="24"/>
  <c r="AH58" i="24"/>
  <c r="AG58" i="24"/>
  <c r="AF58" i="24"/>
  <c r="AE58" i="24"/>
  <c r="AD58" i="24"/>
  <c r="AC58" i="24"/>
  <c r="AB58" i="24"/>
  <c r="AA58" i="24"/>
  <c r="Z58" i="24"/>
  <c r="T58" i="24"/>
  <c r="K58" i="24"/>
  <c r="J58" i="24"/>
  <c r="I58" i="24"/>
  <c r="H58" i="24"/>
  <c r="G58" i="24"/>
  <c r="F58" i="24"/>
  <c r="E58" i="24"/>
  <c r="D58" i="24"/>
  <c r="AP57" i="24"/>
  <c r="AO57" i="24"/>
  <c r="AN57" i="24"/>
  <c r="AM57" i="24"/>
  <c r="AL57" i="24"/>
  <c r="AK57" i="24"/>
  <c r="AJ57" i="24"/>
  <c r="AI57" i="24"/>
  <c r="AH57" i="24"/>
  <c r="AG57" i="24"/>
  <c r="AF57" i="24"/>
  <c r="AE57" i="24"/>
  <c r="AD57" i="24"/>
  <c r="AC57" i="24"/>
  <c r="AB57" i="24"/>
  <c r="AA57" i="24"/>
  <c r="Z57" i="24"/>
  <c r="AP56" i="24"/>
  <c r="AO56" i="24"/>
  <c r="AN56" i="24"/>
  <c r="AM56" i="24"/>
  <c r="AL56" i="24"/>
  <c r="AK56" i="24"/>
  <c r="AJ56" i="24"/>
  <c r="AI56" i="24"/>
  <c r="AH56" i="24"/>
  <c r="AG56" i="24"/>
  <c r="AF56" i="24"/>
  <c r="AE56" i="24"/>
  <c r="AD56" i="24"/>
  <c r="AC56" i="24"/>
  <c r="AB56" i="24"/>
  <c r="AA56" i="24"/>
  <c r="Z56" i="24"/>
  <c r="AP55" i="24"/>
  <c r="AO55" i="24"/>
  <c r="AN55" i="24"/>
  <c r="AM55" i="24"/>
  <c r="AL55" i="24"/>
  <c r="AK55" i="24"/>
  <c r="AJ55" i="24"/>
  <c r="AI55" i="24"/>
  <c r="AH55" i="24"/>
  <c r="AG55" i="24"/>
  <c r="AF55" i="24"/>
  <c r="AE55" i="24"/>
  <c r="AD55" i="24"/>
  <c r="AC55" i="24"/>
  <c r="AB55" i="24"/>
  <c r="AA55" i="24"/>
  <c r="Z55" i="24"/>
  <c r="AP54" i="24"/>
  <c r="AO54" i="24"/>
  <c r="AN54" i="24"/>
  <c r="AM54" i="24"/>
  <c r="AL54" i="24"/>
  <c r="AK54" i="24"/>
  <c r="AJ54" i="24"/>
  <c r="AI54" i="24"/>
  <c r="AH54" i="24"/>
  <c r="AG54" i="24"/>
  <c r="AF54" i="24"/>
  <c r="AE54" i="24"/>
  <c r="AD54" i="24"/>
  <c r="AC54" i="24"/>
  <c r="AB54" i="24"/>
  <c r="AA54" i="24"/>
  <c r="Z54" i="24"/>
  <c r="AP53" i="24"/>
  <c r="AO53" i="24"/>
  <c r="AN53" i="24"/>
  <c r="AM53" i="24"/>
  <c r="AL53" i="24"/>
  <c r="AK53" i="24"/>
  <c r="AJ53" i="24"/>
  <c r="AI53" i="24"/>
  <c r="AH53" i="24"/>
  <c r="AG53" i="24"/>
  <c r="AF53" i="24"/>
  <c r="AE53" i="24"/>
  <c r="AD53" i="24"/>
  <c r="AC53" i="24"/>
  <c r="AB53" i="24"/>
  <c r="AA53" i="24"/>
  <c r="Z53" i="24"/>
  <c r="AP52" i="24"/>
  <c r="AO52" i="24"/>
  <c r="AN52" i="24"/>
  <c r="AM52" i="24"/>
  <c r="AL52" i="24"/>
  <c r="AK52" i="24"/>
  <c r="AJ52" i="24"/>
  <c r="AI52" i="24"/>
  <c r="AH52" i="24"/>
  <c r="AG52" i="24"/>
  <c r="AF52" i="24"/>
  <c r="AE52" i="24"/>
  <c r="AD52" i="24"/>
  <c r="AC52" i="24"/>
  <c r="AB52" i="24"/>
  <c r="AA52" i="24"/>
  <c r="Z52" i="24"/>
  <c r="AP51" i="24"/>
  <c r="AO51" i="24"/>
  <c r="AN51" i="24"/>
  <c r="AM51" i="24"/>
  <c r="AL51" i="24"/>
  <c r="AK51" i="24"/>
  <c r="AJ51" i="24"/>
  <c r="AI51" i="24"/>
  <c r="AH51" i="24"/>
  <c r="AG51" i="24"/>
  <c r="AF51" i="24"/>
  <c r="AE51" i="24"/>
  <c r="AD51" i="24"/>
  <c r="AC51" i="24"/>
  <c r="AB51" i="24"/>
  <c r="AA51" i="24"/>
  <c r="Z51" i="24"/>
  <c r="AP50" i="24"/>
  <c r="AO50" i="24"/>
  <c r="AN50" i="24"/>
  <c r="AM50" i="24"/>
  <c r="AL50" i="24"/>
  <c r="AK50" i="24"/>
  <c r="AJ50" i="24"/>
  <c r="AI50" i="24"/>
  <c r="AH50" i="24"/>
  <c r="AG50" i="24"/>
  <c r="AF50" i="24"/>
  <c r="AE50" i="24"/>
  <c r="AD50" i="24"/>
  <c r="AC50" i="24"/>
  <c r="AB50" i="24"/>
  <c r="AA50" i="24"/>
  <c r="Z50" i="24"/>
  <c r="AP49" i="24"/>
  <c r="AO49" i="24"/>
  <c r="AN49" i="24"/>
  <c r="AM49" i="24"/>
  <c r="AL49" i="24"/>
  <c r="AK49" i="24"/>
  <c r="AJ49" i="24"/>
  <c r="AI49" i="24"/>
  <c r="AH49" i="24"/>
  <c r="AG49" i="24"/>
  <c r="AF49" i="24"/>
  <c r="AE49" i="24"/>
  <c r="AD49" i="24"/>
  <c r="AC49" i="24"/>
  <c r="AB49" i="24"/>
  <c r="AA49" i="24"/>
  <c r="Z49" i="24"/>
  <c r="AP48" i="24"/>
  <c r="AO48" i="24"/>
  <c r="AN48" i="24"/>
  <c r="AM48" i="24"/>
  <c r="AL48" i="24"/>
  <c r="AK48" i="24"/>
  <c r="AJ48" i="24"/>
  <c r="AI48" i="24"/>
  <c r="AH48" i="24"/>
  <c r="AG48" i="24"/>
  <c r="AF48" i="24"/>
  <c r="AE48" i="24"/>
  <c r="AD48" i="24"/>
  <c r="AC48" i="24"/>
  <c r="AB48" i="24"/>
  <c r="AA48" i="24"/>
  <c r="Z48" i="24"/>
  <c r="AP47" i="24"/>
  <c r="AO47" i="24"/>
  <c r="AN47" i="24"/>
  <c r="AM47" i="24"/>
  <c r="AL47" i="24"/>
  <c r="AK47" i="24"/>
  <c r="AJ47" i="24"/>
  <c r="AI47" i="24"/>
  <c r="AH47" i="24"/>
  <c r="AG47" i="24"/>
  <c r="AF47" i="24"/>
  <c r="AE47" i="24"/>
  <c r="AD47" i="24"/>
  <c r="AC47" i="24"/>
  <c r="AB47" i="24"/>
  <c r="AA47" i="24"/>
  <c r="Z47" i="24"/>
  <c r="AP46" i="24"/>
  <c r="AO46" i="24"/>
  <c r="AN46" i="24"/>
  <c r="AM46" i="24"/>
  <c r="AL46" i="24"/>
  <c r="AK46" i="24"/>
  <c r="AJ46" i="24"/>
  <c r="AI46" i="24"/>
  <c r="AH46" i="24"/>
  <c r="AG46" i="24"/>
  <c r="AF46" i="24"/>
  <c r="AE46" i="24"/>
  <c r="AD46" i="24"/>
  <c r="AC46" i="24"/>
  <c r="AB46" i="24"/>
  <c r="AA46" i="24"/>
  <c r="Z46" i="24"/>
  <c r="AP45" i="24"/>
  <c r="AO45" i="24"/>
  <c r="AN45" i="24"/>
  <c r="AM45" i="24"/>
  <c r="AL45" i="24"/>
  <c r="AK45" i="24"/>
  <c r="AJ45" i="24"/>
  <c r="AI45" i="24"/>
  <c r="AH45" i="24"/>
  <c r="AG45" i="24"/>
  <c r="AF45" i="24"/>
  <c r="AE45" i="24"/>
  <c r="AD45" i="24"/>
  <c r="AC45" i="24"/>
  <c r="AB45" i="24"/>
  <c r="AA45" i="24"/>
  <c r="Z45" i="24"/>
  <c r="AP44" i="24"/>
  <c r="AO44" i="24"/>
  <c r="AN44" i="24"/>
  <c r="AM44" i="24"/>
  <c r="AL44" i="24"/>
  <c r="AK44" i="24"/>
  <c r="AJ44" i="24"/>
  <c r="AI44" i="24"/>
  <c r="AH44" i="24"/>
  <c r="AG44" i="24"/>
  <c r="AF44" i="24"/>
  <c r="AE44" i="24"/>
  <c r="AD44" i="24"/>
  <c r="AC44" i="24"/>
  <c r="AB44" i="24"/>
  <c r="AA44" i="24"/>
  <c r="Z44" i="24"/>
  <c r="AP43" i="24"/>
  <c r="AO43" i="24"/>
  <c r="AN43" i="24"/>
  <c r="AM43" i="24"/>
  <c r="AL43" i="24"/>
  <c r="AK43" i="24"/>
  <c r="AJ43" i="24"/>
  <c r="AI43" i="24"/>
  <c r="AH43" i="24"/>
  <c r="AG43" i="24"/>
  <c r="AF43" i="24"/>
  <c r="AE43" i="24"/>
  <c r="AD43" i="24"/>
  <c r="AC43" i="24"/>
  <c r="AB43" i="24"/>
  <c r="AA43" i="24"/>
  <c r="Z43" i="24"/>
  <c r="AP42" i="24"/>
  <c r="AO42" i="24"/>
  <c r="AN42" i="24"/>
  <c r="AM42" i="24"/>
  <c r="AL42" i="24"/>
  <c r="AK42" i="24"/>
  <c r="AJ42" i="24"/>
  <c r="AI42" i="24"/>
  <c r="AH42" i="24"/>
  <c r="AG42" i="24"/>
  <c r="AF42" i="24"/>
  <c r="AE42" i="24"/>
  <c r="AD42" i="24"/>
  <c r="AC42" i="24"/>
  <c r="AB42" i="24"/>
  <c r="AA42" i="24"/>
  <c r="Z42" i="24"/>
  <c r="AP41" i="24"/>
  <c r="AO41" i="24"/>
  <c r="AN41" i="24"/>
  <c r="AM41" i="24"/>
  <c r="AL41" i="24"/>
  <c r="AK41" i="24"/>
  <c r="AJ41" i="24"/>
  <c r="AI41" i="24"/>
  <c r="AH41" i="24"/>
  <c r="AG41" i="24"/>
  <c r="AF41" i="24"/>
  <c r="AE41" i="24"/>
  <c r="AD41" i="24"/>
  <c r="AC41" i="24"/>
  <c r="AB41" i="24"/>
  <c r="AA41" i="24"/>
  <c r="Z41" i="24"/>
  <c r="AP40" i="24"/>
  <c r="AO40" i="24"/>
  <c r="AN40" i="24"/>
  <c r="AM40" i="24"/>
  <c r="AL40" i="24"/>
  <c r="AK40" i="24"/>
  <c r="AJ40" i="24"/>
  <c r="AI40" i="24"/>
  <c r="AH40" i="24"/>
  <c r="AG40" i="24"/>
  <c r="AF40" i="24"/>
  <c r="AE40" i="24"/>
  <c r="AD40" i="24"/>
  <c r="AC40" i="24"/>
  <c r="AB40" i="24"/>
  <c r="AA40" i="24"/>
  <c r="Z40" i="24"/>
  <c r="AP39" i="24"/>
  <c r="AO39" i="24"/>
  <c r="AN39" i="24"/>
  <c r="AM39" i="24"/>
  <c r="AL39" i="24"/>
  <c r="AK39" i="24"/>
  <c r="AJ39" i="24"/>
  <c r="AI39" i="24"/>
  <c r="AH39" i="24"/>
  <c r="AG39" i="24"/>
  <c r="AF39" i="24"/>
  <c r="AE39" i="24"/>
  <c r="AD39" i="24"/>
  <c r="AC39" i="24"/>
  <c r="AB39" i="24"/>
  <c r="AA39" i="24"/>
  <c r="Z39" i="24"/>
  <c r="AP38" i="24"/>
  <c r="AO38" i="24"/>
  <c r="AN38" i="24"/>
  <c r="AM38" i="24"/>
  <c r="AL38" i="24"/>
  <c r="AK38" i="24"/>
  <c r="AJ38" i="24"/>
  <c r="AI38" i="24"/>
  <c r="AH38" i="24"/>
  <c r="AG38" i="24"/>
  <c r="AF38" i="24"/>
  <c r="AE38" i="24"/>
  <c r="AD38" i="24"/>
  <c r="AC38" i="24"/>
  <c r="AB38" i="24"/>
  <c r="AA38" i="24"/>
  <c r="Z38" i="24"/>
  <c r="AP37" i="24"/>
  <c r="AO37" i="24"/>
  <c r="AN37" i="24"/>
  <c r="AM37" i="24"/>
  <c r="AL37" i="24"/>
  <c r="AK37" i="24"/>
  <c r="AJ37" i="24"/>
  <c r="AI37" i="24"/>
  <c r="AH37" i="24"/>
  <c r="AG37" i="24"/>
  <c r="AF37" i="24"/>
  <c r="AE37" i="24"/>
  <c r="AD37" i="24"/>
  <c r="AC37" i="24"/>
  <c r="AB37" i="24"/>
  <c r="AA37" i="24"/>
  <c r="Z37" i="24"/>
  <c r="AP36" i="24"/>
  <c r="AO36" i="24"/>
  <c r="AN36" i="24"/>
  <c r="AM36" i="24"/>
  <c r="AL36" i="24"/>
  <c r="AK36" i="24"/>
  <c r="AJ36" i="24"/>
  <c r="AI36" i="24"/>
  <c r="AH36" i="24"/>
  <c r="AG36" i="24"/>
  <c r="AF36" i="24"/>
  <c r="AE36" i="24"/>
  <c r="AD36" i="24"/>
  <c r="AC36" i="24"/>
  <c r="AB36" i="24"/>
  <c r="AA36" i="24"/>
  <c r="Z36" i="24"/>
  <c r="AP35" i="24"/>
  <c r="AO35" i="24"/>
  <c r="AN35" i="24"/>
  <c r="AM35" i="24"/>
  <c r="AL35" i="24"/>
  <c r="AK35" i="24"/>
  <c r="AJ35" i="24"/>
  <c r="AI35" i="24"/>
  <c r="AH35" i="24"/>
  <c r="AG35" i="24"/>
  <c r="AF35" i="24"/>
  <c r="AE35" i="24"/>
  <c r="AD35" i="24"/>
  <c r="AC35" i="24"/>
  <c r="AB35" i="24"/>
  <c r="AA35" i="24"/>
  <c r="Z35" i="24"/>
  <c r="AP34" i="24"/>
  <c r="AO34" i="24"/>
  <c r="AN34" i="24"/>
  <c r="AM34" i="24"/>
  <c r="AL34" i="24"/>
  <c r="AK34" i="24"/>
  <c r="AJ34" i="24"/>
  <c r="AI34" i="24"/>
  <c r="AH34" i="24"/>
  <c r="AG34" i="24"/>
  <c r="AF34" i="24"/>
  <c r="AE34" i="24"/>
  <c r="AD34" i="24"/>
  <c r="AC34" i="24"/>
  <c r="AB34" i="24"/>
  <c r="AA34" i="24"/>
  <c r="Z34" i="24"/>
  <c r="AP33" i="24"/>
  <c r="AO33" i="24"/>
  <c r="AN33" i="24"/>
  <c r="AM33" i="24"/>
  <c r="AL33" i="24"/>
  <c r="AK33" i="24"/>
  <c r="AJ33" i="24"/>
  <c r="AI33" i="24"/>
  <c r="AH33" i="24"/>
  <c r="AG33" i="24"/>
  <c r="AF33" i="24"/>
  <c r="AE33" i="24"/>
  <c r="AD33" i="24"/>
  <c r="AC33" i="24"/>
  <c r="AB33" i="24"/>
  <c r="AA33" i="24"/>
  <c r="Z33" i="24"/>
  <c r="AP32" i="24"/>
  <c r="AO32" i="24"/>
  <c r="AN32" i="24"/>
  <c r="AM32" i="24"/>
  <c r="AL32" i="24"/>
  <c r="AK32" i="24"/>
  <c r="AJ32" i="24"/>
  <c r="AI32" i="24"/>
  <c r="AH32" i="24"/>
  <c r="AG32" i="24"/>
  <c r="AF32" i="24"/>
  <c r="AE32" i="24"/>
  <c r="AD32" i="24"/>
  <c r="AC32" i="24"/>
  <c r="AB32" i="24"/>
  <c r="AA32" i="24"/>
  <c r="Z32" i="24"/>
  <c r="AP31" i="24"/>
  <c r="AO31" i="24"/>
  <c r="AN31" i="24"/>
  <c r="AM31" i="24"/>
  <c r="AL31" i="24"/>
  <c r="AK31" i="24"/>
  <c r="AJ31" i="24"/>
  <c r="AI31" i="24"/>
  <c r="AH31" i="24"/>
  <c r="AG31" i="24"/>
  <c r="AF31" i="24"/>
  <c r="AE31" i="24"/>
  <c r="AD31" i="24"/>
  <c r="AC31" i="24"/>
  <c r="AB31" i="24"/>
  <c r="AA31" i="24"/>
  <c r="Z31" i="24"/>
  <c r="AP30" i="24"/>
  <c r="AO30" i="24"/>
  <c r="AN30" i="24"/>
  <c r="AM30" i="24"/>
  <c r="AL30" i="24"/>
  <c r="AK30" i="24"/>
  <c r="AJ30" i="24"/>
  <c r="AI30" i="24"/>
  <c r="AH30" i="24"/>
  <c r="AG30" i="24"/>
  <c r="AF30" i="24"/>
  <c r="AE30" i="24"/>
  <c r="AD30" i="24"/>
  <c r="AC30" i="24"/>
  <c r="AB30" i="24"/>
  <c r="AA30" i="24"/>
  <c r="Z30" i="24"/>
  <c r="AP29" i="24"/>
  <c r="AO29" i="24"/>
  <c r="AN29" i="24"/>
  <c r="AM29" i="24"/>
  <c r="AL29" i="24"/>
  <c r="AK29" i="24"/>
  <c r="AJ29" i="24"/>
  <c r="AI29" i="24"/>
  <c r="AH29" i="24"/>
  <c r="AG29" i="24"/>
  <c r="AF29" i="24"/>
  <c r="AE29" i="24"/>
  <c r="AD29" i="24"/>
  <c r="AC29" i="24"/>
  <c r="AB29" i="24"/>
  <c r="AA29" i="24"/>
  <c r="Z29" i="24"/>
  <c r="AP28" i="24"/>
  <c r="AO28" i="24"/>
  <c r="AN28" i="24"/>
  <c r="AM28" i="24"/>
  <c r="AL28" i="24"/>
  <c r="AK28" i="24"/>
  <c r="AJ28" i="24"/>
  <c r="AI28" i="24"/>
  <c r="AH28" i="24"/>
  <c r="AG28" i="24"/>
  <c r="AF28" i="24"/>
  <c r="AE28" i="24"/>
  <c r="AD28" i="24"/>
  <c r="AC28" i="24"/>
  <c r="AB28" i="24"/>
  <c r="AA28" i="24"/>
  <c r="Z28" i="24"/>
  <c r="AP27" i="24"/>
  <c r="AO27" i="24"/>
  <c r="AN27" i="24"/>
  <c r="AM27" i="24"/>
  <c r="AL27" i="24"/>
  <c r="AK27" i="24"/>
  <c r="AJ27" i="24"/>
  <c r="AI27" i="24"/>
  <c r="AH27" i="24"/>
  <c r="AG27" i="24"/>
  <c r="AF27" i="24"/>
  <c r="AE27" i="24"/>
  <c r="AD27" i="24"/>
  <c r="AC27" i="24"/>
  <c r="AB27" i="24"/>
  <c r="AA27" i="24"/>
  <c r="Z27" i="24"/>
  <c r="AP26" i="24"/>
  <c r="AO26" i="24"/>
  <c r="AN26" i="24"/>
  <c r="AM26" i="24"/>
  <c r="AL26" i="24"/>
  <c r="AK26" i="24"/>
  <c r="AJ26" i="24"/>
  <c r="AI26" i="24"/>
  <c r="AH26" i="24"/>
  <c r="AG26" i="24"/>
  <c r="AF26" i="24"/>
  <c r="AE26" i="24"/>
  <c r="AD26" i="24"/>
  <c r="AC26" i="24"/>
  <c r="AB26" i="24"/>
  <c r="AA26" i="24"/>
  <c r="Z26" i="24"/>
  <c r="AP25" i="24"/>
  <c r="AO25" i="24"/>
  <c r="AN25" i="24"/>
  <c r="AM25" i="24"/>
  <c r="AL25" i="24"/>
  <c r="AK25" i="24"/>
  <c r="AJ25" i="24"/>
  <c r="AI25" i="24"/>
  <c r="AH25" i="24"/>
  <c r="AG25" i="24"/>
  <c r="AF25" i="24"/>
  <c r="AE25" i="24"/>
  <c r="AD25" i="24"/>
  <c r="AC25" i="24"/>
  <c r="AB25" i="24"/>
  <c r="AA25" i="24"/>
  <c r="Z25" i="24"/>
  <c r="AP24" i="24"/>
  <c r="AO24" i="24"/>
  <c r="AN24" i="24"/>
  <c r="AM24" i="24"/>
  <c r="AL24" i="24"/>
  <c r="AK24" i="24"/>
  <c r="AJ24" i="24"/>
  <c r="AI24" i="24"/>
  <c r="AH24" i="24"/>
  <c r="AG24" i="24"/>
  <c r="AF24" i="24"/>
  <c r="AE24" i="24"/>
  <c r="AD24" i="24"/>
  <c r="AC24" i="24"/>
  <c r="AB24" i="24"/>
  <c r="AA24" i="24"/>
  <c r="Z24" i="24"/>
  <c r="AP23" i="24"/>
  <c r="AO23" i="24"/>
  <c r="AN23" i="24"/>
  <c r="AM23" i="24"/>
  <c r="AL23" i="24"/>
  <c r="AK23" i="24"/>
  <c r="AJ23" i="24"/>
  <c r="AI23" i="24"/>
  <c r="AH23" i="24"/>
  <c r="AG23" i="24"/>
  <c r="AF23" i="24"/>
  <c r="AE23" i="24"/>
  <c r="AD23" i="24"/>
  <c r="AC23" i="24"/>
  <c r="AB23" i="24"/>
  <c r="AA23" i="24"/>
  <c r="Z23" i="24"/>
  <c r="AP22" i="24"/>
  <c r="AO22" i="24"/>
  <c r="AN22" i="24"/>
  <c r="AM22" i="24"/>
  <c r="AL22" i="24"/>
  <c r="AK22" i="24"/>
  <c r="AJ22" i="24"/>
  <c r="AI22" i="24"/>
  <c r="AH22" i="24"/>
  <c r="AG22" i="24"/>
  <c r="AF22" i="24"/>
  <c r="AE22" i="24"/>
  <c r="AD22" i="24"/>
  <c r="AC22" i="24"/>
  <c r="AB22" i="24"/>
  <c r="AA22" i="24"/>
  <c r="Z22" i="24"/>
  <c r="AP21" i="24"/>
  <c r="AO21" i="24"/>
  <c r="AN21" i="24"/>
  <c r="AM21" i="24"/>
  <c r="AL21" i="24"/>
  <c r="AK21" i="24"/>
  <c r="AJ21" i="24"/>
  <c r="AI21" i="24"/>
  <c r="AH21" i="24"/>
  <c r="AG21" i="24"/>
  <c r="AF21" i="24"/>
  <c r="AE21" i="24"/>
  <c r="AD21" i="24"/>
  <c r="AC21" i="24"/>
  <c r="AB21" i="24"/>
  <c r="AA21" i="24"/>
  <c r="Z21" i="24"/>
  <c r="AP20" i="24"/>
  <c r="AO20" i="24"/>
  <c r="AN20" i="24"/>
  <c r="AM20" i="24"/>
  <c r="AL20" i="24"/>
  <c r="AK20" i="24"/>
  <c r="AJ20" i="24"/>
  <c r="AI20" i="24"/>
  <c r="AH20" i="24"/>
  <c r="AG20" i="24"/>
  <c r="AF20" i="24"/>
  <c r="AE20" i="24"/>
  <c r="AD20" i="24"/>
  <c r="AC20" i="24"/>
  <c r="AB20" i="24"/>
  <c r="AA20" i="24"/>
  <c r="Z20" i="24"/>
  <c r="AP19" i="24"/>
  <c r="AO19" i="24"/>
  <c r="AN19" i="24"/>
  <c r="AM19" i="24"/>
  <c r="AL19" i="24"/>
  <c r="AK19" i="24"/>
  <c r="AJ19" i="24"/>
  <c r="AI19" i="24"/>
  <c r="AH19" i="24"/>
  <c r="AG19" i="24"/>
  <c r="AF19" i="24"/>
  <c r="AE19" i="24"/>
  <c r="AD19" i="24"/>
  <c r="AC19" i="24"/>
  <c r="AB19" i="24"/>
  <c r="AA19" i="24"/>
  <c r="Z19" i="24"/>
  <c r="AP18" i="24"/>
  <c r="AO18" i="24"/>
  <c r="AN18" i="24"/>
  <c r="AM18" i="24"/>
  <c r="AL18" i="24"/>
  <c r="AK18" i="24"/>
  <c r="AJ18" i="24"/>
  <c r="AI18" i="24"/>
  <c r="AH18" i="24"/>
  <c r="AG18" i="24"/>
  <c r="AF18" i="24"/>
  <c r="AE18" i="24"/>
  <c r="AD18" i="24"/>
  <c r="AC18" i="24"/>
  <c r="AB18" i="24"/>
  <c r="AA18" i="24"/>
  <c r="Z18" i="24"/>
  <c r="AP17" i="24"/>
  <c r="AO17" i="24"/>
  <c r="AN17" i="24"/>
  <c r="AM17" i="24"/>
  <c r="AL17" i="24"/>
  <c r="AK17" i="24"/>
  <c r="AJ17" i="24"/>
  <c r="AI17" i="24"/>
  <c r="AH17" i="24"/>
  <c r="AG17" i="24"/>
  <c r="AF17" i="24"/>
  <c r="AE17" i="24"/>
  <c r="AD17" i="24"/>
  <c r="AC17" i="24"/>
  <c r="AB17" i="24"/>
  <c r="AA17" i="24"/>
  <c r="Z17" i="24"/>
  <c r="AP16" i="24"/>
  <c r="AO16" i="24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AP15" i="24"/>
  <c r="AO15" i="24"/>
  <c r="AN15" i="24"/>
  <c r="AM15" i="24"/>
  <c r="AL15" i="24"/>
  <c r="AK15" i="24"/>
  <c r="AJ15" i="24"/>
  <c r="AI15" i="24"/>
  <c r="AH15" i="24"/>
  <c r="AG15" i="24"/>
  <c r="AF15" i="24"/>
  <c r="AE15" i="24"/>
  <c r="AD15" i="24"/>
  <c r="AC15" i="24"/>
  <c r="AB15" i="24"/>
  <c r="AA15" i="24"/>
  <c r="Z15" i="24"/>
  <c r="AP14" i="24"/>
  <c r="AO14" i="24"/>
  <c r="AN14" i="24"/>
  <c r="AM14" i="24"/>
  <c r="AL14" i="24"/>
  <c r="AK14" i="24"/>
  <c r="AJ14" i="24"/>
  <c r="AI14" i="24"/>
  <c r="AH14" i="24"/>
  <c r="AG14" i="24"/>
  <c r="AF14" i="24"/>
  <c r="AE14" i="24"/>
  <c r="AD14" i="24"/>
  <c r="AC14" i="24"/>
  <c r="AB14" i="24"/>
  <c r="AA14" i="24"/>
  <c r="Z14" i="24"/>
  <c r="AP13" i="24"/>
  <c r="AO13" i="24"/>
  <c r="AN13" i="24"/>
  <c r="AM13" i="24"/>
  <c r="AL13" i="24"/>
  <c r="AK13" i="24"/>
  <c r="AJ13" i="24"/>
  <c r="AI13" i="24"/>
  <c r="AH13" i="24"/>
  <c r="AG13" i="24"/>
  <c r="AF13" i="24"/>
  <c r="AE13" i="24"/>
  <c r="AD13" i="24"/>
  <c r="AC13" i="24"/>
  <c r="AB13" i="24"/>
  <c r="AA13" i="24"/>
  <c r="Z13" i="24"/>
  <c r="AP12" i="24"/>
  <c r="AO12" i="24"/>
  <c r="AN12" i="24"/>
  <c r="AM12" i="24"/>
  <c r="AL12" i="24"/>
  <c r="AK12" i="24"/>
  <c r="AJ12" i="24"/>
  <c r="AI12" i="24"/>
  <c r="AH12" i="24"/>
  <c r="AG12" i="24"/>
  <c r="AF12" i="24"/>
  <c r="AE12" i="24"/>
  <c r="AD12" i="24"/>
  <c r="AC12" i="24"/>
  <c r="AB12" i="24"/>
  <c r="AA12" i="24"/>
  <c r="Z12" i="24"/>
  <c r="AP11" i="24"/>
  <c r="AO11" i="24"/>
  <c r="AN11" i="24"/>
  <c r="AM11" i="24"/>
  <c r="AL11" i="24"/>
  <c r="AK11" i="24"/>
  <c r="AJ11" i="24"/>
  <c r="AI11" i="24"/>
  <c r="AH11" i="24"/>
  <c r="AG11" i="24"/>
  <c r="AF11" i="24"/>
  <c r="AE11" i="24"/>
  <c r="AD11" i="24"/>
  <c r="AC11" i="24"/>
  <c r="AB11" i="24"/>
  <c r="AA11" i="24"/>
  <c r="Z11" i="24"/>
  <c r="AP10" i="24"/>
  <c r="AO10" i="24"/>
  <c r="AN10" i="24"/>
  <c r="AM10" i="24"/>
  <c r="AL10" i="24"/>
  <c r="AK10" i="24"/>
  <c r="AJ10" i="24"/>
  <c r="AI10" i="24"/>
  <c r="AH10" i="24"/>
  <c r="AG10" i="24"/>
  <c r="AF10" i="24"/>
  <c r="AE10" i="24"/>
  <c r="AD10" i="24"/>
  <c r="AC10" i="24"/>
  <c r="AB10" i="24"/>
  <c r="AA10" i="24"/>
  <c r="Z10" i="24"/>
  <c r="AP9" i="24"/>
  <c r="AO9" i="24"/>
  <c r="AN9" i="24"/>
  <c r="AM9" i="24"/>
  <c r="AL9" i="24"/>
  <c r="AK9" i="24"/>
  <c r="AJ9" i="24"/>
  <c r="AI9" i="24"/>
  <c r="AH9" i="24"/>
  <c r="AG9" i="24"/>
  <c r="AF9" i="24"/>
  <c r="AE9" i="24"/>
  <c r="AD9" i="24"/>
  <c r="AC9" i="24"/>
  <c r="AB9" i="24"/>
  <c r="AA9" i="24"/>
  <c r="Z9" i="24"/>
  <c r="AP8" i="24"/>
  <c r="AO8" i="24"/>
  <c r="AN8" i="24"/>
  <c r="AM8" i="24"/>
  <c r="AL8" i="24"/>
  <c r="AK8" i="24"/>
  <c r="AJ8" i="24"/>
  <c r="AI8" i="24"/>
  <c r="AH8" i="24"/>
  <c r="AG8" i="24"/>
  <c r="AF8" i="24"/>
  <c r="AE8" i="24"/>
  <c r="AD8" i="24"/>
  <c r="AC8" i="24"/>
  <c r="AB8" i="24"/>
  <c r="AA8" i="24"/>
  <c r="Z8" i="24"/>
  <c r="AP7" i="24"/>
  <c r="AO7" i="24"/>
  <c r="AN7" i="24"/>
  <c r="AM7" i="24"/>
  <c r="AL7" i="24"/>
  <c r="AK7" i="24"/>
  <c r="AJ7" i="24"/>
  <c r="AI7" i="24"/>
  <c r="AH7" i="24"/>
  <c r="AG7" i="24"/>
  <c r="AF7" i="24"/>
  <c r="AE7" i="24"/>
  <c r="AD7" i="24"/>
  <c r="AC7" i="24"/>
  <c r="AB7" i="24"/>
  <c r="AA7" i="24"/>
  <c r="Z7" i="24"/>
  <c r="AP6" i="24"/>
  <c r="AO6" i="24"/>
  <c r="AN6" i="24"/>
  <c r="AM6" i="24"/>
  <c r="AL6" i="24"/>
  <c r="AK6" i="24"/>
  <c r="AJ6" i="24"/>
  <c r="AI6" i="24"/>
  <c r="AH6" i="24"/>
  <c r="AG6" i="24"/>
  <c r="AF6" i="24"/>
  <c r="AE6" i="24"/>
  <c r="AD6" i="24"/>
  <c r="AC6" i="24"/>
  <c r="AB6" i="24"/>
  <c r="AA6" i="24"/>
  <c r="Z6" i="24"/>
  <c r="B1" i="24"/>
  <c r="A1" i="24"/>
  <c r="D77" i="20"/>
  <c r="D76" i="20"/>
  <c r="D75" i="20"/>
  <c r="D74" i="20"/>
  <c r="D78" i="20"/>
  <c r="C26" i="22"/>
  <c r="C24" i="22"/>
  <c r="C27" i="22"/>
  <c r="C25" i="22"/>
  <c r="C14" i="22"/>
  <c r="C23" i="22"/>
  <c r="C22" i="22"/>
  <c r="C13" i="22"/>
  <c r="C6" i="22"/>
  <c r="C7" i="22"/>
  <c r="C8" i="22"/>
  <c r="C21" i="22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Z12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Z9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Z8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Z7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D66" i="20"/>
  <c r="D65" i="20"/>
  <c r="D60" i="20"/>
  <c r="D59" i="20"/>
  <c r="D61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N14" i="18"/>
  <c r="Z15" i="18"/>
  <c r="AP16" i="18"/>
  <c r="AA16" i="18"/>
  <c r="AI17" i="18"/>
  <c r="AA18" i="18"/>
  <c r="AJ19" i="18"/>
  <c r="AM23" i="18"/>
  <c r="AO25" i="18"/>
  <c r="AA27" i="18"/>
  <c r="AM29" i="18"/>
  <c r="AK31" i="18"/>
  <c r="AI35" i="18"/>
  <c r="AO38" i="18"/>
  <c r="AL30" i="18"/>
  <c r="AM30" i="18"/>
  <c r="AN30" i="18"/>
  <c r="AH30" i="18"/>
  <c r="AI30" i="18"/>
  <c r="AJ30" i="18"/>
  <c r="AA30" i="18"/>
  <c r="AB30" i="18"/>
  <c r="AP30" i="18"/>
  <c r="AK30" i="18"/>
  <c r="AO30" i="18"/>
  <c r="Z30" i="18"/>
  <c r="Z14" i="18"/>
  <c r="AL14" i="18"/>
  <c r="AM14" i="18"/>
  <c r="AO14" i="18"/>
  <c r="AP14" i="18"/>
  <c r="AB14" i="18"/>
  <c r="AI14" i="18"/>
  <c r="AB29" i="18"/>
  <c r="AG13" i="18"/>
  <c r="AN36" i="18"/>
  <c r="AO36" i="18"/>
  <c r="Z36" i="18"/>
  <c r="AH36" i="18"/>
  <c r="AP36" i="18"/>
  <c r="AI36" i="18"/>
  <c r="AJ36" i="18"/>
  <c r="AK36" i="18"/>
  <c r="AB36" i="18"/>
  <c r="AA36" i="18"/>
  <c r="AL36" i="18"/>
  <c r="AM36" i="18"/>
  <c r="AB32" i="18"/>
  <c r="AJ32" i="18"/>
  <c r="AK32" i="18"/>
  <c r="AL32" i="18"/>
  <c r="AI32" i="18"/>
  <c r="AM32" i="18"/>
  <c r="Z32" i="18"/>
  <c r="AN32" i="18"/>
  <c r="AA32" i="18"/>
  <c r="AO32" i="18"/>
  <c r="AH32" i="18"/>
  <c r="AP32" i="18"/>
  <c r="AN28" i="18"/>
  <c r="AO28" i="18"/>
  <c r="Z28" i="18"/>
  <c r="AH28" i="18"/>
  <c r="AP28" i="18"/>
  <c r="AB28" i="18"/>
  <c r="AM28" i="18"/>
  <c r="AJ28" i="18"/>
  <c r="AK28" i="18"/>
  <c r="AL28" i="18"/>
  <c r="AA28" i="18"/>
  <c r="AI28" i="18"/>
  <c r="AB24" i="18"/>
  <c r="AJ24" i="18"/>
  <c r="AK24" i="18"/>
  <c r="AM24" i="18"/>
  <c r="AL24" i="18"/>
  <c r="AO24" i="18"/>
  <c r="Z24" i="18"/>
  <c r="AP24" i="18"/>
  <c r="AA24" i="18"/>
  <c r="AH24" i="18"/>
  <c r="AI24" i="18"/>
  <c r="AN24" i="18"/>
  <c r="AN20" i="18"/>
  <c r="AO20" i="18"/>
  <c r="AI20" i="18"/>
  <c r="Z20" i="18"/>
  <c r="AH20" i="18"/>
  <c r="AP20" i="18"/>
  <c r="AA20" i="18"/>
  <c r="AL20" i="18"/>
  <c r="AJ20" i="18"/>
  <c r="AK20" i="18"/>
  <c r="AM20" i="18"/>
  <c r="AB20" i="18"/>
  <c r="AJ16" i="18"/>
  <c r="AK16" i="18"/>
  <c r="AM16" i="18"/>
  <c r="AI16" i="18"/>
  <c r="AN16" i="18"/>
  <c r="AL22" i="18"/>
  <c r="AM22" i="18"/>
  <c r="AN22" i="18"/>
  <c r="AO22" i="18"/>
  <c r="AB22" i="18"/>
  <c r="AH22" i="18"/>
  <c r="AI22" i="18"/>
  <c r="AJ22" i="18"/>
  <c r="AP22" i="18"/>
  <c r="Z22" i="18"/>
  <c r="AA22" i="18"/>
  <c r="AK22" i="18"/>
  <c r="AL33" i="18"/>
  <c r="AN31" i="18"/>
  <c r="AA23" i="18"/>
  <c r="Z34" i="18"/>
  <c r="AH34" i="18"/>
  <c r="AP34" i="18"/>
  <c r="AA34" i="18"/>
  <c r="AI34" i="18"/>
  <c r="AB34" i="18"/>
  <c r="AJ34" i="18"/>
  <c r="AN34" i="18"/>
  <c r="AO34" i="18"/>
  <c r="AK34" i="18"/>
  <c r="AL34" i="18"/>
  <c r="AM34" i="18"/>
  <c r="Z26" i="18"/>
  <c r="AH26" i="18"/>
  <c r="AP26" i="18"/>
  <c r="AA26" i="18"/>
  <c r="AI26" i="18"/>
  <c r="AB26" i="18"/>
  <c r="AJ26" i="18"/>
  <c r="AK26" i="18"/>
  <c r="AM26" i="18"/>
  <c r="AL26" i="18"/>
  <c r="AN26" i="18"/>
  <c r="AO26" i="18"/>
  <c r="Z18" i="18"/>
  <c r="AP18" i="18"/>
  <c r="AI18" i="18"/>
  <c r="AJ18" i="18"/>
  <c r="AK18" i="18"/>
  <c r="AL18" i="18"/>
  <c r="AM18" i="18"/>
  <c r="AN18" i="18"/>
  <c r="AO18" i="18"/>
  <c r="Z35" i="18"/>
  <c r="AM35" i="18"/>
  <c r="AO39" i="18"/>
  <c r="AN44" i="18"/>
  <c r="AJ44" i="18"/>
  <c r="AM45" i="18"/>
  <c r="AH47" i="18"/>
  <c r="AJ47" i="18"/>
  <c r="AI48" i="18"/>
  <c r="AL49" i="18"/>
  <c r="AK50" i="18"/>
  <c r="AK53" i="18"/>
  <c r="AA54" i="18"/>
  <c r="AP55" i="18"/>
  <c r="AB56" i="18"/>
  <c r="AL57" i="18"/>
  <c r="AA3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AD57" i="18"/>
  <c r="AD56" i="18"/>
  <c r="AE55" i="18"/>
  <c r="AF54" i="18"/>
  <c r="AF53" i="18"/>
  <c r="AP52" i="18"/>
  <c r="AD52" i="18"/>
  <c r="AA52" i="18"/>
  <c r="AD51" i="18"/>
  <c r="AG50" i="18"/>
  <c r="AF49" i="18"/>
  <c r="AC48" i="18"/>
  <c r="AC47" i="18"/>
  <c r="AC46" i="18"/>
  <c r="AE44" i="18"/>
  <c r="AF43" i="18"/>
  <c r="AF42" i="18"/>
  <c r="AD41" i="18"/>
  <c r="AG40" i="18"/>
  <c r="AH39" i="18"/>
  <c r="AL38" i="18"/>
  <c r="AJ38" i="18"/>
  <c r="AP38" i="18"/>
  <c r="AE37" i="18"/>
  <c r="AF36" i="18"/>
  <c r="AE34" i="18"/>
  <c r="AD32" i="18"/>
  <c r="AG30" i="18"/>
  <c r="AC28" i="18"/>
  <c r="AF26" i="18"/>
  <c r="AG24" i="18"/>
  <c r="AF22" i="18"/>
  <c r="AF20" i="18"/>
  <c r="AB19" i="18"/>
  <c r="AH18" i="18"/>
  <c r="AC18" i="18"/>
  <c r="AE17" i="18"/>
  <c r="AH16" i="18"/>
  <c r="AE16" i="18"/>
  <c r="AC15" i="18"/>
  <c r="AM38" i="18"/>
  <c r="AN43" i="18"/>
  <c r="AC26" i="18"/>
  <c r="AD26" i="18"/>
  <c r="AE26" i="18"/>
  <c r="AE31" i="18"/>
  <c r="AE30" i="18"/>
  <c r="AF30" i="18"/>
  <c r="AC23" i="18"/>
  <c r="AF23" i="18"/>
  <c r="AD20" i="18"/>
  <c r="AE20" i="18"/>
  <c r="AD24" i="18"/>
  <c r="AE24" i="18"/>
  <c r="AF28" i="18"/>
  <c r="AG28" i="18"/>
  <c r="AE28" i="18"/>
  <c r="AC32" i="18"/>
  <c r="AF32" i="18"/>
  <c r="AG32" i="18"/>
  <c r="AE36" i="18"/>
  <c r="AC36" i="18"/>
  <c r="AE22" i="18"/>
  <c r="AG22" i="18"/>
  <c r="AC34" i="18"/>
  <c r="AD34" i="18"/>
  <c r="AG34" i="18"/>
  <c r="AG27" i="18"/>
  <c r="AC27" i="18"/>
  <c r="AA55" i="18"/>
  <c r="AD21" i="18"/>
  <c r="AG29" i="18"/>
  <c r="AG33" i="18"/>
  <c r="AJ57" i="18"/>
  <c r="AC35" i="18"/>
  <c r="AP57" i="18"/>
  <c r="AF25" i="18"/>
  <c r="Z55" i="18"/>
  <c r="Z57" i="18"/>
  <c r="AA51" i="18"/>
  <c r="AM49" i="18"/>
  <c r="AJ49" i="18"/>
  <c r="AH49" i="18"/>
  <c r="AA48" i="18"/>
  <c r="AC44" i="18"/>
  <c r="AA46" i="18"/>
  <c r="AC50" i="18"/>
  <c r="AB43" i="18"/>
  <c r="AN46" i="18"/>
  <c r="AF45" i="18"/>
  <c r="AE51" i="18"/>
  <c r="AE52" i="18"/>
  <c r="AG42" i="18"/>
  <c r="AC42" i="18"/>
  <c r="AM46" i="18"/>
  <c r="AL42" i="18"/>
  <c r="AP46" i="18"/>
  <c r="AF51" i="18"/>
  <c r="AF52" i="18"/>
  <c r="AK46" i="18"/>
  <c r="AH46" i="18"/>
  <c r="Z49" i="18"/>
  <c r="AA42" i="18"/>
  <c r="AP50" i="18"/>
  <c r="AB46" i="18"/>
  <c r="AG45" i="18"/>
  <c r="AP42" i="18"/>
  <c r="AJ46" i="18"/>
  <c r="AL50" i="18"/>
  <c r="AI41" i="18"/>
  <c r="AO41" i="18"/>
  <c r="AM41" i="18"/>
  <c r="AE40" i="18"/>
  <c r="AI39" i="18"/>
  <c r="AA40" i="18"/>
  <c r="AF55" i="18"/>
  <c r="AD45" i="18"/>
  <c r="AF50" i="18"/>
  <c r="AE43" i="18"/>
  <c r="AK47" i="18"/>
  <c r="AD43" i="18"/>
  <c r="AJ55" i="18"/>
  <c r="AN56" i="18"/>
  <c r="AH55" i="18"/>
  <c r="AK40" i="18"/>
  <c r="AM39" i="18"/>
  <c r="AG39" i="18"/>
  <c r="AF57" i="18"/>
  <c r="AE50" i="18"/>
  <c r="AI47" i="18"/>
  <c r="AM40" i="18"/>
  <c r="AL40" i="18"/>
  <c r="AO46" i="18"/>
  <c r="AL46" i="18"/>
  <c r="AO48" i="18"/>
  <c r="AN40" i="18"/>
  <c r="AB40" i="18"/>
  <c r="AD50" i="18"/>
  <c r="AM48" i="18"/>
  <c r="AM52" i="18"/>
  <c r="AL55" i="18"/>
  <c r="AC52" i="18"/>
  <c r="AD55" i="18"/>
  <c r="AM55" i="18"/>
  <c r="AK52" i="18"/>
  <c r="AI46" i="18"/>
  <c r="AA43" i="18"/>
  <c r="Z46" i="18"/>
  <c r="AO55" i="18"/>
  <c r="AH56" i="18"/>
  <c r="Z39" i="18"/>
  <c r="AL56" i="18"/>
  <c r="AP48" i="18"/>
  <c r="AC43" i="18"/>
  <c r="AM56" i="18"/>
  <c r="AJ56" i="18"/>
  <c r="AE42" i="18"/>
  <c r="AE57" i="18"/>
  <c r="AO47" i="18"/>
  <c r="AN55" i="18"/>
  <c r="AC55" i="18"/>
  <c r="Z48" i="18"/>
  <c r="AG43" i="18"/>
  <c r="AG52" i="18"/>
  <c r="AG55" i="18"/>
  <c r="AK55" i="18"/>
  <c r="AI43" i="18"/>
  <c r="AJ39" i="18"/>
  <c r="Z47" i="18"/>
  <c r="AG57" i="18"/>
  <c r="AB53" i="18"/>
  <c r="AI53" i="18"/>
  <c r="AO53" i="18"/>
  <c r="AH53" i="18"/>
  <c r="AM53" i="18"/>
  <c r="AP53" i="18"/>
  <c r="AA53" i="18"/>
  <c r="AN53" i="18"/>
  <c r="AJ53" i="18"/>
  <c r="AG48" i="18"/>
  <c r="AE48" i="18"/>
  <c r="AD48" i="18"/>
  <c r="AF48" i="18"/>
  <c r="AD53" i="18"/>
  <c r="AE53" i="18"/>
  <c r="AC53" i="18"/>
  <c r="AG53" i="18"/>
  <c r="AF46" i="18"/>
  <c r="AG46" i="18"/>
  <c r="AC56" i="18"/>
  <c r="AF41" i="18"/>
  <c r="AH45" i="18"/>
  <c r="AN45" i="18"/>
  <c r="AJ45" i="18"/>
  <c r="AA45" i="18"/>
  <c r="AB45" i="18"/>
  <c r="Z45" i="18"/>
  <c r="AO45" i="18"/>
  <c r="AP45" i="18"/>
  <c r="AI45" i="18"/>
  <c r="AL45" i="18"/>
  <c r="AK45" i="18"/>
  <c r="AB38" i="18"/>
  <c r="AF38" i="18"/>
  <c r="AC38" i="18"/>
  <c r="AC51" i="18"/>
  <c r="AG51" i="18"/>
  <c r="AI52" i="18"/>
  <c r="Z44" i="18"/>
  <c r="AH44" i="18"/>
  <c r="Z40" i="18"/>
  <c r="AB48" i="18"/>
  <c r="AJ48" i="18"/>
  <c r="AI56" i="18"/>
  <c r="AM51" i="18"/>
  <c r="AA44" i="18"/>
  <c r="AJ51" i="18"/>
  <c r="AP56" i="18"/>
  <c r="AB55" i="18"/>
  <c r="AK39" i="18"/>
  <c r="AP40" i="18"/>
  <c r="AH51" i="18"/>
  <c r="AH48" i="18"/>
  <c r="AH40" i="18"/>
  <c r="AL48" i="18"/>
  <c r="AG44" i="18"/>
  <c r="AC54" i="18"/>
  <c r="AC57" i="18"/>
  <c r="AA56" i="18"/>
  <c r="AK51" i="18"/>
  <c r="AE47" i="18"/>
  <c r="AH43" i="18"/>
  <c r="AP51" i="18"/>
  <c r="AH52" i="18"/>
  <c r="AI44" i="18"/>
  <c r="AO52" i="18"/>
  <c r="Z43" i="18"/>
  <c r="AJ40" i="18"/>
  <c r="AK48" i="18"/>
  <c r="AD42" i="18"/>
  <c r="AM43" i="18"/>
  <c r="AJ43" i="18"/>
  <c r="AO51" i="18"/>
  <c r="AJ52" i="18"/>
  <c r="AL52" i="18"/>
  <c r="AN48" i="18"/>
  <c r="AL43" i="18"/>
  <c r="AO40" i="18"/>
  <c r="AL51" i="18"/>
  <c r="AI40" i="18"/>
  <c r="AB52" i="18"/>
  <c r="AI55" i="18"/>
  <c r="AK43" i="18"/>
  <c r="AO44" i="18"/>
  <c r="AB37" i="18"/>
  <c r="AN37" i="18"/>
  <c r="AD38" i="18"/>
  <c r="AE38" i="18"/>
  <c r="AG38" i="18"/>
  <c r="D67" i="20"/>
  <c r="AC19" i="18"/>
  <c r="AC16" i="18"/>
  <c r="AG16" i="18"/>
  <c r="AF13" i="18"/>
  <c r="AD18" i="18"/>
  <c r="W58" i="18"/>
  <c r="AD17" i="18"/>
  <c r="AB18" i="18"/>
  <c r="AG18" i="18"/>
  <c r="AL39" i="18"/>
  <c r="AN39" i="18"/>
  <c r="AI50" i="18"/>
  <c r="AA50" i="18"/>
  <c r="AI57" i="18"/>
  <c r="AI42" i="18"/>
  <c r="AM54" i="18"/>
  <c r="AJ42" i="18"/>
  <c r="AG54" i="18"/>
  <c r="AG41" i="18"/>
  <c r="AO42" i="18"/>
  <c r="AE46" i="18"/>
  <c r="AL44" i="18"/>
  <c r="AP39" i="18"/>
  <c r="AP44" i="18"/>
  <c r="AF37" i="18"/>
  <c r="Z41" i="18"/>
  <c r="AP41" i="18"/>
  <c r="AG47" i="18"/>
  <c r="AM50" i="18"/>
  <c r="Z50" i="18"/>
  <c r="AJ50" i="18"/>
  <c r="AN50" i="18"/>
  <c r="AN42" i="18"/>
  <c r="AH57" i="18"/>
  <c r="AK42" i="18"/>
  <c r="AF18" i="18"/>
  <c r="AK57" i="18"/>
  <c r="AF34" i="18"/>
  <c r="AC22" i="18"/>
  <c r="AD22" i="18"/>
  <c r="AG36" i="18"/>
  <c r="AE32" i="18"/>
  <c r="AD28" i="18"/>
  <c r="AF24" i="18"/>
  <c r="AC24" i="18"/>
  <c r="AG20" i="18"/>
  <c r="AM57" i="18"/>
  <c r="AC30" i="18"/>
  <c r="AD30" i="18"/>
  <c r="AG26" i="18"/>
  <c r="AM42" i="18"/>
  <c r="AB54" i="18"/>
  <c r="AO50" i="18"/>
  <c r="Z42" i="18"/>
  <c r="AH42" i="18"/>
  <c r="AE41" i="18"/>
  <c r="AB39" i="18"/>
  <c r="AA39" i="18"/>
  <c r="AB44" i="18"/>
  <c r="AK44" i="18"/>
  <c r="AH50" i="18"/>
  <c r="AM44" i="18"/>
  <c r="AC41" i="18"/>
  <c r="AD46" i="18"/>
  <c r="Z53" i="18"/>
  <c r="AL53" i="18"/>
  <c r="AP47" i="18"/>
  <c r="AL47" i="18"/>
  <c r="AD37" i="18"/>
  <c r="AN41" i="18"/>
  <c r="AA57" i="18"/>
  <c r="AO57" i="18"/>
  <c r="AD47" i="18"/>
  <c r="AB42" i="18"/>
  <c r="AF47" i="18"/>
  <c r="AB50" i="18"/>
  <c r="AE18" i="18"/>
  <c r="AD36" i="18"/>
  <c r="AC20" i="18"/>
  <c r="AN57" i="18"/>
  <c r="AC37" i="18"/>
  <c r="AL31" i="18"/>
  <c r="AM25" i="18"/>
  <c r="AE13" i="18"/>
  <c r="AL16" i="18"/>
  <c r="AD13" i="18"/>
  <c r="AC13" i="18"/>
  <c r="AO16" i="18"/>
  <c r="Z16" i="18"/>
  <c r="AP15" i="18"/>
  <c r="AF16" i="18"/>
  <c r="AD16" i="18"/>
  <c r="AB16" i="18"/>
  <c r="AH13" i="18"/>
  <c r="AJ33" i="18"/>
  <c r="Z33" i="18"/>
  <c r="AN33" i="18"/>
  <c r="AA33" i="18"/>
  <c r="AK33" i="18"/>
  <c r="AO33" i="18"/>
  <c r="AH27" i="18"/>
  <c r="AJ27" i="18"/>
  <c r="AM27" i="18"/>
  <c r="AP27" i="18"/>
  <c r="AK27" i="18"/>
  <c r="AN27" i="18"/>
  <c r="AO21" i="18"/>
  <c r="AK21" i="18"/>
  <c r="AL21" i="18"/>
  <c r="AM21" i="18"/>
  <c r="Z21" i="18"/>
  <c r="AJ21" i="18"/>
  <c r="AN21" i="18"/>
  <c r="AP21" i="18"/>
  <c r="AA21" i="18"/>
  <c r="AK15" i="18"/>
  <c r="AI15" i="18"/>
  <c r="AB15" i="18"/>
  <c r="AL15" i="18"/>
  <c r="AJ15" i="18"/>
  <c r="AD44" i="18"/>
  <c r="AE56" i="18"/>
  <c r="AG49" i="18"/>
  <c r="AD49" i="18"/>
  <c r="AF15" i="18"/>
  <c r="AE15" i="18"/>
  <c r="AC17" i="18"/>
  <c r="AG17" i="18"/>
  <c r="AG19" i="18"/>
  <c r="AD19" i="18"/>
  <c r="AE19" i="18"/>
  <c r="AF21" i="18"/>
  <c r="AG21" i="18"/>
  <c r="AD23" i="18"/>
  <c r="AE23" i="18"/>
  <c r="AC25" i="18"/>
  <c r="AG25" i="18"/>
  <c r="AD25" i="18"/>
  <c r="AE27" i="18"/>
  <c r="AF27" i="18"/>
  <c r="AE29" i="18"/>
  <c r="AD29" i="18"/>
  <c r="AF29" i="18"/>
  <c r="AC31" i="18"/>
  <c r="AG31" i="18"/>
  <c r="AD31" i="18"/>
  <c r="AD33" i="18"/>
  <c r="AC33" i="18"/>
  <c r="AE33" i="18"/>
  <c r="AE35" i="18"/>
  <c r="AG35" i="18"/>
  <c r="AF35" i="18"/>
  <c r="AC39" i="18"/>
  <c r="AE39" i="18"/>
  <c r="AD39" i="18"/>
  <c r="AF39" i="18"/>
  <c r="AO56" i="18"/>
  <c r="Z56" i="18"/>
  <c r="AK56" i="18"/>
  <c r="AM47" i="18"/>
  <c r="AA47" i="18"/>
  <c r="AB47" i="18"/>
  <c r="AN47" i="18"/>
  <c r="AK41" i="18"/>
  <c r="AL41" i="18"/>
  <c r="AB41" i="18"/>
  <c r="AA41" i="18"/>
  <c r="AH41" i="18"/>
  <c r="AJ41" i="18"/>
  <c r="AO37" i="18"/>
  <c r="AL27" i="18"/>
  <c r="Z27" i="18"/>
  <c r="AK35" i="18"/>
  <c r="AO15" i="18"/>
  <c r="AO23" i="18"/>
  <c r="AJ31" i="18"/>
  <c r="AH33" i="18"/>
  <c r="AB21" i="18"/>
  <c r="Z29" i="18"/>
  <c r="AJ54" i="18"/>
  <c r="AK54" i="18"/>
  <c r="AN54" i="18"/>
  <c r="AP54" i="18"/>
  <c r="AL54" i="18"/>
  <c r="AI54" i="18"/>
  <c r="AM31" i="18"/>
  <c r="AB31" i="18"/>
  <c r="Z31" i="18"/>
  <c r="AA31" i="18"/>
  <c r="AI31" i="18"/>
  <c r="AH31" i="18"/>
  <c r="AA25" i="18"/>
  <c r="AL25" i="18"/>
  <c r="Z25" i="18"/>
  <c r="AI25" i="18"/>
  <c r="AK25" i="18"/>
  <c r="AP25" i="18"/>
  <c r="AB25" i="18"/>
  <c r="AN25" i="18"/>
  <c r="AH25" i="18"/>
  <c r="AL23" i="18"/>
  <c r="AP23" i="18"/>
  <c r="AI23" i="18"/>
  <c r="AN23" i="18"/>
  <c r="AB23" i="18"/>
  <c r="AJ23" i="18"/>
  <c r="Z19" i="18"/>
  <c r="AA19" i="18"/>
  <c r="AM19" i="18"/>
  <c r="AH19" i="18"/>
  <c r="AI19" i="18"/>
  <c r="AL19" i="18"/>
  <c r="AB17" i="18"/>
  <c r="AH17" i="18"/>
  <c r="AP17" i="18"/>
  <c r="Z17" i="18"/>
  <c r="AJ17" i="18"/>
  <c r="AO17" i="18"/>
  <c r="AA17" i="18"/>
  <c r="AK17" i="18"/>
  <c r="AM17" i="18"/>
  <c r="AH37" i="18"/>
  <c r="Z37" i="18"/>
  <c r="AL37" i="18"/>
  <c r="AJ37" i="18"/>
  <c r="AK37" i="18"/>
  <c r="AF44" i="18"/>
  <c r="AG56" i="18"/>
  <c r="AD40" i="18"/>
  <c r="AH54" i="18"/>
  <c r="AO54" i="18"/>
  <c r="AC40" i="18"/>
  <c r="AE25" i="18"/>
  <c r="AF19" i="18"/>
  <c r="AF33" i="18"/>
  <c r="AC21" i="18"/>
  <c r="AG15" i="18"/>
  <c r="AH15" i="18"/>
  <c r="AE45" i="18"/>
  <c r="AC45" i="18"/>
  <c r="AN52" i="18"/>
  <c r="Z52" i="18"/>
  <c r="AB49" i="18"/>
  <c r="AK49" i="18"/>
  <c r="AA49" i="18"/>
  <c r="AN49" i="18"/>
  <c r="AP49" i="18"/>
  <c r="AO49" i="18"/>
  <c r="AI49" i="18"/>
  <c r="AP43" i="18"/>
  <c r="AO43" i="18"/>
  <c r="AN19" i="18"/>
  <c r="AP19" i="18"/>
  <c r="AB27" i="18"/>
  <c r="AO27" i="18"/>
  <c r="AN15" i="18"/>
  <c r="Z23" i="18"/>
  <c r="AK23" i="18"/>
  <c r="AP31" i="18"/>
  <c r="AM33" i="18"/>
  <c r="AB33" i="18"/>
  <c r="AN17" i="18"/>
  <c r="AI21" i="18"/>
  <c r="AJ25" i="18"/>
  <c r="AP35" i="18"/>
  <c r="AB35" i="18"/>
  <c r="AJ35" i="18"/>
  <c r="AO35" i="18"/>
  <c r="AA35" i="18"/>
  <c r="AL35" i="18"/>
  <c r="AN29" i="18"/>
  <c r="AK29" i="18"/>
  <c r="AP29" i="18"/>
  <c r="AO29" i="18"/>
  <c r="AL29" i="18"/>
  <c r="AH29" i="18"/>
  <c r="AJ29" i="18"/>
  <c r="AA29" i="18"/>
  <c r="AI29" i="18"/>
  <c r="AA37" i="18"/>
  <c r="AM37" i="18"/>
  <c r="AI37" i="18"/>
  <c r="AP37" i="18"/>
  <c r="AF56" i="18"/>
  <c r="AC49" i="18"/>
  <c r="AE49" i="18"/>
  <c r="AF40" i="18"/>
  <c r="AF17" i="18"/>
  <c r="AD35" i="18"/>
  <c r="AC29" i="18"/>
  <c r="AE21" i="18"/>
  <c r="AD27" i="18"/>
  <c r="AD15" i="18"/>
  <c r="AG23" i="18"/>
  <c r="AF31" i="18"/>
  <c r="AG37" i="18"/>
  <c r="AE54" i="18"/>
  <c r="AD54" i="18"/>
  <c r="Z54" i="18"/>
  <c r="AN51" i="18"/>
  <c r="AB51" i="18"/>
  <c r="Z51" i="18"/>
  <c r="AI51" i="18"/>
  <c r="AK19" i="18"/>
  <c r="AO19" i="18"/>
  <c r="AI27" i="18"/>
  <c r="AN35" i="18"/>
  <c r="AH35" i="18"/>
  <c r="AM15" i="18"/>
  <c r="AH23" i="18"/>
  <c r="AO31" i="18"/>
  <c r="AP33" i="18"/>
  <c r="AI33" i="18"/>
  <c r="AL17" i="18"/>
  <c r="AH21" i="18"/>
  <c r="Y58" i="18"/>
  <c r="X58" i="18"/>
  <c r="AD58" i="18"/>
  <c r="AC14" i="18"/>
  <c r="AK38" i="18"/>
  <c r="AH38" i="18"/>
  <c r="AN38" i="18"/>
  <c r="AB57" i="18"/>
  <c r="Z38" i="18"/>
  <c r="AI38" i="18"/>
  <c r="AA15" i="18"/>
  <c r="AF14" i="18"/>
  <c r="AO13" i="18"/>
  <c r="AG14" i="18"/>
  <c r="AP13" i="18"/>
  <c r="AE14" i="18"/>
  <c r="Z13" i="18"/>
  <c r="AH14" i="18"/>
  <c r="AK14" i="18"/>
  <c r="AJ13" i="18"/>
  <c r="AI13" i="18"/>
  <c r="AB13" i="18"/>
  <c r="U58" i="18"/>
  <c r="AD14" i="18"/>
  <c r="AA13" i="18"/>
  <c r="AN13" i="18"/>
  <c r="AJ14" i="18"/>
  <c r="AL13" i="18"/>
  <c r="AM13" i="18"/>
  <c r="AK13" i="18"/>
  <c r="AA14" i="18"/>
  <c r="V58" i="18"/>
  <c r="H62" i="18"/>
  <c r="H63" i="18"/>
  <c r="AP58" i="18"/>
  <c r="AK58" i="18"/>
  <c r="AC58" i="18"/>
  <c r="AN58" i="18"/>
  <c r="AL58" i="18"/>
  <c r="AA58" i="18"/>
  <c r="AE58" i="18"/>
  <c r="AO58" i="18"/>
  <c r="AJ58" i="18"/>
  <c r="AF58" i="18"/>
  <c r="H61" i="18"/>
  <c r="AH58" i="18"/>
  <c r="AB58" i="18"/>
  <c r="AI58" i="18"/>
  <c r="AM58" i="18"/>
  <c r="AG58" i="18"/>
  <c r="H64" i="18"/>
  <c r="Z58" i="18"/>
  <c r="H65" i="18"/>
</calcChain>
</file>

<file path=xl/sharedStrings.xml><?xml version="1.0" encoding="utf-8"?>
<sst xmlns="http://schemas.openxmlformats.org/spreadsheetml/2006/main" count="1033" uniqueCount="429">
  <si>
    <t>Semana epidemiológica:</t>
  </si>
  <si>
    <t>Influenza A(H1N1)pdm09</t>
  </si>
  <si>
    <t>Adenovirus</t>
  </si>
  <si>
    <t>A(H3N2)</t>
  </si>
  <si>
    <t>Influenza B</t>
  </si>
  <si>
    <t>Año</t>
  </si>
  <si>
    <t>Edad desconocida</t>
  </si>
  <si>
    <t>Pais_region</t>
  </si>
  <si>
    <t>SE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</si>
  <si>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</si>
  <si>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</si>
  <si>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</si>
  <si>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</si>
  <si>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</si>
  <si>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</si>
  <si>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</si>
  <si>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</si>
  <si>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</si>
  <si>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</si>
  <si>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</si>
  <si>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</si>
  <si>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</si>
  <si>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FluID - Programa Regional de Influenza OPS/OMS</t>
  </si>
  <si>
    <t>ETI_c_muestra</t>
  </si>
  <si>
    <t>IRAG_casos_total</t>
  </si>
  <si>
    <t>IRAG_casos_influenza</t>
  </si>
  <si>
    <t>IRAG_casos_OVR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</si>
  <si>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</si>
  <si>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</si>
  <si>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</si>
  <si>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</si>
  <si>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</si>
  <si>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</si>
  <si>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</si>
  <si>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</si>
  <si>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</si>
  <si>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</si>
  <si>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</si>
  <si>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</si>
  <si>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</si>
  <si>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</si>
  <si>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</si>
  <si>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</si>
  <si>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</si>
  <si>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</si>
  <si>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</si>
  <si>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</si>
  <si>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</si>
  <si>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</si>
  <si>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</si>
  <si>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</si>
  <si>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</si>
  <si>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</si>
  <si>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</si>
  <si>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</si>
  <si>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</si>
  <si>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</si>
  <si>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</si>
  <si>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</si>
  <si>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</si>
  <si>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</si>
  <si>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</si>
  <si>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</si>
  <si>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</si>
  <si>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</si>
  <si>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</si>
  <si>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</si>
  <si>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Intensidad</t>
  </si>
  <si>
    <t>Total_hospitaliz</t>
  </si>
  <si>
    <t>Dispersion_geo</t>
  </si>
  <si>
    <t>Tendencia</t>
  </si>
  <si>
    <t>Impacto</t>
  </si>
  <si>
    <t>Chile</t>
  </si>
  <si>
    <t>IRAG_c_muestra</t>
  </si>
  <si>
    <t>Regional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</si>
  <si>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</si>
  <si>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</si>
  <si>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</si>
  <si>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</si>
  <si>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</si>
  <si>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</si>
  <si>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</si>
  <si>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</si>
  <si>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</si>
  <si>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</si>
  <si>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</si>
  <si>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</si>
  <si>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</si>
  <si>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</si>
  <si>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</si>
  <si>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</si>
  <si>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</si>
  <si>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</si>
  <si>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</si>
  <si>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</si>
  <si>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</si>
  <si>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</si>
  <si>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</si>
  <si>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</si>
  <si>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</si>
  <si>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</si>
  <si>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</si>
  <si>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</si>
  <si>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</si>
  <si>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</si>
  <si>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</si>
  <si>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</si>
  <si>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</si>
  <si>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</si>
  <si>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</si>
  <si>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</si>
  <si>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</si>
  <si>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</si>
  <si>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</si>
  <si>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</si>
  <si>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</si>
  <si>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</si>
  <si>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</si>
  <si>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</si>
  <si>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</si>
  <si>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</si>
  <si>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</si>
  <si>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</si>
  <si>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</si>
  <si>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</si>
  <si>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</si>
  <si>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</si>
  <si>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</si>
  <si>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t>% Parainfluenza</t>
  </si>
  <si>
    <t>% Adenovirus</t>
  </si>
  <si>
    <t>% Metapneumovirus</t>
  </si>
  <si>
    <t>Coronavirus</t>
  </si>
  <si>
    <t>Bocavirus</t>
  </si>
  <si>
    <t>A(H1N1)pdm09</t>
  </si>
  <si>
    <t>A(H3)</t>
  </si>
  <si>
    <t>B Victoria</t>
  </si>
  <si>
    <t>B Yamagata</t>
  </si>
  <si>
    <t xml:space="preserve">Parainfluenza </t>
  </si>
  <si>
    <t>Metapneumovirus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</si>
  <si>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</si>
  <si>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</si>
  <si>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</si>
  <si>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</si>
  <si>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</si>
  <si>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</si>
  <si>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</si>
  <si>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</si>
  <si>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</si>
  <si>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</si>
  <si>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</si>
  <si>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</si>
  <si>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</si>
  <si>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</si>
  <si>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</si>
  <si>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</si>
  <si>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</si>
  <si>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</si>
  <si>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</si>
  <si>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</si>
  <si>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</si>
  <si>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</si>
  <si>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</si>
  <si>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</si>
  <si>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</si>
  <si>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</si>
  <si>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</si>
  <si>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</si>
  <si>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</si>
  <si>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</si>
  <si>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</si>
  <si>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</si>
  <si>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</si>
  <si>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</si>
  <si>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</si>
  <si>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</si>
  <si>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</si>
  <si>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</si>
  <si>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</si>
  <si>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</si>
  <si>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</si>
  <si>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</si>
  <si>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</si>
  <si>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</si>
  <si>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</si>
  <si>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</si>
  <si>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</si>
  <si>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</si>
  <si>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</si>
  <si>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</si>
  <si>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</si>
  <si>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</si>
  <si>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ETI_casos_65mas</t>
  </si>
  <si>
    <t>ETI_infpos_65mas</t>
  </si>
  <si>
    <t xml:space="preserve"> </t>
  </si>
  <si>
    <t>ETI_infpos_5a14</t>
  </si>
  <si>
    <t>Hospitaliz_casos_2a4</t>
  </si>
  <si>
    <t>IRAG_casos_2a4</t>
  </si>
  <si>
    <t>IRAG_casos_VSR</t>
  </si>
  <si>
    <t>ETI_casos_VSR</t>
  </si>
  <si>
    <t>Grafica Pie de IRAG con/sin muestra</t>
  </si>
  <si>
    <t>Grafica Pie de ETI con/sin muestra</t>
  </si>
  <si>
    <t>País</t>
  </si>
  <si>
    <t>Grafica</t>
  </si>
  <si>
    <t>Pestaña</t>
  </si>
  <si>
    <t>Leyenda</t>
  </si>
  <si>
    <t>Hoja 1</t>
  </si>
  <si>
    <t>Fallecidos IRAG</t>
  </si>
  <si>
    <t>Country</t>
  </si>
  <si>
    <t>Surveillance</t>
  </si>
  <si>
    <t>Year</t>
  </si>
  <si>
    <t>Disctrict</t>
  </si>
  <si>
    <t>Health center</t>
  </si>
  <si>
    <t>COUNTRY</t>
  </si>
  <si>
    <t>YEAR</t>
  </si>
  <si>
    <t>WEEK</t>
  </si>
  <si>
    <t>GEOGRAPHIC SPREAD</t>
  </si>
  <si>
    <t>TREND</t>
  </si>
  <si>
    <t>INTENSITY</t>
  </si>
  <si>
    <t>IMPACT</t>
  </si>
  <si>
    <t>FluID - PAHO/WHO Regional Influenza/OVR Program</t>
  </si>
  <si>
    <t>SARI</t>
  </si>
  <si>
    <t>EW</t>
  </si>
  <si>
    <t>Positive INFLUENZA A</t>
  </si>
  <si>
    <t>Positive Influenza  B</t>
  </si>
  <si>
    <t>A not subtyped</t>
  </si>
  <si>
    <t>A not subtypable</t>
  </si>
  <si>
    <t>B lineage not determined</t>
  </si>
  <si>
    <t>RSV</t>
  </si>
  <si>
    <t>Rhinovirus</t>
  </si>
  <si>
    <t>Other</t>
  </si>
  <si>
    <t>Positive for other respiratory virus</t>
  </si>
  <si>
    <t>Negative samples</t>
  </si>
  <si>
    <t># samples analyzed</t>
  </si>
  <si>
    <t># positive samples</t>
  </si>
  <si>
    <t xml:space="preserve"># influenza-positive samples </t>
  </si>
  <si>
    <t># samples positive for influenza A</t>
  </si>
  <si>
    <t># samples positive for influenza B</t>
  </si>
  <si>
    <t>% Influenza of all samples</t>
  </si>
  <si>
    <t>% Influenza A</t>
  </si>
  <si>
    <t>Among influenza A</t>
  </si>
  <si>
    <t>% Positive</t>
  </si>
  <si>
    <t>% Pandemic</t>
  </si>
  <si>
    <t>% Seasonal (H1)</t>
  </si>
  <si>
    <t>% Seasonal (H3)</t>
  </si>
  <si>
    <t>% influenza B</t>
  </si>
  <si>
    <t>% RSV</t>
  </si>
  <si>
    <t>% Rhinovirus</t>
  </si>
  <si>
    <t>% Other Viruses</t>
  </si>
  <si>
    <t>% of positive samples respiratory viruses</t>
  </si>
  <si>
    <t>% of influenza positive samples</t>
  </si>
  <si>
    <t>% positive for influenza A</t>
  </si>
  <si>
    <t>% positive for influenza B</t>
  </si>
  <si>
    <t>% of samples positive for other respiratory viruses (other than influenza)</t>
  </si>
  <si>
    <t>Cumulative Proportion of Influenza Viruses</t>
  </si>
  <si>
    <t>Cumulative Proportion of Influenza and Other Respiratory Viruses</t>
  </si>
  <si>
    <t>Severe Acute Repiratory Infections (SARI) situation by age group and geographic distribution (if available)</t>
  </si>
  <si>
    <t>Country (Reporting Site)</t>
  </si>
  <si>
    <t>Epidemiological Week</t>
  </si>
  <si>
    <t>Total hospitalizations for any cause (denominator)</t>
  </si>
  <si>
    <t>Total SARI cases</t>
  </si>
  <si>
    <t xml:space="preserve">Total SARI cases with samples </t>
  </si>
  <si>
    <t xml:space="preserve">Total SARI cases positive for influenza </t>
  </si>
  <si>
    <t>Total SARI cases positive for RSV</t>
  </si>
  <si>
    <t>Total SARI cases positive for other respiratory virus(es)</t>
  </si>
  <si>
    <t>Totals</t>
  </si>
  <si>
    <t>ICU</t>
  </si>
  <si>
    <t>Influenza-positive SARI cases by age group</t>
  </si>
  <si>
    <t>SARI cases by age group</t>
  </si>
  <si>
    <t xml:space="preserve">Hospitalizations by age group </t>
  </si>
  <si>
    <t>All ICU admissions for all causes</t>
  </si>
  <si>
    <t>Total SARI admissions to ICU</t>
  </si>
  <si>
    <t>&lt;6 months</t>
  </si>
  <si>
    <t>6-11 months</t>
  </si>
  <si>
    <t>12-23 months</t>
  </si>
  <si>
    <t>2-4 years</t>
  </si>
  <si>
    <t>5-14 years</t>
  </si>
  <si>
    <t>15-49 years</t>
  </si>
  <si>
    <t>65 years +</t>
  </si>
  <si>
    <t>IRAG_infpos_0a0.5</t>
  </si>
  <si>
    <t>IRAG_infpos_0.5a&lt;1</t>
  </si>
  <si>
    <t>IRAG_infpos_1a&lt;2</t>
  </si>
  <si>
    <t>IRAG_infpos_2a4</t>
  </si>
  <si>
    <t>IRAG_infpos_5a14</t>
  </si>
  <si>
    <t>IRAG_infpos_15a49</t>
  </si>
  <si>
    <t>IRAG_infpos_65mas</t>
  </si>
  <si>
    <t>IRAG_casos_0a0.5</t>
  </si>
  <si>
    <t>IRAG_casos_0.5a&lt;1</t>
  </si>
  <si>
    <t>IRAG_casos_1a&lt;2</t>
  </si>
  <si>
    <t>IRAG_casos_5a14</t>
  </si>
  <si>
    <t>IRAG_casos_15a49</t>
  </si>
  <si>
    <t>IRAG_casos_65mas</t>
  </si>
  <si>
    <t>Hospitaliz_casos_0a0.5</t>
  </si>
  <si>
    <t>Hospitaliz_casos_0.5a&lt;1</t>
  </si>
  <si>
    <t>Hospitaliz_casos_1a&lt;2</t>
  </si>
  <si>
    <t>Hospitaliz_casos_5a14</t>
  </si>
  <si>
    <t>Hospitaliz_casos_15a49</t>
  </si>
  <si>
    <t>Hospitaliz_casos_65mas</t>
  </si>
  <si>
    <t xml:space="preserve">These are cases of Sentinel Surveillance SARI. Do not include unusual SARI cases. </t>
  </si>
  <si>
    <t>SARI cases in ICU</t>
  </si>
  <si>
    <t>% SARI of total UCI income</t>
  </si>
  <si>
    <t>SARI case influenza (+)</t>
  </si>
  <si>
    <t>SARI cases VSR (+)</t>
  </si>
  <si>
    <t>% VSR (+) of the total SARI cases with sample</t>
  </si>
  <si>
    <t>% influenza (+) of the total SARI cases with sample</t>
  </si>
  <si>
    <t>SARI cases</t>
  </si>
  <si>
    <t>% SARI of total hospitalized</t>
  </si>
  <si>
    <t>ILI cases</t>
  </si>
  <si>
    <t>SARI with sample</t>
  </si>
  <si>
    <t>SARI without sample</t>
  </si>
  <si>
    <t>ILI</t>
  </si>
  <si>
    <t>ILI with sample</t>
  </si>
  <si>
    <t>ILI without sample</t>
  </si>
  <si>
    <t xml:space="preserve">Country </t>
  </si>
  <si>
    <t>Epidemiological week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</si>
  <si>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</si>
  <si>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</si>
  <si>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</si>
  <si>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</si>
  <si>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</si>
  <si>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</si>
  <si>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Muertes_casos_50a64</t>
  </si>
  <si>
    <t>Muertes_casos_65mas</t>
  </si>
  <si>
    <t>SARI deaths unknown age</t>
  </si>
  <si>
    <t>total SARI deaths</t>
  </si>
  <si>
    <t>Influenza A without subtype</t>
  </si>
  <si>
    <t>Para influenza</t>
  </si>
  <si>
    <t>Negative</t>
  </si>
  <si>
    <t>Number of deaths by age group</t>
  </si>
  <si>
    <t>Number of deaths by virus detected (positive and negative)</t>
  </si>
  <si>
    <t>Includes all deaths associated with Severe Acute Respiratory Infections (SARI)</t>
  </si>
  <si>
    <t>total_consultas</t>
  </si>
  <si>
    <t>Total consultation</t>
  </si>
  <si>
    <t>Total ILI cases positive for RSV</t>
  </si>
  <si>
    <t>ILI cases by age group</t>
  </si>
  <si>
    <t>ETI_infpos_0a0.5</t>
  </si>
  <si>
    <t>ETI_infpos_0.5a&lt;1</t>
  </si>
  <si>
    <t>ETI_infpos_1a&lt;2</t>
  </si>
  <si>
    <t>ETI_infpos_2a4</t>
  </si>
  <si>
    <t>ETI_infpos_15a49</t>
  </si>
  <si>
    <t>ETI_casos_0a0.5</t>
  </si>
  <si>
    <t>ETI_casos_0.5a&lt;1</t>
  </si>
  <si>
    <t>ETI_casos_1a&lt;2</t>
  </si>
  <si>
    <t>ETI_casos_2a4</t>
  </si>
  <si>
    <t>ETI_casos_5a14</t>
  </si>
  <si>
    <t>ETI_casos_15a49</t>
  </si>
  <si>
    <t>% ILI of total consultations</t>
  </si>
  <si>
    <t>% ILI with total case sample</t>
  </si>
  <si>
    <t>ILI cases influenza (+)</t>
  </si>
  <si>
    <t>% cases influenza (+) of total, ILI with sample</t>
  </si>
  <si>
    <t>ILI cases VSR (+)</t>
  </si>
  <si>
    <t>% cases VSR (+) of total, ILI with sample</t>
  </si>
  <si>
    <t>Graficos ETI</t>
  </si>
  <si>
    <t>A(H1) old (not circulating)</t>
  </si>
  <si>
    <t>SARI POSITIVE FOR FLU</t>
  </si>
  <si>
    <t>SARI positives for influenza</t>
  </si>
  <si>
    <t>SARI positives for RSV</t>
  </si>
  <si>
    <t>SARI positives for ORV</t>
  </si>
  <si>
    <t>SARI negatives</t>
  </si>
  <si>
    <t>Number of cases</t>
  </si>
  <si>
    <t>Influenza and Other Respiratory Virus Surveillance</t>
  </si>
  <si>
    <t>Percent positivity</t>
  </si>
  <si>
    <t>SARI Deaths  by age group and virus identified.</t>
  </si>
  <si>
    <t>ILI situation by age group and geographic distribution (if available)</t>
  </si>
  <si>
    <t xml:space="preserve">These are cases of Sentinel Surveillance ILI. Do not include unusual ILI cases. </t>
  </si>
  <si>
    <t>Influenza-positive ILI cases by age group</t>
  </si>
  <si>
    <t>Total population (denominator)</t>
  </si>
  <si>
    <t>Total ILI cases</t>
  </si>
  <si>
    <t xml:space="preserve">Total ILI cases with samples </t>
  </si>
  <si>
    <t xml:space="preserve">Total ILI cases positive for influenza </t>
  </si>
  <si>
    <t>TotalILIcases positive for other respiratory virus(es)</t>
  </si>
  <si>
    <t>Ano</t>
  </si>
  <si>
    <t>Population Suriname</t>
  </si>
  <si>
    <t>Number SARI cases</t>
  </si>
  <si>
    <t>% SARI hospitalizations</t>
  </si>
  <si>
    <t>SARI WITH/WITHOUT SAMPLE</t>
  </si>
  <si>
    <t>Total SARI</t>
  </si>
  <si>
    <t>SARI related calculations</t>
  </si>
  <si>
    <t>ILI  related calculations</t>
  </si>
  <si>
    <t>Influenza + SARI cases</t>
  </si>
  <si>
    <t>% influenza+ SARI cases out of all sampled SARI cases</t>
  </si>
  <si>
    <t>RSV + SARI cases</t>
  </si>
  <si>
    <t>% RSV+ SARI cases out of all sampled SARI cases</t>
  </si>
  <si>
    <t>Total Population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</si>
  <si>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</si>
  <si>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</si>
  <si>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</si>
  <si>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</si>
  <si>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</si>
  <si>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</si>
  <si>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SARI Graph</t>
  </si>
  <si>
    <t>Range begin</t>
  </si>
  <si>
    <t>Range end</t>
  </si>
  <si>
    <t>% 2018</t>
  </si>
  <si>
    <t>Virus Graph</t>
  </si>
  <si>
    <t>Virus Table</t>
  </si>
  <si>
    <t>Jamaica</t>
  </si>
  <si>
    <t>50-59 years</t>
  </si>
  <si>
    <t>ETI_casos_50a59</t>
  </si>
  <si>
    <t>60-64 years</t>
  </si>
  <si>
    <t>ETI_casos_60a64</t>
  </si>
  <si>
    <t>ETI_infpos_60a64</t>
  </si>
  <si>
    <t>ETI_infpos_50a59</t>
  </si>
  <si>
    <t>Muertes_casos_50a59</t>
  </si>
  <si>
    <t>IRAG_infpos_50a59</t>
  </si>
  <si>
    <t>IRAG_infpos_60a64</t>
  </si>
  <si>
    <t>IRAG_casos_50a59</t>
  </si>
  <si>
    <t>IRAG_casos_60a64</t>
  </si>
  <si>
    <t>Hospitaliz_casos_60a64</t>
  </si>
  <si>
    <t>Hospitaliz_casos_50a59</t>
  </si>
  <si>
    <t>Leyenda titulo 1</t>
  </si>
  <si>
    <t>Leyenda titulo 2</t>
  </si>
  <si>
    <t>Leyenda titulo 3</t>
  </si>
  <si>
    <t>Leyenda graphics</t>
  </si>
  <si>
    <t>No activity</t>
  </si>
  <si>
    <t>Increasing</t>
  </si>
  <si>
    <t>Low/moderate</t>
  </si>
  <si>
    <t>Low</t>
  </si>
  <si>
    <t>Localized</t>
  </si>
  <si>
    <t>Unchanged</t>
  </si>
  <si>
    <t>High</t>
  </si>
  <si>
    <t>Moderate</t>
  </si>
  <si>
    <t>Decreasing</t>
  </si>
  <si>
    <t>Very high</t>
  </si>
  <si>
    <t>Severe</t>
  </si>
  <si>
    <t>Widespread</t>
  </si>
  <si>
    <t>No information available</t>
  </si>
  <si>
    <t>% A(H1N1)pdm09</t>
  </si>
  <si>
    <t>% A(H1)</t>
  </si>
  <si>
    <t>% A(H3)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</si>
</sst>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22"/>
      <name val="Arial Narrow"/>
      <family val="2"/>
    </font>
    <font>
      <b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</borders>
  <cellStyleXfs count="235">
    <xf numFmtId="0" fontId="0" fillId="0" borderId="0"/>
    <xf numFmtId="0" fontId="20" fillId="0" borderId="0"/>
    <xf numFmtId="9" fontId="20" fillId="0" borderId="0" applyFont="0" applyFill="0" applyBorder="0" applyAlignment="0" applyProtection="0"/>
    <xf numFmtId="0" fontId="47" fillId="15" borderId="0" applyNumberFormat="0" applyBorder="0" applyAlignment="0" applyProtection="0"/>
    <xf numFmtId="0" fontId="47" fillId="16" borderId="0" applyNumberFormat="0" applyBorder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0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4" borderId="0" applyNumberFormat="0" applyBorder="0" applyAlignment="0" applyProtection="0"/>
    <xf numFmtId="0" fontId="48" fillId="25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9" fillId="17" borderId="0" applyNumberFormat="0" applyBorder="0" applyAlignment="0" applyProtection="0"/>
    <xf numFmtId="0" fontId="50" fillId="29" borderId="33" applyNumberFormat="0" applyAlignment="0" applyProtection="0"/>
    <xf numFmtId="0" fontId="51" fillId="30" borderId="34" applyNumberFormat="0" applyAlignment="0" applyProtection="0"/>
    <xf numFmtId="0" fontId="52" fillId="0" borderId="35" applyNumberFormat="0" applyFill="0" applyAlignment="0" applyProtection="0"/>
    <xf numFmtId="0" fontId="53" fillId="0" borderId="0" applyNumberFormat="0" applyFill="0" applyBorder="0" applyAlignment="0" applyProtection="0"/>
    <xf numFmtId="0" fontId="48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4" borderId="0" applyNumberFormat="0" applyBorder="0" applyAlignment="0" applyProtection="0"/>
    <xf numFmtId="0" fontId="54" fillId="20" borderId="33" applyNumberFormat="0" applyAlignment="0" applyProtection="0"/>
    <xf numFmtId="0" fontId="55" fillId="16" borderId="0" applyNumberFormat="0" applyBorder="0" applyAlignment="0" applyProtection="0"/>
    <xf numFmtId="0" fontId="56" fillId="35" borderId="0" applyNumberFormat="0" applyBorder="0" applyAlignment="0" applyProtection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8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2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20" fillId="0" borderId="0"/>
    <xf numFmtId="0" fontId="20" fillId="0" borderId="0"/>
    <xf numFmtId="0" fontId="59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20" fillId="0" borderId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57" fillId="0" borderId="0" applyNumberFormat="0" applyBorder="0" applyAlignment="0"/>
    <xf numFmtId="0" fontId="47" fillId="13" borderId="32" applyNumberFormat="0" applyFont="0" applyAlignment="0" applyProtection="0"/>
    <xf numFmtId="9" fontId="22" fillId="0" borderId="0" applyFont="0" applyFill="0" applyBorder="0" applyAlignment="0" applyProtection="0"/>
    <xf numFmtId="0" fontId="60" fillId="29" borderId="36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37" applyNumberFormat="0" applyFill="0" applyAlignment="0" applyProtection="0"/>
    <xf numFmtId="0" fontId="64" fillId="0" borderId="38" applyNumberFormat="0" applyFill="0" applyAlignment="0" applyProtection="0"/>
    <xf numFmtId="0" fontId="53" fillId="0" borderId="39" applyNumberFormat="0" applyFill="0" applyAlignment="0" applyProtection="0"/>
    <xf numFmtId="0" fontId="65" fillId="0" borderId="0" applyNumberFormat="0" applyFill="0" applyBorder="0" applyAlignment="0" applyProtection="0"/>
    <xf numFmtId="0" fontId="66" fillId="0" borderId="40" applyNumberFormat="0" applyFill="0" applyAlignment="0" applyProtection="0"/>
    <xf numFmtId="0" fontId="50" fillId="29" borderId="45" applyNumberFormat="0" applyAlignment="0" applyProtection="0"/>
    <xf numFmtId="0" fontId="50" fillId="29" borderId="45" applyNumberFormat="0" applyAlignment="0" applyProtection="0"/>
    <xf numFmtId="0" fontId="50" fillId="29" borderId="42" applyNumberFormat="0" applyAlignment="0" applyProtection="0"/>
    <xf numFmtId="0" fontId="54" fillId="20" borderId="45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54" fillId="20" borderId="45" applyNumberFormat="0" applyAlignment="0" applyProtection="0"/>
    <xf numFmtId="0" fontId="60" fillId="29" borderId="43" applyNumberFormat="0" applyAlignment="0" applyProtection="0"/>
    <xf numFmtId="0" fontId="60" fillId="29" borderId="47" applyNumberFormat="0" applyAlignment="0" applyProtection="0"/>
    <xf numFmtId="0" fontId="66" fillId="0" borderId="48" applyNumberFormat="0" applyFill="0" applyAlignment="0" applyProtection="0"/>
    <xf numFmtId="0" fontId="66" fillId="0" borderId="44" applyNumberFormat="0" applyFill="0" applyAlignment="0" applyProtection="0"/>
    <xf numFmtId="0" fontId="50" fillId="29" borderId="42" applyNumberFormat="0" applyAlignment="0" applyProtection="0"/>
    <xf numFmtId="0" fontId="54" fillId="20" borderId="42" applyNumberFormat="0" applyAlignment="0" applyProtection="0"/>
    <xf numFmtId="0" fontId="22" fillId="0" borderId="0"/>
    <xf numFmtId="0" fontId="60" fillId="29" borderId="43" applyNumberFormat="0" applyAlignment="0" applyProtection="0"/>
    <xf numFmtId="0" fontId="66" fillId="0" borderId="44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66" fillId="0" borderId="53" applyNumberFormat="0" applyFill="0" applyAlignment="0" applyProtection="0"/>
    <xf numFmtId="0" fontId="50" fillId="29" borderId="50" applyNumberFormat="0" applyAlignment="0" applyProtection="0"/>
    <xf numFmtId="0" fontId="54" fillId="20" borderId="50" applyNumberFormat="0" applyAlignment="0" applyProtection="0"/>
    <xf numFmtId="0" fontId="60" fillId="29" borderId="52" applyNumberFormat="0" applyAlignment="0" applyProtection="0"/>
    <xf numFmtId="0" fontId="66" fillId="0" borderId="53" applyNumberFormat="0" applyFill="0" applyAlignment="0" applyProtection="0"/>
    <xf numFmtId="0" fontId="22" fillId="0" borderId="0"/>
    <xf numFmtId="0" fontId="22" fillId="0" borderId="0"/>
    <xf numFmtId="0" fontId="22" fillId="0" borderId="0"/>
    <xf numFmtId="0" fontId="20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47" fillId="47" borderId="61" applyNumberFormat="0" applyFont="0" applyAlignment="0" applyProtection="0"/>
    <xf numFmtId="0" fontId="47" fillId="13" borderId="32" applyNumberFormat="0" applyFont="0" applyAlignment="0" applyProtection="0"/>
    <xf numFmtId="0" fontId="85" fillId="0" borderId="0" applyNumberFormat="0" applyFill="0" applyBorder="0" applyAlignment="0" applyProtection="0"/>
  </cellStyleXfs>
  <cellXfs count="390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0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Font="1" applyFill="1"/>
    <xf numFmtId="0" fontId="2" fillId="4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vertical="center" wrapText="1"/>
    </xf>
    <xf numFmtId="0" fontId="19" fillId="0" borderId="5" xfId="0" applyFont="1" applyFill="1" applyBorder="1" applyAlignment="1">
      <alignment horizontal="left" vertical="center"/>
    </xf>
    <xf numFmtId="0" fontId="0" fillId="0" borderId="0" xfId="0" applyFill="1"/>
    <xf numFmtId="0" fontId="19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4" fillId="0" borderId="0" xfId="0" applyFont="1" applyBorder="1" applyAlignment="1"/>
    <xf numFmtId="0" fontId="27" fillId="0" borderId="0" xfId="0" applyFont="1" applyBorder="1" applyAlignment="1"/>
    <xf numFmtId="0" fontId="30" fillId="0" borderId="0" xfId="0" applyFont="1"/>
    <xf numFmtId="0" fontId="31" fillId="0" borderId="0" xfId="0" applyFont="1"/>
    <xf numFmtId="49" fontId="33" fillId="8" borderId="21" xfId="0" applyNumberFormat="1" applyFont="1" applyFill="1" applyBorder="1" applyAlignment="1">
      <alignment vertical="center" wrapText="1"/>
    </xf>
    <xf numFmtId="49" fontId="33" fillId="8" borderId="1" xfId="0" applyNumberFormat="1" applyFont="1" applyFill="1" applyBorder="1" applyAlignment="1">
      <alignment horizontal="center" vertical="center" wrapText="1"/>
    </xf>
    <xf numFmtId="49" fontId="34" fillId="9" borderId="19" xfId="0" applyNumberFormat="1" applyFont="1" applyFill="1" applyBorder="1" applyAlignment="1">
      <alignment horizontal="center" vertical="center" wrapText="1"/>
    </xf>
    <xf numFmtId="49" fontId="34" fillId="9" borderId="21" xfId="0" applyNumberFormat="1" applyFont="1" applyFill="1" applyBorder="1" applyAlignment="1">
      <alignment horizontal="center" vertical="center" wrapText="1"/>
    </xf>
    <xf numFmtId="0" fontId="35" fillId="8" borderId="27" xfId="0" applyFont="1" applyFill="1" applyBorder="1" applyAlignment="1">
      <alignment horizontal="center" vertical="center" wrapText="1"/>
    </xf>
    <xf numFmtId="49" fontId="33" fillId="0" borderId="17" xfId="0" applyNumberFormat="1" applyFont="1" applyBorder="1" applyAlignment="1">
      <alignment horizontal="center" vertical="top" wrapText="1"/>
    </xf>
    <xf numFmtId="0" fontId="36" fillId="11" borderId="17" xfId="0" applyFont="1" applyFill="1" applyBorder="1" applyAlignment="1" applyProtection="1">
      <alignment horizontal="center"/>
      <protection locked="0"/>
    </xf>
    <xf numFmtId="0" fontId="36" fillId="11" borderId="17" xfId="0" applyFont="1" applyFill="1" applyBorder="1" applyAlignment="1" applyProtection="1">
      <alignment horizontal="center" vertical="top" wrapText="1"/>
      <protection locked="0"/>
    </xf>
    <xf numFmtId="0" fontId="36" fillId="12" borderId="17" xfId="0" applyFont="1" applyFill="1" applyBorder="1" applyAlignment="1">
      <alignment horizontal="center" vertical="top" wrapText="1"/>
    </xf>
    <xf numFmtId="164" fontId="36" fillId="12" borderId="17" xfId="0" applyNumberFormat="1" applyFont="1" applyFill="1" applyBorder="1" applyAlignment="1">
      <alignment horizontal="center"/>
    </xf>
    <xf numFmtId="164" fontId="36" fillId="12" borderId="20" xfId="0" applyNumberFormat="1" applyFont="1" applyFill="1" applyBorder="1" applyAlignment="1">
      <alignment horizontal="center"/>
    </xf>
    <xf numFmtId="164" fontId="30" fillId="0" borderId="0" xfId="0" applyNumberFormat="1" applyFont="1"/>
    <xf numFmtId="0" fontId="37" fillId="8" borderId="17" xfId="0" applyFont="1" applyFill="1" applyBorder="1" applyAlignment="1">
      <alignment horizontal="center" vertical="center" wrapText="1"/>
    </xf>
    <xf numFmtId="164" fontId="38" fillId="8" borderId="17" xfId="0" applyNumberFormat="1" applyFont="1" applyFill="1" applyBorder="1" applyAlignment="1">
      <alignment horizontal="center" vertical="center"/>
    </xf>
    <xf numFmtId="164" fontId="36" fillId="8" borderId="20" xfId="0" applyNumberFormat="1" applyFont="1" applyFill="1" applyBorder="1" applyAlignment="1">
      <alignment horizontal="center"/>
    </xf>
    <xf numFmtId="0" fontId="38" fillId="0" borderId="0" xfId="0" applyFont="1" applyAlignment="1">
      <alignment vertical="center"/>
    </xf>
    <xf numFmtId="0" fontId="0" fillId="0" borderId="30" xfId="0" applyFill="1" applyBorder="1" applyAlignment="1"/>
    <xf numFmtId="164" fontId="40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36" fillId="0" borderId="0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Fill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3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46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67" fillId="0" borderId="0" xfId="0" applyNumberFormat="1" applyFont="1" applyBorder="1"/>
    <xf numFmtId="1" fontId="46" fillId="0" borderId="0" xfId="0" applyNumberFormat="1" applyFont="1" applyBorder="1"/>
    <xf numFmtId="1" fontId="46" fillId="0" borderId="0" xfId="2" applyNumberFormat="1" applyFont="1" applyBorder="1"/>
    <xf numFmtId="164" fontId="46" fillId="0" borderId="0" xfId="2" applyNumberFormat="1" applyFont="1" applyBorder="1"/>
    <xf numFmtId="1" fontId="46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46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8" fillId="0" borderId="0" xfId="0" applyFont="1"/>
    <xf numFmtId="9" fontId="0" fillId="0" borderId="0" xfId="2" applyNumberFormat="1" applyFont="1"/>
    <xf numFmtId="9" fontId="0" fillId="0" borderId="0" xfId="0" applyNumberFormat="1"/>
    <xf numFmtId="0" fontId="36" fillId="11" borderId="33" xfId="0" applyFont="1" applyFill="1" applyBorder="1" applyAlignment="1" applyProtection="1">
      <alignment horizontal="center" vertical="top" wrapText="1"/>
      <protection locked="0"/>
    </xf>
    <xf numFmtId="0" fontId="13" fillId="0" borderId="31" xfId="0" applyFont="1" applyFill="1" applyBorder="1" applyAlignment="1">
      <alignment horizontal="left" vertical="center" wrapText="1"/>
    </xf>
    <xf numFmtId="0" fontId="27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36" fillId="12" borderId="33" xfId="0" applyFont="1" applyFill="1" applyBorder="1" applyAlignment="1">
      <alignment horizontal="center" vertical="top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36" fillId="11" borderId="45" xfId="0" applyFont="1" applyFill="1" applyBorder="1" applyAlignment="1" applyProtection="1">
      <alignment horizontal="center" vertical="top" wrapText="1"/>
      <protection locked="0"/>
    </xf>
    <xf numFmtId="0" fontId="74" fillId="11" borderId="17" xfId="0" applyFont="1" applyFill="1" applyBorder="1" applyAlignment="1" applyProtection="1">
      <alignment horizontal="center" vertical="top" wrapText="1"/>
      <protection locked="0"/>
    </xf>
    <xf numFmtId="0" fontId="74" fillId="12" borderId="17" xfId="0" applyFont="1" applyFill="1" applyBorder="1" applyAlignment="1">
      <alignment horizontal="center" vertical="top" wrapText="1"/>
    </xf>
    <xf numFmtId="164" fontId="33" fillId="0" borderId="0" xfId="0" applyNumberFormat="1" applyFont="1"/>
    <xf numFmtId="0" fontId="33" fillId="0" borderId="0" xfId="0" applyFont="1"/>
    <xf numFmtId="0" fontId="36" fillId="12" borderId="45" xfId="0" applyFont="1" applyFill="1" applyBorder="1" applyAlignment="1">
      <alignment horizontal="center" vertical="top" wrapText="1"/>
    </xf>
    <xf numFmtId="0" fontId="36" fillId="11" borderId="45" xfId="0" applyFont="1" applyFill="1" applyBorder="1" applyAlignment="1" applyProtection="1">
      <alignment horizontal="center"/>
      <protection locked="0"/>
    </xf>
    <xf numFmtId="0" fontId="74" fillId="11" borderId="45" xfId="0" applyFont="1" applyFill="1" applyBorder="1" applyAlignment="1" applyProtection="1">
      <alignment horizontal="center"/>
      <protection locked="0"/>
    </xf>
    <xf numFmtId="0" fontId="71" fillId="11" borderId="45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0" borderId="0" xfId="2" applyNumberFormat="1" applyFont="1" applyFill="1" applyBorder="1" applyAlignment="1">
      <alignment wrapText="1"/>
    </xf>
    <xf numFmtId="164" fontId="1" fillId="39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8" borderId="4" xfId="2" applyNumberFormat="1" applyFont="1" applyFill="1" applyBorder="1" applyAlignment="1">
      <alignment wrapText="1"/>
    </xf>
    <xf numFmtId="0" fontId="1" fillId="38" borderId="4" xfId="0" applyFont="1" applyFill="1" applyBorder="1" applyAlignment="1">
      <alignment wrapText="1"/>
    </xf>
    <xf numFmtId="164" fontId="1" fillId="37" borderId="4" xfId="2" applyNumberFormat="1" applyFont="1" applyFill="1" applyBorder="1" applyAlignment="1">
      <alignment wrapText="1"/>
    </xf>
    <xf numFmtId="0" fontId="0" fillId="38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38" borderId="1" xfId="0" applyNumberFormat="1" applyFont="1" applyFill="1" applyBorder="1" applyAlignment="1">
      <alignment horizontal="left"/>
    </xf>
    <xf numFmtId="1" fontId="73" fillId="38" borderId="1" xfId="0" applyNumberFormat="1" applyFont="1" applyFill="1" applyBorder="1" applyAlignment="1">
      <alignment horizontal="left"/>
    </xf>
    <xf numFmtId="0" fontId="3" fillId="38" borderId="1" xfId="0" applyFont="1" applyFill="1" applyBorder="1" applyAlignment="1">
      <alignment horizontal="left"/>
    </xf>
    <xf numFmtId="0" fontId="3" fillId="38" borderId="1" xfId="0" applyFont="1" applyFill="1" applyBorder="1" applyAlignment="1" applyProtection="1">
      <alignment horizontal="left"/>
    </xf>
    <xf numFmtId="0" fontId="11" fillId="38" borderId="31" xfId="0" applyFont="1" applyFill="1" applyBorder="1" applyAlignment="1">
      <alignment horizontal="left"/>
    </xf>
    <xf numFmtId="0" fontId="70" fillId="38" borderId="31" xfId="0" applyFont="1" applyFill="1" applyBorder="1" applyAlignment="1">
      <alignment horizontal="left"/>
    </xf>
    <xf numFmtId="0" fontId="70" fillId="38" borderId="0" xfId="0" applyFont="1" applyFill="1" applyAlignment="1">
      <alignment horizontal="left"/>
    </xf>
    <xf numFmtId="0" fontId="70" fillId="38" borderId="31" xfId="0" applyFont="1" applyFill="1" applyBorder="1" applyAlignment="1" applyProtection="1">
      <alignment horizontal="left"/>
    </xf>
    <xf numFmtId="0" fontId="70" fillId="38" borderId="41" xfId="0" applyFont="1" applyFill="1" applyBorder="1" applyAlignment="1" applyProtection="1">
      <alignment horizontal="left"/>
    </xf>
    <xf numFmtId="0" fontId="0" fillId="38" borderId="0" xfId="0" applyFill="1" applyAlignment="1">
      <alignment horizontal="left"/>
    </xf>
    <xf numFmtId="0" fontId="72" fillId="38" borderId="31" xfId="0" applyFont="1" applyFill="1" applyBorder="1" applyAlignment="1">
      <alignment horizontal="left"/>
    </xf>
    <xf numFmtId="0" fontId="0" fillId="38" borderId="31" xfId="0" applyFill="1" applyBorder="1" applyAlignment="1">
      <alignment horizontal="left"/>
    </xf>
    <xf numFmtId="1" fontId="6" fillId="38" borderId="31" xfId="0" applyNumberFormat="1" applyFont="1" applyFill="1" applyBorder="1" applyAlignment="1">
      <alignment horizontal="left"/>
    </xf>
    <xf numFmtId="0" fontId="3" fillId="38" borderId="31" xfId="0" applyFont="1" applyFill="1" applyBorder="1" applyAlignment="1">
      <alignment horizontal="left"/>
    </xf>
    <xf numFmtId="0" fontId="3" fillId="38" borderId="0" xfId="0" applyFont="1" applyFill="1" applyAlignment="1">
      <alignment horizontal="left"/>
    </xf>
    <xf numFmtId="0" fontId="3" fillId="38" borderId="31" xfId="0" applyFont="1" applyFill="1" applyBorder="1" applyAlignment="1" applyProtection="1">
      <alignment horizontal="left"/>
    </xf>
    <xf numFmtId="0" fontId="3" fillId="38" borderId="41" xfId="0" applyFont="1" applyFill="1" applyBorder="1" applyAlignment="1" applyProtection="1">
      <alignment horizontal="left"/>
    </xf>
    <xf numFmtId="0" fontId="3" fillId="38" borderId="1" xfId="0" applyFont="1" applyFill="1" applyBorder="1" applyAlignment="1">
      <alignment horizontal="left" vertical="center"/>
    </xf>
    <xf numFmtId="0" fontId="0" fillId="38" borderId="1" xfId="0" applyFill="1" applyBorder="1" applyAlignment="1">
      <alignment horizontal="left"/>
    </xf>
    <xf numFmtId="0" fontId="70" fillId="0" borderId="0" xfId="0" applyFont="1" applyFill="1" applyBorder="1"/>
    <xf numFmtId="0" fontId="70" fillId="36" borderId="0" xfId="0" applyFont="1" applyFill="1" applyBorder="1"/>
    <xf numFmtId="0" fontId="11" fillId="0" borderId="0" xfId="0" applyFont="1"/>
    <xf numFmtId="0" fontId="3" fillId="38" borderId="1" xfId="0" applyFont="1" applyFill="1" applyBorder="1" applyAlignment="1">
      <alignment vertical="center"/>
    </xf>
    <xf numFmtId="0" fontId="0" fillId="38" borderId="0" xfId="0" applyFill="1"/>
    <xf numFmtId="0" fontId="3" fillId="38" borderId="46" xfId="0" applyFont="1" applyFill="1" applyBorder="1" applyAlignment="1" applyProtection="1">
      <alignment horizontal="center"/>
    </xf>
    <xf numFmtId="0" fontId="3" fillId="38" borderId="49" xfId="0" applyFont="1" applyFill="1" applyBorder="1" applyAlignment="1" applyProtection="1">
      <alignment horizontal="center"/>
    </xf>
    <xf numFmtId="0" fontId="3" fillId="38" borderId="46" xfId="0" applyFont="1" applyFill="1" applyBorder="1"/>
    <xf numFmtId="0" fontId="11" fillId="38" borderId="1" xfId="0" applyFont="1" applyFill="1" applyBorder="1" applyAlignment="1">
      <alignment horizontal="right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0" fillId="0" borderId="51" xfId="0" applyBorder="1"/>
    <xf numFmtId="0" fontId="22" fillId="0" borderId="51" xfId="0" applyNumberFormat="1" applyFont="1" applyFill="1" applyBorder="1" applyAlignment="1">
      <alignment horizontal="center"/>
    </xf>
    <xf numFmtId="0" fontId="21" fillId="0" borderId="51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1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9" fontId="1" fillId="39" borderId="0" xfId="2" applyNumberFormat="1" applyFont="1" applyFill="1" applyBorder="1" applyAlignment="1">
      <alignment wrapText="1"/>
    </xf>
    <xf numFmtId="0" fontId="0" fillId="38" borderId="13" xfId="0" applyFont="1" applyFill="1" applyBorder="1"/>
    <xf numFmtId="3" fontId="0" fillId="0" borderId="0" xfId="0" applyNumberFormat="1"/>
    <xf numFmtId="3" fontId="70" fillId="38" borderId="51" xfId="0" applyNumberFormat="1" applyFont="1" applyFill="1" applyBorder="1"/>
    <xf numFmtId="1" fontId="7" fillId="38" borderId="0" xfId="0" applyNumberFormat="1" applyFont="1" applyFill="1" applyBorder="1" applyAlignment="1">
      <alignment horizontal="center"/>
    </xf>
    <xf numFmtId="1" fontId="6" fillId="38" borderId="0" xfId="0" applyNumberFormat="1" applyFont="1" applyFill="1" applyBorder="1" applyAlignment="1">
      <alignment horizontal="center"/>
    </xf>
    <xf numFmtId="0" fontId="3" fillId="38" borderId="0" xfId="0" applyFont="1" applyFill="1" applyBorder="1" applyAlignment="1" applyProtection="1">
      <alignment horizontal="center"/>
    </xf>
    <xf numFmtId="0" fontId="0" fillId="38" borderId="1" xfId="0" applyFont="1" applyFill="1" applyBorder="1" applyAlignment="1">
      <alignment horizontal="left" vertical="center" wrapText="1"/>
    </xf>
    <xf numFmtId="3" fontId="3" fillId="38" borderId="51" xfId="0" applyNumberFormat="1" applyFont="1" applyFill="1" applyBorder="1"/>
    <xf numFmtId="0" fontId="3" fillId="38" borderId="51" xfId="0" applyFont="1" applyFill="1" applyBorder="1"/>
    <xf numFmtId="0" fontId="3" fillId="38" borderId="51" xfId="0" applyFont="1" applyFill="1" applyBorder="1" applyAlignment="1" applyProtection="1">
      <alignment horizontal="center"/>
    </xf>
    <xf numFmtId="0" fontId="3" fillId="38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76" fillId="7" borderId="0" xfId="0" applyFont="1" applyFill="1" applyBorder="1" applyAlignment="1" applyProtection="1">
      <alignment horizontal="center"/>
    </xf>
    <xf numFmtId="0" fontId="36" fillId="11" borderId="50" xfId="0" applyFont="1" applyFill="1" applyBorder="1" applyAlignment="1" applyProtection="1">
      <alignment horizontal="center"/>
      <protection locked="0"/>
    </xf>
    <xf numFmtId="0" fontId="36" fillId="11" borderId="54" xfId="0" applyFont="1" applyFill="1" applyBorder="1" applyAlignment="1" applyProtection="1">
      <alignment horizontal="center" vertical="top" wrapText="1"/>
      <protection locked="0"/>
    </xf>
    <xf numFmtId="0" fontId="36" fillId="11" borderId="50" xfId="0" applyFont="1" applyFill="1" applyBorder="1" applyAlignment="1" applyProtection="1">
      <alignment horizontal="center" vertical="top" wrapText="1"/>
      <protection locked="0"/>
    </xf>
    <xf numFmtId="0" fontId="36" fillId="12" borderId="50" xfId="0" applyFont="1" applyFill="1" applyBorder="1" applyAlignment="1">
      <alignment horizontal="center" vertical="top" wrapText="1"/>
    </xf>
    <xf numFmtId="0" fontId="25" fillId="0" borderId="4" xfId="0" applyFont="1" applyFill="1" applyBorder="1" applyAlignment="1" applyProtection="1">
      <protection locked="0"/>
    </xf>
    <xf numFmtId="0" fontId="26" fillId="0" borderId="0" xfId="0" applyFont="1" applyFill="1" applyBorder="1" applyAlignment="1" applyProtection="1">
      <protection locked="0"/>
    </xf>
    <xf numFmtId="0" fontId="27" fillId="0" borderId="0" xfId="0" applyFont="1" applyFill="1" applyBorder="1" applyAlignment="1"/>
    <xf numFmtId="0" fontId="75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76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67" fillId="0" borderId="0" xfId="0" applyFont="1" applyAlignment="1">
      <alignment wrapText="1"/>
    </xf>
    <xf numFmtId="0" fontId="0" fillId="0" borderId="0" xfId="0" applyFont="1" applyAlignment="1"/>
    <xf numFmtId="49" fontId="33" fillId="8" borderId="18" xfId="0" applyNumberFormat="1" applyFont="1" applyFill="1" applyBorder="1" applyAlignment="1">
      <alignment horizontal="center" vertical="center" wrapText="1"/>
    </xf>
    <xf numFmtId="0" fontId="0" fillId="0" borderId="51" xfId="0" applyNumberFormat="1" applyFont="1" applyFill="1" applyBorder="1" applyAlignment="1"/>
    <xf numFmtId="0" fontId="13" fillId="0" borderId="51" xfId="0" applyFont="1" applyFill="1" applyBorder="1" applyAlignment="1">
      <alignment horizontal="left" vertical="center" wrapText="1"/>
    </xf>
    <xf numFmtId="0" fontId="13" fillId="0" borderId="51" xfId="0" applyNumberFormat="1" applyFont="1" applyFill="1" applyBorder="1" applyAlignment="1">
      <alignment horizontal="left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4" fillId="9" borderId="50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vertical="center" wrapText="1"/>
    </xf>
    <xf numFmtId="0" fontId="9" fillId="36" borderId="0" xfId="0" applyFont="1" applyFill="1" applyBorder="1" applyAlignment="1">
      <alignment horizontal="center"/>
    </xf>
    <xf numFmtId="0" fontId="15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center"/>
    </xf>
    <xf numFmtId="0" fontId="16" fillId="0" borderId="56" xfId="0" applyFont="1" applyFill="1" applyBorder="1" applyAlignment="1">
      <alignment horizontal="left" vertical="center" wrapText="1"/>
    </xf>
    <xf numFmtId="0" fontId="3" fillId="38" borderId="56" xfId="0" applyFont="1" applyFill="1" applyBorder="1" applyAlignment="1" applyProtection="1">
      <alignment horizontal="left"/>
    </xf>
    <xf numFmtId="0" fontId="70" fillId="38" borderId="56" xfId="0" applyFont="1" applyFill="1" applyBorder="1" applyAlignment="1" applyProtection="1">
      <alignment horizontal="left"/>
    </xf>
    <xf numFmtId="0" fontId="9" fillId="0" borderId="55" xfId="0" applyFont="1" applyFill="1" applyBorder="1" applyAlignment="1">
      <alignment vertical="center"/>
    </xf>
    <xf numFmtId="0" fontId="2" fillId="5" borderId="51" xfId="0" applyFont="1" applyFill="1" applyBorder="1" applyAlignment="1">
      <alignment horizontal="center" vertical="center" wrapText="1"/>
    </xf>
    <xf numFmtId="0" fontId="2" fillId="14" borderId="51" xfId="0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left" wrapText="1"/>
    </xf>
    <xf numFmtId="0" fontId="1" fillId="0" borderId="0" xfId="0" applyFont="1"/>
    <xf numFmtId="0" fontId="9" fillId="0" borderId="57" xfId="0" applyFont="1" applyFill="1" applyBorder="1" applyAlignment="1">
      <alignment vertical="center" wrapText="1"/>
    </xf>
    <xf numFmtId="0" fontId="0" fillId="0" borderId="51" xfId="0" applyBorder="1" applyAlignment="1">
      <alignment horizontal="center" vertical="center" wrapText="1"/>
    </xf>
    <xf numFmtId="0" fontId="9" fillId="0" borderId="51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textRotation="90" wrapText="1"/>
    </xf>
    <xf numFmtId="0" fontId="6" fillId="3" borderId="51" xfId="0" applyFont="1" applyFill="1" applyBorder="1" applyAlignment="1">
      <alignment horizontal="center" vertical="center" textRotation="90" wrapText="1"/>
    </xf>
    <xf numFmtId="0" fontId="2" fillId="4" borderId="51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6" borderId="51" xfId="0" applyFont="1" applyFill="1" applyBorder="1" applyAlignment="1">
      <alignment horizontal="center" vertical="center" wrapText="1"/>
    </xf>
    <xf numFmtId="0" fontId="9" fillId="0" borderId="51" xfId="0" applyFont="1" applyFill="1" applyBorder="1" applyAlignment="1">
      <alignment vertical="center" wrapText="1"/>
    </xf>
    <xf numFmtId="0" fontId="6" fillId="45" borderId="51" xfId="0" applyFont="1" applyFill="1" applyBorder="1" applyAlignment="1">
      <alignment horizontal="center" vertical="center" textRotation="90" wrapText="1"/>
    </xf>
    <xf numFmtId="0" fontId="4" fillId="0" borderId="0" xfId="0" applyFont="1" applyFill="1" applyBorder="1" applyAlignment="1">
      <alignment horizontal="center" vertical="center" textRotation="90" wrapText="1"/>
    </xf>
    <xf numFmtId="0" fontId="5" fillId="0" borderId="0" xfId="0" applyFont="1" applyFill="1" applyBorder="1" applyAlignment="1">
      <alignment horizontal="center" vertical="center" textRotation="90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10" fillId="0" borderId="63" xfId="0" applyFont="1" applyBorder="1"/>
    <xf numFmtId="1" fontId="10" fillId="0" borderId="55" xfId="0" applyNumberFormat="1" applyFont="1" applyBorder="1"/>
    <xf numFmtId="1" fontId="10" fillId="0" borderId="0" xfId="0" applyNumberFormat="1" applyFont="1" applyFill="1" applyBorder="1"/>
    <xf numFmtId="0" fontId="0" fillId="0" borderId="13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5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0" borderId="55" xfId="0" applyFont="1" applyFill="1" applyBorder="1" applyAlignment="1">
      <alignment wrapText="1"/>
    </xf>
    <xf numFmtId="0" fontId="1" fillId="46" borderId="55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30" fillId="3" borderId="1" xfId="0" applyFont="1" applyFill="1" applyBorder="1"/>
    <xf numFmtId="0" fontId="11" fillId="3" borderId="1" xfId="0" applyFont="1" applyFill="1" applyBorder="1" applyAlignment="1">
      <alignment horizontal="right" vertical="center" wrapText="1"/>
    </xf>
    <xf numFmtId="0" fontId="70" fillId="3" borderId="1" xfId="0" applyFont="1" applyFill="1" applyBorder="1"/>
    <xf numFmtId="0" fontId="70" fillId="3" borderId="1" xfId="0" applyFont="1" applyFill="1" applyBorder="1" applyAlignment="1">
      <alignment horizontal="center"/>
    </xf>
    <xf numFmtId="0" fontId="70" fillId="3" borderId="1" xfId="0" applyFont="1" applyFill="1" applyBorder="1" applyAlignment="1">
      <alignment horizontal="center" vertical="center"/>
    </xf>
    <xf numFmtId="0" fontId="86" fillId="7" borderId="12" xfId="0" applyFont="1" applyFill="1" applyBorder="1" applyAlignment="1"/>
    <xf numFmtId="0" fontId="86" fillId="7" borderId="0" xfId="0" applyFont="1" applyFill="1" applyBorder="1" applyAlignment="1"/>
    <xf numFmtId="0" fontId="86" fillId="48" borderId="12" xfId="0" applyFont="1" applyFill="1" applyBorder="1" applyAlignment="1"/>
    <xf numFmtId="0" fontId="86" fillId="48" borderId="0" xfId="0" applyFont="1" applyFill="1" applyBorder="1" applyAlignment="1"/>
    <xf numFmtId="0" fontId="86" fillId="48" borderId="13" xfId="0" applyFont="1" applyFill="1" applyBorder="1" applyAlignment="1"/>
    <xf numFmtId="0" fontId="86" fillId="39" borderId="58" xfId="0" applyFont="1" applyFill="1" applyBorder="1" applyAlignment="1"/>
    <xf numFmtId="0" fontId="86" fillId="39" borderId="60" xfId="0" applyFont="1" applyFill="1" applyBorder="1" applyAlignment="1"/>
    <xf numFmtId="1" fontId="10" fillId="0" borderId="55" xfId="0" quotePrefix="1" applyNumberFormat="1" applyFont="1" applyBorder="1"/>
    <xf numFmtId="0" fontId="1" fillId="0" borderId="0" xfId="0" applyFont="1" applyFill="1" applyAlignment="1"/>
    <xf numFmtId="0" fontId="3" fillId="38" borderId="1" xfId="0" applyFont="1" applyFill="1" applyBorder="1" applyAlignment="1" applyProtection="1">
      <alignment horizontal="center"/>
    </xf>
    <xf numFmtId="0" fontId="10" fillId="0" borderId="55" xfId="0" applyFont="1" applyBorder="1"/>
    <xf numFmtId="0" fontId="86" fillId="39" borderId="59" xfId="0" applyFont="1" applyFill="1" applyBorder="1" applyAlignment="1"/>
    <xf numFmtId="0" fontId="69" fillId="0" borderId="0" xfId="0" applyFont="1" applyFill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 vertical="center" textRotation="90" wrapText="1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2" fillId="2" borderId="64" xfId="0" applyFont="1" applyFill="1" applyBorder="1" applyAlignment="1">
      <alignment horizontal="center" vertical="center" wrapText="1"/>
    </xf>
    <xf numFmtId="0" fontId="8" fillId="2" borderId="64" xfId="0" applyFont="1" applyFill="1" applyBorder="1" applyAlignment="1">
      <alignment horizontal="center" vertical="center" wrapText="1"/>
    </xf>
    <xf numFmtId="0" fontId="83" fillId="2" borderId="64" xfId="0" applyFont="1" applyFill="1" applyBorder="1" applyAlignment="1">
      <alignment horizontal="center" vertical="center" wrapText="1"/>
    </xf>
    <xf numFmtId="0" fontId="17" fillId="0" borderId="64" xfId="0" applyFont="1" applyFill="1" applyBorder="1" applyAlignment="1">
      <alignment horizontal="left" vertical="center" wrapText="1"/>
    </xf>
    <xf numFmtId="0" fontId="18" fillId="0" borderId="64" xfId="0" applyFont="1" applyFill="1" applyBorder="1" applyAlignment="1">
      <alignment horizontal="left" vertical="center" wrapText="1"/>
    </xf>
    <xf numFmtId="0" fontId="3" fillId="38" borderId="64" xfId="0" applyFont="1" applyFill="1" applyBorder="1" applyAlignment="1">
      <alignment horizontal="left"/>
    </xf>
    <xf numFmtId="0" fontId="3" fillId="38" borderId="64" xfId="0" applyFont="1" applyFill="1" applyBorder="1" applyAlignment="1" applyProtection="1">
      <alignment horizontal="left"/>
    </xf>
    <xf numFmtId="1" fontId="6" fillId="38" borderId="64" xfId="0" applyNumberFormat="1" applyFont="1" applyFill="1" applyBorder="1" applyAlignment="1">
      <alignment horizontal="left"/>
    </xf>
    <xf numFmtId="0" fontId="0" fillId="38" borderId="64" xfId="0" applyFill="1" applyBorder="1" applyAlignment="1">
      <alignment horizontal="left"/>
    </xf>
    <xf numFmtId="0" fontId="72" fillId="38" borderId="64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6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9" fontId="33" fillId="8" borderId="62" xfId="0" applyNumberFormat="1" applyFont="1" applyFill="1" applyBorder="1" applyAlignment="1">
      <alignment horizontal="center" vertical="center" wrapText="1"/>
    </xf>
    <xf numFmtId="0" fontId="81" fillId="43" borderId="0" xfId="0" applyFont="1" applyFill="1" applyBorder="1" applyAlignment="1">
      <alignment horizontal="center" vertical="center"/>
    </xf>
    <xf numFmtId="0" fontId="81" fillId="43" borderId="13" xfId="0" applyFont="1" applyFill="1" applyBorder="1" applyAlignment="1">
      <alignment horizontal="center" vertical="center"/>
    </xf>
    <xf numFmtId="0" fontId="80" fillId="42" borderId="0" xfId="0" applyFont="1" applyFill="1" applyBorder="1" applyAlignment="1" applyProtection="1">
      <alignment horizontal="center"/>
      <protection locked="0"/>
    </xf>
    <xf numFmtId="0" fontId="80" fillId="42" borderId="13" xfId="0" applyFont="1" applyFill="1" applyBorder="1" applyAlignment="1" applyProtection="1">
      <alignment horizontal="center"/>
      <protection locked="0"/>
    </xf>
    <xf numFmtId="0" fontId="39" fillId="12" borderId="2" xfId="0" applyFont="1" applyFill="1" applyBorder="1" applyAlignment="1">
      <alignment horizontal="left" vertical="center" wrapText="1"/>
    </xf>
    <xf numFmtId="0" fontId="39" fillId="12" borderId="6" xfId="0" applyFont="1" applyFill="1" applyBorder="1" applyAlignment="1">
      <alignment horizontal="left" vertical="center" wrapText="1"/>
    </xf>
    <xf numFmtId="0" fontId="39" fillId="12" borderId="7" xfId="0" applyFont="1" applyFill="1" applyBorder="1" applyAlignment="1">
      <alignment horizontal="left" vertical="center" wrapText="1"/>
    </xf>
    <xf numFmtId="0" fontId="12" fillId="0" borderId="55" xfId="0" applyFont="1" applyFill="1" applyBorder="1" applyAlignment="1">
      <alignment horizontal="center" wrapText="1"/>
    </xf>
    <xf numFmtId="0" fontId="39" fillId="12" borderId="2" xfId="0" applyFont="1" applyFill="1" applyBorder="1" applyAlignment="1">
      <alignment horizontal="left" vertical="center"/>
    </xf>
    <xf numFmtId="0" fontId="39" fillId="12" borderId="6" xfId="0" applyFont="1" applyFill="1" applyBorder="1" applyAlignment="1">
      <alignment horizontal="left" vertical="center"/>
    </xf>
    <xf numFmtId="0" fontId="39" fillId="12" borderId="7" xfId="0" applyFont="1" applyFill="1" applyBorder="1" applyAlignment="1">
      <alignment horizontal="left" vertical="center"/>
    </xf>
    <xf numFmtId="49" fontId="33" fillId="8" borderId="50" xfId="0" applyNumberFormat="1" applyFont="1" applyFill="1" applyBorder="1" applyAlignment="1">
      <alignment horizontal="center" vertical="center" wrapText="1"/>
    </xf>
    <xf numFmtId="49" fontId="33" fillId="8" borderId="18" xfId="0" applyNumberFormat="1" applyFont="1" applyFill="1" applyBorder="1" applyAlignment="1">
      <alignment horizontal="center" vertical="center" wrapText="1"/>
    </xf>
    <xf numFmtId="49" fontId="33" fillId="8" borderId="23" xfId="0" applyNumberFormat="1" applyFont="1" applyFill="1" applyBorder="1" applyAlignment="1">
      <alignment horizontal="center" vertical="center" wrapText="1"/>
    </xf>
    <xf numFmtId="49" fontId="33" fillId="8" borderId="27" xfId="0" applyNumberFormat="1" applyFont="1" applyFill="1" applyBorder="1" applyAlignment="1">
      <alignment horizontal="center" vertical="center" wrapText="1"/>
    </xf>
    <xf numFmtId="49" fontId="33" fillId="8" borderId="54" xfId="0" applyNumberFormat="1" applyFont="1" applyFill="1" applyBorder="1" applyAlignment="1">
      <alignment horizontal="center" vertical="center" wrapText="1"/>
    </xf>
    <xf numFmtId="49" fontId="33" fillId="8" borderId="22" xfId="0" applyNumberFormat="1" applyFont="1" applyFill="1" applyBorder="1" applyAlignment="1">
      <alignment horizontal="center" vertical="center" wrapText="1"/>
    </xf>
    <xf numFmtId="49" fontId="33" fillId="8" borderId="26" xfId="0" applyNumberFormat="1" applyFont="1" applyFill="1" applyBorder="1" applyAlignment="1">
      <alignment horizontal="center" vertical="center" wrapText="1"/>
    </xf>
    <xf numFmtId="0" fontId="79" fillId="41" borderId="12" xfId="0" applyFont="1" applyFill="1" applyBorder="1" applyAlignment="1">
      <alignment horizontal="center" vertical="center" wrapText="1"/>
    </xf>
    <xf numFmtId="0" fontId="79" fillId="41" borderId="0" xfId="0" applyFont="1" applyFill="1" applyBorder="1" applyAlignment="1">
      <alignment horizontal="center" vertical="center" wrapText="1"/>
    </xf>
    <xf numFmtId="49" fontId="33" fillId="8" borderId="1" xfId="0" applyNumberFormat="1" applyFont="1" applyFill="1" applyBorder="1" applyAlignment="1">
      <alignment horizontal="center" vertical="center"/>
    </xf>
    <xf numFmtId="49" fontId="33" fillId="9" borderId="19" xfId="0" applyNumberFormat="1" applyFont="1" applyFill="1" applyBorder="1" applyAlignment="1">
      <alignment horizontal="center" vertical="center" wrapText="1"/>
    </xf>
    <xf numFmtId="49" fontId="33" fillId="9" borderId="50" xfId="0" applyNumberFormat="1" applyFont="1" applyFill="1" applyBorder="1" applyAlignment="1">
      <alignment horizontal="center" vertical="center" wrapText="1"/>
    </xf>
    <xf numFmtId="49" fontId="33" fillId="10" borderId="50" xfId="0" applyNumberFormat="1" applyFont="1" applyFill="1" applyBorder="1" applyAlignment="1">
      <alignment horizontal="center" vertical="center" wrapText="1"/>
    </xf>
    <xf numFmtId="49" fontId="33" fillId="8" borderId="25" xfId="0" applyNumberFormat="1" applyFont="1" applyFill="1" applyBorder="1" applyAlignment="1">
      <alignment horizontal="center" vertical="center" wrapText="1"/>
    </xf>
    <xf numFmtId="49" fontId="33" fillId="8" borderId="29" xfId="0" applyNumberFormat="1" applyFont="1" applyFill="1" applyBorder="1" applyAlignment="1">
      <alignment horizontal="center" vertical="center" wrapText="1"/>
    </xf>
    <xf numFmtId="49" fontId="34" fillId="8" borderId="24" xfId="0" applyNumberFormat="1" applyFont="1" applyFill="1" applyBorder="1" applyAlignment="1">
      <alignment horizontal="center" vertical="center" wrapText="1"/>
    </xf>
    <xf numFmtId="49" fontId="34" fillId="8" borderId="28" xfId="0" applyNumberFormat="1" applyFont="1" applyFill="1" applyBorder="1" applyAlignment="1">
      <alignment horizontal="center" vertical="center" wrapText="1"/>
    </xf>
    <xf numFmtId="0" fontId="9" fillId="36" borderId="55" xfId="0" applyFont="1" applyFill="1" applyBorder="1" applyAlignment="1">
      <alignment horizontal="center"/>
    </xf>
    <xf numFmtId="0" fontId="4" fillId="3" borderId="58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8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58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78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87" fillId="0" borderId="0" xfId="0" applyFont="1" applyBorder="1" applyAlignment="1">
      <alignment horizontal="center"/>
    </xf>
    <xf numFmtId="0" fontId="9" fillId="36" borderId="4" xfId="0" applyFont="1" applyFill="1" applyBorder="1" applyAlignment="1">
      <alignment horizontal="center" vertical="center"/>
    </xf>
    <xf numFmtId="0" fontId="9" fillId="36" borderId="5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2" borderId="0" xfId="0" applyFont="1" applyFill="1" applyAlignment="1">
      <alignment horizontal="center"/>
    </xf>
    <xf numFmtId="0" fontId="1" fillId="42" borderId="0" xfId="0" applyFont="1" applyFill="1" applyBorder="1" applyAlignment="1">
      <alignment horizontal="center"/>
    </xf>
    <xf numFmtId="0" fontId="87" fillId="36" borderId="0" xfId="0" applyFont="1" applyFill="1" applyBorder="1" applyAlignment="1">
      <alignment horizontal="center"/>
    </xf>
    <xf numFmtId="0" fontId="78" fillId="36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77" fillId="36" borderId="0" xfId="0" applyFont="1" applyFill="1" applyAlignment="1">
      <alignment horizontal="center"/>
    </xf>
    <xf numFmtId="0" fontId="12" fillId="36" borderId="0" xfId="0" applyFont="1" applyFill="1" applyBorder="1" applyAlignment="1">
      <alignment horizontal="center"/>
    </xf>
    <xf numFmtId="0" fontId="4" fillId="44" borderId="58" xfId="0" applyFont="1" applyFill="1" applyBorder="1" applyAlignment="1">
      <alignment horizontal="center" vertical="center" wrapText="1"/>
    </xf>
    <xf numFmtId="0" fontId="4" fillId="44" borderId="59" xfId="0" applyFont="1" applyFill="1" applyBorder="1" applyAlignment="1">
      <alignment horizontal="center" vertical="center" wrapText="1"/>
    </xf>
    <xf numFmtId="0" fontId="4" fillId="44" borderId="60" xfId="0" applyFont="1" applyFill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78" fillId="0" borderId="0" xfId="0" applyFont="1" applyFill="1" applyBorder="1" applyAlignment="1">
      <alignment horizontal="center" vertical="center"/>
    </xf>
    <xf numFmtId="0" fontId="28" fillId="0" borderId="9" xfId="0" applyFont="1" applyBorder="1" applyAlignment="1">
      <alignment horizontal="left" wrapText="1"/>
    </xf>
    <xf numFmtId="0" fontId="29" fillId="0" borderId="10" xfId="0" applyFont="1" applyBorder="1" applyAlignment="1">
      <alignment horizontal="left" wrapText="1"/>
    </xf>
    <xf numFmtId="0" fontId="29" fillId="0" borderId="11" xfId="0" applyFont="1" applyBorder="1" applyAlignment="1">
      <alignment horizontal="left" wrapText="1"/>
    </xf>
    <xf numFmtId="0" fontId="29" fillId="0" borderId="12" xfId="0" applyFont="1" applyBorder="1" applyAlignment="1">
      <alignment horizontal="left" wrapText="1"/>
    </xf>
    <xf numFmtId="0" fontId="29" fillId="0" borderId="0" xfId="0" applyFont="1" applyBorder="1" applyAlignment="1">
      <alignment horizontal="left" wrapText="1"/>
    </xf>
    <xf numFmtId="0" fontId="29" fillId="0" borderId="13" xfId="0" applyFont="1" applyBorder="1" applyAlignment="1">
      <alignment horizontal="left" wrapText="1"/>
    </xf>
    <xf numFmtId="0" fontId="29" fillId="0" borderId="8" xfId="0" applyFont="1" applyBorder="1" applyAlignment="1">
      <alignment horizontal="left" wrapText="1"/>
    </xf>
    <xf numFmtId="0" fontId="29" fillId="0" borderId="4" xfId="0" applyFont="1" applyBorder="1" applyAlignment="1">
      <alignment horizontal="left" wrapText="1"/>
    </xf>
    <xf numFmtId="0" fontId="29" fillId="0" borderId="16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/>
    </xf>
    <xf numFmtId="0" fontId="28" fillId="0" borderId="15" xfId="0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 vertical="center" wrapText="1"/>
    </xf>
    <xf numFmtId="49" fontId="32" fillId="0" borderId="0" xfId="0" applyNumberFormat="1" applyFont="1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0" xfId="0" applyAlignment="1">
      <alignment horizontal="center"/>
    </xf>
    <xf numFmtId="0" fontId="35" fillId="8" borderId="65" xfId="0" applyFont="1" applyFill="1" applyBorder="1" applyAlignment="1">
      <alignment horizontal="center" vertical="center" wrapText="1"/>
    </xf>
    <xf numFmtId="49" fontId="33" fillId="8" borderId="65" xfId="0" applyNumberFormat="1" applyFont="1" applyFill="1" applyBorder="1" applyAlignment="1">
      <alignment horizontal="center" vertical="center" wrapText="1"/>
    </xf>
  </cellXfs>
  <cellStyles count="235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199"/>
    <cellStyle name="Cálculo 2 2 2" xfId="186"/>
    <cellStyle name="Cálculo 2 2 2 2" xfId="208"/>
    <cellStyle name="Cálculo 2 2 3" xfId="220"/>
    <cellStyle name="Cálculo 2 3" xfId="188"/>
    <cellStyle name="Cálculo 2 3 2" xfId="210"/>
    <cellStyle name="Cálculo 2 4" xfId="187"/>
    <cellStyle name="Cálculo 2 4 2" xfId="209"/>
    <cellStyle name="Cálculo 2 5" xfId="204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0"/>
    <cellStyle name="Entrada 2 2 2" xfId="194"/>
    <cellStyle name="Entrada 2 2 2 2" xfId="215"/>
    <cellStyle name="Entrada 2 2 3" xfId="221"/>
    <cellStyle name="Entrada 2 3" xfId="190"/>
    <cellStyle name="Entrada 2 3 2" xfId="212"/>
    <cellStyle name="Entrada 2 4" xfId="189"/>
    <cellStyle name="Entrada 2 4 2" xfId="211"/>
    <cellStyle name="Entrada 2 5" xfId="205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1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1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6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7"/>
    <cellStyle name="Normal 20" xfId="91"/>
    <cellStyle name="Normal 21" xfId="92"/>
    <cellStyle name="Normal 22" xfId="93"/>
    <cellStyle name="Normal 23" xfId="94"/>
    <cellStyle name="Normal 24" xfId="228"/>
    <cellStyle name="Normal 3" xfId="95"/>
    <cellStyle name="Normal 3 2" xfId="229"/>
    <cellStyle name="Normal 3 3" xfId="230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24"/>
    <cellStyle name="Normal 7 14" xfId="225"/>
    <cellStyle name="Normal 7 15" xfId="231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2"/>
    <cellStyle name="Notas 2 3" xfId="233"/>
    <cellStyle name="Percent 2" xfId="177"/>
    <cellStyle name="Porcentaje" xfId="2" builtinId="5"/>
    <cellStyle name="Salida 2" xfId="178"/>
    <cellStyle name="Salida 2 2" xfId="202"/>
    <cellStyle name="Salida 2 2 2" xfId="196"/>
    <cellStyle name="Salida 2 2 2 2" xfId="217"/>
    <cellStyle name="Salida 2 2 3" xfId="222"/>
    <cellStyle name="Salida 2 3" xfId="195"/>
    <cellStyle name="Salida 2 3 2" xfId="216"/>
    <cellStyle name="Salida 2 4" xfId="192"/>
    <cellStyle name="Salida 2 4 2" xfId="213"/>
    <cellStyle name="Salida 2 5" xfId="206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4"/>
    <cellStyle name="Total 2" xfId="185"/>
    <cellStyle name="Total 2 2" xfId="203"/>
    <cellStyle name="Total 2 2 2" xfId="197"/>
    <cellStyle name="Total 2 2 2 2" xfId="218"/>
    <cellStyle name="Total 2 2 3" xfId="223"/>
    <cellStyle name="Total 2 3" xfId="198"/>
    <cellStyle name="Total 2 3 2" xfId="219"/>
    <cellStyle name="Total 2 4" xfId="193"/>
    <cellStyle name="Total 2 4 2" xfId="214"/>
    <cellStyle name="Total 2 5" xfId="207"/>
  </cellStyles>
  <dxfs count="0"/>
  <tableStyles count="0" defaultTableStyle="TableStyleMedium2" defaultPivotStyle="PivotStyleLight16"/>
  <colors>
    <mruColors>
      <color rgb="FF996633"/>
      <color rgb="FFFF9900"/>
      <color rgb="FF77933C"/>
      <color rgb="FF0000FF"/>
      <color rgb="FF00CC00"/>
      <color rgb="FFFF5050"/>
      <color rgb="FFFF9371"/>
      <color rgb="FFFF99FF"/>
      <color rgb="FFCC00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'NATIONAL VIRUSES'!$AA$4:$AA$5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'NATIONAL VIRUSES'!$AJ$4:$AJ$5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'NATIONAL VIRUSES'!$AJ$6:$AJ$57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'NATIONAL VIRUSES'!$AI$4:$AI$5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'NATIONAL VIRUSES'!$AI$6:$AI$57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'NATIONAL VIRUSES'!$AK$4:$AK$5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'NATIONAL VIRUSES'!$AK$6:$AK$57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68032"/>
        <c:axId val="180140224"/>
      </c:lineChart>
      <c:catAx>
        <c:axId val="18666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EW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01402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014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86668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Sentinel Surveillance of Severe Acute Respiratory Infection (SARI)
Distribution of total SARI cases, by age group, by EW. 
Jamaica 2018</c:v>
            </c:pt>
          </c:strCache>
        </c:strRef>
      </c:tx>
      <c:layout>
        <c:manualLayout>
          <c:xMode val="edge"/>
          <c:yMode val="edge"/>
          <c:x val="0.28664059583341478"/>
          <c:y val="3.8310761847620632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SARI!$U$6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SARI!$V$6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SARI!$V$8:$V$59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SARI!$W$6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SARI!$W$8:$W$59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SARI!$X$6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SARI!$X$8:$X$59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SARI!$Y$6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SARI!$Y$8:$Y$59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SARI!$Z$6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SARI!$Z$8:$Z$59</c:f>
              <c:numCache>
                <c:formatCode>General</c:formatCode>
                <c:ptCount val="52"/>
              </c:numCache>
            </c:numRef>
          </c:val>
        </c:ser>
        <c:ser>
          <c:idx val="6"/>
          <c:order val="6"/>
          <c:tx>
            <c:strRef>
              <c:f>SARI!$AA$6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SARI!$AA$8:$AA$59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7"/>
          <c:tx>
            <c:strRef>
              <c:f>SARI!$AB$6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SARI!$AB$8:$AB$59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SARI!$AC$6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SARI!$AC$8:$AC$59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673600"/>
        <c:axId val="204168512"/>
      </c:barChart>
      <c:catAx>
        <c:axId val="1876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4168512"/>
        <c:crosses val="autoZero"/>
        <c:auto val="1"/>
        <c:lblAlgn val="ctr"/>
        <c:lblOffset val="100"/>
        <c:tickMarkSkip val="3"/>
        <c:noMultiLvlLbl val="0"/>
      </c:catAx>
      <c:valAx>
        <c:axId val="2041685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673600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Sentinel Surveillance of Severe Acute Respiratory Infection (SARI)
SARI Percent positivity, by EW. Jamaica 2018
(percentage of SARI cases of total hospitalizations)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44352"/>
        <c:axId val="205326016"/>
      </c:lineChart>
      <c:catAx>
        <c:axId val="19984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26016"/>
        <c:crosses val="autoZero"/>
        <c:auto val="1"/>
        <c:lblAlgn val="ctr"/>
        <c:lblOffset val="100"/>
        <c:noMultiLvlLbl val="0"/>
      </c:catAx>
      <c:valAx>
        <c:axId val="2053260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>
                    <a:latin typeface="Calibri"/>
                    <a:cs typeface="Calibri"/>
                  </a:rPr>
                  <a:t>°</a:t>
                </a:r>
                <a:r>
                  <a:rPr lang="en-US"/>
                  <a:t> cases</a:t>
                </a:r>
              </a:p>
            </c:rich>
          </c:tx>
          <c:layout>
            <c:manualLayout>
              <c:xMode val="edge"/>
              <c:yMode val="edge"/>
              <c:x val="1.5227630315369547E-2"/>
              <c:y val="0.39894893633643164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99844352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Sentinel Surveillance of Severe Acute Respiratory Infection (SARI)
 SARI cases positives for influenza . Jamaica 2018
 (percentage of positive cases of influenza in all cases of SARI)</c:v>
            </c:pt>
          </c:strCache>
        </c:strRef>
      </c:tx>
      <c:layout/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084749653594919"/>
          <c:h val="0.50818878267522838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845888"/>
        <c:axId val="205327744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85312"/>
        <c:axId val="205357056"/>
      </c:lineChart>
      <c:catAx>
        <c:axId val="19984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27744"/>
        <c:crosses val="autoZero"/>
        <c:auto val="1"/>
        <c:lblAlgn val="ctr"/>
        <c:lblOffset val="100"/>
        <c:tickLblSkip val="6"/>
        <c:noMultiLvlLbl val="0"/>
      </c:catAx>
      <c:valAx>
        <c:axId val="205327744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845888"/>
        <c:crosses val="autoZero"/>
        <c:crossBetween val="between"/>
        <c:minorUnit val="1"/>
      </c:valAx>
      <c:valAx>
        <c:axId val="205357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influenz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99885312"/>
        <c:crosses val="max"/>
        <c:crossBetween val="between"/>
      </c:valAx>
      <c:catAx>
        <c:axId val="19988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53570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Sentinel Surveillance of Severe Acute Respiratory Infection (SARI)
 Number of RSV-positive SARI cases. Jamaica 2018
 (percentage of RSV positive cases of total SARI cases)</c:v>
            </c:pt>
          </c:strCache>
        </c:strRef>
      </c:tx>
      <c:layout/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3833980600900628"/>
          <c:h val="0.55241336745922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RSV + SARI cases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9888384"/>
        <c:axId val="205361088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RSV+ SARI cases out of all sampled SARI cases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8624"/>
        <c:axId val="205361664"/>
      </c:lineChart>
      <c:catAx>
        <c:axId val="19988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61088"/>
        <c:crosses val="autoZero"/>
        <c:auto val="1"/>
        <c:lblAlgn val="ctr"/>
        <c:lblOffset val="100"/>
        <c:tickLblSkip val="6"/>
        <c:noMultiLvlLbl val="0"/>
      </c:catAx>
      <c:valAx>
        <c:axId val="205361088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9888384"/>
        <c:crosses val="autoZero"/>
        <c:crossBetween val="between"/>
        <c:minorUnit val="1"/>
      </c:valAx>
      <c:valAx>
        <c:axId val="205361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positive  for RSV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99898624"/>
        <c:crosses val="max"/>
        <c:crossBetween val="between"/>
      </c:valAx>
      <c:catAx>
        <c:axId val="1998986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5361664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SARI cases with positive samples for influenza, RSV, and ORV
 by EW. Jamaica 2018</c:v>
            </c:pt>
          </c:strCache>
        </c:strRef>
      </c:tx>
      <c:layout>
        <c:manualLayout>
          <c:xMode val="edge"/>
          <c:yMode val="edge"/>
          <c:x val="0.26186965986460581"/>
          <c:y val="4.545454545454545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SARI!$G$6</c:f>
              <c:strCache>
                <c:ptCount val="1"/>
                <c:pt idx="0">
                  <c:v>Total SARI cases positive for influenza </c:v>
                </c:pt>
              </c:strCache>
            </c:strRef>
          </c:tx>
          <c:marker>
            <c:symbol val="none"/>
          </c:marker>
          <c:val>
            <c:numRef>
              <c:f>SARI!$G$8:$G$59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SARI!$H$6</c:f>
              <c:strCache>
                <c:ptCount val="1"/>
                <c:pt idx="0">
                  <c:v>Total SARI cases positive for RSV</c:v>
                </c:pt>
              </c:strCache>
            </c:strRef>
          </c:tx>
          <c:marker>
            <c:symbol val="none"/>
          </c:marker>
          <c:val>
            <c:numRef>
              <c:f>SARI!$H$8:$H$59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SARI!$I$6</c:f>
              <c:strCache>
                <c:ptCount val="1"/>
                <c:pt idx="0">
                  <c:v>Total SARI cases positive for other respiratory virus(es)</c:v>
                </c:pt>
              </c:strCache>
            </c:strRef>
          </c:tx>
          <c:marker>
            <c:symbol val="none"/>
          </c:marker>
          <c:val>
            <c:numRef>
              <c:f>SARI!$I$8:$I$59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9648"/>
        <c:axId val="215651392"/>
      </c:lineChart>
      <c:catAx>
        <c:axId val="19989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5651392"/>
        <c:crosses val="autoZero"/>
        <c:auto val="1"/>
        <c:lblAlgn val="ctr"/>
        <c:lblOffset val="100"/>
        <c:noMultiLvlLbl val="0"/>
      </c:catAx>
      <c:valAx>
        <c:axId val="2156513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cases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899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Jamaica - Sentinel  SARI surveillance  2018Number of SARI cases (in comparison to last year(s))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SARI!$E$8:$E$59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99941632"/>
        <c:axId val="216313792"/>
      </c:lineChart>
      <c:catAx>
        <c:axId val="19994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Epidemiologic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16313792"/>
        <c:crosses val="autoZero"/>
        <c:auto val="1"/>
        <c:lblAlgn val="ctr"/>
        <c:lblOffset val="100"/>
        <c:noMultiLvlLbl val="0"/>
      </c:catAx>
      <c:valAx>
        <c:axId val="21631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99941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Jamaica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'DEATHS Sentinel Sites'!$D$8:$D$59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'DEATHS Sentinel Sites'!$E$6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'DEATHS Sentinel Sites'!$E$8:$E$59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7"/>
          <c:order val="2"/>
          <c:tx>
            <c:strRef>
              <c:f>'DEATHS Sentinel Sites'!$F$6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'DEATHS Sentinel Sites'!$F$8:$F$59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3"/>
          <c:tx>
            <c:strRef>
              <c:f>'DEATHS Sentinel Sites'!$G$6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'DEATHS Sentinel Sites'!$G$8:$G$59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4"/>
          <c:tx>
            <c:strRef>
              <c:f>'DEATHS Sentinel Sites'!$H$6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'DEATHS Sentinel Sites'!$H$8:$H$59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5"/>
          <c:tx>
            <c:strRef>
              <c:f>'DEATHS Sentinel Sites'!$I$6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'DEATHS Sentinel Sites'!$I$8:$I$59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6"/>
          <c:tx>
            <c:strRef>
              <c:f>'DEATHS Sentinel Sites'!$J$6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Sentinel Sites'!$J$8:$J$59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9"/>
          <c:order val="7"/>
          <c:tx>
            <c:strRef>
              <c:f>'DEATHS Sentinel Sites'!$K$6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'DEATHS Sentinel Sites'!$K$8:$K$60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8"/>
          <c:tx>
            <c:strRef>
              <c:f>'DEATHS Sentinel Sites'!$L$6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'DEATHS Sentinel Sites'!$L$8:$L$59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9"/>
          <c:tx>
            <c:strRef>
              <c:f>'DEATHS Sentinel Sites'!$M$6</c:f>
              <c:strCache>
                <c:ptCount val="1"/>
                <c:pt idx="0">
                  <c:v>SARI deaths unknown age</c:v>
                </c:pt>
              </c:strCache>
            </c:strRef>
          </c:tx>
          <c:invertIfNegative val="0"/>
          <c:val>
            <c:numRef>
              <c:f>'DEATHS Sentinel Sites'!$M$8:$M$59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02142208"/>
        <c:axId val="216315520"/>
      </c:barChart>
      <c:catAx>
        <c:axId val="20214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16315520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6315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2021422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0055502650509263"/>
          <c:h val="0.67469096323012889"/>
        </c:manualLayout>
      </c:layout>
      <c:overlay val="0"/>
      <c:txPr>
        <a:bodyPr/>
        <a:lstStyle/>
        <a:p>
          <a:pPr>
            <a:defRPr sz="16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Jamaica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Sentinel Sites'!$P$6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'DEATHS Sentinel Sites'!$Q$6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'DEATHS Sentinel Sites'!$R$6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'DEATHS Sentinel Sites'!$S$6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'DEATHS Sentinel Sites'!$T$6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Sites'!$T$8:$T$59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'DEATHS Sentinel Sites'!$U$6</c:f>
              <c:strCache>
                <c:ptCount val="1"/>
                <c:pt idx="0">
                  <c:v>Para 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Sites'!$U$8:$U$59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'DEATHS Sentinel Sites'!$V$6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'DEATHS Sentinel Sites'!$W$6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'DEATHS Sentinel Sites'!$W$8:$W$59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03262976"/>
        <c:axId val="219319104"/>
      </c:barChart>
      <c:catAx>
        <c:axId val="2032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93191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19319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800" b="0" i="0" baseline="0">
                    <a:effectLst/>
                  </a:rPr>
                  <a:t>Number of deaths </a:t>
                </a: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0326297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4872024886730082"/>
          <c:y val="0.12389713062122844"/>
          <c:w val="0.24860416641209987"/>
          <c:h val="0.47270836014676371"/>
        </c:manualLayout>
      </c:layout>
      <c:overlay val="0"/>
      <c:txPr>
        <a:bodyPr/>
        <a:lstStyle/>
        <a:p>
          <a:pPr>
            <a:defRPr sz="1400" b="1" baseline="0"/>
          </a:pPr>
          <a:endParaRPr lang="es-GT"/>
        </a:p>
      </c:txPr>
    </c:legend>
    <c:plotVisOnly val="1"/>
    <c:dispBlanksAs val="gap"/>
    <c:showDLblsOverMax val="0"/>
  </c:chart>
  <c:printSettings>
    <c:headerFooter alignWithMargins="0"/>
    <c:pageMargins b="1" l="0.750000000000002" r="0.750000000000002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SARI deaths by EW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349580869865315E-2"/>
          <c:y val="0.12236293489692396"/>
          <c:w val="0.79975660481886135"/>
          <c:h val="0.74312107057750565"/>
        </c:manualLayout>
      </c:layout>
      <c:lineChart>
        <c:grouping val="standard"/>
        <c:varyColors val="0"/>
        <c:ser>
          <c:idx val="0"/>
          <c:order val="0"/>
          <c:tx>
            <c:v>SARI Deaths 2018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'DEATHS Sentinel Sites'!$N$8:$N$59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B0-4FD0-A12C-5164F561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43456"/>
        <c:axId val="219323712"/>
      </c:lineChart>
      <c:catAx>
        <c:axId val="20424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Epidemiologic 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219323712"/>
        <c:crosses val="autoZero"/>
        <c:auto val="1"/>
        <c:lblAlgn val="ctr"/>
        <c:lblOffset val="100"/>
        <c:noMultiLvlLbl val="0"/>
      </c:catAx>
      <c:valAx>
        <c:axId val="2193237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4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Jamaica - Sentinel Surveillance of Influenza-like illness (ILI)
ILI cases with/without samples </c:v>
            </c:pt>
          </c:strCache>
        </c:strRef>
      </c:tx>
      <c:layout>
        <c:manualLayout>
          <c:xMode val="edge"/>
          <c:yMode val="edge"/>
          <c:x val="0.18068740225407948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'NATIONAL VIRUSES'!$D$5:$K$5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'NATIONAL VIRUSES'!$D$58:$K$58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Sentinel Surveillance of Influenza-like illness (ILI)
 Number and % of ILI cases by EW -. Jamaica 2018
 (% ILI among all visits)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9039797433733263"/>
          <c:h val="0.68088596839064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ILI cases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4801024"/>
        <c:axId val="221635712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ILI of total consultations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2048"/>
        <c:axId val="221636288"/>
      </c:lineChart>
      <c:catAx>
        <c:axId val="20480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35712"/>
        <c:crosses val="autoZero"/>
        <c:auto val="1"/>
        <c:lblAlgn val="ctr"/>
        <c:lblOffset val="100"/>
        <c:noMultiLvlLbl val="0"/>
      </c:catAx>
      <c:valAx>
        <c:axId val="22163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4801024"/>
        <c:crosses val="autoZero"/>
        <c:crossBetween val="between"/>
        <c:minorUnit val="1"/>
      </c:valAx>
      <c:valAx>
        <c:axId val="2216362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4802048"/>
        <c:crosses val="max"/>
        <c:crossBetween val="between"/>
      </c:valAx>
      <c:catAx>
        <c:axId val="20480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16362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660632889386407"/>
          <c:y val="0.54026420386614515"/>
          <c:w val="0.19046960002374502"/>
          <c:h val="0.23410189150781477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Sentinel Surveillance of Influenza-like illness (ILI)
 ILI cases positives for influenza . Jamaica 2018
 (percentage of positive cases of influenza in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ILI cases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4803072"/>
        <c:axId val="221638592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cases influenza (+) of total, ILI with sample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34176"/>
        <c:axId val="221639168"/>
      </c:lineChart>
      <c:catAx>
        <c:axId val="204803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638592"/>
        <c:crosses val="autoZero"/>
        <c:auto val="1"/>
        <c:lblAlgn val="ctr"/>
        <c:lblOffset val="100"/>
        <c:noMultiLvlLbl val="0"/>
      </c:catAx>
      <c:valAx>
        <c:axId val="22163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4803072"/>
        <c:crosses val="autoZero"/>
        <c:crossBetween val="between"/>
        <c:minorUnit val="1"/>
      </c:valAx>
      <c:valAx>
        <c:axId val="22163916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05234176"/>
        <c:crosses val="max"/>
        <c:crossBetween val="between"/>
      </c:valAx>
      <c:catAx>
        <c:axId val="205234176"/>
        <c:scaling>
          <c:orientation val="minMax"/>
        </c:scaling>
        <c:delete val="1"/>
        <c:axPos val="b"/>
        <c:majorTickMark val="out"/>
        <c:minorTickMark val="none"/>
        <c:tickLblPos val="nextTo"/>
        <c:crossAx val="22163916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1726278680109635"/>
          <c:w val="0.15759887041583451"/>
          <c:h val="0.3600584982227775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Sentinel Surveillance of Influenza-like illness (ILI)
 ILI cases positives for RSV. Jamaica 2018
 (percentage of RSV positive cases of all cases of ILI)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9582638500546667"/>
          <c:h val="0.626269963487036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ILI cases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205236224"/>
        <c:axId val="238199360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cases VSR (+) of total, ILI with sample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56928"/>
        <c:axId val="238199936"/>
      </c:lineChart>
      <c:catAx>
        <c:axId val="20523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8199360"/>
        <c:crosses val="autoZero"/>
        <c:auto val="1"/>
        <c:lblAlgn val="ctr"/>
        <c:lblOffset val="100"/>
        <c:noMultiLvlLbl val="0"/>
      </c:catAx>
      <c:valAx>
        <c:axId val="238199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5236224"/>
        <c:crosses val="autoZero"/>
        <c:crossBetween val="between"/>
        <c:minorUnit val="1"/>
      </c:valAx>
      <c:valAx>
        <c:axId val="238199936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205756928"/>
        <c:crosses val="max"/>
        <c:crossBetween val="between"/>
      </c:valAx>
      <c:catAx>
        <c:axId val="205756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381999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44678308200404837"/>
          <c:w val="0.15759887041583451"/>
          <c:h val="0.38957879342572954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Percent of Tests Positive for Influenza, compared to Other Respiratory Viruses. Jamaica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'ILI VIRUSES - Sentinel'!$AA$6:$AA$57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'ILI VIRUSES - Sentinel'!$AJ$4:$AJ$5</c:f>
              <c:strCache>
                <c:ptCount val="1"/>
                <c:pt idx="0">
                  <c:v>% RSV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'ILI VIRUSES - Sentinel'!$AJ$6:$AJ$57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'ILI VIRUSES - Sentinel'!$AI$4:$AI$5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'ILI VIRUSES - Sentinel'!$AI$6:$AI$57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'ILI VIRUSES - Sentinel'!$AK$4:$AK$5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'ILI VIRUSES - Sentinel'!$AK$6:$AK$57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0368"/>
        <c:axId val="238201664"/>
      </c:lineChart>
      <c:catAx>
        <c:axId val="2060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Week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382016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820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00" b="1" i="0" baseline="0">
                    <a:effectLst/>
                  </a:rPr>
                  <a:t>Percent Positive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206010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2658449654020531E-2"/>
          <c:y val="0.92912347655707384"/>
          <c:w val="0.93089522190408014"/>
          <c:h val="3.37363191718026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Cumulative Proportion of Influenza Viruses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'ILI VIRUSES - Sentinel'!$D$5:$K$5</c:f>
              <c:strCache>
                <c:ptCount val="1"/>
                <c:pt idx="0">
                  <c:v>A(H1N1)pdm09 A not subtyped A not subtypable A(H1) old (not circulating) A(H3) B Victoria B Yamagata B lineage not determined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Sentinel'!$D$5:$K$5</c:f>
              <c:strCache>
                <c:ptCount val="8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</c:strCache>
            </c:strRef>
          </c:cat>
          <c:val>
            <c:numRef>
              <c:f>'ILI VIRUSES - Sentinel'!$D$58:$K$58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5144085690406013"/>
          <c:h val="0.6235546768107731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5050"/>
            </a:solidFill>
            <a:ln w="25400">
              <a:noFill/>
            </a:ln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0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2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86A-4473-986C-812228386C68}"/>
            </c:ext>
          </c:extLst>
        </c:ser>
        <c:ser>
          <c:idx val="3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4"/>
          <c:order val="5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00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216531968"/>
        <c:axId val="238205120"/>
      </c:barChart>
      <c:lineChart>
        <c:grouping val="standard"/>
        <c:varyColors val="0"/>
        <c:ser>
          <c:idx val="6"/>
          <c:order val="6"/>
          <c:tx>
            <c:strRef>
              <c:f>'ILI VIRUSES - Sentinel'!$AA$4:$AA$5</c:f>
              <c:strCache>
                <c:ptCount val="1"/>
                <c:pt idx="0">
                  <c:v>% Influenza of all samples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532480"/>
        <c:axId val="238206272"/>
      </c:lineChart>
      <c:catAx>
        <c:axId val="21653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2382051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3820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216531968"/>
        <c:crosses val="autoZero"/>
        <c:crossBetween val="between"/>
      </c:valAx>
      <c:valAx>
        <c:axId val="23820627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216532480"/>
        <c:crosses val="max"/>
        <c:crossBetween val="between"/>
      </c:valAx>
      <c:catAx>
        <c:axId val="21653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23820627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6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'ILI VIRUSES - Sentinel'!$D$5:$S$5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'ILI VIRUSES - Sentinel'!$D$5:$S$5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'ILI VIRUSES - Sentinel'!$D$58:$S$58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Jamaica</c:v>
            </c:pt>
          </c:strCache>
        </c:strRef>
      </c:tx>
      <c:layout>
        <c:manualLayout>
          <c:xMode val="edge"/>
          <c:yMode val="edge"/>
          <c:x val="0.14078292848313509"/>
          <c:y val="3.17820689904466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'ILI VIRUSES - Sentinel'!$D$5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'ILI VIRUSES - Sentinel'!$D$6:$D$57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'ILI VIRUSES - Sentinel'!$E$5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'ILI VIRUSES - Sentinel'!$E$6:$E$57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'ILI VIRUSES - Sentinel'!$F$5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'ILI VIRUSES - Sentinel'!$F$6:$F$57</c:f>
              <c:numCache>
                <c:formatCode>General</c:formatCode>
                <c:ptCount val="52"/>
              </c:numCache>
            </c:numRef>
          </c:val>
        </c:ser>
        <c:ser>
          <c:idx val="17"/>
          <c:order val="3"/>
          <c:tx>
            <c:strRef>
              <c:f>'ILI VIRUSES - Sentinel'!$G$5</c:f>
              <c:strCache>
                <c:ptCount val="1"/>
                <c:pt idx="0">
                  <c:v>A(H1) old (not circulating)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'ILI VIRUSES - Sentinel'!$G$6:$G$57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4"/>
          <c:tx>
            <c:strRef>
              <c:f>'ILI VIRUSES - Sentinel'!$H$5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'ILI VIRUSES - Sentinel'!$H$6:$H$57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5"/>
          <c:tx>
            <c:strRef>
              <c:f>'ILI VIRUSES - Sentinel'!$L$5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'ILI VIRUSES - Sentinel'!$L$6:$L$57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6"/>
          <c:tx>
            <c:strRef>
              <c:f>'ILI VIRUSES - Sentinel'!$M$5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'ILI VIRUSES - Sentinel'!$M$6:$M$57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7"/>
          <c:tx>
            <c:strRef>
              <c:f>'ILI VIRUSES - Sentinel'!$N$5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'ILI VIRUSES - Sentinel'!$N$6:$N$57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8"/>
          <c:tx>
            <c:strRef>
              <c:f>'ILI VIRUSES - Sentinel'!$O$5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'ILI VIRUSES - Sentinel'!$O$6:$O$57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9"/>
          <c:tx>
            <c:strRef>
              <c:f>'ILI VIRUSES - Sentinel'!$P$5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'ILI VIRUSES - Sentinel'!$P$6:$P$57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10"/>
          <c:tx>
            <c:strRef>
              <c:f>'ILI VIRUSES - Sentinel'!$Q$5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'ILI VIRUSES - Sentinel'!$Q$6:$Q$57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1"/>
          <c:tx>
            <c:strRef>
              <c:f>'ILI VIRUSES - Sentinel'!$R$5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'ILI VIRUSES - Sentinel'!$R$6:$R$57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2"/>
          <c:tx>
            <c:strRef>
              <c:f>'ILI VIRUSES - Sentinel'!$S$5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'ILI VIRUSES - Sentinel'!$S$6:$S$57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3"/>
          <c:tx>
            <c:strRef>
              <c:f>'ILI VIRUSES - Sentinel'!$I$4:$K$4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'ILI VIRUSES - Sentinel'!$Y$6:$Y$57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6784384"/>
        <c:axId val="239391808"/>
      </c:barChart>
      <c:lineChart>
        <c:grouping val="standard"/>
        <c:varyColors val="0"/>
        <c:ser>
          <c:idx val="28"/>
          <c:order val="14"/>
          <c:tx>
            <c:strRef>
              <c:f>'ILI VIRUSES - Sentinel'!$Z$5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'ILI VIRUSES - Sentinel'!$Z$6:$Z$57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83360"/>
        <c:axId val="239392960"/>
      </c:lineChart>
      <c:catAx>
        <c:axId val="21678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39391808"/>
        <c:crosses val="autoZero"/>
        <c:auto val="1"/>
        <c:lblAlgn val="ctr"/>
        <c:lblOffset val="100"/>
        <c:noMultiLvlLbl val="0"/>
      </c:catAx>
      <c:valAx>
        <c:axId val="23939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6784384"/>
        <c:crosses val="autoZero"/>
        <c:crossBetween val="between"/>
        <c:minorUnit val="1"/>
      </c:valAx>
      <c:valAx>
        <c:axId val="23939296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216783360"/>
        <c:crosses val="max"/>
        <c:crossBetween val="between"/>
      </c:valAx>
      <c:catAx>
        <c:axId val="2167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939296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'ILI VIRUSES - Sentinel'!$I$5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val>
            <c:numRef>
              <c:f>'ILI VIRUSES - Sentinel'!$I$6:$I$57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'ILI VIRUSES - Sentinel'!$J$5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'ILI VIRUSES - Sentinel'!$J$6:$J$57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'ILI VIRUSES - Sentinel'!$K$5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'ILI VIRUSES - Sentinel'!$K$6:$K$57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7889792"/>
        <c:axId val="242163712"/>
      </c:barChart>
      <c:catAx>
        <c:axId val="2178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42163712"/>
        <c:crossesAt val="0"/>
        <c:auto val="1"/>
        <c:lblAlgn val="ctr"/>
        <c:lblOffset val="100"/>
        <c:noMultiLvlLbl val="0"/>
      </c:catAx>
      <c:valAx>
        <c:axId val="242163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cases positive for Flu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178897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Suriname -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ILI with sample</c:v>
                </c:pt>
                <c:pt idx="1">
                  <c:v>ILI without sample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Distribution of Influenza (types and subtypes) by EW. Jamaica 2018</c:v>
            </c:pt>
          </c:strCache>
        </c:strRef>
      </c:tx>
      <c:layout>
        <c:manualLayout>
          <c:xMode val="edge"/>
          <c:yMode val="edge"/>
          <c:x val="0.24354249836417508"/>
          <c:y val="2.694610778443113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288809487049417"/>
          <c:h val="0.62525315545747862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87200512"/>
        <c:axId val="180840128"/>
      </c:barChart>
      <c:lineChart>
        <c:grouping val="standard"/>
        <c:varyColors val="0"/>
        <c:ser>
          <c:idx val="6"/>
          <c:order val="5"/>
          <c:tx>
            <c:v>% of Influenza positive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'NATIONAL VIRUSES'!$AA$6:$AA$57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1024"/>
        <c:axId val="180843008"/>
      </c:lineChart>
      <c:catAx>
        <c:axId val="18720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sz="1800" b="1" i="0" baseline="0">
                    <a:effectLst/>
                  </a:rPr>
                  <a:t>Epidemiological Week</a:t>
                </a:r>
                <a:endParaRPr lang="es-GT">
                  <a:effectLst/>
                </a:endParaRP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0840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0840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800" b="1" i="0" baseline="0">
                    <a:effectLst/>
                  </a:rPr>
                  <a:t>Number of Positive Cases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87200512"/>
        <c:crosses val="autoZero"/>
        <c:crossBetween val="between"/>
      </c:valAx>
      <c:valAx>
        <c:axId val="1808430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7201024"/>
        <c:crosses val="max"/>
        <c:crossBetween val="between"/>
      </c:valAx>
      <c:catAx>
        <c:axId val="18720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8084300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8.7177338126851796E-3"/>
          <c:y val="0.86893077218850812"/>
          <c:w val="0.98496732026143807"/>
          <c:h val="9.54004380025745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Cumulative Proportion of Influenza and Other Respiratory Viruses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'NATIONAL VIRUSES'!$D$5:$S$5</c:f>
              <c:strCache>
                <c:ptCount val="1"/>
                <c:pt idx="0">
                  <c:v>A(H1N1)pdm09 A not subtyped A not subtypable A(H1) old (not circulating) A(H3) B Victoria B Yamagata B lineage not determined Parainfluenza  RSV Adenovirus Metapneumovirus Rhinovirus Coronavirus Bocavirus 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rgbClr val="0070C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'NATIONAL VIRUSES'!$D$5:$S$5</c:f>
              <c:strCache>
                <c:ptCount val="16"/>
                <c:pt idx="0">
                  <c:v>A(H1N1)pdm09</c:v>
                </c:pt>
                <c:pt idx="1">
                  <c:v>A not subtyped</c:v>
                </c:pt>
                <c:pt idx="2">
                  <c:v>A not subtypable</c:v>
                </c:pt>
                <c:pt idx="3">
                  <c:v>A(H1) old (not circulating)</c:v>
                </c:pt>
                <c:pt idx="4">
                  <c:v>A(H3)</c:v>
                </c:pt>
                <c:pt idx="5">
                  <c:v>B Victoria</c:v>
                </c:pt>
                <c:pt idx="6">
                  <c:v>B Yamagata</c:v>
                </c:pt>
                <c:pt idx="7">
                  <c:v>B lineage not determined</c:v>
                </c:pt>
                <c:pt idx="8">
                  <c:v>Parainfluenza </c:v>
                </c:pt>
                <c:pt idx="9">
                  <c:v>RSV</c:v>
                </c:pt>
                <c:pt idx="10">
                  <c:v>Adenovirus</c:v>
                </c:pt>
                <c:pt idx="11">
                  <c:v>Metapneumovirus</c:v>
                </c:pt>
                <c:pt idx="12">
                  <c:v>Rhinovirus</c:v>
                </c:pt>
                <c:pt idx="13">
                  <c:v>Coronavirus</c:v>
                </c:pt>
                <c:pt idx="14">
                  <c:v>Bocavirus</c:v>
                </c:pt>
                <c:pt idx="15">
                  <c:v>Other</c:v>
                </c:pt>
              </c:strCache>
            </c:strRef>
          </c:cat>
          <c:val>
            <c:numRef>
              <c:f>'NATIONAL VIRUSES'!$D$58:$S$58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Distribution of Influenza and Other Respiratory Viruses under Surveillance by EW. Jamaica</c:v>
            </c:pt>
          </c:strCache>
        </c:strRef>
      </c:tx>
      <c:layout>
        <c:manualLayout>
          <c:xMode val="edge"/>
          <c:yMode val="edge"/>
          <c:x val="0.10425325529334067"/>
          <c:y val="3.530947520448832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4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55E-2"/>
          <c:y val="0.16999592593785959"/>
          <c:w val="0.7977138625835678"/>
          <c:h val="0.57423006452278613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'NATIONAL VIRUSES'!$D$5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'NATIONAL VIRUSES'!$D$6:$D$57</c:f>
              <c:numCache>
                <c:formatCode>General</c:formatCode>
                <c:ptCount val="52"/>
              </c:numCache>
            </c:numRef>
          </c:val>
        </c:ser>
        <c:ser>
          <c:idx val="8"/>
          <c:order val="1"/>
          <c:tx>
            <c:strRef>
              <c:f>'NATIONAL VIRUSES'!$E$5</c:f>
              <c:strCache>
                <c:ptCount val="1"/>
                <c:pt idx="0">
                  <c:v>A not subtyped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'NATIONAL VIRUSES'!$E$6:$E$57</c:f>
              <c:numCache>
                <c:formatCode>General</c:formatCode>
                <c:ptCount val="52"/>
              </c:numCache>
            </c:numRef>
          </c:val>
        </c:ser>
        <c:ser>
          <c:idx val="9"/>
          <c:order val="2"/>
          <c:tx>
            <c:strRef>
              <c:f>'NATIONAL VIRUSES'!$F$5</c:f>
              <c:strCache>
                <c:ptCount val="1"/>
                <c:pt idx="0">
                  <c:v>A not subtypable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'NATIONAL VIRUSES'!$F$6:$F$57</c:f>
              <c:numCache>
                <c:formatCode>General</c:formatCode>
                <c:ptCount val="52"/>
              </c:numCache>
            </c:numRef>
          </c:val>
        </c:ser>
        <c:ser>
          <c:idx val="18"/>
          <c:order val="3"/>
          <c:tx>
            <c:strRef>
              <c:f>'NATIONAL VIRUSES'!$H$5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'NATIONAL VIRUSES'!$H$6:$H$57</c:f>
              <c:numCache>
                <c:formatCode>General</c:formatCode>
                <c:ptCount val="52"/>
              </c:numCache>
            </c:numRef>
          </c:val>
        </c:ser>
        <c:ser>
          <c:idx val="19"/>
          <c:order val="4"/>
          <c:tx>
            <c:strRef>
              <c:f>'NATIONAL VIRUSES'!$L$5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'NATIONAL VIRUSES'!$L$6:$L$57</c:f>
              <c:numCache>
                <c:formatCode>General</c:formatCode>
                <c:ptCount val="52"/>
              </c:numCache>
            </c:numRef>
          </c:val>
        </c:ser>
        <c:ser>
          <c:idx val="20"/>
          <c:order val="5"/>
          <c:tx>
            <c:strRef>
              <c:f>'NATIONAL VIRUSES'!$M$5</c:f>
              <c:strCache>
                <c:ptCount val="1"/>
                <c:pt idx="0">
                  <c:v>RSV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VIRUSES'!$M$6:$M$57</c:f>
              <c:numCache>
                <c:formatCode>General</c:formatCode>
                <c:ptCount val="52"/>
              </c:numCache>
            </c:numRef>
          </c:val>
        </c:ser>
        <c:ser>
          <c:idx val="21"/>
          <c:order val="6"/>
          <c:tx>
            <c:strRef>
              <c:f>'NATIONAL VIRUSES'!$N$5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'NATIONAL VIRUSES'!$N$6:$N$57</c:f>
              <c:numCache>
                <c:formatCode>General</c:formatCode>
                <c:ptCount val="52"/>
              </c:numCache>
            </c:numRef>
          </c:val>
        </c:ser>
        <c:ser>
          <c:idx val="22"/>
          <c:order val="7"/>
          <c:tx>
            <c:strRef>
              <c:f>'NATIONAL VIRUSES'!$O$5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'NATIONAL VIRUSES'!$O$6:$O$57</c:f>
              <c:numCache>
                <c:formatCode>General</c:formatCode>
                <c:ptCount val="52"/>
              </c:numCache>
            </c:numRef>
          </c:val>
        </c:ser>
        <c:ser>
          <c:idx val="23"/>
          <c:order val="8"/>
          <c:tx>
            <c:strRef>
              <c:f>'NATIONAL VIRUSES'!$P$5</c:f>
              <c:strCache>
                <c:ptCount val="1"/>
                <c:pt idx="0">
                  <c:v>Rhinovirus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'NATIONAL VIRUSES'!$P$6:$P$57</c:f>
              <c:numCache>
                <c:formatCode>General</c:formatCode>
                <c:ptCount val="52"/>
              </c:numCache>
            </c:numRef>
          </c:val>
        </c:ser>
        <c:ser>
          <c:idx val="24"/>
          <c:order val="9"/>
          <c:tx>
            <c:strRef>
              <c:f>'NATIONAL VIRUSES'!$Q$5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'NATIONAL VIRUSES'!$Q$6:$Q$57</c:f>
              <c:numCache>
                <c:formatCode>General</c:formatCode>
                <c:ptCount val="52"/>
              </c:numCache>
            </c:numRef>
          </c:val>
        </c:ser>
        <c:ser>
          <c:idx val="25"/>
          <c:order val="10"/>
          <c:tx>
            <c:strRef>
              <c:f>'NATIONAL VIRUSES'!$R$5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'NATIONAL VIRUSES'!$R$6:$R$57</c:f>
              <c:numCache>
                <c:formatCode>General</c:formatCode>
                <c:ptCount val="52"/>
              </c:numCache>
            </c:numRef>
          </c:val>
        </c:ser>
        <c:ser>
          <c:idx val="26"/>
          <c:order val="11"/>
          <c:tx>
            <c:strRef>
              <c:f>'NATIONAL VIRUSES'!$S$5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'NATIONAL VIRUSES'!$S$6:$S$57</c:f>
              <c:numCache>
                <c:formatCode>General</c:formatCode>
                <c:ptCount val="52"/>
              </c:numCache>
            </c:numRef>
          </c:val>
        </c:ser>
        <c:ser>
          <c:idx val="27"/>
          <c:order val="12"/>
          <c:tx>
            <c:strRef>
              <c:f>'NATIONAL VIRUSES'!$I$4:$K$4</c:f>
              <c:strCache>
                <c:ptCount val="1"/>
                <c:pt idx="0">
                  <c:v>Positive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'NATIONAL VIRUSES'!$Y$6:$Y$57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7242496"/>
        <c:axId val="184749440"/>
      </c:barChart>
      <c:lineChart>
        <c:grouping val="standard"/>
        <c:varyColors val="0"/>
        <c:ser>
          <c:idx val="28"/>
          <c:order val="13"/>
          <c:tx>
            <c:strRef>
              <c:f>'NATIONAL VIRUSES'!$Z$5</c:f>
              <c:strCache>
                <c:ptCount val="1"/>
                <c:pt idx="0">
                  <c:v>% Positive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'NATIONAL VIRUSES'!$Z$6:$Z$57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02560"/>
        <c:axId val="184750592"/>
      </c:lineChart>
      <c:catAx>
        <c:axId val="18724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4749440"/>
        <c:crosses val="autoZero"/>
        <c:auto val="1"/>
        <c:lblAlgn val="ctr"/>
        <c:lblOffset val="100"/>
        <c:noMultiLvlLbl val="0"/>
      </c:catAx>
      <c:valAx>
        <c:axId val="184749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Number positive samples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7242496"/>
        <c:crosses val="autoZero"/>
        <c:crossBetween val="between"/>
        <c:minorUnit val="1"/>
      </c:valAx>
      <c:valAx>
        <c:axId val="18475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Percentage positivity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87202560"/>
        <c:crosses val="max"/>
        <c:crossBetween val="between"/>
      </c:valAx>
      <c:catAx>
        <c:axId val="18720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47505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6.0466991013289921E-3"/>
          <c:y val="0.83153869655181989"/>
          <c:w val="0.96831485465902922"/>
          <c:h val="0.16841894763154605"/>
        </c:manualLayout>
      </c:layout>
      <c:overlay val="0"/>
      <c:txPr>
        <a:bodyPr/>
        <a:lstStyle/>
        <a:p>
          <a:pPr>
            <a:defRPr sz="1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Distribution of influenza B by lineage. Jamaica 2018</c:v>
            </c:pt>
          </c:strCache>
        </c:strRef>
      </c:tx>
      <c:layout/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'NATIONAL VIRUSES'!$I$5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'NATIONAL VIRUSES'!$I$6:$I$57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'NATIONAL VIRUSES'!$J$5</c:f>
              <c:strCache>
                <c:ptCount val="1"/>
                <c:pt idx="0">
                  <c:v>B Yamagata</c:v>
                </c:pt>
              </c:strCache>
            </c:strRef>
          </c:tx>
          <c:invertIfNegative val="0"/>
          <c:val>
            <c:numRef>
              <c:f>'NATIONAL VIRUSES'!$J$6:$J$57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'NATIONAL VIRUSES'!$K$5</c:f>
              <c:strCache>
                <c:ptCount val="1"/>
                <c:pt idx="0">
                  <c:v>B lineage not determined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'NATIONAL VIRUSES'!$K$6:$K$57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87243008"/>
        <c:axId val="184752896"/>
      </c:barChart>
      <c:catAx>
        <c:axId val="1872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475289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8475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 b="1" i="0" baseline="0">
                    <a:effectLst/>
                  </a:rPr>
                  <a:t>Number of positive cases for influenza B</a:t>
                </a:r>
                <a:endParaRPr lang="es-GT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009095561168062E-2"/>
              <c:y val="9.03321997798296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872430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4.2860470533426509E-2"/>
          <c:y val="0.92555331991951706"/>
          <c:w val="0.88618879663102912"/>
          <c:h val="5.633802816901412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Sentinel Surveillance of Severe Acute Respiratory Infection (SARI)
Distribution of SARI cases- influenza positive by EW. Jamaica 2018</c:v>
            </c:pt>
          </c:strCache>
        </c:strRef>
      </c:tx>
      <c:layout>
        <c:manualLayout>
          <c:xMode val="edge"/>
          <c:yMode val="edge"/>
          <c:x val="0.25921544291762966"/>
          <c:y val="3.738318143302953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SARI!$L$6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SARI!$L$8:$L$59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SARI!$M$6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val>
            <c:numRef>
              <c:f>SARI!$M$8:$M$59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SARI!$N$6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val>
            <c:numRef>
              <c:f>SARI!$N$8:$N$59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SARI!$O$6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val>
            <c:numRef>
              <c:f>SARI!$O$8:$O$59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SARI!$P$6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val>
            <c:numRef>
              <c:f>SARI!$P$8:$P$59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SARI!$Q$6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val>
            <c:numRef>
              <c:f>SARI!$Q$8:$Q$59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ser>
          <c:idx val="6"/>
          <c:order val="6"/>
          <c:tx>
            <c:strRef>
              <c:f>SARI!$R$6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SARI!$R$8:$R$59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B0E-4578-9642-6CB49D2C755E}"/>
            </c:ext>
          </c:extLst>
        </c:ser>
        <c:ser>
          <c:idx val="8"/>
          <c:order val="7"/>
          <c:tx>
            <c:strRef>
              <c:f>SARI!$S$6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val>
            <c:numRef>
              <c:f>SARI!$S$8:$S$59</c:f>
              <c:numCache>
                <c:formatCode>General</c:formatCode>
                <c:ptCount val="52"/>
              </c:numCache>
            </c:numRef>
          </c:val>
        </c:ser>
        <c:ser>
          <c:idx val="7"/>
          <c:order val="8"/>
          <c:tx>
            <c:strRef>
              <c:f>SARI!$T$6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val>
            <c:numRef>
              <c:f>SARI!$T$8:$T$59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400704"/>
        <c:axId val="199670528"/>
      </c:barChart>
      <c:catAx>
        <c:axId val="1874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670528"/>
        <c:crosses val="autoZero"/>
        <c:auto val="1"/>
        <c:lblAlgn val="ctr"/>
        <c:lblOffset val="100"/>
        <c:noMultiLvlLbl val="0"/>
      </c:catAx>
      <c:valAx>
        <c:axId val="1996705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cases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400704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Jamaica - Sentinel Surveillance of Severe Acute Respiratory Infection (SARI)
SARI cases with/without samples </c:v>
            </c:pt>
          </c:strCache>
        </c:strRef>
      </c:tx>
      <c:layout>
        <c:manualLayout>
          <c:xMode val="edge"/>
          <c:yMode val="edge"/>
          <c:x val="0.13782052029524597"/>
          <c:y val="1.4598540145985401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SARI with sample</c:v>
                </c:pt>
                <c:pt idx="1">
                  <c:v>SARI without sample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Sentinel Surveillance of Severe Acute Respiratory Infection (SARI)
 Number of SARI cases admitted to ICU by EW. Jamaica 2018
(percentage of SARI cases from all ICU admissions)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5523604898885066"/>
          <c:h val="0.45158893599838484"/>
        </c:manualLayout>
      </c:layout>
      <c:barChart>
        <c:barDir val="col"/>
        <c:grouping val="stacked"/>
        <c:varyColors val="0"/>
        <c:ser>
          <c:idx val="0"/>
          <c:order val="0"/>
          <c:tx>
            <c:v>SARI-related ICU admissions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87670528"/>
        <c:axId val="204163904"/>
      </c:barChart>
      <c:lineChart>
        <c:grouping val="standard"/>
        <c:varyColors val="0"/>
        <c:ser>
          <c:idx val="1"/>
          <c:order val="1"/>
          <c:tx>
            <c:v>% of SARI-related ICU admissions (from all ICU)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84480"/>
        <c:axId val="204164480"/>
      </c:lineChart>
      <c:catAx>
        <c:axId val="1876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4163904"/>
        <c:crosses val="autoZero"/>
        <c:auto val="1"/>
        <c:lblAlgn val="ctr"/>
        <c:lblOffset val="100"/>
        <c:noMultiLvlLbl val="0"/>
      </c:catAx>
      <c:valAx>
        <c:axId val="20416390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N° 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7670528"/>
        <c:crosses val="autoZero"/>
        <c:crossBetween val="between"/>
        <c:minorUnit val="1"/>
      </c:valAx>
      <c:valAx>
        <c:axId val="2041644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of SARI cases from ICU dmissions</a:t>
                </a:r>
              </a:p>
            </c:rich>
          </c:tx>
          <c:layout>
            <c:manualLayout>
              <c:xMode val="edge"/>
              <c:yMode val="edge"/>
              <c:x val="0.93113061810017694"/>
              <c:y val="9.7423975849172714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87284480"/>
        <c:crosses val="max"/>
        <c:crossBetween val="between"/>
      </c:valAx>
      <c:catAx>
        <c:axId val="18728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1644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3.2662487119417084E-2"/>
          <c:y val="0.90191495293857493"/>
          <c:w val="0.94554779590923987"/>
          <c:h val="8.8317037293415251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1471084</xdr:colOff>
      <xdr:row>1</xdr:row>
      <xdr:rowOff>148167</xdr:rowOff>
    </xdr:from>
    <xdr:to>
      <xdr:col>6</xdr:col>
      <xdr:colOff>505906</xdr:colOff>
      <xdr:row>3</xdr:row>
      <xdr:rowOff>4500501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084" y="338667"/>
          <a:ext cx="8295239" cy="473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GV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GV5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GV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GV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GV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GV4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121557</xdr:colOff>
      <xdr:row>51</xdr:row>
      <xdr:rowOff>96309</xdr:rowOff>
    </xdr:from>
    <xdr:to>
      <xdr:col>34</xdr:col>
      <xdr:colOff>544286</xdr:colOff>
      <xdr:row>64</xdr:row>
      <xdr:rowOff>39159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22</xdr:row>
      <xdr:rowOff>152400</xdr:rowOff>
    </xdr:from>
    <xdr:to>
      <xdr:col>28</xdr:col>
      <xdr:colOff>421821</xdr:colOff>
      <xdr:row>36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67</xdr:row>
      <xdr:rowOff>104775</xdr:rowOff>
    </xdr:from>
    <xdr:to>
      <xdr:col>15</xdr:col>
      <xdr:colOff>85725</xdr:colOff>
      <xdr:row>81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65</xdr:row>
      <xdr:rowOff>47624</xdr:rowOff>
    </xdr:from>
    <xdr:to>
      <xdr:col>34</xdr:col>
      <xdr:colOff>557893</xdr:colOff>
      <xdr:row>78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136071</xdr:rowOff>
    </xdr:from>
    <xdr:to>
      <xdr:col>16</xdr:col>
      <xdr:colOff>217714</xdr:colOff>
      <xdr:row>36</xdr:row>
      <xdr:rowOff>171450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38</xdr:row>
      <xdr:rowOff>0</xdr:rowOff>
    </xdr:from>
    <xdr:to>
      <xdr:col>15</xdr:col>
      <xdr:colOff>142875</xdr:colOff>
      <xdr:row>51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228601</xdr:colOff>
      <xdr:row>52</xdr:row>
      <xdr:rowOff>76201</xdr:rowOff>
    </xdr:from>
    <xdr:to>
      <xdr:col>15</xdr:col>
      <xdr:colOff>66675</xdr:colOff>
      <xdr:row>66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37</xdr:row>
      <xdr:rowOff>133350</xdr:rowOff>
    </xdr:from>
    <xdr:to>
      <xdr:col>34</xdr:col>
      <xdr:colOff>457200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15</xdr:col>
      <xdr:colOff>571499</xdr:colOff>
      <xdr:row>88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679448</xdr:colOff>
      <xdr:row>62</xdr:row>
      <xdr:rowOff>90486</xdr:rowOff>
    </xdr:from>
    <xdr:to>
      <xdr:col>29</xdr:col>
      <xdr:colOff>165100</xdr:colOff>
      <xdr:row>88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90</xdr:row>
      <xdr:rowOff>38100</xdr:rowOff>
    </xdr:from>
    <xdr:to>
      <xdr:col>14</xdr:col>
      <xdr:colOff>400050</xdr:colOff>
      <xdr:row>113</xdr:row>
      <xdr:rowOff>23813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15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9</xdr:col>
      <xdr:colOff>171450</xdr:colOff>
      <xdr:row>74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76</xdr:row>
      <xdr:rowOff>0</xdr:rowOff>
    </xdr:from>
    <xdr:to>
      <xdr:col>9</xdr:col>
      <xdr:colOff>52918</xdr:colOff>
      <xdr:row>89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647700</xdr:colOff>
      <xdr:row>90</xdr:row>
      <xdr:rowOff>171450</xdr:rowOff>
    </xdr:from>
    <xdr:to>
      <xdr:col>9</xdr:col>
      <xdr:colOff>52918</xdr:colOff>
      <xdr:row>104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39</xdr:row>
      <xdr:rowOff>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64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03" t="s">
        <v>219</v>
      </c>
      <c r="B1" s="303"/>
      <c r="C1" s="303"/>
      <c r="D1" s="303"/>
      <c r="E1" s="303"/>
      <c r="F1" s="303"/>
      <c r="G1" s="303"/>
    </row>
    <row r="2" spans="1:7" x14ac:dyDescent="0.25">
      <c r="A2" s="304"/>
      <c r="B2" s="304"/>
      <c r="C2" s="304"/>
      <c r="D2" s="304"/>
      <c r="E2" s="304"/>
      <c r="F2" s="304"/>
      <c r="G2" s="304"/>
    </row>
    <row r="3" spans="1:7" x14ac:dyDescent="0.25">
      <c r="A3" s="304"/>
      <c r="B3" s="304"/>
      <c r="C3" s="304"/>
      <c r="D3" s="304"/>
      <c r="E3" s="304"/>
      <c r="F3" s="304"/>
      <c r="G3" s="304"/>
    </row>
    <row r="4" spans="1:7" ht="369.75" customHeight="1" x14ac:dyDescent="0.25">
      <c r="A4" s="304"/>
      <c r="B4" s="304"/>
      <c r="C4" s="304"/>
      <c r="D4" s="304"/>
      <c r="E4" s="304"/>
      <c r="F4" s="304"/>
      <c r="G4" s="304"/>
    </row>
    <row r="5" spans="1:7" x14ac:dyDescent="0.25">
      <c r="A5" s="305"/>
      <c r="B5" s="305"/>
      <c r="C5" s="305"/>
      <c r="D5" s="305"/>
      <c r="E5" s="305"/>
      <c r="F5" s="305"/>
      <c r="G5" s="305"/>
    </row>
    <row r="6" spans="1:7" ht="24.75" customHeight="1" x14ac:dyDescent="0.25">
      <c r="A6" s="221" t="s">
        <v>212</v>
      </c>
      <c r="B6" s="221" t="s">
        <v>213</v>
      </c>
      <c r="C6" s="221" t="s">
        <v>214</v>
      </c>
      <c r="D6" s="221" t="s">
        <v>215</v>
      </c>
      <c r="E6" s="221" t="s">
        <v>216</v>
      </c>
      <c r="F6" s="221" t="s">
        <v>217</v>
      </c>
      <c r="G6" s="221" t="s">
        <v>218</v>
      </c>
    </row>
    <row r="7" spans="1:7" x14ac:dyDescent="0.25">
      <c r="A7" s="222" t="s">
        <v>7</v>
      </c>
      <c r="B7" s="222" t="s">
        <v>5</v>
      </c>
      <c r="C7" s="222" t="s">
        <v>8</v>
      </c>
      <c r="D7" s="223" t="s">
        <v>69</v>
      </c>
      <c r="E7" s="223" t="s">
        <v>70</v>
      </c>
      <c r="F7" s="223" t="s">
        <v>67</v>
      </c>
      <c r="G7" s="223" t="s">
        <v>71</v>
      </c>
    </row>
    <row r="8" spans="1:7" hidden="1" x14ac:dyDescent="0.25">
      <c r="A8" s="23"/>
      <c r="B8" s="23"/>
      <c r="C8" s="23"/>
      <c r="D8" s="301" t="s">
        <v>413</v>
      </c>
      <c r="E8" s="302" t="s">
        <v>414</v>
      </c>
      <c r="F8" s="302" t="s">
        <v>415</v>
      </c>
      <c r="G8" s="302" t="s">
        <v>416</v>
      </c>
    </row>
    <row r="9" spans="1:7" hidden="1" x14ac:dyDescent="0.25">
      <c r="A9" s="23"/>
      <c r="B9" s="23"/>
      <c r="C9" s="23"/>
      <c r="D9" s="302" t="s">
        <v>417</v>
      </c>
      <c r="E9" s="302" t="s">
        <v>418</v>
      </c>
      <c r="F9" s="302" t="s">
        <v>419</v>
      </c>
      <c r="G9" s="302" t="s">
        <v>420</v>
      </c>
    </row>
    <row r="10" spans="1:7" hidden="1" x14ac:dyDescent="0.25">
      <c r="A10" s="23"/>
      <c r="B10" s="23"/>
      <c r="C10" s="23"/>
      <c r="D10" s="302" t="s">
        <v>74</v>
      </c>
      <c r="E10" s="302" t="s">
        <v>421</v>
      </c>
      <c r="F10" s="302" t="s">
        <v>422</v>
      </c>
      <c r="G10" s="302" t="s">
        <v>423</v>
      </c>
    </row>
    <row r="11" spans="1:7" hidden="1" x14ac:dyDescent="0.25">
      <c r="A11" s="117"/>
      <c r="B11" s="117"/>
      <c r="C11" s="117"/>
      <c r="D11" s="302" t="s">
        <v>424</v>
      </c>
      <c r="E11" s="302" t="s">
        <v>425</v>
      </c>
      <c r="F11" s="302" t="s">
        <v>425</v>
      </c>
      <c r="G11" s="302" t="s">
        <v>425</v>
      </c>
    </row>
    <row r="12" spans="1:7" hidden="1" x14ac:dyDescent="0.25">
      <c r="A12" s="117"/>
      <c r="B12" s="117"/>
      <c r="C12" s="117"/>
      <c r="D12" s="302" t="s">
        <v>425</v>
      </c>
      <c r="E12" s="302"/>
      <c r="F12" s="302"/>
      <c r="G12" s="302"/>
    </row>
    <row r="13" spans="1:7" s="177" customFormat="1" x14ac:dyDescent="0.25">
      <c r="A13" s="123"/>
      <c r="B13" s="124">
        <v>2018</v>
      </c>
      <c r="C13" s="123">
        <v>1</v>
      </c>
      <c r="D13" s="187"/>
      <c r="E13" s="180"/>
      <c r="F13" s="181"/>
      <c r="G13" s="186"/>
    </row>
    <row r="14" spans="1:7" s="177" customFormat="1" x14ac:dyDescent="0.25">
      <c r="A14" s="123"/>
      <c r="B14" s="124">
        <v>2018</v>
      </c>
      <c r="C14" s="123">
        <v>2</v>
      </c>
      <c r="D14" s="187"/>
      <c r="E14" s="180"/>
      <c r="F14" s="181"/>
      <c r="G14" s="186"/>
    </row>
    <row r="15" spans="1:7" s="177" customFormat="1" x14ac:dyDescent="0.25">
      <c r="A15" s="123"/>
      <c r="B15" s="124">
        <v>2018</v>
      </c>
      <c r="C15" s="123">
        <v>3</v>
      </c>
      <c r="D15" s="179"/>
      <c r="E15" s="180"/>
      <c r="F15" s="181"/>
      <c r="G15" s="186"/>
    </row>
    <row r="16" spans="1:7" s="177" customFormat="1" x14ac:dyDescent="0.25">
      <c r="A16" s="123"/>
      <c r="B16" s="124">
        <v>2018</v>
      </c>
      <c r="C16" s="123">
        <v>4</v>
      </c>
      <c r="D16" s="179"/>
      <c r="E16" s="180"/>
      <c r="F16" s="181"/>
      <c r="G16" s="186"/>
    </row>
    <row r="17" spans="1:7" s="177" customFormat="1" x14ac:dyDescent="0.25">
      <c r="A17" s="123"/>
      <c r="B17" s="124">
        <v>2018</v>
      </c>
      <c r="C17" s="123">
        <v>5</v>
      </c>
      <c r="D17" s="179"/>
      <c r="E17" s="180"/>
      <c r="F17" s="181"/>
      <c r="G17" s="186"/>
    </row>
    <row r="18" spans="1:7" s="177" customFormat="1" x14ac:dyDescent="0.25">
      <c r="A18" s="123"/>
      <c r="B18" s="124">
        <v>2018</v>
      </c>
      <c r="C18" s="123">
        <v>6</v>
      </c>
      <c r="D18" s="179"/>
      <c r="E18" s="180"/>
      <c r="F18" s="181"/>
      <c r="G18" s="186"/>
    </row>
    <row r="19" spans="1:7" s="177" customFormat="1" x14ac:dyDescent="0.25">
      <c r="A19" s="123"/>
      <c r="B19" s="124">
        <v>2018</v>
      </c>
      <c r="C19" s="123">
        <v>7</v>
      </c>
      <c r="D19" s="179"/>
      <c r="E19" s="180"/>
      <c r="F19" s="181"/>
      <c r="G19" s="186"/>
    </row>
    <row r="20" spans="1:7" s="177" customFormat="1" x14ac:dyDescent="0.25">
      <c r="A20" s="123"/>
      <c r="B20" s="124">
        <v>2018</v>
      </c>
      <c r="C20" s="123">
        <v>8</v>
      </c>
      <c r="D20" s="179"/>
      <c r="E20" s="180"/>
      <c r="F20" s="181"/>
      <c r="G20" s="186"/>
    </row>
    <row r="21" spans="1:7" s="177" customFormat="1" x14ac:dyDescent="0.25">
      <c r="A21" s="123"/>
      <c r="B21" s="124">
        <v>2018</v>
      </c>
      <c r="C21" s="123">
        <v>9</v>
      </c>
      <c r="D21" s="179"/>
      <c r="E21" s="180"/>
      <c r="F21" s="181"/>
      <c r="G21" s="186"/>
    </row>
    <row r="22" spans="1:7" s="177" customFormat="1" x14ac:dyDescent="0.25">
      <c r="A22" s="123"/>
      <c r="B22" s="124">
        <v>2018</v>
      </c>
      <c r="C22" s="123">
        <v>10</v>
      </c>
      <c r="D22" s="179"/>
      <c r="E22" s="180"/>
      <c r="F22" s="181"/>
      <c r="G22" s="186"/>
    </row>
    <row r="23" spans="1:7" s="177" customFormat="1" x14ac:dyDescent="0.25">
      <c r="A23" s="123"/>
      <c r="B23" s="124">
        <v>2018</v>
      </c>
      <c r="C23" s="123">
        <v>11</v>
      </c>
      <c r="D23" s="179"/>
      <c r="E23" s="180"/>
      <c r="F23" s="181"/>
      <c r="G23" s="186"/>
    </row>
    <row r="24" spans="1:7" s="177" customFormat="1" x14ac:dyDescent="0.25">
      <c r="A24" s="123"/>
      <c r="B24" s="124">
        <v>2018</v>
      </c>
      <c r="C24" s="123">
        <v>12</v>
      </c>
      <c r="D24" s="179"/>
      <c r="E24" s="180"/>
      <c r="F24" s="181"/>
      <c r="G24" s="186"/>
    </row>
    <row r="25" spans="1:7" s="177" customFormat="1" x14ac:dyDescent="0.25">
      <c r="A25" s="123"/>
      <c r="B25" s="124">
        <v>2018</v>
      </c>
      <c r="C25" s="123">
        <v>13</v>
      </c>
      <c r="D25" s="179"/>
      <c r="E25" s="180"/>
      <c r="F25" s="181"/>
      <c r="G25" s="186"/>
    </row>
    <row r="26" spans="1:7" s="177" customFormat="1" x14ac:dyDescent="0.25">
      <c r="A26" s="123"/>
      <c r="B26" s="124">
        <v>2018</v>
      </c>
      <c r="C26" s="123">
        <v>14</v>
      </c>
      <c r="D26" s="179"/>
      <c r="E26" s="180"/>
      <c r="F26" s="181"/>
      <c r="G26" s="186"/>
    </row>
    <row r="27" spans="1:7" s="177" customFormat="1" x14ac:dyDescent="0.25">
      <c r="A27" s="123"/>
      <c r="B27" s="124">
        <v>2018</v>
      </c>
      <c r="C27" s="123">
        <v>15</v>
      </c>
      <c r="D27" s="179"/>
      <c r="E27" s="180"/>
      <c r="F27" s="181"/>
      <c r="G27" s="186"/>
    </row>
    <row r="28" spans="1:7" s="177" customFormat="1" x14ac:dyDescent="0.25">
      <c r="A28" s="123"/>
      <c r="B28" s="124">
        <v>2018</v>
      </c>
      <c r="C28" s="123">
        <v>16</v>
      </c>
      <c r="D28" s="179"/>
      <c r="E28" s="180"/>
      <c r="F28" s="181"/>
      <c r="G28" s="186"/>
    </row>
    <row r="29" spans="1:7" s="177" customFormat="1" x14ac:dyDescent="0.25">
      <c r="A29" s="123"/>
      <c r="B29" s="124">
        <v>2018</v>
      </c>
      <c r="C29" s="123">
        <v>17</v>
      </c>
      <c r="D29" s="179"/>
      <c r="E29" s="180"/>
      <c r="F29" s="181"/>
      <c r="G29" s="186"/>
    </row>
    <row r="30" spans="1:7" s="177" customFormat="1" x14ac:dyDescent="0.25">
      <c r="A30" s="123"/>
      <c r="B30" s="124">
        <v>2018</v>
      </c>
      <c r="C30" s="123">
        <v>18</v>
      </c>
      <c r="D30" s="179"/>
      <c r="E30" s="180"/>
      <c r="F30" s="181"/>
      <c r="G30" s="186"/>
    </row>
    <row r="31" spans="1:7" s="177" customFormat="1" x14ac:dyDescent="0.25">
      <c r="A31" s="123"/>
      <c r="B31" s="124">
        <v>2018</v>
      </c>
      <c r="C31" s="123">
        <v>19</v>
      </c>
      <c r="D31" s="179"/>
      <c r="E31" s="180"/>
      <c r="F31" s="181"/>
      <c r="G31" s="186"/>
    </row>
    <row r="32" spans="1:7" s="177" customFormat="1" x14ac:dyDescent="0.25">
      <c r="A32" s="123"/>
      <c r="B32" s="124">
        <v>2018</v>
      </c>
      <c r="C32" s="123">
        <v>20</v>
      </c>
      <c r="D32" s="179"/>
      <c r="E32" s="180"/>
      <c r="F32" s="181"/>
      <c r="G32" s="186"/>
    </row>
    <row r="33" spans="1:7" s="177" customFormat="1" x14ac:dyDescent="0.25">
      <c r="A33" s="123"/>
      <c r="B33" s="124">
        <v>2018</v>
      </c>
      <c r="C33" s="123">
        <v>21</v>
      </c>
      <c r="D33" s="179"/>
      <c r="E33" s="180"/>
      <c r="F33" s="181"/>
      <c r="G33" s="186"/>
    </row>
    <row r="34" spans="1:7" s="177" customFormat="1" x14ac:dyDescent="0.25">
      <c r="A34" s="123"/>
      <c r="B34" s="124">
        <v>2018</v>
      </c>
      <c r="C34" s="123">
        <v>22</v>
      </c>
      <c r="D34" s="179"/>
      <c r="E34" s="180"/>
      <c r="F34" s="181"/>
      <c r="G34" s="186"/>
    </row>
    <row r="35" spans="1:7" s="177" customFormat="1" x14ac:dyDescent="0.25">
      <c r="A35" s="123"/>
      <c r="B35" s="124">
        <v>2018</v>
      </c>
      <c r="C35" s="123">
        <v>23</v>
      </c>
      <c r="D35" s="179"/>
      <c r="E35" s="180"/>
      <c r="F35" s="181"/>
      <c r="G35" s="186"/>
    </row>
    <row r="36" spans="1:7" s="177" customFormat="1" x14ac:dyDescent="0.25">
      <c r="A36" s="123"/>
      <c r="B36" s="124">
        <v>2018</v>
      </c>
      <c r="C36" s="123">
        <v>24</v>
      </c>
      <c r="D36" s="179"/>
      <c r="E36" s="180"/>
      <c r="F36" s="181"/>
      <c r="G36" s="186"/>
    </row>
    <row r="37" spans="1:7" s="177" customFormat="1" x14ac:dyDescent="0.25">
      <c r="A37" s="123"/>
      <c r="B37" s="124">
        <v>2018</v>
      </c>
      <c r="C37" s="123">
        <v>25</v>
      </c>
      <c r="D37" s="179"/>
      <c r="E37" s="180"/>
      <c r="F37" s="181"/>
      <c r="G37" s="186"/>
    </row>
    <row r="38" spans="1:7" s="177" customFormat="1" x14ac:dyDescent="0.25">
      <c r="A38" s="123"/>
      <c r="B38" s="124">
        <v>2018</v>
      </c>
      <c r="C38" s="123">
        <v>26</v>
      </c>
      <c r="D38" s="179"/>
      <c r="E38" s="180"/>
      <c r="F38" s="181"/>
      <c r="G38" s="186"/>
    </row>
    <row r="39" spans="1:7" s="177" customFormat="1" x14ac:dyDescent="0.25">
      <c r="A39" s="123"/>
      <c r="B39" s="124">
        <v>2018</v>
      </c>
      <c r="C39" s="123">
        <v>27</v>
      </c>
      <c r="D39" s="179"/>
      <c r="E39" s="180"/>
      <c r="F39" s="181"/>
      <c r="G39" s="186"/>
    </row>
    <row r="40" spans="1:7" s="177" customFormat="1" x14ac:dyDescent="0.25">
      <c r="A40" s="123"/>
      <c r="B40" s="124">
        <v>2018</v>
      </c>
      <c r="C40" s="123">
        <v>28</v>
      </c>
      <c r="D40" s="179"/>
      <c r="E40" s="180"/>
      <c r="F40" s="181"/>
      <c r="G40" s="186"/>
    </row>
    <row r="41" spans="1:7" s="177" customFormat="1" x14ac:dyDescent="0.25">
      <c r="A41" s="123"/>
      <c r="B41" s="124">
        <v>2018</v>
      </c>
      <c r="C41" s="123">
        <v>29</v>
      </c>
      <c r="D41" s="179"/>
      <c r="E41" s="180"/>
      <c r="F41" s="181"/>
      <c r="G41" s="186"/>
    </row>
    <row r="42" spans="1:7" s="177" customFormat="1" x14ac:dyDescent="0.25">
      <c r="A42" s="123"/>
      <c r="B42" s="124">
        <v>2018</v>
      </c>
      <c r="C42" s="123">
        <v>30</v>
      </c>
      <c r="D42" s="179"/>
      <c r="E42" s="180"/>
      <c r="F42" s="181"/>
      <c r="G42" s="186"/>
    </row>
    <row r="43" spans="1:7" s="177" customFormat="1" x14ac:dyDescent="0.25">
      <c r="A43" s="123"/>
      <c r="B43" s="124">
        <v>2018</v>
      </c>
      <c r="C43" s="123">
        <v>31</v>
      </c>
      <c r="D43" s="179"/>
      <c r="E43" s="180"/>
      <c r="F43" s="181"/>
      <c r="G43" s="186"/>
    </row>
    <row r="44" spans="1:7" s="177" customFormat="1" x14ac:dyDescent="0.25">
      <c r="A44" s="123"/>
      <c r="B44" s="124">
        <v>2018</v>
      </c>
      <c r="C44" s="123">
        <v>32</v>
      </c>
      <c r="D44" s="179"/>
      <c r="E44" s="180"/>
      <c r="F44" s="181"/>
      <c r="G44" s="186"/>
    </row>
    <row r="45" spans="1:7" s="177" customFormat="1" x14ac:dyDescent="0.25">
      <c r="A45" s="123"/>
      <c r="B45" s="124">
        <v>2018</v>
      </c>
      <c r="C45" s="123">
        <v>33</v>
      </c>
      <c r="D45" s="179"/>
      <c r="E45" s="180"/>
      <c r="F45" s="181"/>
      <c r="G45" s="186"/>
    </row>
    <row r="46" spans="1:7" s="177" customFormat="1" x14ac:dyDescent="0.25">
      <c r="A46" s="123"/>
      <c r="B46" s="124">
        <v>2018</v>
      </c>
      <c r="C46" s="123">
        <v>34</v>
      </c>
      <c r="D46" s="179"/>
      <c r="E46" s="180"/>
      <c r="F46" s="181"/>
      <c r="G46" s="186"/>
    </row>
    <row r="47" spans="1:7" s="177" customFormat="1" x14ac:dyDescent="0.25">
      <c r="A47" s="123"/>
      <c r="B47" s="124">
        <v>2018</v>
      </c>
      <c r="C47" s="123">
        <v>35</v>
      </c>
      <c r="D47" s="179"/>
      <c r="E47" s="180"/>
      <c r="F47" s="181"/>
      <c r="G47" s="186"/>
    </row>
    <row r="48" spans="1:7" s="177" customFormat="1" x14ac:dyDescent="0.25">
      <c r="A48" s="123"/>
      <c r="B48" s="124">
        <v>2018</v>
      </c>
      <c r="C48" s="123">
        <v>36</v>
      </c>
      <c r="D48" s="179"/>
      <c r="E48" s="180"/>
      <c r="F48" s="181"/>
      <c r="G48" s="186"/>
    </row>
    <row r="49" spans="1:7" s="177" customFormat="1" x14ac:dyDescent="0.25">
      <c r="A49" s="123"/>
      <c r="B49" s="124">
        <v>2018</v>
      </c>
      <c r="C49" s="123">
        <v>37</v>
      </c>
      <c r="D49" s="179"/>
      <c r="E49" s="180"/>
      <c r="F49" s="181"/>
      <c r="G49" s="186"/>
    </row>
    <row r="50" spans="1:7" s="177" customFormat="1" x14ac:dyDescent="0.25">
      <c r="A50" s="123"/>
      <c r="B50" s="124">
        <v>2018</v>
      </c>
      <c r="C50" s="123">
        <v>38</v>
      </c>
      <c r="D50" s="179"/>
      <c r="E50" s="180"/>
      <c r="F50" s="181"/>
      <c r="G50" s="186"/>
    </row>
    <row r="51" spans="1:7" s="177" customFormat="1" x14ac:dyDescent="0.25">
      <c r="A51" s="123"/>
      <c r="B51" s="124">
        <v>2018</v>
      </c>
      <c r="C51" s="123">
        <v>39</v>
      </c>
      <c r="D51" s="179"/>
      <c r="E51" s="180"/>
      <c r="F51" s="181"/>
      <c r="G51" s="186"/>
    </row>
    <row r="52" spans="1:7" s="177" customFormat="1" x14ac:dyDescent="0.25">
      <c r="A52" s="123"/>
      <c r="B52" s="124">
        <v>2018</v>
      </c>
      <c r="C52" s="123">
        <v>40</v>
      </c>
      <c r="D52" s="179"/>
      <c r="E52" s="180"/>
      <c r="F52" s="181"/>
      <c r="G52" s="186"/>
    </row>
    <row r="53" spans="1:7" s="177" customFormat="1" x14ac:dyDescent="0.25">
      <c r="A53" s="123"/>
      <c r="B53" s="124">
        <v>2018</v>
      </c>
      <c r="C53" s="123">
        <v>41</v>
      </c>
      <c r="D53" s="179"/>
      <c r="E53" s="180"/>
      <c r="F53" s="181"/>
      <c r="G53" s="186"/>
    </row>
    <row r="54" spans="1:7" s="177" customFormat="1" x14ac:dyDescent="0.25">
      <c r="A54" s="123"/>
      <c r="B54" s="124">
        <v>2018</v>
      </c>
      <c r="C54" s="123">
        <v>42</v>
      </c>
      <c r="D54" s="179"/>
      <c r="E54" s="180"/>
      <c r="F54" s="181"/>
      <c r="G54" s="186"/>
    </row>
    <row r="55" spans="1:7" s="177" customFormat="1" x14ac:dyDescent="0.25">
      <c r="A55" s="123"/>
      <c r="B55" s="124">
        <v>2018</v>
      </c>
      <c r="C55" s="123">
        <v>43</v>
      </c>
      <c r="D55" s="179"/>
      <c r="E55" s="180"/>
      <c r="F55" s="181"/>
      <c r="G55" s="186"/>
    </row>
    <row r="56" spans="1:7" s="177" customFormat="1" x14ac:dyDescent="0.25">
      <c r="A56" s="123"/>
      <c r="B56" s="124">
        <v>2018</v>
      </c>
      <c r="C56" s="123">
        <v>44</v>
      </c>
      <c r="D56" s="179"/>
      <c r="E56" s="180"/>
      <c r="F56" s="181"/>
      <c r="G56" s="186"/>
    </row>
    <row r="57" spans="1:7" s="177" customFormat="1" x14ac:dyDescent="0.25">
      <c r="A57" s="123"/>
      <c r="B57" s="124">
        <v>2018</v>
      </c>
      <c r="C57" s="123">
        <v>45</v>
      </c>
      <c r="D57" s="179"/>
      <c r="E57" s="180"/>
      <c r="F57" s="181"/>
      <c r="G57" s="186"/>
    </row>
    <row r="58" spans="1:7" s="177" customFormat="1" x14ac:dyDescent="0.25">
      <c r="A58" s="123"/>
      <c r="B58" s="124">
        <v>2018</v>
      </c>
      <c r="C58" s="123">
        <v>46</v>
      </c>
      <c r="D58" s="179"/>
      <c r="E58" s="180"/>
      <c r="F58" s="181"/>
      <c r="G58" s="186"/>
    </row>
    <row r="59" spans="1:7" s="177" customFormat="1" x14ac:dyDescent="0.25">
      <c r="A59" s="123"/>
      <c r="B59" s="124">
        <v>2018</v>
      </c>
      <c r="C59" s="123">
        <v>47</v>
      </c>
      <c r="D59" s="179"/>
      <c r="E59" s="180"/>
      <c r="F59" s="181"/>
      <c r="G59" s="186"/>
    </row>
    <row r="60" spans="1:7" s="177" customFormat="1" x14ac:dyDescent="0.25">
      <c r="A60" s="123"/>
      <c r="B60" s="124">
        <v>2018</v>
      </c>
      <c r="C60" s="123">
        <v>48</v>
      </c>
      <c r="D60" s="179"/>
      <c r="E60" s="180"/>
      <c r="F60" s="181"/>
      <c r="G60" s="186"/>
    </row>
    <row r="61" spans="1:7" s="177" customFormat="1" x14ac:dyDescent="0.25">
      <c r="A61" s="123"/>
      <c r="B61" s="124">
        <v>2018</v>
      </c>
      <c r="C61" s="123">
        <v>49</v>
      </c>
      <c r="D61" s="179"/>
      <c r="E61" s="180"/>
      <c r="F61" s="181"/>
      <c r="G61" s="186"/>
    </row>
    <row r="62" spans="1:7" s="177" customFormat="1" x14ac:dyDescent="0.25">
      <c r="A62" s="123"/>
      <c r="B62" s="124">
        <v>2018</v>
      </c>
      <c r="C62" s="123">
        <v>50</v>
      </c>
      <c r="D62" s="179"/>
      <c r="E62" s="180"/>
      <c r="F62" s="181"/>
      <c r="G62" s="186"/>
    </row>
    <row r="63" spans="1:7" s="177" customFormat="1" x14ac:dyDescent="0.25">
      <c r="A63" s="123"/>
      <c r="B63" s="124">
        <v>2018</v>
      </c>
      <c r="C63" s="123">
        <v>51</v>
      </c>
      <c r="D63" s="179"/>
      <c r="E63" s="180"/>
      <c r="F63" s="181"/>
      <c r="G63" s="186"/>
    </row>
    <row r="64" spans="1:7" s="177" customFormat="1" x14ac:dyDescent="0.25">
      <c r="A64" s="123"/>
      <c r="B64" s="124">
        <v>2018</v>
      </c>
      <c r="C64" s="123">
        <v>52</v>
      </c>
      <c r="D64" s="179"/>
      <c r="E64" s="180"/>
      <c r="F64" s="181"/>
      <c r="G64" s="186"/>
    </row>
  </sheetData>
  <autoFilter ref="A6:G6"/>
  <mergeCells count="2">
    <mergeCell ref="A1:G1"/>
    <mergeCell ref="A2:G5"/>
  </mergeCells>
  <dataValidations count="4">
    <dataValidation type="list" allowBlank="1" showInputMessage="1" showErrorMessage="1" sqref="D13:D64">
      <formula1>$D$8:$D$12</formula1>
    </dataValidation>
    <dataValidation type="list" allowBlank="1" showInputMessage="1" showErrorMessage="1" sqref="E13:E64">
      <formula1>$E$8:$E$11</formula1>
    </dataValidation>
    <dataValidation type="list" allowBlank="1" showInputMessage="1" showErrorMessage="1" sqref="F13:F64">
      <formula1>$F$8:$F$11</formula1>
    </dataValidation>
    <dataValidation type="list" allowBlank="1" showInputMessage="1" showErrorMessage="1" sqref="G13:G64">
      <formula1>$G$8:$G$11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O31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11.42578125" style="177"/>
    <col min="2" max="2" width="19.85546875" style="177" bestFit="1" customWidth="1"/>
    <col min="3" max="16384" width="11.42578125" style="177"/>
  </cols>
  <sheetData>
    <row r="1" spans="1:15" x14ac:dyDescent="0.25">
      <c r="A1" s="178" t="s">
        <v>209</v>
      </c>
      <c r="B1" s="177" t="s">
        <v>208</v>
      </c>
      <c r="C1" s="177" t="s">
        <v>207</v>
      </c>
      <c r="D1" s="177" t="s">
        <v>210</v>
      </c>
      <c r="E1" s="177" t="s">
        <v>211</v>
      </c>
      <c r="G1" s="177" t="s">
        <v>208</v>
      </c>
      <c r="J1" s="177" t="s">
        <v>390</v>
      </c>
      <c r="K1" s="177" t="s">
        <v>391</v>
      </c>
    </row>
    <row r="2" spans="1:15" x14ac:dyDescent="0.25">
      <c r="A2" s="215">
        <v>2018</v>
      </c>
      <c r="B2" s="177" t="s">
        <v>220</v>
      </c>
      <c r="C2" s="215" t="s">
        <v>395</v>
      </c>
      <c r="D2" s="216"/>
      <c r="E2" s="216"/>
      <c r="G2" s="177" t="s">
        <v>309</v>
      </c>
      <c r="J2" s="177">
        <v>2018</v>
      </c>
      <c r="K2" s="177">
        <v>2018</v>
      </c>
    </row>
    <row r="3" spans="1:15" x14ac:dyDescent="0.25">
      <c r="A3" s="177" t="s">
        <v>202</v>
      </c>
      <c r="B3" s="177" t="s">
        <v>203</v>
      </c>
      <c r="C3" s="177" t="s">
        <v>204</v>
      </c>
    </row>
    <row r="4" spans="1:15" x14ac:dyDescent="0.25">
      <c r="A4" s="177">
        <v>1</v>
      </c>
      <c r="B4" s="177" t="s">
        <v>394</v>
      </c>
      <c r="C4" s="177" t="str">
        <f>"ACCUMULATED INDICATORS FOR THE YEAR "  &amp; $A$2 &amp; "
(total samples were used for the calculation) "</f>
        <v xml:space="preserve">ACCUMULATED INDICATORS FOR THE YEAR 2018
(total samples were used for the calculation) </v>
      </c>
      <c r="L4" s="143"/>
    </row>
    <row r="5" spans="1:15" x14ac:dyDescent="0.25">
      <c r="A5" s="177">
        <v>1</v>
      </c>
      <c r="B5" s="177" t="s">
        <v>393</v>
      </c>
      <c r="C5" s="177" t="str">
        <f>"Distribution of Influenza and Other Respiratory Viruses under Surveillance by EW. " &amp; IF($E$2 &lt;&gt; "",$E$2,IF($D$2 &lt;&gt; "",$D$2,$C$2))</f>
        <v>Distribution of Influenza and Other Respiratory Viruses under Surveillance by EW. Jamaica</v>
      </c>
    </row>
    <row r="6" spans="1:15" x14ac:dyDescent="0.25">
      <c r="A6" s="177">
        <v>2</v>
      </c>
      <c r="B6" s="177" t="s">
        <v>393</v>
      </c>
      <c r="C6" s="177" t="str">
        <f>"Percent of Tests Positive for Influenza, compared to Other Respiratory Viruses. " &amp; IF($E$2 &lt;&gt; "",$E$2,IF($D$2 &lt;&gt; "",$D$2,$C$2)) &amp; " " &amp; $A$2</f>
        <v>Percent of Tests Positive for Influenza, compared to Other Respiratory Viruses. Jamaica 2018</v>
      </c>
    </row>
    <row r="7" spans="1:15" x14ac:dyDescent="0.25">
      <c r="A7" s="177">
        <v>3</v>
      </c>
      <c r="B7" s="177" t="s">
        <v>393</v>
      </c>
      <c r="C7" s="177" t="str">
        <f>"Distribution of Influenza (types and subtypes) by EW. " &amp; IF($E$2 &lt;&gt; "",$E$2,IF($D$2 &lt;&gt; "",$D$2,$C$2)) &amp; " " &amp; $A$2</f>
        <v>Distribution of Influenza (types and subtypes) by EW. Jamaica 2018</v>
      </c>
    </row>
    <row r="8" spans="1:15" x14ac:dyDescent="0.25">
      <c r="A8" s="177">
        <v>4</v>
      </c>
      <c r="B8" s="177" t="s">
        <v>393</v>
      </c>
      <c r="C8" s="177" t="str">
        <f>"Distribution of influenza B by lineage. "&amp; IF($E$2 &lt;&gt; "",$E$2,IF($D$2 &lt;&gt; "",$D$2,$C$2)) &amp; " " &amp; $A$2</f>
        <v>Distribution of influenza B by lineage. Jamaica 2018</v>
      </c>
    </row>
    <row r="9" spans="1:15" x14ac:dyDescent="0.25">
      <c r="A9" s="177">
        <v>5</v>
      </c>
      <c r="B9" s="177" t="s">
        <v>393</v>
      </c>
      <c r="C9" s="219" t="s">
        <v>253</v>
      </c>
    </row>
    <row r="10" spans="1:15" x14ac:dyDescent="0.25">
      <c r="A10" s="177">
        <v>6</v>
      </c>
      <c r="B10" s="177" t="s">
        <v>393</v>
      </c>
      <c r="C10" s="217" t="s">
        <v>254</v>
      </c>
    </row>
    <row r="11" spans="1:15" x14ac:dyDescent="0.25">
      <c r="A11" s="177">
        <v>0</v>
      </c>
      <c r="B11" s="177" t="s">
        <v>389</v>
      </c>
      <c r="C11" s="217" t="str">
        <f>IF($E$2 &lt;&gt; "",$E$2,IF($D$2 &lt;&gt; "",$D$2,$C$2)) &amp; " - Sentinel  SARI surveillance " &amp; " " &amp;$A$2 &amp;
"Number of SARI cases (in comparison to last year(s))"</f>
        <v>Jamaica - Sentinel  SARI surveillance  2018Number of SARI cases (in comparison to last year(s))</v>
      </c>
    </row>
    <row r="12" spans="1:15" x14ac:dyDescent="0.25">
      <c r="A12" s="177">
        <v>1</v>
      </c>
      <c r="B12" s="177" t="s">
        <v>389</v>
      </c>
      <c r="C12" s="217" t="str">
        <f>"Sentinel Surveillance of Severe Acute Respiratory Infection (SARI)
SARI Percent positivity, by EW. "  &amp; IF($E$2 &lt;&gt; "",$E$2,IF($D$2 &lt;&gt; "",$D$2,$C$2))&amp; " "  &amp; IF($J$2 &lt;&gt; $K$2,$J$2 &amp; " - ", "")  &amp;$A$2
&amp; "
(percentage of SARI cases of total hospitalizations)"</f>
        <v>Sentinel Surveillance of Severe Acute Respiratory Infection (SARI)
SARI Percent positivity, by EW. Jamaica 2018
(percentage of SARI cases of total hospitalizations)</v>
      </c>
      <c r="D12" s="218"/>
      <c r="O12" s="143"/>
    </row>
    <row r="13" spans="1:15" x14ac:dyDescent="0.25">
      <c r="A13" s="177">
        <v>2</v>
      </c>
      <c r="B13" s="177" t="s">
        <v>389</v>
      </c>
      <c r="C13" s="217" t="str">
        <f xml:space="preserve"> IF($E$2 &lt;&gt; "",$E$2,IF($D$2 &lt;&gt; "",$D$2,$C$2)) &amp;" - Sentinel Surveillance of Severe Acute Respiratory Infection (SARI)
SARI cases with/without samples "</f>
        <v xml:space="preserve">Jamaica - Sentinel Surveillance of Severe Acute Respiratory Infection (SARI)
SARI cases with/without samples </v>
      </c>
    </row>
    <row r="14" spans="1:15" x14ac:dyDescent="0.25">
      <c r="A14" s="177">
        <v>3</v>
      </c>
      <c r="B14" s="177" t="s">
        <v>389</v>
      </c>
      <c r="C14" s="217" t="str">
        <f>"Sentinel Surveillance of Severe Acute Respiratory Infection (SARI)
 SARI cases positives for influenza . " &amp; IF($E$2 &lt;&gt; "",$E$2,IF($D$2 &lt;&gt; "",$D$2,$C$2)) &amp; " " &amp;$A$2
&amp; "
 (percentage of positive cases of influenza in all cases of SARI)"</f>
        <v>Sentinel Surveillance of Severe Acute Respiratory Infection (SARI)
 SARI cases positives for influenza . Jamaica 2018
 (percentage of positive cases of influenza in all cases of SARI)</v>
      </c>
    </row>
    <row r="15" spans="1:15" x14ac:dyDescent="0.25">
      <c r="A15" s="177">
        <v>4</v>
      </c>
      <c r="B15" s="177" t="s">
        <v>389</v>
      </c>
      <c r="C15" s="217" t="str">
        <f>"SARI cases with positive samples for influenza, RSV, and ORV
 by EW. " &amp; IF($E$2 &lt;&gt; "",$E$2,IF($D$2 &lt;&gt; "",$D$2,$C$2)) &amp; " " &amp; $A$2</f>
        <v>SARI cases with positive samples for influenza, RSV, and ORV
 by EW. Jamaica 2018</v>
      </c>
    </row>
    <row r="16" spans="1:15" x14ac:dyDescent="0.25">
      <c r="A16" s="177">
        <v>5</v>
      </c>
      <c r="B16" s="177" t="s">
        <v>389</v>
      </c>
      <c r="C16" s="217" t="str">
        <f>"Sentinel Surveillance of Severe Acute Respiratory Infection (SARI)
 Number of RSV-positive SARI cases. " &amp; IF($E$2 &lt;&gt; "",$E$2,IF($D$2 &lt;&gt; "",$D$2,$C$2)) &amp; " " &amp;$A$2
&amp; "
 (percentage of RSV positive cases of total SARI cases)"</f>
        <v>Sentinel Surveillance of Severe Acute Respiratory Infection (SARI)
 Number of RSV-positive SARI cases. Jamaica 2018
 (percentage of RSV positive cases of total SARI cases)</v>
      </c>
    </row>
    <row r="17" spans="1:3" x14ac:dyDescent="0.25">
      <c r="A17" s="177">
        <v>6</v>
      </c>
      <c r="B17" s="177" t="s">
        <v>389</v>
      </c>
      <c r="C17" s="217" t="str">
        <f>"Sentinel Surveillance of Severe Acute Respiratory Infection (SARI)
Distribution of SARI cases- influenza positive by EW. " &amp; IF($E$2 &lt;&gt; "",$E$2,IF($D$2 &lt;&gt; "",$D$2,$C$2)) &amp; " " &amp;$A$2</f>
        <v>Sentinel Surveillance of Severe Acute Respiratory Infection (SARI)
Distribution of SARI cases- influenza positive by EW. Jamaica 2018</v>
      </c>
    </row>
    <row r="18" spans="1:3" x14ac:dyDescent="0.25">
      <c r="A18" s="177">
        <v>7</v>
      </c>
      <c r="B18" s="177" t="s">
        <v>389</v>
      </c>
      <c r="C18" s="219" t="str">
        <f>"Sentinel Surveillance of Severe Acute Respiratory Infection (SARI)
 Number of SARI cases admitted to ICU by EW. "&amp;IF($E$2&lt;&gt;"",$E$2,IF($D$2&lt;&gt;"",$D$2,$C$2))&amp;" "&amp;$A$2 &amp; "
(percentage of SARI cases from all ICU admissions)"</f>
        <v>Sentinel Surveillance of Severe Acute Respiratory Infection (SARI)
 Number of SARI cases admitted to ICU by EW. Jamaica 2018
(percentage of SARI cases from all ICU admissions)</v>
      </c>
    </row>
    <row r="19" spans="1:3" x14ac:dyDescent="0.25">
      <c r="A19" s="177">
        <v>8</v>
      </c>
      <c r="B19" s="177" t="s">
        <v>389</v>
      </c>
      <c r="C19" s="219" t="str">
        <f>"Sentinel Surveillance of Severe Acute Respiratory Infection (SARI)
Distribution of total SARI cases, by age group, by EW. 
" &amp;IF($E$2 &lt;&gt; "",$E$2,IF($D$2 &lt;&gt; "",$D$2,$C$2)) &amp; " " &amp;$A$2</f>
        <v>Sentinel Surveillance of Severe Acute Respiratory Infection (SARI)
Distribution of total SARI cases, by age group, by EW. 
Jamaica 2018</v>
      </c>
    </row>
    <row r="20" spans="1:3" x14ac:dyDescent="0.25">
      <c r="A20" s="177">
        <v>9</v>
      </c>
      <c r="B20" s="177" t="s">
        <v>389</v>
      </c>
      <c r="C20" s="219"/>
    </row>
    <row r="21" spans="1:3" x14ac:dyDescent="0.25">
      <c r="A21" s="177">
        <v>1</v>
      </c>
      <c r="B21" s="177" t="s">
        <v>205</v>
      </c>
      <c r="C21" s="177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2018</v>
      </c>
    </row>
    <row r="22" spans="1:3" x14ac:dyDescent="0.25">
      <c r="A22" s="177">
        <v>1</v>
      </c>
      <c r="B22" s="177" t="s">
        <v>206</v>
      </c>
      <c r="C22" s="219" t="str">
        <f>"Sentinel Surveillance of Severe Acute Respiratory Infection (SARI)
 Number of SARI cases death virus subtype by epidemiological week.
 " &amp; IF($E$2 &lt;&gt; "",$E$2,IF($D$2 &lt;&gt; "",$D$2,$C$2)) &amp; " " &amp;$A$2</f>
        <v>Sentinel Surveillance of Severe Acute Respiratory Infection (SARI)
 Number of SARI cases death virus subtype by epidemiological week.
 Jamaica 2018</v>
      </c>
    </row>
    <row r="23" spans="1:3" x14ac:dyDescent="0.25">
      <c r="A23" s="177">
        <v>2</v>
      </c>
      <c r="B23" s="177" t="s">
        <v>206</v>
      </c>
      <c r="C23" s="219" t="str">
        <f>"Sentinel Surveillance of Severe Acute Respiratory Infection (SARI)
 Distribution of SARI cases death by age groups by epidemiological week.
 " &amp; IF($E$2 &lt;&gt; "",$E$2,IF($D$2 &lt;&gt; "",$D$2,$C$2)) &amp; " " &amp;$A$2</f>
        <v>Sentinel Surveillance of Severe Acute Respiratory Infection (SARI)
 Distribution of SARI cases death by age groups by epidemiological week.
 Jamaica 2018</v>
      </c>
    </row>
    <row r="24" spans="1:3" x14ac:dyDescent="0.25">
      <c r="A24" s="177">
        <v>1</v>
      </c>
      <c r="B24" s="177" t="s">
        <v>351</v>
      </c>
      <c r="C24" s="217" t="str">
        <f>"Sentinel Surveillance of Influenza-like illness (ILI)
 Number and % of ILI cases by EW -. " &amp; IF($E$2 &lt;&gt; "",$E$2,IF($D$2 &lt;&gt; "",$D$2,$C$2)) &amp; " " &amp;$A$2
&amp; "
 (% ILI among all visits)"</f>
        <v>Sentinel Surveillance of Influenza-like illness (ILI)
 Number and % of ILI cases by EW -. Jamaica 2018
 (% ILI among all visits)</v>
      </c>
    </row>
    <row r="25" spans="1:3" x14ac:dyDescent="0.25">
      <c r="A25" s="177">
        <v>2</v>
      </c>
      <c r="B25" s="177" t="s">
        <v>351</v>
      </c>
      <c r="C25" s="217" t="str">
        <f xml:space="preserve"> IF($E$2 &lt;&gt; "",$E$2,IF($D$2 &lt;&gt; "",$D$2,$C$2)) &amp;" - Sentinel Surveillance of Influenza-like illness (ILI)
ILI cases with/without samples "</f>
        <v xml:space="preserve">Jamaica - Sentinel Surveillance of Influenza-like illness (ILI)
ILI cases with/without samples </v>
      </c>
    </row>
    <row r="26" spans="1:3" x14ac:dyDescent="0.25">
      <c r="A26" s="177">
        <v>3</v>
      </c>
      <c r="B26" s="177" t="s">
        <v>351</v>
      </c>
      <c r="C26" s="217" t="str">
        <f>"Sentinel Surveillance of Influenza-like illness (ILI)
 ILI cases positives for influenza . " &amp; IF($E$2 &lt;&gt; "",$E$2,IF($D$2 &lt;&gt; "",$D$2,$C$2)) &amp; " " &amp;$A$2
&amp; "
 (percentage of positive cases of influenza in all cases of ILI)"</f>
        <v>Sentinel Surveillance of Influenza-like illness (ILI)
 ILI cases positives for influenza . Jamaica 2018
 (percentage of positive cases of influenza in all cases of ILI)</v>
      </c>
    </row>
    <row r="27" spans="1:3" x14ac:dyDescent="0.25">
      <c r="A27" s="177">
        <v>4</v>
      </c>
      <c r="B27" s="177" t="s">
        <v>351</v>
      </c>
      <c r="C27" s="217" t="str">
        <f>"Sentinel Surveillance of Influenza-like illness (ILI)
 ILI cases positives for RSV. " &amp; IF($E$2 &lt;&gt; "",$E$2,IF($D$2 &lt;&gt; "",$D$2,$C$2)) &amp; " " &amp;$A$2
&amp; "
 (percentage of RSV positive cases of all cases of ILI)"</f>
        <v>Sentinel Surveillance of Influenza-like illness (ILI)
 ILI cases positives for RSV. Jamaica 2018
 (percentage of RSV positive cases of all cases of ILI)</v>
      </c>
    </row>
    <row r="28" spans="1:3" x14ac:dyDescent="0.25">
      <c r="B28" s="177" t="s">
        <v>409</v>
      </c>
      <c r="C28" s="177" t="str">
        <f>IF($E$2 &lt;&gt; "",$E$2,IF($D$2 &lt;&gt; "",$D$2,$C$2)) &amp; " (National Data)"</f>
        <v>Jamaica (National Data)</v>
      </c>
    </row>
    <row r="29" spans="1:3" x14ac:dyDescent="0.25">
      <c r="B29" s="177" t="s">
        <v>410</v>
      </c>
      <c r="C29" s="177" t="str">
        <f>IF($E$2 &lt;&gt; "",$E$2,IF($D$2 &lt;&gt; "",$D$2,$C$2)) &amp; " - FluID"</f>
        <v>Jamaica - FluID</v>
      </c>
    </row>
    <row r="30" spans="1:3" x14ac:dyDescent="0.25">
      <c r="B30" s="177" t="s">
        <v>411</v>
      </c>
      <c r="C30" s="177" t="str">
        <f>IF($E$2 &lt;&gt; "",$E$2,IF($D$2 &lt;&gt; "",$D$2,$C$2)) &amp; " - FluID - ILI"</f>
        <v>Jamaica - FluID - ILI</v>
      </c>
    </row>
    <row r="31" spans="1:3" x14ac:dyDescent="0.25">
      <c r="B31" s="177" t="s">
        <v>412</v>
      </c>
      <c r="C31" s="177" t="str">
        <f>$A$2&amp;" graphs"</f>
        <v>2018 graphs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0" tint="-0.499984740745262"/>
  </sheetPr>
  <dimension ref="A3:Q138"/>
  <sheetViews>
    <sheetView zoomScaleNormal="100" workbookViewId="0">
      <selection activeCell="N12" sqref="N12"/>
    </sheetView>
  </sheetViews>
  <sheetFormatPr baseColWidth="10" defaultColWidth="9.140625" defaultRowHeight="15" x14ac:dyDescent="0.25"/>
  <cols>
    <col min="1" max="10" width="9.140625" style="177"/>
    <col min="11" max="11" width="27.85546875" style="177" bestFit="1" customWidth="1"/>
    <col min="12" max="16" width="9.140625" style="177"/>
    <col min="17" max="17" width="19.5703125" style="177" customWidth="1"/>
    <col min="18" max="16384" width="9.140625" style="177"/>
  </cols>
  <sheetData>
    <row r="3" spans="2:14" x14ac:dyDescent="0.25">
      <c r="L3" s="384" t="s">
        <v>371</v>
      </c>
      <c r="M3" s="385"/>
      <c r="N3" s="386"/>
    </row>
    <row r="4" spans="2:14" x14ac:dyDescent="0.25">
      <c r="L4" s="254">
        <v>2013</v>
      </c>
      <c r="M4" s="255">
        <v>539276</v>
      </c>
      <c r="N4" s="254"/>
    </row>
    <row r="5" spans="2:14" x14ac:dyDescent="0.25">
      <c r="L5" s="254">
        <v>2014</v>
      </c>
      <c r="M5" s="255">
        <v>539276</v>
      </c>
      <c r="N5" s="254"/>
    </row>
    <row r="6" spans="2:14" x14ac:dyDescent="0.25">
      <c r="L6" s="254">
        <v>2015</v>
      </c>
      <c r="M6" s="254"/>
      <c r="N6" s="254"/>
    </row>
    <row r="7" spans="2:14" x14ac:dyDescent="0.25">
      <c r="J7" s="87"/>
      <c r="K7" s="87"/>
      <c r="L7" s="87"/>
      <c r="M7" s="87"/>
    </row>
    <row r="8" spans="2:14" x14ac:dyDescent="0.25">
      <c r="J8" s="87"/>
      <c r="K8" s="87"/>
      <c r="L8" s="87"/>
      <c r="M8" s="87"/>
    </row>
    <row r="9" spans="2:14" ht="18" customHeight="1" x14ac:dyDescent="0.3">
      <c r="B9" s="274" t="s">
        <v>372</v>
      </c>
      <c r="C9" s="275"/>
      <c r="D9" s="275"/>
      <c r="E9" s="276" t="s">
        <v>373</v>
      </c>
      <c r="F9" s="277"/>
      <c r="G9" s="278"/>
      <c r="H9" s="279" t="s">
        <v>265</v>
      </c>
      <c r="I9" s="285"/>
      <c r="J9" s="285"/>
      <c r="K9" s="280"/>
      <c r="M9" s="240" t="s">
        <v>374</v>
      </c>
    </row>
    <row r="10" spans="2:14" x14ac:dyDescent="0.25">
      <c r="B10" s="256" t="s">
        <v>221</v>
      </c>
      <c r="C10" s="257"/>
      <c r="D10" s="177">
        <v>2018</v>
      </c>
      <c r="E10" s="256" t="s">
        <v>221</v>
      </c>
      <c r="F10" s="257"/>
      <c r="G10" s="258">
        <v>2018</v>
      </c>
      <c r="H10" s="256" t="s">
        <v>221</v>
      </c>
      <c r="I10" s="284" t="s">
        <v>33</v>
      </c>
      <c r="J10" s="284" t="s">
        <v>265</v>
      </c>
      <c r="K10" s="281" t="s">
        <v>392</v>
      </c>
      <c r="M10" s="177" t="s">
        <v>375</v>
      </c>
      <c r="N10" s="177">
        <f>SUM(SARI!E8:E59)</f>
        <v>0</v>
      </c>
    </row>
    <row r="11" spans="2:14" x14ac:dyDescent="0.25">
      <c r="B11" s="259">
        <v>1</v>
      </c>
      <c r="C11" s="260"/>
      <c r="D11" s="100">
        <f>SARI!E8</f>
        <v>0</v>
      </c>
      <c r="E11" s="259">
        <v>1</v>
      </c>
      <c r="F11" s="261"/>
      <c r="G11" s="184" t="e">
        <f>SARI!E8/SARI!D8</f>
        <v>#DIV/0!</v>
      </c>
      <c r="H11" s="259">
        <v>1</v>
      </c>
      <c r="I11" s="87">
        <f>SARI!J8</f>
        <v>0</v>
      </c>
      <c r="J11" s="87">
        <f>SARI!K8</f>
        <v>0</v>
      </c>
      <c r="K11" s="262" t="e">
        <f>SARI!K8/SARI!J8</f>
        <v>#DIV/0!</v>
      </c>
      <c r="M11" s="177" t="s">
        <v>307</v>
      </c>
      <c r="N11" s="177">
        <f>SUM(SARI!F8:F59)</f>
        <v>0</v>
      </c>
    </row>
    <row r="12" spans="2:14" x14ac:dyDescent="0.25">
      <c r="B12" s="259">
        <v>2</v>
      </c>
      <c r="C12" s="260"/>
      <c r="D12" s="100">
        <f>SARI!E9</f>
        <v>0</v>
      </c>
      <c r="E12" s="259">
        <v>2</v>
      </c>
      <c r="F12" s="261"/>
      <c r="G12" s="184" t="e">
        <f>SARI!E9/SARI!D9</f>
        <v>#DIV/0!</v>
      </c>
      <c r="H12" s="259">
        <v>2</v>
      </c>
      <c r="I12" s="87">
        <f>SARI!J9</f>
        <v>0</v>
      </c>
      <c r="J12" s="87">
        <f>SARI!K9</f>
        <v>0</v>
      </c>
      <c r="K12" s="262" t="e">
        <f>SARI!K9/SARI!J9</f>
        <v>#DIV/0!</v>
      </c>
      <c r="M12" s="177" t="s">
        <v>308</v>
      </c>
      <c r="N12" s="177">
        <f>N10-N11</f>
        <v>0</v>
      </c>
    </row>
    <row r="13" spans="2:14" x14ac:dyDescent="0.25">
      <c r="B13" s="259">
        <v>3</v>
      </c>
      <c r="C13" s="260"/>
      <c r="D13" s="100">
        <f>SARI!E10</f>
        <v>0</v>
      </c>
      <c r="E13" s="259">
        <v>3</v>
      </c>
      <c r="F13" s="261"/>
      <c r="G13" s="184" t="e">
        <f>SARI!E10/SARI!D10</f>
        <v>#DIV/0!</v>
      </c>
      <c r="H13" s="259">
        <v>3</v>
      </c>
      <c r="I13" s="87">
        <f>SARI!J10</f>
        <v>0</v>
      </c>
      <c r="J13" s="87">
        <f>SARI!K10</f>
        <v>0</v>
      </c>
      <c r="K13" s="262" t="e">
        <f>SARI!K10/SARI!J10</f>
        <v>#DIV/0!</v>
      </c>
    </row>
    <row r="14" spans="2:14" x14ac:dyDescent="0.25">
      <c r="B14" s="259">
        <v>4</v>
      </c>
      <c r="C14" s="260"/>
      <c r="D14" s="100">
        <f>SARI!E11</f>
        <v>0</v>
      </c>
      <c r="E14" s="259">
        <v>4</v>
      </c>
      <c r="F14" s="261"/>
      <c r="G14" s="184" t="e">
        <f>SARI!E11/SARI!D11</f>
        <v>#DIV/0!</v>
      </c>
      <c r="H14" s="259">
        <v>4</v>
      </c>
      <c r="I14" s="87">
        <f>SARI!J11</f>
        <v>0</v>
      </c>
      <c r="J14" s="87">
        <f>SARI!K11</f>
        <v>0</v>
      </c>
      <c r="K14" s="262" t="e">
        <f>SARI!K11/SARI!J11</f>
        <v>#DIV/0!</v>
      </c>
    </row>
    <row r="15" spans="2:14" x14ac:dyDescent="0.25">
      <c r="B15" s="259">
        <v>5</v>
      </c>
      <c r="C15" s="260"/>
      <c r="D15" s="100">
        <f>SARI!E12</f>
        <v>0</v>
      </c>
      <c r="E15" s="259">
        <v>5</v>
      </c>
      <c r="F15" s="261"/>
      <c r="G15" s="184" t="e">
        <f>SARI!E12/SARI!D12</f>
        <v>#DIV/0!</v>
      </c>
      <c r="H15" s="259">
        <v>5</v>
      </c>
      <c r="I15" s="87">
        <f>SARI!J12</f>
        <v>0</v>
      </c>
      <c r="J15" s="87">
        <f>SARI!K12</f>
        <v>0</v>
      </c>
      <c r="K15" s="262" t="e">
        <f>SARI!K12/SARI!J12</f>
        <v>#DIV/0!</v>
      </c>
      <c r="M15" s="240" t="s">
        <v>353</v>
      </c>
    </row>
    <row r="16" spans="2:14" x14ac:dyDescent="0.25">
      <c r="B16" s="259">
        <v>6</v>
      </c>
      <c r="C16" s="260"/>
      <c r="D16" s="100">
        <f>SARI!E13</f>
        <v>0</v>
      </c>
      <c r="E16" s="259">
        <v>6</v>
      </c>
      <c r="F16" s="261"/>
      <c r="G16" s="184" t="e">
        <f>SARI!E13/SARI!D13</f>
        <v>#DIV/0!</v>
      </c>
      <c r="H16" s="259">
        <v>6</v>
      </c>
      <c r="I16" s="87">
        <f>SARI!J13</f>
        <v>0</v>
      </c>
      <c r="J16" s="87">
        <f>SARI!K13</f>
        <v>0</v>
      </c>
      <c r="K16" s="262" t="e">
        <f>SARI!K13/SARI!J13</f>
        <v>#DIV/0!</v>
      </c>
      <c r="M16" s="177" t="s">
        <v>307</v>
      </c>
      <c r="N16" s="177">
        <f>SARI!F8</f>
        <v>0</v>
      </c>
    </row>
    <row r="17" spans="2:14" x14ac:dyDescent="0.25">
      <c r="B17" s="259">
        <v>7</v>
      </c>
      <c r="C17" s="260"/>
      <c r="D17" s="100">
        <f>SARI!E14</f>
        <v>0</v>
      </c>
      <c r="E17" s="259">
        <v>7</v>
      </c>
      <c r="F17" s="261"/>
      <c r="G17" s="184" t="e">
        <f>SARI!E14/SARI!D14</f>
        <v>#DIV/0!</v>
      </c>
      <c r="H17" s="259">
        <v>7</v>
      </c>
      <c r="I17" s="87">
        <f>SARI!J14</f>
        <v>0</v>
      </c>
      <c r="J17" s="87">
        <f>SARI!K14</f>
        <v>0</v>
      </c>
      <c r="K17" s="262" t="e">
        <f>SARI!K14/SARI!J14</f>
        <v>#DIV/0!</v>
      </c>
      <c r="M17" s="177" t="s">
        <v>354</v>
      </c>
      <c r="N17" s="177">
        <f>SARI!G8</f>
        <v>0</v>
      </c>
    </row>
    <row r="18" spans="2:14" x14ac:dyDescent="0.25">
      <c r="B18" s="259">
        <v>8</v>
      </c>
      <c r="C18" s="260"/>
      <c r="D18" s="100">
        <f>SARI!E15</f>
        <v>0</v>
      </c>
      <c r="E18" s="259">
        <v>8</v>
      </c>
      <c r="F18" s="261"/>
      <c r="G18" s="184" t="e">
        <f>SARI!E15/SARI!D15</f>
        <v>#DIV/0!</v>
      </c>
      <c r="H18" s="259">
        <v>8</v>
      </c>
      <c r="I18" s="87">
        <f>SARI!J15</f>
        <v>0</v>
      </c>
      <c r="J18" s="87">
        <f>SARI!K15</f>
        <v>0</v>
      </c>
      <c r="K18" s="262" t="e">
        <f>SARI!K15/SARI!J15</f>
        <v>#DIV/0!</v>
      </c>
      <c r="M18" s="177" t="s">
        <v>355</v>
      </c>
      <c r="N18" s="177">
        <f>SARI!H8</f>
        <v>0</v>
      </c>
    </row>
    <row r="19" spans="2:14" x14ac:dyDescent="0.25">
      <c r="B19" s="259">
        <v>9</v>
      </c>
      <c r="C19" s="260"/>
      <c r="D19" s="100">
        <f>SARI!E16</f>
        <v>0</v>
      </c>
      <c r="E19" s="259">
        <v>9</v>
      </c>
      <c r="F19" s="261"/>
      <c r="G19" s="184" t="e">
        <f>SARI!E16/SARI!D16</f>
        <v>#DIV/0!</v>
      </c>
      <c r="H19" s="259">
        <v>9</v>
      </c>
      <c r="I19" s="87">
        <f>SARI!J16</f>
        <v>0</v>
      </c>
      <c r="J19" s="87">
        <f>SARI!K16</f>
        <v>0</v>
      </c>
      <c r="K19" s="262" t="e">
        <f>SARI!K16/SARI!J16</f>
        <v>#DIV/0!</v>
      </c>
      <c r="M19" s="177" t="s">
        <v>356</v>
      </c>
      <c r="N19" s="177">
        <f>SARI!I8</f>
        <v>0</v>
      </c>
    </row>
    <row r="20" spans="2:14" x14ac:dyDescent="0.25">
      <c r="B20" s="259">
        <v>10</v>
      </c>
      <c r="C20" s="260"/>
      <c r="D20" s="100">
        <f>SARI!E17</f>
        <v>0</v>
      </c>
      <c r="E20" s="259">
        <v>10</v>
      </c>
      <c r="F20" s="261"/>
      <c r="G20" s="184" t="e">
        <f>SARI!E17/SARI!D17</f>
        <v>#DIV/0!</v>
      </c>
      <c r="H20" s="259">
        <v>10</v>
      </c>
      <c r="I20" s="87">
        <f>SARI!J17</f>
        <v>0</v>
      </c>
      <c r="J20" s="87">
        <f>SARI!K17</f>
        <v>0</v>
      </c>
      <c r="K20" s="262" t="e">
        <f>SARI!K17/SARI!J17</f>
        <v>#DIV/0!</v>
      </c>
      <c r="M20" s="177" t="s">
        <v>357</v>
      </c>
      <c r="N20" s="177">
        <f>N16-N17-N19</f>
        <v>0</v>
      </c>
    </row>
    <row r="21" spans="2:14" x14ac:dyDescent="0.25">
      <c r="B21" s="259">
        <v>11</v>
      </c>
      <c r="C21" s="260"/>
      <c r="D21" s="100">
        <f>SARI!E18</f>
        <v>0</v>
      </c>
      <c r="E21" s="259">
        <v>11</v>
      </c>
      <c r="F21" s="261"/>
      <c r="G21" s="184" t="e">
        <f>SARI!E18/SARI!D18</f>
        <v>#DIV/0!</v>
      </c>
      <c r="H21" s="259">
        <v>11</v>
      </c>
      <c r="I21" s="87">
        <f>SARI!J18</f>
        <v>0</v>
      </c>
      <c r="J21" s="87">
        <f>SARI!K18</f>
        <v>0</v>
      </c>
      <c r="K21" s="262" t="e">
        <f>SARI!K18/SARI!J18</f>
        <v>#DIV/0!</v>
      </c>
    </row>
    <row r="22" spans="2:14" x14ac:dyDescent="0.25">
      <c r="B22" s="259">
        <v>12</v>
      </c>
      <c r="C22" s="260"/>
      <c r="D22" s="100">
        <f>SARI!E19</f>
        <v>0</v>
      </c>
      <c r="E22" s="259">
        <v>12</v>
      </c>
      <c r="F22" s="261"/>
      <c r="G22" s="184" t="e">
        <f>SARI!E19/SARI!D19</f>
        <v>#DIV/0!</v>
      </c>
      <c r="H22" s="259">
        <v>12</v>
      </c>
      <c r="I22" s="87">
        <f>SARI!J19</f>
        <v>0</v>
      </c>
      <c r="J22" s="87">
        <f>SARI!K19</f>
        <v>0</v>
      </c>
      <c r="K22" s="262" t="e">
        <f>SARI!K19/SARI!J19</f>
        <v>#DIV/0!</v>
      </c>
    </row>
    <row r="23" spans="2:14" x14ac:dyDescent="0.25">
      <c r="B23" s="259">
        <v>13</v>
      </c>
      <c r="C23" s="260"/>
      <c r="D23" s="100">
        <f>SARI!E20</f>
        <v>0</v>
      </c>
      <c r="E23" s="259">
        <v>13</v>
      </c>
      <c r="F23" s="261"/>
      <c r="G23" s="184" t="e">
        <f>SARI!E20/SARI!D20</f>
        <v>#DIV/0!</v>
      </c>
      <c r="H23" s="259">
        <v>13</v>
      </c>
      <c r="I23" s="87">
        <f>SARI!J20</f>
        <v>0</v>
      </c>
      <c r="J23" s="87">
        <f>SARI!K20</f>
        <v>0</v>
      </c>
      <c r="K23" s="262" t="e">
        <f>SARI!K20/SARI!J20</f>
        <v>#DIV/0!</v>
      </c>
    </row>
    <row r="24" spans="2:14" x14ac:dyDescent="0.25">
      <c r="B24" s="259">
        <v>14</v>
      </c>
      <c r="C24" s="260"/>
      <c r="D24" s="100">
        <f>SARI!E21</f>
        <v>0</v>
      </c>
      <c r="E24" s="259">
        <v>14</v>
      </c>
      <c r="F24" s="261"/>
      <c r="G24" s="184" t="e">
        <f>SARI!E21/SARI!D21</f>
        <v>#DIV/0!</v>
      </c>
      <c r="H24" s="259">
        <v>14</v>
      </c>
      <c r="I24" s="87">
        <f>SARI!J21</f>
        <v>0</v>
      </c>
      <c r="J24" s="87">
        <f>SARI!K21</f>
        <v>0</v>
      </c>
      <c r="K24" s="262" t="e">
        <f>SARI!K21/SARI!J21</f>
        <v>#DIV/0!</v>
      </c>
    </row>
    <row r="25" spans="2:14" x14ac:dyDescent="0.25">
      <c r="B25" s="259">
        <v>15</v>
      </c>
      <c r="C25" s="260"/>
      <c r="D25" s="100">
        <f>SARI!E22</f>
        <v>0</v>
      </c>
      <c r="E25" s="259">
        <v>15</v>
      </c>
      <c r="F25" s="261"/>
      <c r="G25" s="184" t="e">
        <f>SARI!E22/SARI!D22</f>
        <v>#DIV/0!</v>
      </c>
      <c r="H25" s="259">
        <v>15</v>
      </c>
      <c r="I25" s="87">
        <f>SARI!J22</f>
        <v>0</v>
      </c>
      <c r="J25" s="87">
        <f>SARI!K22</f>
        <v>0</v>
      </c>
      <c r="K25" s="262" t="e">
        <f>SARI!K22/SARI!J22</f>
        <v>#DIV/0!</v>
      </c>
    </row>
    <row r="26" spans="2:14" x14ac:dyDescent="0.25">
      <c r="B26" s="259">
        <v>16</v>
      </c>
      <c r="C26" s="260"/>
      <c r="D26" s="100">
        <f>SARI!E23</f>
        <v>0</v>
      </c>
      <c r="E26" s="259">
        <v>16</v>
      </c>
      <c r="F26" s="261"/>
      <c r="G26" s="184" t="e">
        <f>SARI!E23/SARI!D23</f>
        <v>#DIV/0!</v>
      </c>
      <c r="H26" s="259">
        <v>16</v>
      </c>
      <c r="I26" s="87">
        <f>SARI!J23</f>
        <v>0</v>
      </c>
      <c r="J26" s="87">
        <f>SARI!K23</f>
        <v>0</v>
      </c>
      <c r="K26" s="262" t="e">
        <f>SARI!K23/SARI!J23</f>
        <v>#DIV/0!</v>
      </c>
    </row>
    <row r="27" spans="2:14" x14ac:dyDescent="0.25">
      <c r="B27" s="259">
        <v>17</v>
      </c>
      <c r="C27" s="260"/>
      <c r="D27" s="100">
        <f>SARI!E24</f>
        <v>0</v>
      </c>
      <c r="E27" s="259">
        <v>17</v>
      </c>
      <c r="F27" s="261"/>
      <c r="G27" s="184" t="e">
        <f>SARI!E24/SARI!D24</f>
        <v>#DIV/0!</v>
      </c>
      <c r="H27" s="259">
        <v>17</v>
      </c>
      <c r="I27" s="87">
        <f>SARI!J24</f>
        <v>0</v>
      </c>
      <c r="J27" s="87">
        <f>SARI!K24</f>
        <v>0</v>
      </c>
      <c r="K27" s="262" t="e">
        <f>SARI!K24/SARI!J24</f>
        <v>#DIV/0!</v>
      </c>
    </row>
    <row r="28" spans="2:14" x14ac:dyDescent="0.25">
      <c r="B28" s="259">
        <v>18</v>
      </c>
      <c r="C28" s="260"/>
      <c r="D28" s="100">
        <f>SARI!E25</f>
        <v>0</v>
      </c>
      <c r="E28" s="259">
        <v>18</v>
      </c>
      <c r="F28" s="261"/>
      <c r="G28" s="184" t="e">
        <f>SARI!E25/SARI!D25</f>
        <v>#DIV/0!</v>
      </c>
      <c r="H28" s="259">
        <v>18</v>
      </c>
      <c r="I28" s="87">
        <f>SARI!J25</f>
        <v>0</v>
      </c>
      <c r="J28" s="87">
        <f>SARI!K25</f>
        <v>0</v>
      </c>
      <c r="K28" s="262" t="e">
        <f>SARI!K25/SARI!J25</f>
        <v>#DIV/0!</v>
      </c>
    </row>
    <row r="29" spans="2:14" x14ac:dyDescent="0.25">
      <c r="B29" s="259">
        <v>19</v>
      </c>
      <c r="C29" s="260"/>
      <c r="D29" s="100">
        <f>SARI!E26</f>
        <v>0</v>
      </c>
      <c r="E29" s="259">
        <v>19</v>
      </c>
      <c r="F29" s="261"/>
      <c r="G29" s="184" t="e">
        <f>SARI!E26/SARI!D26</f>
        <v>#DIV/0!</v>
      </c>
      <c r="H29" s="259">
        <v>19</v>
      </c>
      <c r="I29" s="87">
        <f>SARI!J26</f>
        <v>0</v>
      </c>
      <c r="J29" s="87">
        <f>SARI!K26</f>
        <v>0</v>
      </c>
      <c r="K29" s="262" t="e">
        <f>SARI!K26/SARI!J26</f>
        <v>#DIV/0!</v>
      </c>
    </row>
    <row r="30" spans="2:14" x14ac:dyDescent="0.25">
      <c r="B30" s="259">
        <v>20</v>
      </c>
      <c r="C30" s="260"/>
      <c r="D30" s="100">
        <f>SARI!E27</f>
        <v>0</v>
      </c>
      <c r="E30" s="259">
        <v>20</v>
      </c>
      <c r="F30" s="261"/>
      <c r="G30" s="184" t="e">
        <f>SARI!E27/SARI!D27</f>
        <v>#DIV/0!</v>
      </c>
      <c r="H30" s="259">
        <v>20</v>
      </c>
      <c r="I30" s="87">
        <f>SARI!J27</f>
        <v>0</v>
      </c>
      <c r="J30" s="87">
        <f>SARI!K27</f>
        <v>0</v>
      </c>
      <c r="K30" s="262" t="e">
        <f>SARI!K27/SARI!J27</f>
        <v>#DIV/0!</v>
      </c>
    </row>
    <row r="31" spans="2:14" x14ac:dyDescent="0.25">
      <c r="B31" s="259">
        <v>21</v>
      </c>
      <c r="C31" s="260"/>
      <c r="D31" s="100">
        <f>SARI!E28</f>
        <v>0</v>
      </c>
      <c r="E31" s="259">
        <v>21</v>
      </c>
      <c r="F31" s="261"/>
      <c r="G31" s="184" t="e">
        <f>SARI!E28/SARI!D28</f>
        <v>#DIV/0!</v>
      </c>
      <c r="H31" s="259">
        <v>21</v>
      </c>
      <c r="I31" s="87">
        <f>SARI!J28</f>
        <v>0</v>
      </c>
      <c r="J31" s="87">
        <f>SARI!K28</f>
        <v>0</v>
      </c>
      <c r="K31" s="262" t="e">
        <f>SARI!K28/SARI!J28</f>
        <v>#DIV/0!</v>
      </c>
    </row>
    <row r="32" spans="2:14" x14ac:dyDescent="0.25">
      <c r="B32" s="259">
        <v>22</v>
      </c>
      <c r="C32" s="260"/>
      <c r="D32" s="100">
        <f>SARI!E29</f>
        <v>0</v>
      </c>
      <c r="E32" s="259">
        <v>22</v>
      </c>
      <c r="F32" s="261"/>
      <c r="G32" s="184" t="e">
        <f>SARI!E29/SARI!D29</f>
        <v>#DIV/0!</v>
      </c>
      <c r="H32" s="259">
        <v>22</v>
      </c>
      <c r="I32" s="87">
        <f>SARI!J29</f>
        <v>0</v>
      </c>
      <c r="J32" s="87">
        <f>SARI!K29</f>
        <v>0</v>
      </c>
      <c r="K32" s="262" t="e">
        <f>SARI!K29/SARI!J29</f>
        <v>#DIV/0!</v>
      </c>
    </row>
    <row r="33" spans="2:11" x14ac:dyDescent="0.25">
      <c r="B33" s="259">
        <v>23</v>
      </c>
      <c r="C33" s="260"/>
      <c r="D33" s="100">
        <f>SARI!E30</f>
        <v>0</v>
      </c>
      <c r="E33" s="259">
        <v>23</v>
      </c>
      <c r="F33" s="261"/>
      <c r="G33" s="184" t="e">
        <f>SARI!E30/SARI!D30</f>
        <v>#DIV/0!</v>
      </c>
      <c r="H33" s="259">
        <v>23</v>
      </c>
      <c r="I33" s="87">
        <f>SARI!J30</f>
        <v>0</v>
      </c>
      <c r="J33" s="87">
        <f>SARI!K30</f>
        <v>0</v>
      </c>
      <c r="K33" s="262" t="e">
        <f>SARI!K30/SARI!J30</f>
        <v>#DIV/0!</v>
      </c>
    </row>
    <row r="34" spans="2:11" x14ac:dyDescent="0.25">
      <c r="B34" s="259">
        <v>24</v>
      </c>
      <c r="C34" s="260"/>
      <c r="D34" s="100">
        <f>SARI!E31</f>
        <v>0</v>
      </c>
      <c r="E34" s="259">
        <v>24</v>
      </c>
      <c r="F34" s="261"/>
      <c r="G34" s="184" t="e">
        <f>SARI!E31/SARI!D31</f>
        <v>#DIV/0!</v>
      </c>
      <c r="H34" s="259">
        <v>24</v>
      </c>
      <c r="I34" s="87">
        <f>SARI!J31</f>
        <v>0</v>
      </c>
      <c r="J34" s="87">
        <f>SARI!K31</f>
        <v>0</v>
      </c>
      <c r="K34" s="262" t="e">
        <f>SARI!K31/SARI!J31</f>
        <v>#DIV/0!</v>
      </c>
    </row>
    <row r="35" spans="2:11" x14ac:dyDescent="0.25">
      <c r="B35" s="259">
        <v>25</v>
      </c>
      <c r="C35" s="260"/>
      <c r="D35" s="100">
        <f>SARI!E32</f>
        <v>0</v>
      </c>
      <c r="E35" s="259">
        <v>25</v>
      </c>
      <c r="F35" s="261"/>
      <c r="G35" s="184" t="e">
        <f>SARI!E32/SARI!D32</f>
        <v>#DIV/0!</v>
      </c>
      <c r="H35" s="259">
        <v>25</v>
      </c>
      <c r="I35" s="87">
        <f>SARI!J32</f>
        <v>0</v>
      </c>
      <c r="J35" s="87">
        <f>SARI!K32</f>
        <v>0</v>
      </c>
      <c r="K35" s="262" t="e">
        <f>SARI!K32/SARI!J32</f>
        <v>#DIV/0!</v>
      </c>
    </row>
    <row r="36" spans="2:11" x14ac:dyDescent="0.25">
      <c r="B36" s="259">
        <v>26</v>
      </c>
      <c r="C36" s="260"/>
      <c r="D36" s="100">
        <f>SARI!E33</f>
        <v>0</v>
      </c>
      <c r="E36" s="259">
        <v>26</v>
      </c>
      <c r="F36" s="261"/>
      <c r="G36" s="184" t="e">
        <f>SARI!E33/SARI!D33</f>
        <v>#DIV/0!</v>
      </c>
      <c r="H36" s="259">
        <v>26</v>
      </c>
      <c r="I36" s="87">
        <f>SARI!J33</f>
        <v>0</v>
      </c>
      <c r="J36" s="87">
        <f>SARI!K33</f>
        <v>0</v>
      </c>
      <c r="K36" s="262" t="e">
        <f>SARI!K33/SARI!J33</f>
        <v>#DIV/0!</v>
      </c>
    </row>
    <row r="37" spans="2:11" x14ac:dyDescent="0.25">
      <c r="B37" s="259">
        <v>27</v>
      </c>
      <c r="C37" s="260"/>
      <c r="D37" s="100">
        <f>SARI!E34</f>
        <v>0</v>
      </c>
      <c r="E37" s="259">
        <v>27</v>
      </c>
      <c r="F37" s="261"/>
      <c r="G37" s="184" t="e">
        <f>SARI!E34/SARI!D34</f>
        <v>#DIV/0!</v>
      </c>
      <c r="H37" s="259">
        <v>27</v>
      </c>
      <c r="I37" s="87">
        <f>SARI!J34</f>
        <v>0</v>
      </c>
      <c r="J37" s="87">
        <f>SARI!K34</f>
        <v>0</v>
      </c>
      <c r="K37" s="262" t="e">
        <f>SARI!K34/SARI!J34</f>
        <v>#DIV/0!</v>
      </c>
    </row>
    <row r="38" spans="2:11" x14ac:dyDescent="0.25">
      <c r="B38" s="259">
        <v>28</v>
      </c>
      <c r="C38" s="260"/>
      <c r="D38" s="100">
        <f>SARI!E35</f>
        <v>0</v>
      </c>
      <c r="E38" s="259">
        <v>28</v>
      </c>
      <c r="F38" s="261"/>
      <c r="G38" s="184" t="e">
        <f>SARI!E35/SARI!D35</f>
        <v>#DIV/0!</v>
      </c>
      <c r="H38" s="259">
        <v>28</v>
      </c>
      <c r="I38" s="87">
        <f>SARI!J35</f>
        <v>0</v>
      </c>
      <c r="J38" s="87">
        <f>SARI!K35</f>
        <v>0</v>
      </c>
      <c r="K38" s="262" t="e">
        <f>SARI!K35/SARI!J35</f>
        <v>#DIV/0!</v>
      </c>
    </row>
    <row r="39" spans="2:11" x14ac:dyDescent="0.25">
      <c r="B39" s="259">
        <v>29</v>
      </c>
      <c r="C39" s="260"/>
      <c r="D39" s="100">
        <f>SARI!E36</f>
        <v>0</v>
      </c>
      <c r="E39" s="259">
        <v>29</v>
      </c>
      <c r="F39" s="261"/>
      <c r="G39" s="184" t="e">
        <f>SARI!E36/SARI!D36</f>
        <v>#DIV/0!</v>
      </c>
      <c r="H39" s="259">
        <v>29</v>
      </c>
      <c r="I39" s="87">
        <f>SARI!J36</f>
        <v>0</v>
      </c>
      <c r="J39" s="87">
        <f>SARI!K36</f>
        <v>0</v>
      </c>
      <c r="K39" s="262" t="e">
        <f>SARI!K36/SARI!J36</f>
        <v>#DIV/0!</v>
      </c>
    </row>
    <row r="40" spans="2:11" x14ac:dyDescent="0.25">
      <c r="B40" s="259">
        <v>30</v>
      </c>
      <c r="C40" s="260"/>
      <c r="D40" s="100">
        <f>SARI!E37</f>
        <v>0</v>
      </c>
      <c r="E40" s="259">
        <v>30</v>
      </c>
      <c r="F40" s="261"/>
      <c r="G40" s="184" t="e">
        <f>SARI!E37/SARI!D37</f>
        <v>#DIV/0!</v>
      </c>
      <c r="H40" s="259">
        <v>30</v>
      </c>
      <c r="I40" s="87">
        <f>SARI!J37</f>
        <v>0</v>
      </c>
      <c r="J40" s="87">
        <f>SARI!K37</f>
        <v>0</v>
      </c>
      <c r="K40" s="262" t="e">
        <f>SARI!K37/SARI!J37</f>
        <v>#DIV/0!</v>
      </c>
    </row>
    <row r="41" spans="2:11" x14ac:dyDescent="0.25">
      <c r="B41" s="259">
        <v>31</v>
      </c>
      <c r="C41" s="260"/>
      <c r="D41" s="100">
        <f>SARI!E38</f>
        <v>0</v>
      </c>
      <c r="E41" s="259">
        <v>31</v>
      </c>
      <c r="F41" s="261"/>
      <c r="G41" s="184" t="e">
        <f>SARI!E38/SARI!D38</f>
        <v>#DIV/0!</v>
      </c>
      <c r="H41" s="259">
        <v>31</v>
      </c>
      <c r="I41" s="87">
        <f>SARI!J38</f>
        <v>0</v>
      </c>
      <c r="J41" s="87">
        <f>SARI!K38</f>
        <v>0</v>
      </c>
      <c r="K41" s="262" t="e">
        <f>SARI!K38/SARI!J38</f>
        <v>#DIV/0!</v>
      </c>
    </row>
    <row r="42" spans="2:11" x14ac:dyDescent="0.25">
      <c r="B42" s="259">
        <v>32</v>
      </c>
      <c r="C42" s="260"/>
      <c r="D42" s="100">
        <f>SARI!E39</f>
        <v>0</v>
      </c>
      <c r="E42" s="259">
        <v>32</v>
      </c>
      <c r="F42" s="261"/>
      <c r="G42" s="184" t="e">
        <f>SARI!E39/SARI!D39</f>
        <v>#DIV/0!</v>
      </c>
      <c r="H42" s="259">
        <v>32</v>
      </c>
      <c r="I42" s="87">
        <f>SARI!J39</f>
        <v>0</v>
      </c>
      <c r="J42" s="87">
        <f>SARI!K39</f>
        <v>0</v>
      </c>
      <c r="K42" s="262" t="e">
        <f>SARI!K39/SARI!J39</f>
        <v>#DIV/0!</v>
      </c>
    </row>
    <row r="43" spans="2:11" x14ac:dyDescent="0.25">
      <c r="B43" s="259">
        <v>33</v>
      </c>
      <c r="C43" s="260"/>
      <c r="D43" s="100">
        <f>SARI!E40</f>
        <v>0</v>
      </c>
      <c r="E43" s="259">
        <v>33</v>
      </c>
      <c r="F43" s="261"/>
      <c r="G43" s="184" t="e">
        <f>SARI!E40/SARI!D40</f>
        <v>#DIV/0!</v>
      </c>
      <c r="H43" s="259">
        <v>33</v>
      </c>
      <c r="I43" s="87">
        <f>SARI!J40</f>
        <v>0</v>
      </c>
      <c r="J43" s="87">
        <f>SARI!K40</f>
        <v>0</v>
      </c>
      <c r="K43" s="262" t="e">
        <f>SARI!K40/SARI!J40</f>
        <v>#DIV/0!</v>
      </c>
    </row>
    <row r="44" spans="2:11" x14ac:dyDescent="0.25">
      <c r="B44" s="259">
        <v>34</v>
      </c>
      <c r="C44" s="260"/>
      <c r="D44" s="100">
        <f>SARI!E41</f>
        <v>0</v>
      </c>
      <c r="E44" s="259">
        <v>34</v>
      </c>
      <c r="F44" s="261"/>
      <c r="G44" s="184" t="e">
        <f>SARI!E41/SARI!D41</f>
        <v>#DIV/0!</v>
      </c>
      <c r="H44" s="259">
        <v>34</v>
      </c>
      <c r="I44" s="87">
        <f>SARI!J41</f>
        <v>0</v>
      </c>
      <c r="J44" s="87">
        <f>SARI!K41</f>
        <v>0</v>
      </c>
      <c r="K44" s="262" t="e">
        <f>SARI!K41/SARI!J41</f>
        <v>#DIV/0!</v>
      </c>
    </row>
    <row r="45" spans="2:11" x14ac:dyDescent="0.25">
      <c r="B45" s="259">
        <v>35</v>
      </c>
      <c r="C45" s="260"/>
      <c r="D45" s="100">
        <f>SARI!E42</f>
        <v>0</v>
      </c>
      <c r="E45" s="259">
        <v>35</v>
      </c>
      <c r="F45" s="261"/>
      <c r="G45" s="184" t="e">
        <f>SARI!E42/SARI!D42</f>
        <v>#DIV/0!</v>
      </c>
      <c r="H45" s="259">
        <v>35</v>
      </c>
      <c r="I45" s="87">
        <f>SARI!J42</f>
        <v>0</v>
      </c>
      <c r="J45" s="87">
        <f>SARI!K42</f>
        <v>0</v>
      </c>
      <c r="K45" s="262" t="e">
        <f>SARI!K42/SARI!J42</f>
        <v>#DIV/0!</v>
      </c>
    </row>
    <row r="46" spans="2:11" x14ac:dyDescent="0.25">
      <c r="B46" s="259">
        <v>36</v>
      </c>
      <c r="C46" s="260"/>
      <c r="D46" s="100">
        <f>SARI!E43</f>
        <v>0</v>
      </c>
      <c r="E46" s="259">
        <v>36</v>
      </c>
      <c r="F46" s="261"/>
      <c r="G46" s="184" t="e">
        <f>SARI!E43/SARI!D43</f>
        <v>#DIV/0!</v>
      </c>
      <c r="H46" s="259">
        <v>36</v>
      </c>
      <c r="I46" s="87">
        <f>SARI!J43</f>
        <v>0</v>
      </c>
      <c r="J46" s="87">
        <f>SARI!K43</f>
        <v>0</v>
      </c>
      <c r="K46" s="262" t="e">
        <f>SARI!K43/SARI!J43</f>
        <v>#DIV/0!</v>
      </c>
    </row>
    <row r="47" spans="2:11" x14ac:dyDescent="0.25">
      <c r="B47" s="259">
        <v>37</v>
      </c>
      <c r="C47" s="260"/>
      <c r="D47" s="100">
        <f>SARI!E44</f>
        <v>0</v>
      </c>
      <c r="E47" s="259">
        <v>37</v>
      </c>
      <c r="F47" s="261"/>
      <c r="G47" s="184" t="e">
        <f>SARI!E44/SARI!D44</f>
        <v>#DIV/0!</v>
      </c>
      <c r="H47" s="259">
        <v>37</v>
      </c>
      <c r="I47" s="87">
        <f>SARI!J44</f>
        <v>0</v>
      </c>
      <c r="J47" s="87">
        <f>SARI!K44</f>
        <v>0</v>
      </c>
      <c r="K47" s="262" t="e">
        <f>SARI!K44/SARI!J44</f>
        <v>#DIV/0!</v>
      </c>
    </row>
    <row r="48" spans="2:11" x14ac:dyDescent="0.25">
      <c r="B48" s="259">
        <v>38</v>
      </c>
      <c r="C48" s="260"/>
      <c r="D48" s="100">
        <f>SARI!E45</f>
        <v>0</v>
      </c>
      <c r="E48" s="259">
        <v>38</v>
      </c>
      <c r="F48" s="261"/>
      <c r="G48" s="184" t="e">
        <f>SARI!E45/SARI!D45</f>
        <v>#DIV/0!</v>
      </c>
      <c r="H48" s="259">
        <v>38</v>
      </c>
      <c r="I48" s="87">
        <f>SARI!J45</f>
        <v>0</v>
      </c>
      <c r="J48" s="87">
        <f>SARI!K45</f>
        <v>0</v>
      </c>
      <c r="K48" s="262" t="e">
        <f>SARI!K45/SARI!J45</f>
        <v>#DIV/0!</v>
      </c>
    </row>
    <row r="49" spans="2:14" x14ac:dyDescent="0.25">
      <c r="B49" s="259">
        <v>39</v>
      </c>
      <c r="C49" s="260"/>
      <c r="D49" s="100">
        <f>SARI!E46</f>
        <v>0</v>
      </c>
      <c r="E49" s="259">
        <v>39</v>
      </c>
      <c r="F49" s="261"/>
      <c r="G49" s="184" t="e">
        <f>SARI!E46/SARI!D46</f>
        <v>#DIV/0!</v>
      </c>
      <c r="H49" s="259">
        <v>39</v>
      </c>
      <c r="I49" s="87">
        <f>SARI!J46</f>
        <v>0</v>
      </c>
      <c r="J49" s="87">
        <f>SARI!K46</f>
        <v>0</v>
      </c>
      <c r="K49" s="262" t="e">
        <f>SARI!K46/SARI!J46</f>
        <v>#DIV/0!</v>
      </c>
    </row>
    <row r="50" spans="2:14" x14ac:dyDescent="0.25">
      <c r="B50" s="259">
        <v>40</v>
      </c>
      <c r="C50" s="260"/>
      <c r="D50" s="100">
        <f>SARI!E47</f>
        <v>0</v>
      </c>
      <c r="E50" s="259">
        <v>40</v>
      </c>
      <c r="F50" s="261"/>
      <c r="G50" s="184" t="e">
        <f>SARI!E47/SARI!D47</f>
        <v>#DIV/0!</v>
      </c>
      <c r="H50" s="259">
        <v>40</v>
      </c>
      <c r="I50" s="87">
        <f>SARI!J47</f>
        <v>0</v>
      </c>
      <c r="J50" s="87">
        <f>SARI!K47</f>
        <v>0</v>
      </c>
      <c r="K50" s="262" t="e">
        <f>SARI!K47/SARI!J47</f>
        <v>#DIV/0!</v>
      </c>
    </row>
    <row r="51" spans="2:14" x14ac:dyDescent="0.25">
      <c r="B51" s="259">
        <v>41</v>
      </c>
      <c r="C51" s="260"/>
      <c r="D51" s="100">
        <f>SARI!E48</f>
        <v>0</v>
      </c>
      <c r="E51" s="259">
        <v>41</v>
      </c>
      <c r="F51" s="261"/>
      <c r="G51" s="184" t="e">
        <f>SARI!E48/SARI!D48</f>
        <v>#DIV/0!</v>
      </c>
      <c r="H51" s="259">
        <v>41</v>
      </c>
      <c r="I51" s="87">
        <f>SARI!J48</f>
        <v>0</v>
      </c>
      <c r="J51" s="87">
        <f>SARI!K48</f>
        <v>0</v>
      </c>
      <c r="K51" s="262" t="e">
        <f>SARI!K48/SARI!J48</f>
        <v>#DIV/0!</v>
      </c>
    </row>
    <row r="52" spans="2:14" x14ac:dyDescent="0.25">
      <c r="B52" s="259">
        <v>42</v>
      </c>
      <c r="C52" s="260"/>
      <c r="D52" s="100">
        <f>SARI!E49</f>
        <v>0</v>
      </c>
      <c r="E52" s="259">
        <v>42</v>
      </c>
      <c r="F52" s="261"/>
      <c r="G52" s="184" t="e">
        <f>SARI!E49/SARI!D49</f>
        <v>#DIV/0!</v>
      </c>
      <c r="H52" s="259">
        <v>42</v>
      </c>
      <c r="I52" s="87">
        <f>SARI!J49</f>
        <v>0</v>
      </c>
      <c r="J52" s="87">
        <f>SARI!K49</f>
        <v>0</v>
      </c>
      <c r="K52" s="262" t="e">
        <f>SARI!K49/SARI!J49</f>
        <v>#DIV/0!</v>
      </c>
    </row>
    <row r="53" spans="2:14" x14ac:dyDescent="0.25">
      <c r="B53" s="259">
        <v>43</v>
      </c>
      <c r="C53" s="260"/>
      <c r="D53" s="100">
        <f>SARI!E50</f>
        <v>0</v>
      </c>
      <c r="E53" s="259">
        <v>43</v>
      </c>
      <c r="F53" s="261"/>
      <c r="G53" s="184" t="e">
        <f>SARI!E50/SARI!D50</f>
        <v>#DIV/0!</v>
      </c>
      <c r="H53" s="259">
        <v>43</v>
      </c>
      <c r="I53" s="87">
        <f>SARI!J50</f>
        <v>0</v>
      </c>
      <c r="J53" s="87">
        <f>SARI!K50</f>
        <v>0</v>
      </c>
      <c r="K53" s="262" t="e">
        <f>SARI!K50/SARI!J50</f>
        <v>#DIV/0!</v>
      </c>
    </row>
    <row r="54" spans="2:14" x14ac:dyDescent="0.25">
      <c r="B54" s="259">
        <v>44</v>
      </c>
      <c r="C54" s="260"/>
      <c r="D54" s="100">
        <f>SARI!E51</f>
        <v>0</v>
      </c>
      <c r="E54" s="259">
        <v>44</v>
      </c>
      <c r="F54" s="261"/>
      <c r="G54" s="184" t="e">
        <f>SARI!E51/SARI!D51</f>
        <v>#DIV/0!</v>
      </c>
      <c r="H54" s="259">
        <v>44</v>
      </c>
      <c r="I54" s="87">
        <f>SARI!J51</f>
        <v>0</v>
      </c>
      <c r="J54" s="87">
        <f>SARI!K51</f>
        <v>0</v>
      </c>
      <c r="K54" s="262" t="e">
        <f>SARI!K51/SARI!J51</f>
        <v>#DIV/0!</v>
      </c>
    </row>
    <row r="55" spans="2:14" x14ac:dyDescent="0.25">
      <c r="B55" s="259">
        <v>45</v>
      </c>
      <c r="C55" s="260"/>
      <c r="D55" s="100">
        <f>SARI!E52</f>
        <v>0</v>
      </c>
      <c r="E55" s="259">
        <v>45</v>
      </c>
      <c r="F55" s="261"/>
      <c r="G55" s="184" t="e">
        <f>SARI!E52/SARI!D52</f>
        <v>#DIV/0!</v>
      </c>
      <c r="H55" s="259">
        <v>45</v>
      </c>
      <c r="I55" s="87">
        <f>SARI!J52</f>
        <v>0</v>
      </c>
      <c r="J55" s="87">
        <f>SARI!K52</f>
        <v>0</v>
      </c>
      <c r="K55" s="262" t="e">
        <f>SARI!K52/SARI!J52</f>
        <v>#DIV/0!</v>
      </c>
    </row>
    <row r="56" spans="2:14" x14ac:dyDescent="0.25">
      <c r="B56" s="259">
        <v>46</v>
      </c>
      <c r="C56" s="260"/>
      <c r="D56" s="100">
        <f>SARI!E53</f>
        <v>0</v>
      </c>
      <c r="E56" s="259">
        <v>46</v>
      </c>
      <c r="F56" s="261"/>
      <c r="G56" s="184" t="e">
        <f>SARI!E53/SARI!D53</f>
        <v>#DIV/0!</v>
      </c>
      <c r="H56" s="259">
        <v>46</v>
      </c>
      <c r="I56" s="87">
        <f>SARI!J53</f>
        <v>0</v>
      </c>
      <c r="J56" s="87">
        <f>SARI!K53</f>
        <v>0</v>
      </c>
      <c r="K56" s="262" t="e">
        <f>SARI!K53/SARI!J53</f>
        <v>#DIV/0!</v>
      </c>
    </row>
    <row r="57" spans="2:14" x14ac:dyDescent="0.25">
      <c r="B57" s="259">
        <v>47</v>
      </c>
      <c r="C57" s="260"/>
      <c r="D57" s="100">
        <f>SARI!E54</f>
        <v>0</v>
      </c>
      <c r="E57" s="259">
        <v>47</v>
      </c>
      <c r="F57" s="261"/>
      <c r="G57" s="184" t="e">
        <f>SARI!E54/SARI!D54</f>
        <v>#DIV/0!</v>
      </c>
      <c r="H57" s="259">
        <v>47</v>
      </c>
      <c r="I57" s="87">
        <f>SARI!J54</f>
        <v>0</v>
      </c>
      <c r="J57" s="87">
        <f>SARI!K54</f>
        <v>0</v>
      </c>
      <c r="K57" s="262" t="e">
        <f>SARI!K54/SARI!J54</f>
        <v>#DIV/0!</v>
      </c>
    </row>
    <row r="58" spans="2:14" x14ac:dyDescent="0.25">
      <c r="B58" s="259">
        <v>48</v>
      </c>
      <c r="C58" s="260"/>
      <c r="D58" s="100">
        <f>SARI!E55</f>
        <v>0</v>
      </c>
      <c r="E58" s="259">
        <v>48</v>
      </c>
      <c r="F58" s="261"/>
      <c r="G58" s="184" t="e">
        <f>SARI!E55/SARI!D55</f>
        <v>#DIV/0!</v>
      </c>
      <c r="H58" s="259">
        <v>48</v>
      </c>
      <c r="I58" s="87">
        <f>SARI!J55</f>
        <v>0</v>
      </c>
      <c r="J58" s="87">
        <f>SARI!K55</f>
        <v>0</v>
      </c>
      <c r="K58" s="262" t="e">
        <f>SARI!K55/SARI!J55</f>
        <v>#DIV/0!</v>
      </c>
    </row>
    <row r="59" spans="2:14" x14ac:dyDescent="0.25">
      <c r="B59" s="259">
        <v>49</v>
      </c>
      <c r="C59" s="260"/>
      <c r="D59" s="100">
        <f>SARI!E56</f>
        <v>0</v>
      </c>
      <c r="E59" s="259">
        <v>49</v>
      </c>
      <c r="F59" s="261"/>
      <c r="G59" s="184" t="e">
        <f>SARI!E56/SARI!D56</f>
        <v>#DIV/0!</v>
      </c>
      <c r="H59" s="259">
        <v>49</v>
      </c>
      <c r="I59" s="87">
        <f>SARI!J56</f>
        <v>0</v>
      </c>
      <c r="J59" s="87">
        <f>SARI!K56</f>
        <v>0</v>
      </c>
      <c r="K59" s="262" t="e">
        <f>SARI!K56/SARI!J56</f>
        <v>#DIV/0!</v>
      </c>
    </row>
    <row r="60" spans="2:14" x14ac:dyDescent="0.25">
      <c r="B60" s="259">
        <v>50</v>
      </c>
      <c r="C60" s="260"/>
      <c r="D60" s="100">
        <f>SARI!E57</f>
        <v>0</v>
      </c>
      <c r="E60" s="259">
        <v>50</v>
      </c>
      <c r="F60" s="261"/>
      <c r="G60" s="184" t="e">
        <f>SARI!E57/SARI!D57</f>
        <v>#DIV/0!</v>
      </c>
      <c r="H60" s="259">
        <v>50</v>
      </c>
      <c r="I60" s="87">
        <f>SARI!J57</f>
        <v>0</v>
      </c>
      <c r="J60" s="87">
        <f>SARI!K57</f>
        <v>0</v>
      </c>
      <c r="K60" s="262" t="e">
        <f>SARI!K57/SARI!J57</f>
        <v>#DIV/0!</v>
      </c>
    </row>
    <row r="61" spans="2:14" x14ac:dyDescent="0.25">
      <c r="B61" s="259">
        <v>51</v>
      </c>
      <c r="C61" s="260"/>
      <c r="D61" s="100">
        <f>SARI!E58</f>
        <v>0</v>
      </c>
      <c r="E61" s="259">
        <v>51</v>
      </c>
      <c r="F61" s="261"/>
      <c r="G61" s="184" t="e">
        <f>SARI!E58/SARI!D58</f>
        <v>#DIV/0!</v>
      </c>
      <c r="H61" s="259">
        <v>51</v>
      </c>
      <c r="I61" s="87">
        <f>SARI!J58</f>
        <v>0</v>
      </c>
      <c r="J61" s="87">
        <f>SARI!K58</f>
        <v>0</v>
      </c>
      <c r="K61" s="262" t="e">
        <f>SARI!K58/SARI!J58</f>
        <v>#DIV/0!</v>
      </c>
    </row>
    <row r="62" spans="2:14" x14ac:dyDescent="0.25">
      <c r="B62" s="259">
        <v>52</v>
      </c>
      <c r="C62" s="260"/>
      <c r="D62" s="100">
        <f>SARI!E59</f>
        <v>0</v>
      </c>
      <c r="E62" s="259">
        <v>52</v>
      </c>
      <c r="F62" s="261"/>
      <c r="G62" s="184" t="e">
        <f>SARI!E59/SARI!D59</f>
        <v>#DIV/0!</v>
      </c>
      <c r="H62" s="259">
        <v>52</v>
      </c>
      <c r="I62" s="87">
        <f>SARI!J59</f>
        <v>0</v>
      </c>
      <c r="J62" s="87">
        <f>SARI!K59</f>
        <v>0</v>
      </c>
      <c r="K62" s="262" t="e">
        <f>SARI!K59/SARI!J59</f>
        <v>#DIV/0!</v>
      </c>
    </row>
    <row r="63" spans="2:14" x14ac:dyDescent="0.25">
      <c r="M63" s="93" t="e">
        <f>SUM(#REF!)</f>
        <v>#REF!</v>
      </c>
      <c r="N63" s="93" t="e">
        <f>SUM(#REF!)</f>
        <v>#REF!</v>
      </c>
    </row>
    <row r="81" spans="1:17" x14ac:dyDescent="0.25">
      <c r="A81" s="387" t="s">
        <v>376</v>
      </c>
      <c r="B81" s="387"/>
      <c r="C81" s="387"/>
      <c r="D81" s="387"/>
      <c r="E81" s="387"/>
      <c r="F81" s="387"/>
      <c r="G81" s="387"/>
      <c r="H81" s="387"/>
      <c r="J81" s="387" t="s">
        <v>377</v>
      </c>
      <c r="K81" s="387"/>
      <c r="L81" s="387"/>
      <c r="M81" s="387"/>
      <c r="N81" s="387"/>
      <c r="O81" s="387"/>
      <c r="P81" s="387"/>
      <c r="Q81" s="387"/>
    </row>
    <row r="82" spans="1:17" x14ac:dyDescent="0.25">
      <c r="A82" s="387"/>
      <c r="B82" s="387"/>
      <c r="C82" s="387"/>
      <c r="D82" s="387"/>
      <c r="E82" s="387"/>
      <c r="F82" s="387"/>
      <c r="G82" s="387"/>
      <c r="H82" s="387"/>
      <c r="J82" s="387"/>
      <c r="K82" s="387"/>
      <c r="L82" s="387"/>
      <c r="M82" s="387"/>
      <c r="N82" s="387"/>
      <c r="O82" s="387"/>
      <c r="P82" s="387"/>
      <c r="Q82" s="387"/>
    </row>
    <row r="83" spans="1:17" x14ac:dyDescent="0.25">
      <c r="A83" s="387"/>
      <c r="B83" s="387"/>
      <c r="C83" s="387"/>
      <c r="D83" s="387"/>
      <c r="E83" s="387"/>
      <c r="F83" s="387"/>
      <c r="G83" s="387"/>
      <c r="H83" s="387"/>
      <c r="J83" s="387"/>
      <c r="K83" s="387"/>
      <c r="L83" s="387"/>
      <c r="M83" s="387"/>
      <c r="N83" s="387"/>
      <c r="O83" s="387"/>
      <c r="P83" s="387"/>
      <c r="Q83" s="387"/>
    </row>
    <row r="86" spans="1:17" s="143" customFormat="1" ht="120" x14ac:dyDescent="0.25">
      <c r="B86" s="263" t="s">
        <v>5</v>
      </c>
      <c r="C86" s="264" t="s">
        <v>8</v>
      </c>
      <c r="D86" s="265" t="s">
        <v>378</v>
      </c>
      <c r="E86" s="265" t="s">
        <v>379</v>
      </c>
      <c r="F86" s="266" t="s">
        <v>380</v>
      </c>
      <c r="G86" s="266" t="s">
        <v>381</v>
      </c>
      <c r="H86" s="267"/>
      <c r="I86" s="145"/>
      <c r="J86" s="136" t="s">
        <v>306</v>
      </c>
      <c r="K86" s="136" t="s">
        <v>382</v>
      </c>
      <c r="L86" s="188" t="s">
        <v>383</v>
      </c>
      <c r="M86" s="136" t="s">
        <v>384</v>
      </c>
      <c r="N86" s="135" t="s">
        <v>385</v>
      </c>
      <c r="O86" s="135" t="s">
        <v>386</v>
      </c>
      <c r="P86" s="134" t="s">
        <v>387</v>
      </c>
      <c r="Q86" s="134" t="s">
        <v>388</v>
      </c>
    </row>
    <row r="87" spans="1:17" x14ac:dyDescent="0.25">
      <c r="B87" s="183">
        <f>Leyendas!$A$2</f>
        <v>2018</v>
      </c>
      <c r="C87" s="92">
        <v>1</v>
      </c>
      <c r="D87" s="177">
        <f>SARI!G8</f>
        <v>0</v>
      </c>
      <c r="E87" s="177" t="e">
        <f>SARI!G8/SARI!F8</f>
        <v>#DIV/0!</v>
      </c>
      <c r="F87" s="177">
        <f>SARI!H8</f>
        <v>0</v>
      </c>
      <c r="G87" s="268" t="e">
        <f>SARI!H8/SARI!F8</f>
        <v>#DIV/0!</v>
      </c>
      <c r="J87" s="201">
        <f>ILI!E8</f>
        <v>0</v>
      </c>
      <c r="K87" s="201">
        <f>ILI!D8</f>
        <v>0</v>
      </c>
      <c r="L87" s="202" t="e">
        <f>J87/K87</f>
        <v>#DIV/0!</v>
      </c>
      <c r="M87" s="200" t="e">
        <f>ILI!E8/ILI!F8</f>
        <v>#DIV/0!</v>
      </c>
      <c r="N87" s="201">
        <f>ILI!G8</f>
        <v>0</v>
      </c>
      <c r="O87" s="200" t="e">
        <f>ILI!G8/ILI!F8</f>
        <v>#DIV/0!</v>
      </c>
      <c r="P87" s="201">
        <f>ILI!H8</f>
        <v>0</v>
      </c>
      <c r="Q87" s="200" t="e">
        <f>ILI!H8/ILI!F8</f>
        <v>#DIV/0!</v>
      </c>
    </row>
    <row r="88" spans="1:17" x14ac:dyDescent="0.25">
      <c r="B88" s="183">
        <f>Leyendas!$A$2</f>
        <v>2018</v>
      </c>
      <c r="C88" s="92">
        <v>2</v>
      </c>
      <c r="D88" s="177">
        <f>SARI!G9</f>
        <v>0</v>
      </c>
      <c r="E88" s="177" t="e">
        <f>SARI!G9/SARI!F9</f>
        <v>#DIV/0!</v>
      </c>
      <c r="F88" s="177">
        <f>SARI!H9</f>
        <v>0</v>
      </c>
      <c r="G88" s="268" t="e">
        <f>SARI!H9/SARI!F9</f>
        <v>#DIV/0!</v>
      </c>
      <c r="J88" s="201">
        <f>ILI!E9</f>
        <v>0</v>
      </c>
      <c r="K88" s="201">
        <f>ILI!D9</f>
        <v>0</v>
      </c>
      <c r="L88" s="202" t="e">
        <f t="shared" ref="L88:L138" si="0">J88/K88</f>
        <v>#DIV/0!</v>
      </c>
      <c r="M88" s="200" t="e">
        <f>ILI!E9/ILI!F9</f>
        <v>#DIV/0!</v>
      </c>
      <c r="N88" s="201">
        <f>ILI!G9</f>
        <v>0</v>
      </c>
      <c r="O88" s="200" t="e">
        <f>ILI!G9/ILI!F9</f>
        <v>#DIV/0!</v>
      </c>
      <c r="P88" s="201">
        <f>ILI!H9</f>
        <v>0</v>
      </c>
      <c r="Q88" s="200" t="e">
        <f>ILI!H9/ILI!F9</f>
        <v>#DIV/0!</v>
      </c>
    </row>
    <row r="89" spans="1:17" x14ac:dyDescent="0.25">
      <c r="B89" s="183">
        <f>Leyendas!$A$2</f>
        <v>2018</v>
      </c>
      <c r="C89" s="92">
        <v>3</v>
      </c>
      <c r="D89" s="177">
        <f>SARI!G10</f>
        <v>0</v>
      </c>
      <c r="E89" s="177" t="e">
        <f>SARI!G10/SARI!F10</f>
        <v>#DIV/0!</v>
      </c>
      <c r="F89" s="177">
        <f>SARI!H10</f>
        <v>0</v>
      </c>
      <c r="G89" s="268" t="e">
        <f>SARI!H10/SARI!F10</f>
        <v>#DIV/0!</v>
      </c>
      <c r="J89" s="201">
        <f>ILI!E10</f>
        <v>0</v>
      </c>
      <c r="K89" s="201">
        <f>ILI!D10</f>
        <v>0</v>
      </c>
      <c r="L89" s="202" t="e">
        <f t="shared" si="0"/>
        <v>#DIV/0!</v>
      </c>
      <c r="M89" s="200" t="e">
        <f>ILI!E10/ILI!F10</f>
        <v>#DIV/0!</v>
      </c>
      <c r="N89" s="201">
        <f>ILI!G10</f>
        <v>0</v>
      </c>
      <c r="O89" s="200" t="e">
        <f>ILI!G10/ILI!F10</f>
        <v>#DIV/0!</v>
      </c>
      <c r="P89" s="201">
        <f>ILI!H10</f>
        <v>0</v>
      </c>
      <c r="Q89" s="200" t="e">
        <f>ILI!H10/ILI!F10</f>
        <v>#DIV/0!</v>
      </c>
    </row>
    <row r="90" spans="1:17" x14ac:dyDescent="0.25">
      <c r="B90" s="183">
        <f>Leyendas!$A$2</f>
        <v>2018</v>
      </c>
      <c r="C90" s="92">
        <v>4</v>
      </c>
      <c r="D90" s="177">
        <f>SARI!G11</f>
        <v>0</v>
      </c>
      <c r="E90" s="177" t="e">
        <f>SARI!G11/SARI!F11</f>
        <v>#DIV/0!</v>
      </c>
      <c r="F90" s="177">
        <f>SARI!H11</f>
        <v>0</v>
      </c>
      <c r="G90" s="268" t="e">
        <f>SARI!H11/SARI!F11</f>
        <v>#DIV/0!</v>
      </c>
      <c r="J90" s="201">
        <f>ILI!E11</f>
        <v>0</v>
      </c>
      <c r="K90" s="201">
        <f>ILI!D11</f>
        <v>0</v>
      </c>
      <c r="L90" s="202" t="e">
        <f t="shared" si="0"/>
        <v>#DIV/0!</v>
      </c>
      <c r="M90" s="200" t="e">
        <f>ILI!E11/ILI!F11</f>
        <v>#DIV/0!</v>
      </c>
      <c r="N90" s="201">
        <f>ILI!G11</f>
        <v>0</v>
      </c>
      <c r="O90" s="200" t="e">
        <f>ILI!G11/ILI!F11</f>
        <v>#DIV/0!</v>
      </c>
      <c r="P90" s="201">
        <f>ILI!H11</f>
        <v>0</v>
      </c>
      <c r="Q90" s="200" t="e">
        <f>ILI!H11/ILI!F11</f>
        <v>#DIV/0!</v>
      </c>
    </row>
    <row r="91" spans="1:17" x14ac:dyDescent="0.25">
      <c r="B91" s="183">
        <f>Leyendas!$A$2</f>
        <v>2018</v>
      </c>
      <c r="C91" s="92">
        <v>5</v>
      </c>
      <c r="D91" s="177">
        <f>SARI!G12</f>
        <v>0</v>
      </c>
      <c r="E91" s="177" t="e">
        <f>SARI!G12/SARI!F12</f>
        <v>#DIV/0!</v>
      </c>
      <c r="F91" s="177">
        <f>SARI!H12</f>
        <v>0</v>
      </c>
      <c r="G91" s="268" t="e">
        <f>SARI!H12/SARI!F12</f>
        <v>#DIV/0!</v>
      </c>
      <c r="J91" s="201">
        <f>ILI!E12</f>
        <v>0</v>
      </c>
      <c r="K91" s="201">
        <f>ILI!D12</f>
        <v>0</v>
      </c>
      <c r="L91" s="202" t="e">
        <f t="shared" si="0"/>
        <v>#DIV/0!</v>
      </c>
      <c r="M91" s="200" t="e">
        <f>ILI!E12/ILI!F12</f>
        <v>#DIV/0!</v>
      </c>
      <c r="N91" s="201">
        <f>ILI!G12</f>
        <v>0</v>
      </c>
      <c r="O91" s="200" t="e">
        <f>ILI!G12/ILI!F12</f>
        <v>#DIV/0!</v>
      </c>
      <c r="P91" s="201">
        <f>ILI!H12</f>
        <v>0</v>
      </c>
      <c r="Q91" s="200" t="e">
        <f>ILI!H12/ILI!F12</f>
        <v>#DIV/0!</v>
      </c>
    </row>
    <row r="92" spans="1:17" x14ac:dyDescent="0.25">
      <c r="B92" s="183">
        <f>Leyendas!$A$2</f>
        <v>2018</v>
      </c>
      <c r="C92" s="92">
        <v>6</v>
      </c>
      <c r="D92" s="177">
        <f>SARI!G13</f>
        <v>0</v>
      </c>
      <c r="E92" s="177" t="e">
        <f>SARI!G13/SARI!F13</f>
        <v>#DIV/0!</v>
      </c>
      <c r="F92" s="177">
        <f>SARI!H13</f>
        <v>0</v>
      </c>
      <c r="G92" s="268" t="e">
        <f>SARI!H13/SARI!F13</f>
        <v>#DIV/0!</v>
      </c>
      <c r="J92" s="201">
        <f>ILI!E13</f>
        <v>0</v>
      </c>
      <c r="K92" s="201">
        <f>ILI!D13</f>
        <v>0</v>
      </c>
      <c r="L92" s="202" t="e">
        <f t="shared" si="0"/>
        <v>#DIV/0!</v>
      </c>
      <c r="M92" s="200" t="e">
        <f>ILI!E13/ILI!F13</f>
        <v>#DIV/0!</v>
      </c>
      <c r="N92" s="201">
        <f>ILI!G13</f>
        <v>0</v>
      </c>
      <c r="O92" s="200" t="e">
        <f>ILI!G13/ILI!F13</f>
        <v>#DIV/0!</v>
      </c>
      <c r="P92" s="201">
        <f>ILI!H13</f>
        <v>0</v>
      </c>
      <c r="Q92" s="200" t="e">
        <f>ILI!H13/ILI!F13</f>
        <v>#DIV/0!</v>
      </c>
    </row>
    <row r="93" spans="1:17" x14ac:dyDescent="0.25">
      <c r="B93" s="183">
        <f>Leyendas!$A$2</f>
        <v>2018</v>
      </c>
      <c r="C93" s="92">
        <v>7</v>
      </c>
      <c r="D93" s="177">
        <f>SARI!G14</f>
        <v>0</v>
      </c>
      <c r="E93" s="177" t="e">
        <f>SARI!G14/SARI!F14</f>
        <v>#DIV/0!</v>
      </c>
      <c r="F93" s="177">
        <f>SARI!H14</f>
        <v>0</v>
      </c>
      <c r="G93" s="268" t="e">
        <f>SARI!H14/SARI!F14</f>
        <v>#DIV/0!</v>
      </c>
      <c r="J93" s="201">
        <f>ILI!E14</f>
        <v>0</v>
      </c>
      <c r="K93" s="201">
        <f>ILI!D14</f>
        <v>0</v>
      </c>
      <c r="L93" s="202" t="e">
        <f t="shared" si="0"/>
        <v>#DIV/0!</v>
      </c>
      <c r="M93" s="200" t="e">
        <f>ILI!E14/ILI!F14</f>
        <v>#DIV/0!</v>
      </c>
      <c r="N93" s="201">
        <f>ILI!G14</f>
        <v>0</v>
      </c>
      <c r="O93" s="200" t="e">
        <f>ILI!G14/ILI!F14</f>
        <v>#DIV/0!</v>
      </c>
      <c r="P93" s="201">
        <f>ILI!H14</f>
        <v>0</v>
      </c>
      <c r="Q93" s="200" t="e">
        <f>ILI!H14/ILI!F14</f>
        <v>#DIV/0!</v>
      </c>
    </row>
    <row r="94" spans="1:17" x14ac:dyDescent="0.25">
      <c r="B94" s="183">
        <f>Leyendas!$A$2</f>
        <v>2018</v>
      </c>
      <c r="C94" s="92">
        <v>8</v>
      </c>
      <c r="D94" s="177">
        <f>SARI!G15</f>
        <v>0</v>
      </c>
      <c r="E94" s="177" t="e">
        <f>SARI!G15/SARI!F15</f>
        <v>#DIV/0!</v>
      </c>
      <c r="F94" s="177">
        <f>SARI!H15</f>
        <v>0</v>
      </c>
      <c r="G94" s="268" t="e">
        <f>SARI!H15/SARI!F15</f>
        <v>#DIV/0!</v>
      </c>
      <c r="J94" s="201">
        <f>ILI!E15</f>
        <v>0</v>
      </c>
      <c r="K94" s="201">
        <f>ILI!D15</f>
        <v>0</v>
      </c>
      <c r="L94" s="202" t="e">
        <f t="shared" si="0"/>
        <v>#DIV/0!</v>
      </c>
      <c r="M94" s="200" t="e">
        <f>ILI!E15/ILI!F15</f>
        <v>#DIV/0!</v>
      </c>
      <c r="N94" s="201">
        <f>ILI!G15</f>
        <v>0</v>
      </c>
      <c r="O94" s="200" t="e">
        <f>ILI!G15/ILI!F15</f>
        <v>#DIV/0!</v>
      </c>
      <c r="P94" s="201">
        <f>ILI!H15</f>
        <v>0</v>
      </c>
      <c r="Q94" s="200" t="e">
        <f>ILI!H15/ILI!F15</f>
        <v>#DIV/0!</v>
      </c>
    </row>
    <row r="95" spans="1:17" x14ac:dyDescent="0.25">
      <c r="B95" s="183">
        <f>Leyendas!$A$2</f>
        <v>2018</v>
      </c>
      <c r="C95" s="92">
        <v>9</v>
      </c>
      <c r="D95" s="177">
        <f>SARI!G16</f>
        <v>0</v>
      </c>
      <c r="E95" s="177" t="e">
        <f>SARI!G16/SARI!F16</f>
        <v>#DIV/0!</v>
      </c>
      <c r="F95" s="177">
        <f>SARI!H16</f>
        <v>0</v>
      </c>
      <c r="G95" s="268" t="e">
        <f>SARI!H16/SARI!F16</f>
        <v>#DIV/0!</v>
      </c>
      <c r="J95" s="201">
        <f>ILI!E16</f>
        <v>0</v>
      </c>
      <c r="K95" s="201">
        <f>ILI!D16</f>
        <v>0</v>
      </c>
      <c r="L95" s="202" t="e">
        <f t="shared" si="0"/>
        <v>#DIV/0!</v>
      </c>
      <c r="M95" s="200" t="e">
        <f>ILI!E16/ILI!F16</f>
        <v>#DIV/0!</v>
      </c>
      <c r="N95" s="201">
        <f>ILI!G16</f>
        <v>0</v>
      </c>
      <c r="O95" s="200" t="e">
        <f>ILI!G16/ILI!F16</f>
        <v>#DIV/0!</v>
      </c>
      <c r="P95" s="201">
        <f>ILI!H16</f>
        <v>0</v>
      </c>
      <c r="Q95" s="200" t="e">
        <f>ILI!H16/ILI!F16</f>
        <v>#DIV/0!</v>
      </c>
    </row>
    <row r="96" spans="1:17" x14ac:dyDescent="0.25">
      <c r="B96" s="183">
        <f>Leyendas!$A$2</f>
        <v>2018</v>
      </c>
      <c r="C96" s="92">
        <v>10</v>
      </c>
      <c r="D96" s="177">
        <f>SARI!G17</f>
        <v>0</v>
      </c>
      <c r="E96" s="177" t="e">
        <f>SARI!G17/SARI!F17</f>
        <v>#DIV/0!</v>
      </c>
      <c r="F96" s="177">
        <f>SARI!H17</f>
        <v>0</v>
      </c>
      <c r="G96" s="268" t="e">
        <f>SARI!H17/SARI!F17</f>
        <v>#DIV/0!</v>
      </c>
      <c r="J96" s="201">
        <f>ILI!E17</f>
        <v>0</v>
      </c>
      <c r="K96" s="201">
        <f>ILI!D17</f>
        <v>0</v>
      </c>
      <c r="L96" s="202" t="e">
        <f t="shared" si="0"/>
        <v>#DIV/0!</v>
      </c>
      <c r="M96" s="200" t="e">
        <f>ILI!E17/ILI!F17</f>
        <v>#DIV/0!</v>
      </c>
      <c r="N96" s="201">
        <f>ILI!G17</f>
        <v>0</v>
      </c>
      <c r="O96" s="200" t="e">
        <f>ILI!G17/ILI!F17</f>
        <v>#DIV/0!</v>
      </c>
      <c r="P96" s="201">
        <f>ILI!H17</f>
        <v>0</v>
      </c>
      <c r="Q96" s="200" t="e">
        <f>ILI!H17/ILI!F17</f>
        <v>#DIV/0!</v>
      </c>
    </row>
    <row r="97" spans="2:17" x14ac:dyDescent="0.25">
      <c r="B97" s="183">
        <f>Leyendas!$A$2</f>
        <v>2018</v>
      </c>
      <c r="C97" s="92">
        <v>11</v>
      </c>
      <c r="D97" s="177">
        <f>SARI!G18</f>
        <v>0</v>
      </c>
      <c r="E97" s="177" t="e">
        <f>SARI!G18/SARI!F18</f>
        <v>#DIV/0!</v>
      </c>
      <c r="F97" s="177">
        <f>SARI!H18</f>
        <v>0</v>
      </c>
      <c r="G97" s="268" t="e">
        <f>SARI!H18/SARI!F18</f>
        <v>#DIV/0!</v>
      </c>
      <c r="J97" s="201">
        <f>ILI!E18</f>
        <v>0</v>
      </c>
      <c r="K97" s="201">
        <f>ILI!D18</f>
        <v>0</v>
      </c>
      <c r="L97" s="202" t="e">
        <f t="shared" si="0"/>
        <v>#DIV/0!</v>
      </c>
      <c r="M97" s="200" t="e">
        <f>ILI!E18/ILI!F18</f>
        <v>#DIV/0!</v>
      </c>
      <c r="N97" s="201">
        <f>ILI!G18</f>
        <v>0</v>
      </c>
      <c r="O97" s="200" t="e">
        <f>ILI!G18/ILI!F18</f>
        <v>#DIV/0!</v>
      </c>
      <c r="P97" s="201">
        <f>ILI!H18</f>
        <v>0</v>
      </c>
      <c r="Q97" s="200" t="e">
        <f>ILI!H18/ILI!F18</f>
        <v>#DIV/0!</v>
      </c>
    </row>
    <row r="98" spans="2:17" x14ac:dyDescent="0.25">
      <c r="B98" s="183">
        <f>Leyendas!$A$2</f>
        <v>2018</v>
      </c>
      <c r="C98" s="92">
        <v>12</v>
      </c>
      <c r="D98" s="177">
        <f>SARI!G19</f>
        <v>0</v>
      </c>
      <c r="E98" s="177" t="e">
        <f>SARI!G19/SARI!F19</f>
        <v>#DIV/0!</v>
      </c>
      <c r="F98" s="177">
        <f>SARI!H19</f>
        <v>0</v>
      </c>
      <c r="G98" s="268" t="e">
        <f>SARI!H19/SARI!F19</f>
        <v>#DIV/0!</v>
      </c>
      <c r="J98" s="201">
        <f>ILI!E19</f>
        <v>0</v>
      </c>
      <c r="K98" s="201">
        <f>ILI!D19</f>
        <v>0</v>
      </c>
      <c r="L98" s="202" t="e">
        <f t="shared" si="0"/>
        <v>#DIV/0!</v>
      </c>
      <c r="M98" s="200" t="e">
        <f>ILI!E19/ILI!F19</f>
        <v>#DIV/0!</v>
      </c>
      <c r="N98" s="201">
        <f>ILI!G19</f>
        <v>0</v>
      </c>
      <c r="O98" s="200" t="e">
        <f>ILI!G19/ILI!F19</f>
        <v>#DIV/0!</v>
      </c>
      <c r="P98" s="201">
        <f>ILI!H19</f>
        <v>0</v>
      </c>
      <c r="Q98" s="200" t="e">
        <f>ILI!H19/ILI!F19</f>
        <v>#DIV/0!</v>
      </c>
    </row>
    <row r="99" spans="2:17" x14ac:dyDescent="0.25">
      <c r="B99" s="183">
        <f>Leyendas!$A$2</f>
        <v>2018</v>
      </c>
      <c r="C99" s="92">
        <v>13</v>
      </c>
      <c r="D99" s="177">
        <f>SARI!G20</f>
        <v>0</v>
      </c>
      <c r="E99" s="177" t="e">
        <f>SARI!G20/SARI!F20</f>
        <v>#DIV/0!</v>
      </c>
      <c r="F99" s="177">
        <f>SARI!H20</f>
        <v>0</v>
      </c>
      <c r="G99" s="268" t="e">
        <f>SARI!H20/SARI!F20</f>
        <v>#DIV/0!</v>
      </c>
      <c r="J99" s="201">
        <f>ILI!E20</f>
        <v>0</v>
      </c>
      <c r="K99" s="201">
        <f>ILI!D20</f>
        <v>0</v>
      </c>
      <c r="L99" s="202" t="e">
        <f t="shared" si="0"/>
        <v>#DIV/0!</v>
      </c>
      <c r="M99" s="200" t="e">
        <f>ILI!E20/ILI!F20</f>
        <v>#DIV/0!</v>
      </c>
      <c r="N99" s="201">
        <f>ILI!G20</f>
        <v>0</v>
      </c>
      <c r="O99" s="200" t="e">
        <f>ILI!G20/ILI!F20</f>
        <v>#DIV/0!</v>
      </c>
      <c r="P99" s="201">
        <f>ILI!H20</f>
        <v>0</v>
      </c>
      <c r="Q99" s="200" t="e">
        <f>ILI!H20/ILI!F20</f>
        <v>#DIV/0!</v>
      </c>
    </row>
    <row r="100" spans="2:17" x14ac:dyDescent="0.25">
      <c r="B100" s="183">
        <f>Leyendas!$A$2</f>
        <v>2018</v>
      </c>
      <c r="C100" s="92">
        <v>14</v>
      </c>
      <c r="D100" s="177">
        <f>SARI!G21</f>
        <v>0</v>
      </c>
      <c r="E100" s="177" t="e">
        <f>SARI!G21/SARI!F21</f>
        <v>#DIV/0!</v>
      </c>
      <c r="F100" s="177">
        <f>SARI!H21</f>
        <v>0</v>
      </c>
      <c r="G100" s="268" t="e">
        <f>SARI!H21/SARI!F21</f>
        <v>#DIV/0!</v>
      </c>
      <c r="J100" s="201">
        <f>ILI!E21</f>
        <v>0</v>
      </c>
      <c r="K100" s="201">
        <f>ILI!D21</f>
        <v>0</v>
      </c>
      <c r="L100" s="202" t="e">
        <f t="shared" si="0"/>
        <v>#DIV/0!</v>
      </c>
      <c r="M100" s="200" t="e">
        <f>ILI!E21/ILI!F21</f>
        <v>#DIV/0!</v>
      </c>
      <c r="N100" s="201">
        <f>ILI!G21</f>
        <v>0</v>
      </c>
      <c r="O100" s="200" t="e">
        <f>ILI!G21/ILI!F21</f>
        <v>#DIV/0!</v>
      </c>
      <c r="P100" s="201">
        <f>ILI!H21</f>
        <v>0</v>
      </c>
      <c r="Q100" s="200" t="e">
        <f>ILI!H21/ILI!F21</f>
        <v>#DIV/0!</v>
      </c>
    </row>
    <row r="101" spans="2:17" x14ac:dyDescent="0.25">
      <c r="B101" s="183">
        <f>Leyendas!$A$2</f>
        <v>2018</v>
      </c>
      <c r="C101" s="92">
        <v>15</v>
      </c>
      <c r="D101" s="177">
        <f>SARI!G22</f>
        <v>0</v>
      </c>
      <c r="E101" s="177" t="e">
        <f>SARI!G22/SARI!F22</f>
        <v>#DIV/0!</v>
      </c>
      <c r="F101" s="177">
        <f>SARI!H22</f>
        <v>0</v>
      </c>
      <c r="G101" s="268" t="e">
        <f>SARI!H22/SARI!F22</f>
        <v>#DIV/0!</v>
      </c>
      <c r="J101" s="201">
        <f>ILI!E22</f>
        <v>0</v>
      </c>
      <c r="K101" s="201">
        <f>ILI!D22</f>
        <v>0</v>
      </c>
      <c r="L101" s="202" t="e">
        <f t="shared" si="0"/>
        <v>#DIV/0!</v>
      </c>
      <c r="M101" s="200" t="e">
        <f>ILI!E22/ILI!F22</f>
        <v>#DIV/0!</v>
      </c>
      <c r="N101" s="201">
        <f>ILI!G22</f>
        <v>0</v>
      </c>
      <c r="O101" s="200" t="e">
        <f>ILI!G22/ILI!F22</f>
        <v>#DIV/0!</v>
      </c>
      <c r="P101" s="201">
        <f>ILI!H22</f>
        <v>0</v>
      </c>
      <c r="Q101" s="200" t="e">
        <f>ILI!H22/ILI!F22</f>
        <v>#DIV/0!</v>
      </c>
    </row>
    <row r="102" spans="2:17" x14ac:dyDescent="0.25">
      <c r="B102" s="183">
        <f>Leyendas!$A$2</f>
        <v>2018</v>
      </c>
      <c r="C102" s="92">
        <v>16</v>
      </c>
      <c r="D102" s="177">
        <f>SARI!G23</f>
        <v>0</v>
      </c>
      <c r="E102" s="177" t="e">
        <f>SARI!G23/SARI!F23</f>
        <v>#DIV/0!</v>
      </c>
      <c r="F102" s="177">
        <f>SARI!H23</f>
        <v>0</v>
      </c>
      <c r="G102" s="268" t="e">
        <f>SARI!H23/SARI!F23</f>
        <v>#DIV/0!</v>
      </c>
      <c r="J102" s="201">
        <f>ILI!E23</f>
        <v>0</v>
      </c>
      <c r="K102" s="201">
        <f>ILI!D23</f>
        <v>0</v>
      </c>
      <c r="L102" s="202" t="e">
        <f t="shared" si="0"/>
        <v>#DIV/0!</v>
      </c>
      <c r="M102" s="200" t="e">
        <f>ILI!E23/ILI!F23</f>
        <v>#DIV/0!</v>
      </c>
      <c r="N102" s="201">
        <f>ILI!G23</f>
        <v>0</v>
      </c>
      <c r="O102" s="200" t="e">
        <f>ILI!G23/ILI!F23</f>
        <v>#DIV/0!</v>
      </c>
      <c r="P102" s="201">
        <f>ILI!H23</f>
        <v>0</v>
      </c>
      <c r="Q102" s="200" t="e">
        <f>ILI!H23/ILI!F23</f>
        <v>#DIV/0!</v>
      </c>
    </row>
    <row r="103" spans="2:17" x14ac:dyDescent="0.25">
      <c r="B103" s="183">
        <f>Leyendas!$A$2</f>
        <v>2018</v>
      </c>
      <c r="C103" s="92">
        <v>17</v>
      </c>
      <c r="D103" s="177">
        <f>SARI!G24</f>
        <v>0</v>
      </c>
      <c r="E103" s="177" t="e">
        <f>SARI!G24/SARI!F24</f>
        <v>#DIV/0!</v>
      </c>
      <c r="F103" s="177">
        <f>SARI!H24</f>
        <v>0</v>
      </c>
      <c r="G103" s="268" t="e">
        <f>SARI!H24/SARI!F24</f>
        <v>#DIV/0!</v>
      </c>
      <c r="J103" s="201">
        <f>ILI!E24</f>
        <v>0</v>
      </c>
      <c r="K103" s="201">
        <f>ILI!D24</f>
        <v>0</v>
      </c>
      <c r="L103" s="202" t="e">
        <f t="shared" si="0"/>
        <v>#DIV/0!</v>
      </c>
      <c r="M103" s="200" t="e">
        <f>ILI!E24/ILI!F24</f>
        <v>#DIV/0!</v>
      </c>
      <c r="N103" s="201">
        <f>ILI!G24</f>
        <v>0</v>
      </c>
      <c r="O103" s="200" t="e">
        <f>ILI!G24/ILI!F24</f>
        <v>#DIV/0!</v>
      </c>
      <c r="P103" s="201">
        <f>ILI!H24</f>
        <v>0</v>
      </c>
      <c r="Q103" s="200" t="e">
        <f>ILI!H24/ILI!F24</f>
        <v>#DIV/0!</v>
      </c>
    </row>
    <row r="104" spans="2:17" x14ac:dyDescent="0.25">
      <c r="B104" s="183">
        <f>Leyendas!$A$2</f>
        <v>2018</v>
      </c>
      <c r="C104" s="92">
        <v>18</v>
      </c>
      <c r="D104" s="177">
        <f>SARI!G25</f>
        <v>0</v>
      </c>
      <c r="E104" s="177" t="e">
        <f>SARI!G25/SARI!F25</f>
        <v>#DIV/0!</v>
      </c>
      <c r="F104" s="177">
        <f>SARI!H25</f>
        <v>0</v>
      </c>
      <c r="G104" s="268" t="e">
        <f>SARI!H25/SARI!F25</f>
        <v>#DIV/0!</v>
      </c>
      <c r="J104" s="201">
        <f>ILI!E25</f>
        <v>0</v>
      </c>
      <c r="K104" s="201">
        <f>ILI!D25</f>
        <v>0</v>
      </c>
      <c r="L104" s="202" t="e">
        <f t="shared" si="0"/>
        <v>#DIV/0!</v>
      </c>
      <c r="M104" s="200" t="e">
        <f>ILI!E25/ILI!F25</f>
        <v>#DIV/0!</v>
      </c>
      <c r="N104" s="201">
        <f>ILI!G25</f>
        <v>0</v>
      </c>
      <c r="O104" s="200" t="e">
        <f>ILI!G25/ILI!F25</f>
        <v>#DIV/0!</v>
      </c>
      <c r="P104" s="201">
        <f>ILI!H25</f>
        <v>0</v>
      </c>
      <c r="Q104" s="200" t="e">
        <f>ILI!H25/ILI!F25</f>
        <v>#DIV/0!</v>
      </c>
    </row>
    <row r="105" spans="2:17" x14ac:dyDescent="0.25">
      <c r="B105" s="183">
        <f>Leyendas!$A$2</f>
        <v>2018</v>
      </c>
      <c r="C105" s="92">
        <v>19</v>
      </c>
      <c r="D105" s="177">
        <f>SARI!G26</f>
        <v>0</v>
      </c>
      <c r="E105" s="177" t="e">
        <f>SARI!G26/SARI!F26</f>
        <v>#DIV/0!</v>
      </c>
      <c r="F105" s="177">
        <f>SARI!H26</f>
        <v>0</v>
      </c>
      <c r="G105" s="268" t="e">
        <f>SARI!H26/SARI!F26</f>
        <v>#DIV/0!</v>
      </c>
      <c r="J105" s="201">
        <f>ILI!E26</f>
        <v>0</v>
      </c>
      <c r="K105" s="201">
        <f>ILI!D26</f>
        <v>0</v>
      </c>
      <c r="L105" s="202" t="e">
        <f t="shared" si="0"/>
        <v>#DIV/0!</v>
      </c>
      <c r="M105" s="200" t="e">
        <f>ILI!E26/ILI!F26</f>
        <v>#DIV/0!</v>
      </c>
      <c r="N105" s="201">
        <f>ILI!G26</f>
        <v>0</v>
      </c>
      <c r="O105" s="200" t="e">
        <f>ILI!G26/ILI!F26</f>
        <v>#DIV/0!</v>
      </c>
      <c r="P105" s="201">
        <f>ILI!H26</f>
        <v>0</v>
      </c>
      <c r="Q105" s="200" t="e">
        <f>ILI!H26/ILI!F26</f>
        <v>#DIV/0!</v>
      </c>
    </row>
    <row r="106" spans="2:17" x14ac:dyDescent="0.25">
      <c r="B106" s="183">
        <f>Leyendas!$A$2</f>
        <v>2018</v>
      </c>
      <c r="C106" s="92">
        <v>20</v>
      </c>
      <c r="D106" s="177">
        <f>SARI!G27</f>
        <v>0</v>
      </c>
      <c r="E106" s="177" t="e">
        <f>SARI!G27/SARI!F27</f>
        <v>#DIV/0!</v>
      </c>
      <c r="F106" s="177">
        <f>SARI!H27</f>
        <v>0</v>
      </c>
      <c r="G106" s="268" t="e">
        <f>SARI!H27/SARI!F27</f>
        <v>#DIV/0!</v>
      </c>
      <c r="J106" s="201">
        <f>ILI!E27</f>
        <v>0</v>
      </c>
      <c r="K106" s="201">
        <f>ILI!D27</f>
        <v>0</v>
      </c>
      <c r="L106" s="202" t="e">
        <f t="shared" si="0"/>
        <v>#DIV/0!</v>
      </c>
      <c r="M106" s="200" t="e">
        <f>ILI!E27/ILI!F27</f>
        <v>#DIV/0!</v>
      </c>
      <c r="N106" s="201">
        <f>ILI!G27</f>
        <v>0</v>
      </c>
      <c r="O106" s="200" t="e">
        <f>ILI!G27/ILI!F27</f>
        <v>#DIV/0!</v>
      </c>
      <c r="P106" s="201">
        <f>ILI!H27</f>
        <v>0</v>
      </c>
      <c r="Q106" s="200" t="e">
        <f>ILI!H27/ILI!F27</f>
        <v>#DIV/0!</v>
      </c>
    </row>
    <row r="107" spans="2:17" x14ac:dyDescent="0.25">
      <c r="B107" s="183">
        <f>Leyendas!$A$2</f>
        <v>2018</v>
      </c>
      <c r="C107" s="92">
        <v>21</v>
      </c>
      <c r="D107" s="177">
        <f>SARI!G28</f>
        <v>0</v>
      </c>
      <c r="E107" s="177" t="e">
        <f>SARI!G28/SARI!F28</f>
        <v>#DIV/0!</v>
      </c>
      <c r="F107" s="177">
        <f>SARI!H28</f>
        <v>0</v>
      </c>
      <c r="G107" s="268" t="e">
        <f>SARI!H28/SARI!F28</f>
        <v>#DIV/0!</v>
      </c>
      <c r="J107" s="201">
        <f>ILI!E28</f>
        <v>0</v>
      </c>
      <c r="K107" s="201">
        <f>ILI!D28</f>
        <v>0</v>
      </c>
      <c r="L107" s="202" t="e">
        <f t="shared" si="0"/>
        <v>#DIV/0!</v>
      </c>
      <c r="M107" s="200" t="e">
        <f>ILI!E28/ILI!F28</f>
        <v>#DIV/0!</v>
      </c>
      <c r="N107" s="201">
        <f>ILI!G28</f>
        <v>0</v>
      </c>
      <c r="O107" s="200" t="e">
        <f>ILI!G28/ILI!F28</f>
        <v>#DIV/0!</v>
      </c>
      <c r="P107" s="201">
        <f>ILI!H28</f>
        <v>0</v>
      </c>
      <c r="Q107" s="200" t="e">
        <f>ILI!H28/ILI!F28</f>
        <v>#DIV/0!</v>
      </c>
    </row>
    <row r="108" spans="2:17" x14ac:dyDescent="0.25">
      <c r="B108" s="183">
        <f>Leyendas!$A$2</f>
        <v>2018</v>
      </c>
      <c r="C108" s="92">
        <v>22</v>
      </c>
      <c r="D108" s="177">
        <f>SARI!G29</f>
        <v>0</v>
      </c>
      <c r="E108" s="177" t="e">
        <f>SARI!G29/SARI!F29</f>
        <v>#DIV/0!</v>
      </c>
      <c r="F108" s="177">
        <f>SARI!H29</f>
        <v>0</v>
      </c>
      <c r="G108" s="268" t="e">
        <f>SARI!H29/SARI!F29</f>
        <v>#DIV/0!</v>
      </c>
      <c r="J108" s="201">
        <f>ILI!E29</f>
        <v>0</v>
      </c>
      <c r="K108" s="201">
        <f>ILI!D29</f>
        <v>0</v>
      </c>
      <c r="L108" s="202" t="e">
        <f t="shared" si="0"/>
        <v>#DIV/0!</v>
      </c>
      <c r="M108" s="200" t="e">
        <f>ILI!E29/ILI!F29</f>
        <v>#DIV/0!</v>
      </c>
      <c r="N108" s="201">
        <f>ILI!G29</f>
        <v>0</v>
      </c>
      <c r="O108" s="200" t="e">
        <f>ILI!G29/ILI!F29</f>
        <v>#DIV/0!</v>
      </c>
      <c r="P108" s="201">
        <f>ILI!H29</f>
        <v>0</v>
      </c>
      <c r="Q108" s="200" t="e">
        <f>ILI!H29/ILI!F29</f>
        <v>#DIV/0!</v>
      </c>
    </row>
    <row r="109" spans="2:17" x14ac:dyDescent="0.25">
      <c r="B109" s="183">
        <f>Leyendas!$A$2</f>
        <v>2018</v>
      </c>
      <c r="C109" s="92">
        <v>23</v>
      </c>
      <c r="D109" s="177">
        <f>SARI!G30</f>
        <v>0</v>
      </c>
      <c r="E109" s="177" t="e">
        <f>SARI!G30/SARI!F30</f>
        <v>#DIV/0!</v>
      </c>
      <c r="F109" s="177">
        <f>SARI!H30</f>
        <v>0</v>
      </c>
      <c r="G109" s="268" t="e">
        <f>SARI!H30/SARI!F30</f>
        <v>#DIV/0!</v>
      </c>
      <c r="J109" s="201">
        <f>ILI!E30</f>
        <v>0</v>
      </c>
      <c r="K109" s="201">
        <f>ILI!D30</f>
        <v>0</v>
      </c>
      <c r="L109" s="202" t="e">
        <f t="shared" si="0"/>
        <v>#DIV/0!</v>
      </c>
      <c r="M109" s="200" t="e">
        <f>ILI!E30/ILI!F30</f>
        <v>#DIV/0!</v>
      </c>
      <c r="N109" s="201">
        <f>ILI!G30</f>
        <v>0</v>
      </c>
      <c r="O109" s="200" t="e">
        <f>ILI!G30/ILI!F30</f>
        <v>#DIV/0!</v>
      </c>
      <c r="P109" s="201">
        <f>ILI!H30</f>
        <v>0</v>
      </c>
      <c r="Q109" s="200" t="e">
        <f>ILI!H30/ILI!F30</f>
        <v>#DIV/0!</v>
      </c>
    </row>
    <row r="110" spans="2:17" x14ac:dyDescent="0.25">
      <c r="B110" s="183">
        <f>Leyendas!$A$2</f>
        <v>2018</v>
      </c>
      <c r="C110" s="92">
        <v>24</v>
      </c>
      <c r="D110" s="177">
        <f>SARI!G31</f>
        <v>0</v>
      </c>
      <c r="E110" s="177" t="e">
        <f>SARI!G31/SARI!F31</f>
        <v>#DIV/0!</v>
      </c>
      <c r="F110" s="177">
        <f>SARI!H31</f>
        <v>0</v>
      </c>
      <c r="G110" s="268" t="e">
        <f>SARI!H31/SARI!F31</f>
        <v>#DIV/0!</v>
      </c>
      <c r="J110" s="201">
        <f>ILI!E31</f>
        <v>0</v>
      </c>
      <c r="K110" s="201">
        <f>ILI!D31</f>
        <v>0</v>
      </c>
      <c r="L110" s="202" t="e">
        <f t="shared" si="0"/>
        <v>#DIV/0!</v>
      </c>
      <c r="M110" s="200" t="e">
        <f>ILI!E31/ILI!F31</f>
        <v>#DIV/0!</v>
      </c>
      <c r="N110" s="201">
        <f>ILI!G31</f>
        <v>0</v>
      </c>
      <c r="O110" s="200" t="e">
        <f>ILI!G31/ILI!F31</f>
        <v>#DIV/0!</v>
      </c>
      <c r="P110" s="201">
        <f>ILI!H31</f>
        <v>0</v>
      </c>
      <c r="Q110" s="200" t="e">
        <f>ILI!H31/ILI!F31</f>
        <v>#DIV/0!</v>
      </c>
    </row>
    <row r="111" spans="2:17" x14ac:dyDescent="0.25">
      <c r="B111" s="183">
        <f>Leyendas!$A$2</f>
        <v>2018</v>
      </c>
      <c r="C111" s="92">
        <v>25</v>
      </c>
      <c r="D111" s="177">
        <f>SARI!G32</f>
        <v>0</v>
      </c>
      <c r="E111" s="177" t="e">
        <f>SARI!G32/SARI!F32</f>
        <v>#DIV/0!</v>
      </c>
      <c r="F111" s="177">
        <f>SARI!H32</f>
        <v>0</v>
      </c>
      <c r="G111" s="268" t="e">
        <f>SARI!H32/SARI!F32</f>
        <v>#DIV/0!</v>
      </c>
      <c r="J111" s="201">
        <f>ILI!E32</f>
        <v>0</v>
      </c>
      <c r="K111" s="201">
        <f>ILI!D32</f>
        <v>0</v>
      </c>
      <c r="L111" s="202" t="e">
        <f t="shared" si="0"/>
        <v>#DIV/0!</v>
      </c>
      <c r="M111" s="200" t="e">
        <f>ILI!E32/ILI!F32</f>
        <v>#DIV/0!</v>
      </c>
      <c r="N111" s="201">
        <f>ILI!G32</f>
        <v>0</v>
      </c>
      <c r="O111" s="200" t="e">
        <f>ILI!G32/ILI!F32</f>
        <v>#DIV/0!</v>
      </c>
      <c r="P111" s="201">
        <f>ILI!H32</f>
        <v>0</v>
      </c>
      <c r="Q111" s="200" t="e">
        <f>ILI!H32/ILI!F32</f>
        <v>#DIV/0!</v>
      </c>
    </row>
    <row r="112" spans="2:17" x14ac:dyDescent="0.25">
      <c r="B112" s="183">
        <f>Leyendas!$A$2</f>
        <v>2018</v>
      </c>
      <c r="C112" s="92">
        <v>26</v>
      </c>
      <c r="D112" s="177">
        <f>SARI!G33</f>
        <v>0</v>
      </c>
      <c r="E112" s="177" t="e">
        <f>SARI!G33/SARI!F33</f>
        <v>#DIV/0!</v>
      </c>
      <c r="F112" s="177">
        <f>SARI!H33</f>
        <v>0</v>
      </c>
      <c r="G112" s="268" t="e">
        <f>SARI!H33/SARI!F33</f>
        <v>#DIV/0!</v>
      </c>
      <c r="J112" s="201">
        <f>ILI!E33</f>
        <v>0</v>
      </c>
      <c r="K112" s="201">
        <f>ILI!D33</f>
        <v>0</v>
      </c>
      <c r="L112" s="202" t="e">
        <f t="shared" si="0"/>
        <v>#DIV/0!</v>
      </c>
      <c r="M112" s="200" t="e">
        <f>ILI!E33/ILI!F33</f>
        <v>#DIV/0!</v>
      </c>
      <c r="N112" s="201">
        <f>ILI!G33</f>
        <v>0</v>
      </c>
      <c r="O112" s="200" t="e">
        <f>ILI!G33/ILI!F33</f>
        <v>#DIV/0!</v>
      </c>
      <c r="P112" s="201">
        <f>ILI!H33</f>
        <v>0</v>
      </c>
      <c r="Q112" s="200" t="e">
        <f>ILI!H33/ILI!F33</f>
        <v>#DIV/0!</v>
      </c>
    </row>
    <row r="113" spans="2:17" x14ac:dyDescent="0.25">
      <c r="B113" s="183">
        <f>Leyendas!$A$2</f>
        <v>2018</v>
      </c>
      <c r="C113" s="92">
        <v>27</v>
      </c>
      <c r="D113" s="177">
        <f>SARI!G34</f>
        <v>0</v>
      </c>
      <c r="E113" s="177" t="e">
        <f>SARI!G34/SARI!F34</f>
        <v>#DIV/0!</v>
      </c>
      <c r="F113" s="177">
        <f>SARI!H34</f>
        <v>0</v>
      </c>
      <c r="G113" s="268" t="e">
        <f>SARI!H34/SARI!F34</f>
        <v>#DIV/0!</v>
      </c>
      <c r="J113" s="201">
        <f>ILI!E34</f>
        <v>0</v>
      </c>
      <c r="K113" s="201">
        <f>ILI!D34</f>
        <v>0</v>
      </c>
      <c r="L113" s="202" t="e">
        <f t="shared" si="0"/>
        <v>#DIV/0!</v>
      </c>
      <c r="M113" s="200" t="e">
        <f>ILI!E34/ILI!F34</f>
        <v>#DIV/0!</v>
      </c>
      <c r="N113" s="201">
        <f>ILI!G34</f>
        <v>0</v>
      </c>
      <c r="O113" s="200" t="e">
        <f>ILI!G34/ILI!F34</f>
        <v>#DIV/0!</v>
      </c>
      <c r="P113" s="201">
        <f>ILI!H34</f>
        <v>0</v>
      </c>
      <c r="Q113" s="200" t="e">
        <f>ILI!H34/ILI!F34</f>
        <v>#DIV/0!</v>
      </c>
    </row>
    <row r="114" spans="2:17" x14ac:dyDescent="0.25">
      <c r="B114" s="183">
        <f>Leyendas!$A$2</f>
        <v>2018</v>
      </c>
      <c r="C114" s="92">
        <v>28</v>
      </c>
      <c r="D114" s="177">
        <f>SARI!G35</f>
        <v>0</v>
      </c>
      <c r="E114" s="177" t="e">
        <f>SARI!G35/SARI!F35</f>
        <v>#DIV/0!</v>
      </c>
      <c r="F114" s="177">
        <f>SARI!H35</f>
        <v>0</v>
      </c>
      <c r="G114" s="268" t="e">
        <f>SARI!H35/SARI!F35</f>
        <v>#DIV/0!</v>
      </c>
      <c r="J114" s="201">
        <f>ILI!E35</f>
        <v>0</v>
      </c>
      <c r="K114" s="201">
        <f>ILI!D35</f>
        <v>0</v>
      </c>
      <c r="L114" s="202" t="e">
        <f t="shared" si="0"/>
        <v>#DIV/0!</v>
      </c>
      <c r="M114" s="200" t="e">
        <f>ILI!E35/ILI!F35</f>
        <v>#DIV/0!</v>
      </c>
      <c r="N114" s="201">
        <f>ILI!G35</f>
        <v>0</v>
      </c>
      <c r="O114" s="200" t="e">
        <f>ILI!G35/ILI!F35</f>
        <v>#DIV/0!</v>
      </c>
      <c r="P114" s="201">
        <f>ILI!H35</f>
        <v>0</v>
      </c>
      <c r="Q114" s="200" t="e">
        <f>ILI!H35/ILI!F35</f>
        <v>#DIV/0!</v>
      </c>
    </row>
    <row r="115" spans="2:17" x14ac:dyDescent="0.25">
      <c r="B115" s="183">
        <f>Leyendas!$A$2</f>
        <v>2018</v>
      </c>
      <c r="C115" s="92">
        <v>29</v>
      </c>
      <c r="D115" s="177">
        <f>SARI!G36</f>
        <v>0</v>
      </c>
      <c r="E115" s="177" t="e">
        <f>SARI!G36/SARI!F36</f>
        <v>#DIV/0!</v>
      </c>
      <c r="F115" s="177">
        <f>SARI!H36</f>
        <v>0</v>
      </c>
      <c r="G115" s="268" t="e">
        <f>SARI!H36/SARI!F36</f>
        <v>#DIV/0!</v>
      </c>
      <c r="J115" s="201">
        <f>ILI!E36</f>
        <v>0</v>
      </c>
      <c r="K115" s="201">
        <f>ILI!D36</f>
        <v>0</v>
      </c>
      <c r="L115" s="202" t="e">
        <f t="shared" si="0"/>
        <v>#DIV/0!</v>
      </c>
      <c r="M115" s="200" t="e">
        <f>ILI!E36/ILI!F36</f>
        <v>#DIV/0!</v>
      </c>
      <c r="N115" s="201">
        <f>ILI!G36</f>
        <v>0</v>
      </c>
      <c r="O115" s="200" t="e">
        <f>ILI!G36/ILI!F36</f>
        <v>#DIV/0!</v>
      </c>
      <c r="P115" s="201">
        <f>ILI!H36</f>
        <v>0</v>
      </c>
      <c r="Q115" s="200" t="e">
        <f>ILI!H36/ILI!F36</f>
        <v>#DIV/0!</v>
      </c>
    </row>
    <row r="116" spans="2:17" x14ac:dyDescent="0.25">
      <c r="B116" s="183">
        <f>Leyendas!$A$2</f>
        <v>2018</v>
      </c>
      <c r="C116" s="92">
        <v>30</v>
      </c>
      <c r="D116" s="177">
        <f>SARI!G37</f>
        <v>0</v>
      </c>
      <c r="E116" s="177" t="e">
        <f>SARI!G37/SARI!F37</f>
        <v>#DIV/0!</v>
      </c>
      <c r="F116" s="177">
        <f>SARI!H37</f>
        <v>0</v>
      </c>
      <c r="G116" s="268" t="e">
        <f>SARI!H37/SARI!F37</f>
        <v>#DIV/0!</v>
      </c>
      <c r="J116" s="201">
        <f>ILI!E37</f>
        <v>0</v>
      </c>
      <c r="K116" s="201">
        <f>ILI!D37</f>
        <v>0</v>
      </c>
      <c r="L116" s="202" t="e">
        <f t="shared" si="0"/>
        <v>#DIV/0!</v>
      </c>
      <c r="M116" s="200" t="e">
        <f>ILI!E37/ILI!F37</f>
        <v>#DIV/0!</v>
      </c>
      <c r="N116" s="201">
        <f>ILI!G37</f>
        <v>0</v>
      </c>
      <c r="O116" s="200" t="e">
        <f>ILI!G37/ILI!F37</f>
        <v>#DIV/0!</v>
      </c>
      <c r="P116" s="201">
        <f>ILI!H37</f>
        <v>0</v>
      </c>
      <c r="Q116" s="200" t="e">
        <f>ILI!H37/ILI!F37</f>
        <v>#DIV/0!</v>
      </c>
    </row>
    <row r="117" spans="2:17" x14ac:dyDescent="0.25">
      <c r="B117" s="183">
        <f>Leyendas!$A$2</f>
        <v>2018</v>
      </c>
      <c r="C117" s="92">
        <v>31</v>
      </c>
      <c r="D117" s="177">
        <f>SARI!G38</f>
        <v>0</v>
      </c>
      <c r="E117" s="177" t="e">
        <f>SARI!G38/SARI!F38</f>
        <v>#DIV/0!</v>
      </c>
      <c r="F117" s="177">
        <f>SARI!H38</f>
        <v>0</v>
      </c>
      <c r="G117" s="268" t="e">
        <f>SARI!H38/SARI!F38</f>
        <v>#DIV/0!</v>
      </c>
      <c r="J117" s="201">
        <f>ILI!E38</f>
        <v>0</v>
      </c>
      <c r="K117" s="201">
        <f>ILI!D38</f>
        <v>0</v>
      </c>
      <c r="L117" s="202" t="e">
        <f t="shared" si="0"/>
        <v>#DIV/0!</v>
      </c>
      <c r="M117" s="200" t="e">
        <f>ILI!E38/ILI!F38</f>
        <v>#DIV/0!</v>
      </c>
      <c r="N117" s="201">
        <f>ILI!G38</f>
        <v>0</v>
      </c>
      <c r="O117" s="200" t="e">
        <f>ILI!G38/ILI!F38</f>
        <v>#DIV/0!</v>
      </c>
      <c r="P117" s="201">
        <f>ILI!H38</f>
        <v>0</v>
      </c>
      <c r="Q117" s="200" t="e">
        <f>ILI!H38/ILI!F38</f>
        <v>#DIV/0!</v>
      </c>
    </row>
    <row r="118" spans="2:17" x14ac:dyDescent="0.25">
      <c r="B118" s="183">
        <f>Leyendas!$A$2</f>
        <v>2018</v>
      </c>
      <c r="C118" s="92">
        <v>32</v>
      </c>
      <c r="D118" s="177">
        <f>SARI!G39</f>
        <v>0</v>
      </c>
      <c r="E118" s="177" t="e">
        <f>SARI!G39/SARI!F39</f>
        <v>#DIV/0!</v>
      </c>
      <c r="F118" s="177">
        <f>SARI!H39</f>
        <v>0</v>
      </c>
      <c r="G118" s="268" t="e">
        <f>SARI!H39/SARI!F39</f>
        <v>#DIV/0!</v>
      </c>
      <c r="J118" s="201">
        <f>ILI!E39</f>
        <v>0</v>
      </c>
      <c r="K118" s="201">
        <f>ILI!D39</f>
        <v>0</v>
      </c>
      <c r="L118" s="202" t="e">
        <f t="shared" si="0"/>
        <v>#DIV/0!</v>
      </c>
      <c r="M118" s="200" t="e">
        <f>ILI!E39/ILI!F39</f>
        <v>#DIV/0!</v>
      </c>
      <c r="N118" s="201">
        <f>ILI!G39</f>
        <v>0</v>
      </c>
      <c r="O118" s="200" t="e">
        <f>ILI!G39/ILI!F39</f>
        <v>#DIV/0!</v>
      </c>
      <c r="P118" s="201">
        <f>ILI!H39</f>
        <v>0</v>
      </c>
      <c r="Q118" s="200" t="e">
        <f>ILI!H39/ILI!F39</f>
        <v>#DIV/0!</v>
      </c>
    </row>
    <row r="119" spans="2:17" x14ac:dyDescent="0.25">
      <c r="B119" s="183">
        <f>Leyendas!$A$2</f>
        <v>2018</v>
      </c>
      <c r="C119" s="92">
        <v>33</v>
      </c>
      <c r="D119" s="177">
        <f>SARI!G40</f>
        <v>0</v>
      </c>
      <c r="E119" s="177" t="e">
        <f>SARI!G40/SARI!F40</f>
        <v>#DIV/0!</v>
      </c>
      <c r="F119" s="177">
        <f>SARI!H40</f>
        <v>0</v>
      </c>
      <c r="G119" s="268" t="e">
        <f>SARI!H40/SARI!F40</f>
        <v>#DIV/0!</v>
      </c>
      <c r="J119" s="201">
        <f>ILI!E40</f>
        <v>0</v>
      </c>
      <c r="K119" s="201">
        <f>ILI!D40</f>
        <v>0</v>
      </c>
      <c r="L119" s="202" t="e">
        <f t="shared" si="0"/>
        <v>#DIV/0!</v>
      </c>
      <c r="M119" s="200" t="e">
        <f>ILI!E40/ILI!F40</f>
        <v>#DIV/0!</v>
      </c>
      <c r="N119" s="201">
        <f>ILI!G40</f>
        <v>0</v>
      </c>
      <c r="O119" s="200" t="e">
        <f>ILI!G40/ILI!F40</f>
        <v>#DIV/0!</v>
      </c>
      <c r="P119" s="201">
        <f>ILI!H40</f>
        <v>0</v>
      </c>
      <c r="Q119" s="200" t="e">
        <f>ILI!H40/ILI!F40</f>
        <v>#DIV/0!</v>
      </c>
    </row>
    <row r="120" spans="2:17" x14ac:dyDescent="0.25">
      <c r="B120" s="183">
        <f>Leyendas!$A$2</f>
        <v>2018</v>
      </c>
      <c r="C120" s="92">
        <v>34</v>
      </c>
      <c r="D120" s="177">
        <f>SARI!G41</f>
        <v>0</v>
      </c>
      <c r="E120" s="177" t="e">
        <f>SARI!G41/SARI!F41</f>
        <v>#DIV/0!</v>
      </c>
      <c r="F120" s="177">
        <f>SARI!H41</f>
        <v>0</v>
      </c>
      <c r="G120" s="268" t="e">
        <f>SARI!H41/SARI!F41</f>
        <v>#DIV/0!</v>
      </c>
      <c r="J120" s="201">
        <f>ILI!E41</f>
        <v>0</v>
      </c>
      <c r="K120" s="201">
        <f>ILI!D41</f>
        <v>0</v>
      </c>
      <c r="L120" s="202" t="e">
        <f t="shared" si="0"/>
        <v>#DIV/0!</v>
      </c>
      <c r="M120" s="200" t="e">
        <f>ILI!E41/ILI!F41</f>
        <v>#DIV/0!</v>
      </c>
      <c r="N120" s="201">
        <f>ILI!G41</f>
        <v>0</v>
      </c>
      <c r="O120" s="200" t="e">
        <f>ILI!G41/ILI!F41</f>
        <v>#DIV/0!</v>
      </c>
      <c r="P120" s="201">
        <f>ILI!H41</f>
        <v>0</v>
      </c>
      <c r="Q120" s="200" t="e">
        <f>ILI!H41/ILI!F41</f>
        <v>#DIV/0!</v>
      </c>
    </row>
    <row r="121" spans="2:17" x14ac:dyDescent="0.25">
      <c r="B121" s="183">
        <f>Leyendas!$A$2</f>
        <v>2018</v>
      </c>
      <c r="C121" s="92">
        <v>35</v>
      </c>
      <c r="D121" s="177">
        <f>SARI!G42</f>
        <v>0</v>
      </c>
      <c r="E121" s="177" t="e">
        <f>SARI!G42/SARI!F42</f>
        <v>#DIV/0!</v>
      </c>
      <c r="F121" s="177">
        <f>SARI!H42</f>
        <v>0</v>
      </c>
      <c r="G121" s="268" t="e">
        <f>SARI!H42/SARI!F42</f>
        <v>#DIV/0!</v>
      </c>
      <c r="J121" s="201">
        <f>ILI!E42</f>
        <v>0</v>
      </c>
      <c r="K121" s="201">
        <f>ILI!D42</f>
        <v>0</v>
      </c>
      <c r="L121" s="202" t="e">
        <f t="shared" si="0"/>
        <v>#DIV/0!</v>
      </c>
      <c r="M121" s="200" t="e">
        <f>ILI!E42/ILI!F42</f>
        <v>#DIV/0!</v>
      </c>
      <c r="N121" s="201">
        <f>ILI!G42</f>
        <v>0</v>
      </c>
      <c r="O121" s="200" t="e">
        <f>ILI!G42/ILI!F42</f>
        <v>#DIV/0!</v>
      </c>
      <c r="P121" s="201">
        <f>ILI!H42</f>
        <v>0</v>
      </c>
      <c r="Q121" s="200" t="e">
        <f>ILI!H42/ILI!F42</f>
        <v>#DIV/0!</v>
      </c>
    </row>
    <row r="122" spans="2:17" x14ac:dyDescent="0.25">
      <c r="B122" s="183">
        <f>Leyendas!$A$2</f>
        <v>2018</v>
      </c>
      <c r="C122" s="92">
        <v>36</v>
      </c>
      <c r="D122" s="177">
        <f>SARI!G43</f>
        <v>0</v>
      </c>
      <c r="E122" s="177" t="e">
        <f>SARI!G43/SARI!F43</f>
        <v>#DIV/0!</v>
      </c>
      <c r="F122" s="177">
        <f>SARI!H43</f>
        <v>0</v>
      </c>
      <c r="G122" s="268" t="e">
        <f>SARI!H43/SARI!F43</f>
        <v>#DIV/0!</v>
      </c>
      <c r="J122" s="201">
        <f>ILI!E43</f>
        <v>0</v>
      </c>
      <c r="K122" s="201">
        <f>ILI!D43</f>
        <v>0</v>
      </c>
      <c r="L122" s="202" t="e">
        <f t="shared" si="0"/>
        <v>#DIV/0!</v>
      </c>
      <c r="M122" s="200" t="e">
        <f>ILI!E43/ILI!F43</f>
        <v>#DIV/0!</v>
      </c>
      <c r="N122" s="201">
        <f>ILI!G43</f>
        <v>0</v>
      </c>
      <c r="O122" s="200" t="e">
        <f>ILI!G43/ILI!F43</f>
        <v>#DIV/0!</v>
      </c>
      <c r="P122" s="201">
        <f>ILI!H43</f>
        <v>0</v>
      </c>
      <c r="Q122" s="200" t="e">
        <f>ILI!H43/ILI!F43</f>
        <v>#DIV/0!</v>
      </c>
    </row>
    <row r="123" spans="2:17" x14ac:dyDescent="0.25">
      <c r="B123" s="183">
        <f>Leyendas!$A$2</f>
        <v>2018</v>
      </c>
      <c r="C123" s="92">
        <v>37</v>
      </c>
      <c r="D123" s="177">
        <f>SARI!G44</f>
        <v>0</v>
      </c>
      <c r="E123" s="177" t="e">
        <f>SARI!G44/SARI!F44</f>
        <v>#DIV/0!</v>
      </c>
      <c r="F123" s="177">
        <f>SARI!H44</f>
        <v>0</v>
      </c>
      <c r="G123" s="268" t="e">
        <f>SARI!H44/SARI!F44</f>
        <v>#DIV/0!</v>
      </c>
      <c r="J123" s="201">
        <f>ILI!E44</f>
        <v>0</v>
      </c>
      <c r="K123" s="201">
        <f>ILI!D44</f>
        <v>0</v>
      </c>
      <c r="L123" s="202" t="e">
        <f t="shared" si="0"/>
        <v>#DIV/0!</v>
      </c>
      <c r="M123" s="200" t="e">
        <f>ILI!E44/ILI!F44</f>
        <v>#DIV/0!</v>
      </c>
      <c r="N123" s="201">
        <f>ILI!G44</f>
        <v>0</v>
      </c>
      <c r="O123" s="200" t="e">
        <f>ILI!G44/ILI!F44</f>
        <v>#DIV/0!</v>
      </c>
      <c r="P123" s="201">
        <f>ILI!H44</f>
        <v>0</v>
      </c>
      <c r="Q123" s="200" t="e">
        <f>ILI!H44/ILI!F44</f>
        <v>#DIV/0!</v>
      </c>
    </row>
    <row r="124" spans="2:17" x14ac:dyDescent="0.25">
      <c r="B124" s="183">
        <f>Leyendas!$A$2</f>
        <v>2018</v>
      </c>
      <c r="C124" s="92">
        <v>38</v>
      </c>
      <c r="D124" s="177">
        <f>SARI!G45</f>
        <v>0</v>
      </c>
      <c r="E124" s="177" t="e">
        <f>SARI!G45/SARI!F45</f>
        <v>#DIV/0!</v>
      </c>
      <c r="F124" s="177">
        <f>SARI!H45</f>
        <v>0</v>
      </c>
      <c r="G124" s="268" t="e">
        <f>SARI!H45/SARI!F45</f>
        <v>#DIV/0!</v>
      </c>
      <c r="J124" s="201">
        <f>ILI!E45</f>
        <v>0</v>
      </c>
      <c r="K124" s="201">
        <f>ILI!D45</f>
        <v>0</v>
      </c>
      <c r="L124" s="202" t="e">
        <f t="shared" si="0"/>
        <v>#DIV/0!</v>
      </c>
      <c r="M124" s="200" t="e">
        <f>ILI!E45/ILI!F45</f>
        <v>#DIV/0!</v>
      </c>
      <c r="N124" s="201">
        <f>ILI!G45</f>
        <v>0</v>
      </c>
      <c r="O124" s="200" t="e">
        <f>ILI!G45/ILI!F45</f>
        <v>#DIV/0!</v>
      </c>
      <c r="P124" s="201">
        <f>ILI!H45</f>
        <v>0</v>
      </c>
      <c r="Q124" s="200" t="e">
        <f>ILI!H45/ILI!F45</f>
        <v>#DIV/0!</v>
      </c>
    </row>
    <row r="125" spans="2:17" x14ac:dyDescent="0.25">
      <c r="B125" s="183">
        <f>Leyendas!$A$2</f>
        <v>2018</v>
      </c>
      <c r="C125" s="92">
        <v>39</v>
      </c>
      <c r="D125" s="177">
        <f>SARI!G46</f>
        <v>0</v>
      </c>
      <c r="E125" s="177" t="e">
        <f>SARI!G46/SARI!F46</f>
        <v>#DIV/0!</v>
      </c>
      <c r="F125" s="177">
        <f>SARI!H46</f>
        <v>0</v>
      </c>
      <c r="G125" s="268" t="e">
        <f>SARI!H46/SARI!F46</f>
        <v>#DIV/0!</v>
      </c>
      <c r="J125" s="201">
        <f>ILI!E46</f>
        <v>0</v>
      </c>
      <c r="K125" s="201">
        <f>ILI!D46</f>
        <v>0</v>
      </c>
      <c r="L125" s="202" t="e">
        <f t="shared" si="0"/>
        <v>#DIV/0!</v>
      </c>
      <c r="M125" s="200" t="e">
        <f>ILI!E46/ILI!F46</f>
        <v>#DIV/0!</v>
      </c>
      <c r="N125" s="201">
        <f>ILI!G46</f>
        <v>0</v>
      </c>
      <c r="O125" s="200" t="e">
        <f>ILI!G46/ILI!F46</f>
        <v>#DIV/0!</v>
      </c>
      <c r="P125" s="201">
        <f>ILI!H46</f>
        <v>0</v>
      </c>
      <c r="Q125" s="200" t="e">
        <f>ILI!H46/ILI!F46</f>
        <v>#DIV/0!</v>
      </c>
    </row>
    <row r="126" spans="2:17" x14ac:dyDescent="0.25">
      <c r="B126" s="183">
        <f>Leyendas!$A$2</f>
        <v>2018</v>
      </c>
      <c r="C126" s="92">
        <v>40</v>
      </c>
      <c r="D126" s="177">
        <f>SARI!G47</f>
        <v>0</v>
      </c>
      <c r="E126" s="177" t="e">
        <f>SARI!G47/SARI!F47</f>
        <v>#DIV/0!</v>
      </c>
      <c r="F126" s="177">
        <f>SARI!H47</f>
        <v>0</v>
      </c>
      <c r="G126" s="268" t="e">
        <f>SARI!H47/SARI!F47</f>
        <v>#DIV/0!</v>
      </c>
      <c r="J126" s="201">
        <f>ILI!E47</f>
        <v>0</v>
      </c>
      <c r="K126" s="201">
        <f>ILI!D47</f>
        <v>0</v>
      </c>
      <c r="L126" s="202" t="e">
        <f t="shared" si="0"/>
        <v>#DIV/0!</v>
      </c>
      <c r="M126" s="200" t="e">
        <f>ILI!E47/ILI!F47</f>
        <v>#DIV/0!</v>
      </c>
      <c r="N126" s="201">
        <f>ILI!G47</f>
        <v>0</v>
      </c>
      <c r="O126" s="200" t="e">
        <f>ILI!G47/ILI!F47</f>
        <v>#DIV/0!</v>
      </c>
      <c r="P126" s="201">
        <f>ILI!H47</f>
        <v>0</v>
      </c>
      <c r="Q126" s="200" t="e">
        <f>ILI!H47/ILI!F47</f>
        <v>#DIV/0!</v>
      </c>
    </row>
    <row r="127" spans="2:17" x14ac:dyDescent="0.25">
      <c r="B127" s="183">
        <f>Leyendas!$A$2</f>
        <v>2018</v>
      </c>
      <c r="C127" s="92">
        <v>41</v>
      </c>
      <c r="D127" s="177">
        <f>SARI!G48</f>
        <v>0</v>
      </c>
      <c r="E127" s="177" t="e">
        <f>SARI!G48/SARI!F48</f>
        <v>#DIV/0!</v>
      </c>
      <c r="F127" s="177">
        <f>SARI!H48</f>
        <v>0</v>
      </c>
      <c r="G127" s="268" t="e">
        <f>SARI!H48/SARI!F48</f>
        <v>#DIV/0!</v>
      </c>
      <c r="J127" s="201">
        <f>ILI!E48</f>
        <v>0</v>
      </c>
      <c r="K127" s="201">
        <f>ILI!D48</f>
        <v>0</v>
      </c>
      <c r="L127" s="202" t="e">
        <f t="shared" si="0"/>
        <v>#DIV/0!</v>
      </c>
      <c r="M127" s="200" t="e">
        <f>ILI!E48/ILI!F48</f>
        <v>#DIV/0!</v>
      </c>
      <c r="N127" s="201">
        <f>ILI!G48</f>
        <v>0</v>
      </c>
      <c r="O127" s="200" t="e">
        <f>ILI!G48/ILI!F48</f>
        <v>#DIV/0!</v>
      </c>
      <c r="P127" s="201">
        <f>ILI!H48</f>
        <v>0</v>
      </c>
      <c r="Q127" s="200" t="e">
        <f>ILI!H48/ILI!F48</f>
        <v>#DIV/0!</v>
      </c>
    </row>
    <row r="128" spans="2:17" x14ac:dyDescent="0.25">
      <c r="B128" s="183">
        <f>Leyendas!$A$2</f>
        <v>2018</v>
      </c>
      <c r="C128" s="92">
        <v>42</v>
      </c>
      <c r="D128" s="177">
        <f>SARI!G49</f>
        <v>0</v>
      </c>
      <c r="E128" s="177" t="e">
        <f>SARI!G49/SARI!F49</f>
        <v>#DIV/0!</v>
      </c>
      <c r="F128" s="177">
        <f>SARI!H49</f>
        <v>0</v>
      </c>
      <c r="G128" s="268" t="e">
        <f>SARI!H49/SARI!F49</f>
        <v>#DIV/0!</v>
      </c>
      <c r="J128" s="201">
        <f>ILI!E49</f>
        <v>0</v>
      </c>
      <c r="K128" s="201">
        <f>ILI!D49</f>
        <v>0</v>
      </c>
      <c r="L128" s="202" t="e">
        <f t="shared" si="0"/>
        <v>#DIV/0!</v>
      </c>
      <c r="M128" s="200" t="e">
        <f>ILI!E49/ILI!F49</f>
        <v>#DIV/0!</v>
      </c>
      <c r="N128" s="201">
        <f>ILI!G49</f>
        <v>0</v>
      </c>
      <c r="O128" s="200" t="e">
        <f>ILI!G49/ILI!F49</f>
        <v>#DIV/0!</v>
      </c>
      <c r="P128" s="201">
        <f>ILI!H49</f>
        <v>0</v>
      </c>
      <c r="Q128" s="200" t="e">
        <f>ILI!H49/ILI!F49</f>
        <v>#DIV/0!</v>
      </c>
    </row>
    <row r="129" spans="2:17" x14ac:dyDescent="0.25">
      <c r="B129" s="183">
        <f>Leyendas!$A$2</f>
        <v>2018</v>
      </c>
      <c r="C129" s="92">
        <v>43</v>
      </c>
      <c r="D129" s="177">
        <f>SARI!G50</f>
        <v>0</v>
      </c>
      <c r="E129" s="177" t="e">
        <f>SARI!G50/SARI!F50</f>
        <v>#DIV/0!</v>
      </c>
      <c r="F129" s="177">
        <f>SARI!H50</f>
        <v>0</v>
      </c>
      <c r="G129" s="268" t="e">
        <f>SARI!H50/SARI!F50</f>
        <v>#DIV/0!</v>
      </c>
      <c r="J129" s="201">
        <f>ILI!E50</f>
        <v>0</v>
      </c>
      <c r="K129" s="201">
        <f>ILI!D50</f>
        <v>0</v>
      </c>
      <c r="L129" s="202" t="e">
        <f t="shared" si="0"/>
        <v>#DIV/0!</v>
      </c>
      <c r="M129" s="200" t="e">
        <f>ILI!E50/ILI!F50</f>
        <v>#DIV/0!</v>
      </c>
      <c r="N129" s="201">
        <f>ILI!G50</f>
        <v>0</v>
      </c>
      <c r="O129" s="200" t="e">
        <f>ILI!G50/ILI!F50</f>
        <v>#DIV/0!</v>
      </c>
      <c r="P129" s="201">
        <f>ILI!H50</f>
        <v>0</v>
      </c>
      <c r="Q129" s="200" t="e">
        <f>ILI!H50/ILI!F50</f>
        <v>#DIV/0!</v>
      </c>
    </row>
    <row r="130" spans="2:17" x14ac:dyDescent="0.25">
      <c r="B130" s="183">
        <f>Leyendas!$A$2</f>
        <v>2018</v>
      </c>
      <c r="C130" s="92">
        <v>44</v>
      </c>
      <c r="D130" s="177">
        <f>SARI!G51</f>
        <v>0</v>
      </c>
      <c r="E130" s="177" t="e">
        <f>SARI!G51/SARI!F51</f>
        <v>#DIV/0!</v>
      </c>
      <c r="F130" s="177">
        <f>SARI!H51</f>
        <v>0</v>
      </c>
      <c r="G130" s="268" t="e">
        <f>SARI!H51/SARI!F51</f>
        <v>#DIV/0!</v>
      </c>
      <c r="J130" s="201">
        <f>ILI!E51</f>
        <v>0</v>
      </c>
      <c r="K130" s="201">
        <f>ILI!D51</f>
        <v>0</v>
      </c>
      <c r="L130" s="202" t="e">
        <f t="shared" si="0"/>
        <v>#DIV/0!</v>
      </c>
      <c r="M130" s="200" t="e">
        <f>ILI!E51/ILI!F51</f>
        <v>#DIV/0!</v>
      </c>
      <c r="N130" s="201">
        <f>ILI!G51</f>
        <v>0</v>
      </c>
      <c r="O130" s="200" t="e">
        <f>ILI!G51/ILI!F51</f>
        <v>#DIV/0!</v>
      </c>
      <c r="P130" s="201">
        <f>ILI!H51</f>
        <v>0</v>
      </c>
      <c r="Q130" s="200" t="e">
        <f>ILI!H51/ILI!F51</f>
        <v>#DIV/0!</v>
      </c>
    </row>
    <row r="131" spans="2:17" x14ac:dyDescent="0.25">
      <c r="B131" s="183">
        <f>Leyendas!$A$2</f>
        <v>2018</v>
      </c>
      <c r="C131" s="92">
        <v>45</v>
      </c>
      <c r="D131" s="177">
        <f>SARI!G52</f>
        <v>0</v>
      </c>
      <c r="E131" s="177" t="e">
        <f>SARI!G52/SARI!F52</f>
        <v>#DIV/0!</v>
      </c>
      <c r="F131" s="177">
        <f>SARI!H52</f>
        <v>0</v>
      </c>
      <c r="G131" s="268" t="e">
        <f>SARI!H52/SARI!F52</f>
        <v>#DIV/0!</v>
      </c>
      <c r="J131" s="201">
        <f>ILI!E52</f>
        <v>0</v>
      </c>
      <c r="K131" s="201">
        <f>ILI!D52</f>
        <v>0</v>
      </c>
      <c r="L131" s="202" t="e">
        <f t="shared" si="0"/>
        <v>#DIV/0!</v>
      </c>
      <c r="M131" s="200" t="e">
        <f>ILI!E52/ILI!F52</f>
        <v>#DIV/0!</v>
      </c>
      <c r="N131" s="201">
        <f>ILI!G52</f>
        <v>0</v>
      </c>
      <c r="O131" s="200" t="e">
        <f>ILI!G52/ILI!F52</f>
        <v>#DIV/0!</v>
      </c>
      <c r="P131" s="201">
        <f>ILI!H52</f>
        <v>0</v>
      </c>
      <c r="Q131" s="200" t="e">
        <f>ILI!H52/ILI!F52</f>
        <v>#DIV/0!</v>
      </c>
    </row>
    <row r="132" spans="2:17" x14ac:dyDescent="0.25">
      <c r="B132" s="183">
        <f>Leyendas!$A$2</f>
        <v>2018</v>
      </c>
      <c r="C132" s="92">
        <v>46</v>
      </c>
      <c r="D132" s="177">
        <f>SARI!G53</f>
        <v>0</v>
      </c>
      <c r="E132" s="177" t="e">
        <f>SARI!G53/SARI!F53</f>
        <v>#DIV/0!</v>
      </c>
      <c r="F132" s="177">
        <f>SARI!H53</f>
        <v>0</v>
      </c>
      <c r="G132" s="268" t="e">
        <f>SARI!H53/SARI!F53</f>
        <v>#DIV/0!</v>
      </c>
      <c r="J132" s="201">
        <f>ILI!E53</f>
        <v>0</v>
      </c>
      <c r="K132" s="201">
        <f>ILI!D53</f>
        <v>0</v>
      </c>
      <c r="L132" s="202" t="e">
        <f t="shared" si="0"/>
        <v>#DIV/0!</v>
      </c>
      <c r="M132" s="200" t="e">
        <f>ILI!E53/ILI!F53</f>
        <v>#DIV/0!</v>
      </c>
      <c r="N132" s="201">
        <f>ILI!G53</f>
        <v>0</v>
      </c>
      <c r="O132" s="200" t="e">
        <f>ILI!G53/ILI!F53</f>
        <v>#DIV/0!</v>
      </c>
      <c r="P132" s="201">
        <f>ILI!H53</f>
        <v>0</v>
      </c>
      <c r="Q132" s="200" t="e">
        <f>ILI!H53/ILI!F53</f>
        <v>#DIV/0!</v>
      </c>
    </row>
    <row r="133" spans="2:17" x14ac:dyDescent="0.25">
      <c r="B133" s="183">
        <f>Leyendas!$A$2</f>
        <v>2018</v>
      </c>
      <c r="C133" s="92">
        <v>47</v>
      </c>
      <c r="D133" s="177">
        <f>SARI!G54</f>
        <v>0</v>
      </c>
      <c r="E133" s="177" t="e">
        <f>SARI!G54/SARI!F54</f>
        <v>#DIV/0!</v>
      </c>
      <c r="F133" s="177">
        <f>SARI!H54</f>
        <v>0</v>
      </c>
      <c r="G133" s="268" t="e">
        <f>SARI!H54/SARI!F54</f>
        <v>#DIV/0!</v>
      </c>
      <c r="J133" s="201">
        <f>ILI!E54</f>
        <v>0</v>
      </c>
      <c r="K133" s="201">
        <f>ILI!D54</f>
        <v>0</v>
      </c>
      <c r="L133" s="202" t="e">
        <f t="shared" si="0"/>
        <v>#DIV/0!</v>
      </c>
      <c r="M133" s="200" t="e">
        <f>ILI!E54/ILI!F54</f>
        <v>#DIV/0!</v>
      </c>
      <c r="N133" s="201">
        <f>ILI!G54</f>
        <v>0</v>
      </c>
      <c r="O133" s="200" t="e">
        <f>ILI!G54/ILI!F54</f>
        <v>#DIV/0!</v>
      </c>
      <c r="P133" s="201">
        <f>ILI!H54</f>
        <v>0</v>
      </c>
      <c r="Q133" s="200" t="e">
        <f>ILI!H54/ILI!F54</f>
        <v>#DIV/0!</v>
      </c>
    </row>
    <row r="134" spans="2:17" x14ac:dyDescent="0.25">
      <c r="B134" s="183">
        <f>Leyendas!$A$2</f>
        <v>2018</v>
      </c>
      <c r="C134" s="92">
        <v>48</v>
      </c>
      <c r="D134" s="177">
        <f>SARI!G55</f>
        <v>0</v>
      </c>
      <c r="E134" s="177" t="e">
        <f>SARI!G55/SARI!F55</f>
        <v>#DIV/0!</v>
      </c>
      <c r="F134" s="177">
        <f>SARI!H55</f>
        <v>0</v>
      </c>
      <c r="G134" s="268" t="e">
        <f>SARI!H55/SARI!F55</f>
        <v>#DIV/0!</v>
      </c>
      <c r="J134" s="201">
        <f>ILI!E55</f>
        <v>0</v>
      </c>
      <c r="K134" s="201">
        <f>ILI!D55</f>
        <v>0</v>
      </c>
      <c r="L134" s="202" t="e">
        <f t="shared" si="0"/>
        <v>#DIV/0!</v>
      </c>
      <c r="M134" s="200" t="e">
        <f>ILI!E55/ILI!F55</f>
        <v>#DIV/0!</v>
      </c>
      <c r="N134" s="201">
        <f>ILI!G55</f>
        <v>0</v>
      </c>
      <c r="O134" s="200" t="e">
        <f>ILI!G55/ILI!F55</f>
        <v>#DIV/0!</v>
      </c>
      <c r="P134" s="201">
        <f>ILI!H55</f>
        <v>0</v>
      </c>
      <c r="Q134" s="200" t="e">
        <f>ILI!H55/ILI!F55</f>
        <v>#DIV/0!</v>
      </c>
    </row>
    <row r="135" spans="2:17" x14ac:dyDescent="0.25">
      <c r="B135" s="183">
        <f>Leyendas!$A$2</f>
        <v>2018</v>
      </c>
      <c r="C135" s="92">
        <v>49</v>
      </c>
      <c r="D135" s="177">
        <f>SARI!G56</f>
        <v>0</v>
      </c>
      <c r="E135" s="177" t="e">
        <f>SARI!G56/SARI!F56</f>
        <v>#DIV/0!</v>
      </c>
      <c r="F135" s="177">
        <f>SARI!H56</f>
        <v>0</v>
      </c>
      <c r="G135" s="268" t="e">
        <f>SARI!H56/SARI!F56</f>
        <v>#DIV/0!</v>
      </c>
      <c r="J135" s="201">
        <f>ILI!E56</f>
        <v>0</v>
      </c>
      <c r="K135" s="201">
        <f>ILI!D56</f>
        <v>0</v>
      </c>
      <c r="L135" s="202" t="e">
        <f t="shared" si="0"/>
        <v>#DIV/0!</v>
      </c>
      <c r="M135" s="200" t="e">
        <f>ILI!E56/ILI!F56</f>
        <v>#DIV/0!</v>
      </c>
      <c r="N135" s="201">
        <f>ILI!G56</f>
        <v>0</v>
      </c>
      <c r="O135" s="200" t="e">
        <f>ILI!G56/ILI!F56</f>
        <v>#DIV/0!</v>
      </c>
      <c r="P135" s="201">
        <f>ILI!H56</f>
        <v>0</v>
      </c>
      <c r="Q135" s="200" t="e">
        <f>ILI!H56/ILI!F56</f>
        <v>#DIV/0!</v>
      </c>
    </row>
    <row r="136" spans="2:17" x14ac:dyDescent="0.25">
      <c r="B136" s="183">
        <f>Leyendas!$A$2</f>
        <v>2018</v>
      </c>
      <c r="C136" s="92">
        <v>50</v>
      </c>
      <c r="D136" s="177">
        <f>SARI!G57</f>
        <v>0</v>
      </c>
      <c r="E136" s="177" t="e">
        <f>SARI!G57/SARI!F57</f>
        <v>#DIV/0!</v>
      </c>
      <c r="F136" s="177">
        <f>SARI!H57</f>
        <v>0</v>
      </c>
      <c r="G136" s="268" t="e">
        <f>SARI!H57/SARI!F57</f>
        <v>#DIV/0!</v>
      </c>
      <c r="J136" s="201">
        <f>ILI!E57</f>
        <v>0</v>
      </c>
      <c r="K136" s="201">
        <f>ILI!D57</f>
        <v>0</v>
      </c>
      <c r="L136" s="202" t="e">
        <f t="shared" si="0"/>
        <v>#DIV/0!</v>
      </c>
      <c r="M136" s="200" t="e">
        <f>ILI!E57/ILI!F57</f>
        <v>#DIV/0!</v>
      </c>
      <c r="N136" s="201">
        <f>ILI!G57</f>
        <v>0</v>
      </c>
      <c r="O136" s="200" t="e">
        <f>ILI!G57/ILI!F57</f>
        <v>#DIV/0!</v>
      </c>
      <c r="P136" s="201">
        <f>ILI!H57</f>
        <v>0</v>
      </c>
      <c r="Q136" s="200" t="e">
        <f>ILI!H57/ILI!F57</f>
        <v>#DIV/0!</v>
      </c>
    </row>
    <row r="137" spans="2:17" x14ac:dyDescent="0.25">
      <c r="B137" s="183">
        <f>Leyendas!$A$2</f>
        <v>2018</v>
      </c>
      <c r="C137" s="92">
        <v>51</v>
      </c>
      <c r="D137" s="177">
        <f>SARI!G58</f>
        <v>0</v>
      </c>
      <c r="E137" s="177" t="e">
        <f>SARI!G58/SARI!F58</f>
        <v>#DIV/0!</v>
      </c>
      <c r="F137" s="177">
        <f>SARI!H58</f>
        <v>0</v>
      </c>
      <c r="G137" s="268" t="e">
        <f>SARI!H58/SARI!F58</f>
        <v>#DIV/0!</v>
      </c>
      <c r="J137" s="201">
        <f>ILI!E58</f>
        <v>0</v>
      </c>
      <c r="K137" s="201">
        <f>ILI!D58</f>
        <v>0</v>
      </c>
      <c r="L137" s="202" t="e">
        <f t="shared" si="0"/>
        <v>#DIV/0!</v>
      </c>
      <c r="M137" s="200" t="e">
        <f>ILI!E58/ILI!F58</f>
        <v>#DIV/0!</v>
      </c>
      <c r="N137" s="201">
        <f>ILI!G58</f>
        <v>0</v>
      </c>
      <c r="O137" s="200" t="e">
        <f>ILI!G58/ILI!F58</f>
        <v>#DIV/0!</v>
      </c>
      <c r="P137" s="201">
        <f>ILI!H58</f>
        <v>0</v>
      </c>
      <c r="Q137" s="200" t="e">
        <f>ILI!H58/ILI!F58</f>
        <v>#DIV/0!</v>
      </c>
    </row>
    <row r="138" spans="2:17" x14ac:dyDescent="0.25">
      <c r="B138" s="183">
        <f>Leyendas!$A$2</f>
        <v>2018</v>
      </c>
      <c r="C138" s="92">
        <v>52</v>
      </c>
      <c r="D138" s="177">
        <f>SARI!G59</f>
        <v>0</v>
      </c>
      <c r="E138" s="177" t="e">
        <f>SARI!G59/SARI!F59</f>
        <v>#DIV/0!</v>
      </c>
      <c r="F138" s="177">
        <f>SARI!H59</f>
        <v>0</v>
      </c>
      <c r="G138" s="268" t="e">
        <f>SARI!H59/SARI!F59</f>
        <v>#DIV/0!</v>
      </c>
      <c r="J138" s="201">
        <f>ILI!E59</f>
        <v>0</v>
      </c>
      <c r="K138" s="201">
        <f>ILI!D59</f>
        <v>0</v>
      </c>
      <c r="L138" s="202" t="e">
        <f t="shared" si="0"/>
        <v>#DIV/0!</v>
      </c>
      <c r="M138" s="200" t="e">
        <f>ILI!E59/ILI!F59</f>
        <v>#DIV/0!</v>
      </c>
      <c r="N138" s="201">
        <f>ILI!G59</f>
        <v>0</v>
      </c>
      <c r="O138" s="200" t="e">
        <f>ILI!G59/ILI!F59</f>
        <v>#DIV/0!</v>
      </c>
      <c r="P138" s="201">
        <f>ILI!H59</f>
        <v>0</v>
      </c>
      <c r="Q138" s="200" t="e">
        <f>ILI!H59/ILI!F59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U78"/>
  <sheetViews>
    <sheetView topLeftCell="A10" zoomScale="60" zoomScaleNormal="60" workbookViewId="0">
      <selection activeCell="I3" sqref="I3"/>
    </sheetView>
  </sheetViews>
  <sheetFormatPr baseColWidth="10" defaultColWidth="9.140625" defaultRowHeight="15" x14ac:dyDescent="0.25"/>
  <cols>
    <col min="2" max="2" width="5.5703125" customWidth="1"/>
    <col min="3" max="3" width="18.7109375" customWidth="1"/>
    <col min="4" max="4" width="12.7109375" customWidth="1"/>
    <col min="5" max="13" width="8" customWidth="1"/>
    <col min="14" max="14" width="8" style="115" customWidth="1"/>
    <col min="15" max="20" width="8" customWidth="1"/>
  </cols>
  <sheetData>
    <row r="1" spans="1:21" x14ac:dyDescent="0.25">
      <c r="G1" s="14"/>
      <c r="H1" s="90"/>
      <c r="I1" s="90"/>
      <c r="J1" s="90"/>
      <c r="K1" s="90"/>
      <c r="L1" s="90"/>
      <c r="M1" s="90"/>
      <c r="N1" s="114"/>
      <c r="O1" s="90"/>
      <c r="P1" s="90"/>
      <c r="Q1" s="90"/>
      <c r="R1" s="90"/>
      <c r="S1" s="90"/>
      <c r="T1" s="90"/>
    </row>
    <row r="2" spans="1:21" s="143" customFormat="1" ht="135" x14ac:dyDescent="0.25">
      <c r="A2" s="147" t="s">
        <v>213</v>
      </c>
      <c r="B2" s="146" t="s">
        <v>221</v>
      </c>
      <c r="C2" s="138" t="s">
        <v>300</v>
      </c>
      <c r="D2" s="138" t="s">
        <v>303</v>
      </c>
      <c r="E2" s="137" t="s">
        <v>301</v>
      </c>
      <c r="F2" s="137" t="s">
        <v>302</v>
      </c>
      <c r="G2" s="140" t="s">
        <v>304</v>
      </c>
      <c r="H2" s="139" t="s">
        <v>305</v>
      </c>
      <c r="I2" s="141" t="s">
        <v>298</v>
      </c>
      <c r="J2" s="141" t="s">
        <v>299</v>
      </c>
      <c r="K2" s="145"/>
      <c r="L2" s="136" t="s">
        <v>306</v>
      </c>
      <c r="M2" s="136" t="s">
        <v>331</v>
      </c>
      <c r="N2" s="188" t="s">
        <v>345</v>
      </c>
      <c r="O2" s="136" t="s">
        <v>346</v>
      </c>
      <c r="P2" s="135" t="s">
        <v>347</v>
      </c>
      <c r="Q2" s="135" t="s">
        <v>348</v>
      </c>
      <c r="R2" s="134" t="s">
        <v>349</v>
      </c>
      <c r="S2" s="134" t="s">
        <v>350</v>
      </c>
      <c r="T2" s="145"/>
      <c r="U2" s="144" t="s">
        <v>193</v>
      </c>
    </row>
    <row r="3" spans="1:21" x14ac:dyDescent="0.25">
      <c r="A3" s="142">
        <v>2017</v>
      </c>
      <c r="B3" s="189">
        <v>1</v>
      </c>
      <c r="C3" s="91" t="e">
        <f>SARI!#REF!</f>
        <v>#REF!</v>
      </c>
      <c r="D3" s="99" t="e">
        <f>SARI!#REF!/SARI!#REF!</f>
        <v>#REF!</v>
      </c>
      <c r="E3" s="91" t="e">
        <f>SARI!#REF!</f>
        <v>#REF!</v>
      </c>
      <c r="F3" s="99" t="e">
        <f>SARI!#REF!/SARI!#REF!</f>
        <v>#REF!</v>
      </c>
      <c r="G3" s="14" t="e">
        <f>SARI!#REF!</f>
        <v>#REF!</v>
      </c>
      <c r="H3" s="90" t="e">
        <f>SARI!#REF!/SARI!#REF!</f>
        <v>#REF!</v>
      </c>
      <c r="I3" s="112" t="e">
        <f>SARI!#REF!</f>
        <v>#REF!</v>
      </c>
      <c r="J3" s="90" t="e">
        <f>SARI!#REF!/SARI!#REF!</f>
        <v>#REF!</v>
      </c>
      <c r="K3" s="90"/>
      <c r="L3" s="112">
        <f>ILI!E8</f>
        <v>0</v>
      </c>
      <c r="M3" s="112">
        <f>ILI!D8</f>
        <v>0</v>
      </c>
      <c r="N3" s="114" t="e">
        <f>ILI!E8/ILI!D8</f>
        <v>#DIV/0!</v>
      </c>
      <c r="O3" s="90" t="e">
        <f>ILI!F8/ILI!E8</f>
        <v>#DIV/0!</v>
      </c>
      <c r="P3" s="112">
        <f>ILI!G8</f>
        <v>0</v>
      </c>
      <c r="Q3" s="90" t="e">
        <f>ILI!G8/ILI!F8</f>
        <v>#DIV/0!</v>
      </c>
      <c r="R3" s="112">
        <f>ILI!H8</f>
        <v>0</v>
      </c>
      <c r="S3" s="90" t="e">
        <f>ILI!H8/ILI!F8</f>
        <v>#DIV/0!</v>
      </c>
      <c r="T3" s="90"/>
    </row>
    <row r="4" spans="1:21" x14ac:dyDescent="0.25">
      <c r="A4" s="142">
        <v>2017</v>
      </c>
      <c r="B4" s="189">
        <v>2</v>
      </c>
      <c r="C4" s="183" t="e">
        <f>SARI!#REF!</f>
        <v>#REF!</v>
      </c>
      <c r="D4" s="184" t="e">
        <f>SARI!#REF!/SARI!#REF!</f>
        <v>#REF!</v>
      </c>
      <c r="E4" s="183" t="e">
        <f>SARI!#REF!</f>
        <v>#REF!</v>
      </c>
      <c r="F4" s="184" t="e">
        <f>SARI!#REF!/SARI!#REF!</f>
        <v>#REF!</v>
      </c>
      <c r="G4" s="178" t="e">
        <f>SARI!#REF!</f>
        <v>#REF!</v>
      </c>
      <c r="H4" s="182" t="e">
        <f>SARI!#REF!/SARI!#REF!</f>
        <v>#REF!</v>
      </c>
      <c r="I4" s="185" t="e">
        <f>SARI!#REF!</f>
        <v>#REF!</v>
      </c>
      <c r="J4" s="182" t="e">
        <f>SARI!#REF!/SARI!#REF!</f>
        <v>#REF!</v>
      </c>
      <c r="K4" s="90"/>
      <c r="L4" s="201">
        <f>ILI!E9</f>
        <v>0</v>
      </c>
      <c r="M4" s="201">
        <f>ILI!D9</f>
        <v>0</v>
      </c>
      <c r="N4" s="202" t="e">
        <f>ILI!E9/ILI!D9</f>
        <v>#DIV/0!</v>
      </c>
      <c r="O4" s="200" t="e">
        <f>ILI!F9/ILI!E9</f>
        <v>#DIV/0!</v>
      </c>
      <c r="P4" s="201">
        <f>ILI!G9</f>
        <v>0</v>
      </c>
      <c r="Q4" s="200" t="e">
        <f>ILI!G9/ILI!F9</f>
        <v>#DIV/0!</v>
      </c>
      <c r="R4" s="201">
        <f>ILI!H9</f>
        <v>0</v>
      </c>
      <c r="S4" s="200" t="e">
        <f>ILI!H9/ILI!F9</f>
        <v>#DIV/0!</v>
      </c>
      <c r="T4" s="90"/>
    </row>
    <row r="5" spans="1:21" x14ac:dyDescent="0.25">
      <c r="A5" s="142">
        <v>2017</v>
      </c>
      <c r="B5" s="189">
        <v>3</v>
      </c>
      <c r="C5" s="183" t="e">
        <f>SARI!#REF!</f>
        <v>#REF!</v>
      </c>
      <c r="D5" s="184" t="e">
        <f>SARI!#REF!/SARI!#REF!</f>
        <v>#REF!</v>
      </c>
      <c r="E5" s="183" t="e">
        <f>SARI!#REF!</f>
        <v>#REF!</v>
      </c>
      <c r="F5" s="184" t="e">
        <f>SARI!#REF!/SARI!#REF!</f>
        <v>#REF!</v>
      </c>
      <c r="G5" s="178" t="e">
        <f>SARI!#REF!</f>
        <v>#REF!</v>
      </c>
      <c r="H5" s="182" t="e">
        <f>SARI!#REF!/SARI!#REF!</f>
        <v>#REF!</v>
      </c>
      <c r="I5" s="185" t="e">
        <f>SARI!#REF!</f>
        <v>#REF!</v>
      </c>
      <c r="J5" s="182" t="e">
        <f>SARI!#REF!/SARI!#REF!</f>
        <v>#REF!</v>
      </c>
      <c r="K5" s="90"/>
      <c r="L5" s="201">
        <f>ILI!E10</f>
        <v>0</v>
      </c>
      <c r="M5" s="201">
        <f>ILI!D10</f>
        <v>0</v>
      </c>
      <c r="N5" s="202" t="e">
        <f>ILI!E10/ILI!D10</f>
        <v>#DIV/0!</v>
      </c>
      <c r="O5" s="200" t="e">
        <f>ILI!F10/ILI!E10</f>
        <v>#DIV/0!</v>
      </c>
      <c r="P5" s="201">
        <f>ILI!G10</f>
        <v>0</v>
      </c>
      <c r="Q5" s="200" t="e">
        <f>ILI!G10/ILI!F10</f>
        <v>#DIV/0!</v>
      </c>
      <c r="R5" s="201">
        <f>ILI!H10</f>
        <v>0</v>
      </c>
      <c r="S5" s="200" t="e">
        <f>ILI!H10/ILI!F10</f>
        <v>#DIV/0!</v>
      </c>
      <c r="T5" s="90"/>
    </row>
    <row r="6" spans="1:21" x14ac:dyDescent="0.25">
      <c r="A6" s="142">
        <v>2017</v>
      </c>
      <c r="B6" s="189">
        <v>4</v>
      </c>
      <c r="C6" s="183" t="e">
        <f>SARI!#REF!</f>
        <v>#REF!</v>
      </c>
      <c r="D6" s="184" t="e">
        <f>SARI!#REF!/SARI!#REF!</f>
        <v>#REF!</v>
      </c>
      <c r="E6" s="183" t="e">
        <f>SARI!#REF!</f>
        <v>#REF!</v>
      </c>
      <c r="F6" s="184" t="e">
        <f>SARI!#REF!/SARI!#REF!</f>
        <v>#REF!</v>
      </c>
      <c r="G6" s="178" t="e">
        <f>SARI!#REF!</f>
        <v>#REF!</v>
      </c>
      <c r="H6" s="182" t="e">
        <f>SARI!#REF!/SARI!#REF!</f>
        <v>#REF!</v>
      </c>
      <c r="I6" s="185" t="e">
        <f>SARI!#REF!</f>
        <v>#REF!</v>
      </c>
      <c r="J6" s="182" t="e">
        <f>SARI!#REF!/SARI!#REF!</f>
        <v>#REF!</v>
      </c>
      <c r="K6" s="90"/>
      <c r="L6" s="201">
        <f>ILI!E11</f>
        <v>0</v>
      </c>
      <c r="M6" s="201">
        <f>ILI!D11</f>
        <v>0</v>
      </c>
      <c r="N6" s="202" t="e">
        <f>ILI!E11/ILI!D11</f>
        <v>#DIV/0!</v>
      </c>
      <c r="O6" s="200" t="e">
        <f>ILI!F11/ILI!E11</f>
        <v>#DIV/0!</v>
      </c>
      <c r="P6" s="201">
        <f>ILI!G11</f>
        <v>0</v>
      </c>
      <c r="Q6" s="200" t="e">
        <f>ILI!G11/ILI!F11</f>
        <v>#DIV/0!</v>
      </c>
      <c r="R6" s="201">
        <f>ILI!H11</f>
        <v>0</v>
      </c>
      <c r="S6" s="200" t="e">
        <f>ILI!H11/ILI!F11</f>
        <v>#DIV/0!</v>
      </c>
      <c r="T6" s="90"/>
    </row>
    <row r="7" spans="1:21" x14ac:dyDescent="0.25">
      <c r="A7" s="142">
        <v>2017</v>
      </c>
      <c r="B7" s="189">
        <v>5</v>
      </c>
      <c r="C7" s="183" t="e">
        <f>SARI!#REF!</f>
        <v>#REF!</v>
      </c>
      <c r="D7" s="184" t="e">
        <f>SARI!#REF!/SARI!#REF!</f>
        <v>#REF!</v>
      </c>
      <c r="E7" s="183" t="e">
        <f>SARI!#REF!</f>
        <v>#REF!</v>
      </c>
      <c r="F7" s="184" t="e">
        <f>SARI!#REF!/SARI!#REF!</f>
        <v>#REF!</v>
      </c>
      <c r="G7" s="178" t="e">
        <f>SARI!#REF!</f>
        <v>#REF!</v>
      </c>
      <c r="H7" s="182" t="e">
        <f>SARI!#REF!/SARI!#REF!</f>
        <v>#REF!</v>
      </c>
      <c r="I7" s="185" t="e">
        <f>SARI!#REF!</f>
        <v>#REF!</v>
      </c>
      <c r="J7" s="182" t="e">
        <f>SARI!#REF!/SARI!#REF!</f>
        <v>#REF!</v>
      </c>
      <c r="K7" s="90"/>
      <c r="L7" s="201">
        <f>ILI!E12</f>
        <v>0</v>
      </c>
      <c r="M7" s="201">
        <f>ILI!D12</f>
        <v>0</v>
      </c>
      <c r="N7" s="202" t="e">
        <f>ILI!E12/ILI!D12</f>
        <v>#DIV/0!</v>
      </c>
      <c r="O7" s="200" t="e">
        <f>ILI!F12/ILI!E12</f>
        <v>#DIV/0!</v>
      </c>
      <c r="P7" s="201">
        <f>ILI!G12</f>
        <v>0</v>
      </c>
      <c r="Q7" s="200" t="e">
        <f>ILI!G12/ILI!F12</f>
        <v>#DIV/0!</v>
      </c>
      <c r="R7" s="201">
        <f>ILI!H12</f>
        <v>0</v>
      </c>
      <c r="S7" s="200" t="e">
        <f>ILI!H12/ILI!F12</f>
        <v>#DIV/0!</v>
      </c>
      <c r="T7" s="90"/>
    </row>
    <row r="8" spans="1:21" x14ac:dyDescent="0.25">
      <c r="A8" s="142">
        <v>2017</v>
      </c>
      <c r="B8" s="189">
        <v>6</v>
      </c>
      <c r="C8" s="183" t="e">
        <f>SARI!#REF!</f>
        <v>#REF!</v>
      </c>
      <c r="D8" s="184" t="e">
        <f>SARI!#REF!/SARI!#REF!</f>
        <v>#REF!</v>
      </c>
      <c r="E8" s="183" t="e">
        <f>SARI!#REF!</f>
        <v>#REF!</v>
      </c>
      <c r="F8" s="184" t="e">
        <f>SARI!#REF!/SARI!#REF!</f>
        <v>#REF!</v>
      </c>
      <c r="G8" s="178" t="e">
        <f>SARI!#REF!</f>
        <v>#REF!</v>
      </c>
      <c r="H8" s="182" t="e">
        <f>SARI!#REF!/SARI!#REF!</f>
        <v>#REF!</v>
      </c>
      <c r="I8" s="185" t="e">
        <f>SARI!#REF!</f>
        <v>#REF!</v>
      </c>
      <c r="J8" s="182" t="e">
        <f>SARI!#REF!/SARI!#REF!</f>
        <v>#REF!</v>
      </c>
      <c r="K8" s="90"/>
      <c r="L8" s="201">
        <f>ILI!E13</f>
        <v>0</v>
      </c>
      <c r="M8" s="201">
        <f>ILI!D13</f>
        <v>0</v>
      </c>
      <c r="N8" s="202" t="e">
        <f>ILI!E13/ILI!D13</f>
        <v>#DIV/0!</v>
      </c>
      <c r="O8" s="200" t="e">
        <f>ILI!F13/ILI!E13</f>
        <v>#DIV/0!</v>
      </c>
      <c r="P8" s="201">
        <f>ILI!G13</f>
        <v>0</v>
      </c>
      <c r="Q8" s="200" t="e">
        <f>ILI!G13/ILI!F13</f>
        <v>#DIV/0!</v>
      </c>
      <c r="R8" s="201">
        <f>ILI!H13</f>
        <v>0</v>
      </c>
      <c r="S8" s="200" t="e">
        <f>ILI!H13/ILI!F13</f>
        <v>#DIV/0!</v>
      </c>
      <c r="T8" s="90"/>
    </row>
    <row r="9" spans="1:21" x14ac:dyDescent="0.25">
      <c r="A9" s="142">
        <v>2017</v>
      </c>
      <c r="B9" s="189">
        <v>7</v>
      </c>
      <c r="C9" s="183" t="e">
        <f>SARI!#REF!</f>
        <v>#REF!</v>
      </c>
      <c r="D9" s="184" t="e">
        <f>SARI!#REF!/SARI!#REF!</f>
        <v>#REF!</v>
      </c>
      <c r="E9" s="183" t="e">
        <f>SARI!#REF!</f>
        <v>#REF!</v>
      </c>
      <c r="F9" s="184" t="e">
        <f>SARI!#REF!/SARI!#REF!</f>
        <v>#REF!</v>
      </c>
      <c r="G9" s="178" t="e">
        <f>SARI!#REF!</f>
        <v>#REF!</v>
      </c>
      <c r="H9" s="182" t="e">
        <f>SARI!#REF!/SARI!#REF!</f>
        <v>#REF!</v>
      </c>
      <c r="I9" s="185" t="e">
        <f>SARI!#REF!</f>
        <v>#REF!</v>
      </c>
      <c r="J9" s="182" t="e">
        <f>SARI!#REF!/SARI!#REF!</f>
        <v>#REF!</v>
      </c>
      <c r="K9" s="90"/>
      <c r="L9" s="201">
        <f>ILI!E14</f>
        <v>0</v>
      </c>
      <c r="M9" s="201">
        <f>ILI!D14</f>
        <v>0</v>
      </c>
      <c r="N9" s="202" t="e">
        <f>ILI!E14/ILI!D14</f>
        <v>#DIV/0!</v>
      </c>
      <c r="O9" s="200" t="e">
        <f>ILI!F14/ILI!E14</f>
        <v>#DIV/0!</v>
      </c>
      <c r="P9" s="201">
        <f>ILI!G14</f>
        <v>0</v>
      </c>
      <c r="Q9" s="200" t="e">
        <f>ILI!G14/ILI!F14</f>
        <v>#DIV/0!</v>
      </c>
      <c r="R9" s="201">
        <f>ILI!H14</f>
        <v>0</v>
      </c>
      <c r="S9" s="200" t="e">
        <f>ILI!H14/ILI!F14</f>
        <v>#DIV/0!</v>
      </c>
      <c r="T9" s="90"/>
    </row>
    <row r="10" spans="1:21" x14ac:dyDescent="0.25">
      <c r="A10" s="142">
        <v>2017</v>
      </c>
      <c r="B10" s="189">
        <v>8</v>
      </c>
      <c r="C10" s="183" t="e">
        <f>SARI!#REF!</f>
        <v>#REF!</v>
      </c>
      <c r="D10" s="184" t="e">
        <f>SARI!#REF!/SARI!#REF!</f>
        <v>#REF!</v>
      </c>
      <c r="E10" s="183" t="e">
        <f>SARI!#REF!</f>
        <v>#REF!</v>
      </c>
      <c r="F10" s="184" t="e">
        <f>SARI!#REF!/SARI!#REF!</f>
        <v>#REF!</v>
      </c>
      <c r="G10" s="178" t="e">
        <f>SARI!#REF!</f>
        <v>#REF!</v>
      </c>
      <c r="H10" s="182" t="e">
        <f>SARI!#REF!/SARI!#REF!</f>
        <v>#REF!</v>
      </c>
      <c r="I10" s="185" t="e">
        <f>SARI!#REF!</f>
        <v>#REF!</v>
      </c>
      <c r="J10" s="182" t="e">
        <f>SARI!#REF!/SARI!#REF!</f>
        <v>#REF!</v>
      </c>
      <c r="K10" s="90"/>
      <c r="L10" s="201">
        <f>ILI!E15</f>
        <v>0</v>
      </c>
      <c r="M10" s="201">
        <f>ILI!D15</f>
        <v>0</v>
      </c>
      <c r="N10" s="202" t="e">
        <f>ILI!E15/ILI!D15</f>
        <v>#DIV/0!</v>
      </c>
      <c r="O10" s="200" t="e">
        <f>ILI!F15/ILI!E15</f>
        <v>#DIV/0!</v>
      </c>
      <c r="P10" s="201">
        <f>ILI!G15</f>
        <v>0</v>
      </c>
      <c r="Q10" s="200" t="e">
        <f>ILI!G15/ILI!F15</f>
        <v>#DIV/0!</v>
      </c>
      <c r="R10" s="201">
        <f>ILI!H15</f>
        <v>0</v>
      </c>
      <c r="S10" s="200" t="e">
        <f>ILI!H15/ILI!F15</f>
        <v>#DIV/0!</v>
      </c>
      <c r="T10" s="90"/>
    </row>
    <row r="11" spans="1:21" x14ac:dyDescent="0.25">
      <c r="A11" s="142">
        <v>2017</v>
      </c>
      <c r="B11" s="189">
        <v>9</v>
      </c>
      <c r="C11" s="183" t="e">
        <f>SARI!#REF!</f>
        <v>#REF!</v>
      </c>
      <c r="D11" s="184" t="e">
        <f>SARI!#REF!/SARI!#REF!</f>
        <v>#REF!</v>
      </c>
      <c r="E11" s="183" t="e">
        <f>SARI!#REF!</f>
        <v>#REF!</v>
      </c>
      <c r="F11" s="184" t="e">
        <f>SARI!#REF!/SARI!#REF!</f>
        <v>#REF!</v>
      </c>
      <c r="G11" s="178" t="e">
        <f>SARI!#REF!</f>
        <v>#REF!</v>
      </c>
      <c r="H11" s="182" t="e">
        <f>SARI!#REF!/SARI!#REF!</f>
        <v>#REF!</v>
      </c>
      <c r="I11" s="185" t="e">
        <f>SARI!#REF!</f>
        <v>#REF!</v>
      </c>
      <c r="J11" s="182" t="e">
        <f>SARI!#REF!/SARI!#REF!</f>
        <v>#REF!</v>
      </c>
      <c r="K11" s="90"/>
      <c r="L11" s="201">
        <f>ILI!E16</f>
        <v>0</v>
      </c>
      <c r="M11" s="201">
        <f>ILI!D16</f>
        <v>0</v>
      </c>
      <c r="N11" s="202" t="e">
        <f>ILI!E16/ILI!D16</f>
        <v>#DIV/0!</v>
      </c>
      <c r="O11" s="200" t="e">
        <f>ILI!F16/ILI!E16</f>
        <v>#DIV/0!</v>
      </c>
      <c r="P11" s="201">
        <f>ILI!G16</f>
        <v>0</v>
      </c>
      <c r="Q11" s="200" t="e">
        <f>ILI!G16/ILI!F16</f>
        <v>#DIV/0!</v>
      </c>
      <c r="R11" s="201">
        <f>ILI!H16</f>
        <v>0</v>
      </c>
      <c r="S11" s="200" t="e">
        <f>ILI!H16/ILI!F16</f>
        <v>#DIV/0!</v>
      </c>
      <c r="T11" s="90"/>
    </row>
    <row r="12" spans="1:21" x14ac:dyDescent="0.25">
      <c r="A12" s="142">
        <v>2017</v>
      </c>
      <c r="B12" s="189">
        <v>10</v>
      </c>
      <c r="C12" s="183" t="e">
        <f>SARI!#REF!</f>
        <v>#REF!</v>
      </c>
      <c r="D12" s="184" t="e">
        <f>SARI!#REF!/SARI!#REF!</f>
        <v>#REF!</v>
      </c>
      <c r="E12" s="183" t="e">
        <f>SARI!#REF!</f>
        <v>#REF!</v>
      </c>
      <c r="F12" s="184" t="e">
        <f>SARI!#REF!/SARI!#REF!</f>
        <v>#REF!</v>
      </c>
      <c r="G12" s="178" t="e">
        <f>SARI!#REF!</f>
        <v>#REF!</v>
      </c>
      <c r="H12" s="182" t="e">
        <f>SARI!#REF!/SARI!#REF!</f>
        <v>#REF!</v>
      </c>
      <c r="I12" s="185" t="e">
        <f>SARI!#REF!</f>
        <v>#REF!</v>
      </c>
      <c r="J12" s="182" t="e">
        <f>SARI!#REF!/SARI!#REF!</f>
        <v>#REF!</v>
      </c>
      <c r="K12" s="90"/>
      <c r="L12" s="201">
        <f>ILI!E17</f>
        <v>0</v>
      </c>
      <c r="M12" s="201">
        <f>ILI!D17</f>
        <v>0</v>
      </c>
      <c r="N12" s="202" t="e">
        <f>ILI!E17/ILI!D17</f>
        <v>#DIV/0!</v>
      </c>
      <c r="O12" s="200" t="e">
        <f>ILI!F17/ILI!E17</f>
        <v>#DIV/0!</v>
      </c>
      <c r="P12" s="201">
        <f>ILI!G17</f>
        <v>0</v>
      </c>
      <c r="Q12" s="200" t="e">
        <f>ILI!G17/ILI!F17</f>
        <v>#DIV/0!</v>
      </c>
      <c r="R12" s="201">
        <f>ILI!H17</f>
        <v>0</v>
      </c>
      <c r="S12" s="200" t="e">
        <f>ILI!H17/ILI!F17</f>
        <v>#DIV/0!</v>
      </c>
      <c r="T12" s="90"/>
    </row>
    <row r="13" spans="1:21" x14ac:dyDescent="0.25">
      <c r="A13" s="142">
        <v>2017</v>
      </c>
      <c r="B13" s="189">
        <v>11</v>
      </c>
      <c r="C13" s="183" t="e">
        <f>SARI!#REF!</f>
        <v>#REF!</v>
      </c>
      <c r="D13" s="184" t="e">
        <f>SARI!#REF!/SARI!#REF!</f>
        <v>#REF!</v>
      </c>
      <c r="E13" s="183" t="e">
        <f>SARI!#REF!</f>
        <v>#REF!</v>
      </c>
      <c r="F13" s="184" t="e">
        <f>SARI!#REF!/SARI!#REF!</f>
        <v>#REF!</v>
      </c>
      <c r="G13" s="178" t="e">
        <f>SARI!#REF!</f>
        <v>#REF!</v>
      </c>
      <c r="H13" s="182" t="e">
        <f>SARI!#REF!/SARI!#REF!</f>
        <v>#REF!</v>
      </c>
      <c r="I13" s="185" t="e">
        <f>SARI!#REF!</f>
        <v>#REF!</v>
      </c>
      <c r="J13" s="182" t="e">
        <f>SARI!#REF!/SARI!#REF!</f>
        <v>#REF!</v>
      </c>
      <c r="K13" s="90"/>
      <c r="L13" s="201">
        <f>ILI!E18</f>
        <v>0</v>
      </c>
      <c r="M13" s="201">
        <f>ILI!D18</f>
        <v>0</v>
      </c>
      <c r="N13" s="202" t="e">
        <f>ILI!E18/ILI!D18</f>
        <v>#DIV/0!</v>
      </c>
      <c r="O13" s="200" t="e">
        <f>ILI!F18/ILI!E18</f>
        <v>#DIV/0!</v>
      </c>
      <c r="P13" s="201">
        <f>ILI!G18</f>
        <v>0</v>
      </c>
      <c r="Q13" s="200" t="e">
        <f>ILI!G18/ILI!F18</f>
        <v>#DIV/0!</v>
      </c>
      <c r="R13" s="201">
        <f>ILI!H18</f>
        <v>0</v>
      </c>
      <c r="S13" s="200" t="e">
        <f>ILI!H18/ILI!F18</f>
        <v>#DIV/0!</v>
      </c>
      <c r="T13" s="90"/>
    </row>
    <row r="14" spans="1:21" x14ac:dyDescent="0.25">
      <c r="A14" s="142">
        <v>2017</v>
      </c>
      <c r="B14" s="189">
        <v>12</v>
      </c>
      <c r="C14" s="183" t="e">
        <f>SARI!#REF!</f>
        <v>#REF!</v>
      </c>
      <c r="D14" s="184" t="e">
        <f>SARI!#REF!/SARI!#REF!</f>
        <v>#REF!</v>
      </c>
      <c r="E14" s="183" t="e">
        <f>SARI!#REF!</f>
        <v>#REF!</v>
      </c>
      <c r="F14" s="184" t="e">
        <f>SARI!#REF!/SARI!#REF!</f>
        <v>#REF!</v>
      </c>
      <c r="G14" s="178" t="e">
        <f>SARI!#REF!</f>
        <v>#REF!</v>
      </c>
      <c r="H14" s="182" t="e">
        <f>SARI!#REF!/SARI!#REF!</f>
        <v>#REF!</v>
      </c>
      <c r="I14" s="185" t="e">
        <f>SARI!#REF!</f>
        <v>#REF!</v>
      </c>
      <c r="J14" s="182" t="e">
        <f>SARI!#REF!/SARI!#REF!</f>
        <v>#REF!</v>
      </c>
      <c r="K14" s="90"/>
      <c r="L14" s="201">
        <f>ILI!E19</f>
        <v>0</v>
      </c>
      <c r="M14" s="201">
        <f>ILI!D19</f>
        <v>0</v>
      </c>
      <c r="N14" s="202" t="e">
        <f>ILI!E19/ILI!D19</f>
        <v>#DIV/0!</v>
      </c>
      <c r="O14" s="200" t="e">
        <f>ILI!F19/ILI!E19</f>
        <v>#DIV/0!</v>
      </c>
      <c r="P14" s="201">
        <f>ILI!G19</f>
        <v>0</v>
      </c>
      <c r="Q14" s="200" t="e">
        <f>ILI!G19/ILI!F19</f>
        <v>#DIV/0!</v>
      </c>
      <c r="R14" s="201">
        <f>ILI!H19</f>
        <v>0</v>
      </c>
      <c r="S14" s="200" t="e">
        <f>ILI!H19/ILI!F19</f>
        <v>#DIV/0!</v>
      </c>
      <c r="T14" s="90"/>
    </row>
    <row r="15" spans="1:21" x14ac:dyDescent="0.25">
      <c r="A15" s="142">
        <v>2017</v>
      </c>
      <c r="B15" s="189">
        <v>13</v>
      </c>
      <c r="C15" s="183" t="e">
        <f>SARI!#REF!</f>
        <v>#REF!</v>
      </c>
      <c r="D15" s="184" t="e">
        <f>SARI!#REF!/SARI!#REF!</f>
        <v>#REF!</v>
      </c>
      <c r="E15" s="183" t="e">
        <f>SARI!#REF!</f>
        <v>#REF!</v>
      </c>
      <c r="F15" s="184" t="e">
        <f>SARI!#REF!/SARI!#REF!</f>
        <v>#REF!</v>
      </c>
      <c r="G15" s="178" t="e">
        <f>SARI!#REF!</f>
        <v>#REF!</v>
      </c>
      <c r="H15" s="182" t="e">
        <f>SARI!#REF!/SARI!#REF!</f>
        <v>#REF!</v>
      </c>
      <c r="I15" s="185" t="e">
        <f>SARI!#REF!</f>
        <v>#REF!</v>
      </c>
      <c r="J15" s="182" t="e">
        <f>SARI!#REF!/SARI!#REF!</f>
        <v>#REF!</v>
      </c>
      <c r="K15" s="90"/>
      <c r="L15" s="201">
        <f>ILI!E20</f>
        <v>0</v>
      </c>
      <c r="M15" s="201">
        <f>ILI!D20</f>
        <v>0</v>
      </c>
      <c r="N15" s="202" t="e">
        <f>ILI!E20/ILI!D20</f>
        <v>#DIV/0!</v>
      </c>
      <c r="O15" s="200" t="e">
        <f>ILI!F20/ILI!E20</f>
        <v>#DIV/0!</v>
      </c>
      <c r="P15" s="201">
        <f>ILI!G20</f>
        <v>0</v>
      </c>
      <c r="Q15" s="200" t="e">
        <f>ILI!G20/ILI!F20</f>
        <v>#DIV/0!</v>
      </c>
      <c r="R15" s="201">
        <f>ILI!H20</f>
        <v>0</v>
      </c>
      <c r="S15" s="200" t="e">
        <f>ILI!H20/ILI!F20</f>
        <v>#DIV/0!</v>
      </c>
      <c r="T15" s="90"/>
    </row>
    <row r="16" spans="1:21" x14ac:dyDescent="0.25">
      <c r="A16" s="142">
        <v>2017</v>
      </c>
      <c r="B16" s="189">
        <v>14</v>
      </c>
      <c r="C16" s="183" t="e">
        <f>SARI!#REF!</f>
        <v>#REF!</v>
      </c>
      <c r="D16" s="184" t="e">
        <f>SARI!#REF!/SARI!#REF!</f>
        <v>#REF!</v>
      </c>
      <c r="E16" s="183" t="e">
        <f>SARI!#REF!</f>
        <v>#REF!</v>
      </c>
      <c r="F16" s="184" t="e">
        <f>SARI!#REF!/SARI!#REF!</f>
        <v>#REF!</v>
      </c>
      <c r="G16" s="178" t="e">
        <f>SARI!#REF!</f>
        <v>#REF!</v>
      </c>
      <c r="H16" s="182" t="e">
        <f>SARI!#REF!/SARI!#REF!</f>
        <v>#REF!</v>
      </c>
      <c r="I16" s="185" t="e">
        <f>SARI!#REF!</f>
        <v>#REF!</v>
      </c>
      <c r="J16" s="182" t="e">
        <f>SARI!#REF!/SARI!#REF!</f>
        <v>#REF!</v>
      </c>
      <c r="K16" s="90"/>
      <c r="L16" s="201">
        <f>ILI!E21</f>
        <v>0</v>
      </c>
      <c r="M16" s="201">
        <f>ILI!D21</f>
        <v>0</v>
      </c>
      <c r="N16" s="202" t="e">
        <f>ILI!E21/ILI!D21</f>
        <v>#DIV/0!</v>
      </c>
      <c r="O16" s="200" t="e">
        <f>ILI!F21/ILI!E21</f>
        <v>#DIV/0!</v>
      </c>
      <c r="P16" s="201">
        <f>ILI!G21</f>
        <v>0</v>
      </c>
      <c r="Q16" s="200" t="e">
        <f>ILI!G21/ILI!F21</f>
        <v>#DIV/0!</v>
      </c>
      <c r="R16" s="201">
        <f>ILI!H21</f>
        <v>0</v>
      </c>
      <c r="S16" s="200" t="e">
        <f>ILI!H21/ILI!F21</f>
        <v>#DIV/0!</v>
      </c>
      <c r="T16" s="90"/>
    </row>
    <row r="17" spans="1:20" x14ac:dyDescent="0.25">
      <c r="A17" s="142">
        <v>2017</v>
      </c>
      <c r="B17" s="189">
        <v>15</v>
      </c>
      <c r="C17" s="183" t="e">
        <f>SARI!#REF!</f>
        <v>#REF!</v>
      </c>
      <c r="D17" s="184" t="e">
        <f>SARI!#REF!/SARI!#REF!</f>
        <v>#REF!</v>
      </c>
      <c r="E17" s="183" t="e">
        <f>SARI!#REF!</f>
        <v>#REF!</v>
      </c>
      <c r="F17" s="184" t="e">
        <f>SARI!#REF!/SARI!#REF!</f>
        <v>#REF!</v>
      </c>
      <c r="G17" s="178" t="e">
        <f>SARI!#REF!</f>
        <v>#REF!</v>
      </c>
      <c r="H17" s="182" t="e">
        <f>SARI!#REF!/SARI!#REF!</f>
        <v>#REF!</v>
      </c>
      <c r="I17" s="185" t="e">
        <f>SARI!#REF!</f>
        <v>#REF!</v>
      </c>
      <c r="J17" s="182" t="e">
        <f>SARI!#REF!/SARI!#REF!</f>
        <v>#REF!</v>
      </c>
      <c r="K17" s="90"/>
      <c r="L17" s="201">
        <f>ILI!E22</f>
        <v>0</v>
      </c>
      <c r="M17" s="201">
        <f>ILI!D22</f>
        <v>0</v>
      </c>
      <c r="N17" s="202" t="e">
        <f>ILI!E22/ILI!D22</f>
        <v>#DIV/0!</v>
      </c>
      <c r="O17" s="200" t="e">
        <f>ILI!F22/ILI!E22</f>
        <v>#DIV/0!</v>
      </c>
      <c r="P17" s="201">
        <f>ILI!G22</f>
        <v>0</v>
      </c>
      <c r="Q17" s="200" t="e">
        <f>ILI!G22/ILI!F22</f>
        <v>#DIV/0!</v>
      </c>
      <c r="R17" s="201">
        <f>ILI!H22</f>
        <v>0</v>
      </c>
      <c r="S17" s="200" t="e">
        <f>ILI!H22/ILI!F22</f>
        <v>#DIV/0!</v>
      </c>
      <c r="T17" s="90"/>
    </row>
    <row r="18" spans="1:20" x14ac:dyDescent="0.25">
      <c r="A18" s="142">
        <v>2017</v>
      </c>
      <c r="B18" s="189">
        <v>16</v>
      </c>
      <c r="C18" s="183" t="e">
        <f>SARI!#REF!</f>
        <v>#REF!</v>
      </c>
      <c r="D18" s="184" t="e">
        <f>SARI!#REF!/SARI!#REF!</f>
        <v>#REF!</v>
      </c>
      <c r="E18" s="183" t="e">
        <f>SARI!#REF!</f>
        <v>#REF!</v>
      </c>
      <c r="F18" s="184" t="e">
        <f>SARI!#REF!/SARI!#REF!</f>
        <v>#REF!</v>
      </c>
      <c r="G18" s="178" t="e">
        <f>SARI!#REF!</f>
        <v>#REF!</v>
      </c>
      <c r="H18" s="182" t="e">
        <f>SARI!#REF!/SARI!#REF!</f>
        <v>#REF!</v>
      </c>
      <c r="I18" s="185" t="e">
        <f>SARI!#REF!</f>
        <v>#REF!</v>
      </c>
      <c r="J18" s="182" t="e">
        <f>SARI!#REF!/SARI!#REF!</f>
        <v>#REF!</v>
      </c>
      <c r="K18" s="90"/>
      <c r="L18" s="201">
        <f>ILI!E23</f>
        <v>0</v>
      </c>
      <c r="M18" s="201">
        <f>ILI!D23</f>
        <v>0</v>
      </c>
      <c r="N18" s="202" t="e">
        <f>ILI!E23/ILI!D23</f>
        <v>#DIV/0!</v>
      </c>
      <c r="O18" s="200" t="e">
        <f>ILI!F23/ILI!E23</f>
        <v>#DIV/0!</v>
      </c>
      <c r="P18" s="201">
        <f>ILI!G23</f>
        <v>0</v>
      </c>
      <c r="Q18" s="200" t="e">
        <f>ILI!G23/ILI!F23</f>
        <v>#DIV/0!</v>
      </c>
      <c r="R18" s="201">
        <f>ILI!H23</f>
        <v>0</v>
      </c>
      <c r="S18" s="200" t="e">
        <f>ILI!H23/ILI!F23</f>
        <v>#DIV/0!</v>
      </c>
      <c r="T18" s="90"/>
    </row>
    <row r="19" spans="1:20" x14ac:dyDescent="0.25">
      <c r="A19" s="142">
        <v>2017</v>
      </c>
      <c r="B19" s="189">
        <v>17</v>
      </c>
      <c r="C19" s="183" t="e">
        <f>SARI!#REF!</f>
        <v>#REF!</v>
      </c>
      <c r="D19" s="184" t="e">
        <f>SARI!#REF!/SARI!#REF!</f>
        <v>#REF!</v>
      </c>
      <c r="E19" s="183" t="e">
        <f>SARI!#REF!</f>
        <v>#REF!</v>
      </c>
      <c r="F19" s="184" t="e">
        <f>SARI!#REF!/SARI!#REF!</f>
        <v>#REF!</v>
      </c>
      <c r="G19" s="178" t="e">
        <f>SARI!#REF!</f>
        <v>#REF!</v>
      </c>
      <c r="H19" s="182" t="e">
        <f>SARI!#REF!/SARI!#REF!</f>
        <v>#REF!</v>
      </c>
      <c r="I19" s="185" t="e">
        <f>SARI!#REF!</f>
        <v>#REF!</v>
      </c>
      <c r="J19" s="182" t="e">
        <f>SARI!#REF!/SARI!#REF!</f>
        <v>#REF!</v>
      </c>
      <c r="K19" s="90"/>
      <c r="L19" s="201">
        <f>ILI!E24</f>
        <v>0</v>
      </c>
      <c r="M19" s="201">
        <f>ILI!D24</f>
        <v>0</v>
      </c>
      <c r="N19" s="202" t="e">
        <f>ILI!E24/ILI!D24</f>
        <v>#DIV/0!</v>
      </c>
      <c r="O19" s="200" t="e">
        <f>ILI!F24/ILI!E24</f>
        <v>#DIV/0!</v>
      </c>
      <c r="P19" s="201">
        <f>ILI!G24</f>
        <v>0</v>
      </c>
      <c r="Q19" s="200" t="e">
        <f>ILI!G24/ILI!F24</f>
        <v>#DIV/0!</v>
      </c>
      <c r="R19" s="201">
        <f>ILI!H24</f>
        <v>0</v>
      </c>
      <c r="S19" s="200" t="e">
        <f>ILI!H24/ILI!F24</f>
        <v>#DIV/0!</v>
      </c>
      <c r="T19" s="90"/>
    </row>
    <row r="20" spans="1:20" x14ac:dyDescent="0.25">
      <c r="A20" s="142">
        <v>2017</v>
      </c>
      <c r="B20" s="189">
        <v>18</v>
      </c>
      <c r="C20" s="183" t="e">
        <f>SARI!#REF!</f>
        <v>#REF!</v>
      </c>
      <c r="D20" s="184" t="e">
        <f>SARI!#REF!/SARI!#REF!</f>
        <v>#REF!</v>
      </c>
      <c r="E20" s="183" t="e">
        <f>SARI!#REF!</f>
        <v>#REF!</v>
      </c>
      <c r="F20" s="184" t="e">
        <f>SARI!#REF!/SARI!#REF!</f>
        <v>#REF!</v>
      </c>
      <c r="G20" s="178" t="e">
        <f>SARI!#REF!</f>
        <v>#REF!</v>
      </c>
      <c r="H20" s="182" t="e">
        <f>SARI!#REF!/SARI!#REF!</f>
        <v>#REF!</v>
      </c>
      <c r="I20" s="185" t="e">
        <f>SARI!#REF!</f>
        <v>#REF!</v>
      </c>
      <c r="J20" s="182" t="e">
        <f>SARI!#REF!/SARI!#REF!</f>
        <v>#REF!</v>
      </c>
      <c r="K20" s="90"/>
      <c r="L20" s="201">
        <f>ILI!E25</f>
        <v>0</v>
      </c>
      <c r="M20" s="201">
        <f>ILI!D25</f>
        <v>0</v>
      </c>
      <c r="N20" s="202" t="e">
        <f>ILI!E25/ILI!D25</f>
        <v>#DIV/0!</v>
      </c>
      <c r="O20" s="200" t="e">
        <f>ILI!F25/ILI!E25</f>
        <v>#DIV/0!</v>
      </c>
      <c r="P20" s="201">
        <f>ILI!G25</f>
        <v>0</v>
      </c>
      <c r="Q20" s="200" t="e">
        <f>ILI!G25/ILI!F25</f>
        <v>#DIV/0!</v>
      </c>
      <c r="R20" s="201">
        <f>ILI!H25</f>
        <v>0</v>
      </c>
      <c r="S20" s="200" t="e">
        <f>ILI!H25/ILI!F25</f>
        <v>#DIV/0!</v>
      </c>
      <c r="T20" s="90"/>
    </row>
    <row r="21" spans="1:20" x14ac:dyDescent="0.25">
      <c r="A21" s="142">
        <v>2017</v>
      </c>
      <c r="B21" s="189">
        <v>19</v>
      </c>
      <c r="C21" s="183" t="e">
        <f>SARI!#REF!</f>
        <v>#REF!</v>
      </c>
      <c r="D21" s="184" t="e">
        <f>SARI!#REF!/SARI!#REF!</f>
        <v>#REF!</v>
      </c>
      <c r="E21" s="183" t="e">
        <f>SARI!#REF!</f>
        <v>#REF!</v>
      </c>
      <c r="F21" s="184" t="e">
        <f>SARI!#REF!/SARI!#REF!</f>
        <v>#REF!</v>
      </c>
      <c r="G21" s="178" t="e">
        <f>SARI!#REF!</f>
        <v>#REF!</v>
      </c>
      <c r="H21" s="182" t="e">
        <f>SARI!#REF!/SARI!#REF!</f>
        <v>#REF!</v>
      </c>
      <c r="I21" s="185" t="e">
        <f>SARI!#REF!</f>
        <v>#REF!</v>
      </c>
      <c r="J21" s="182" t="e">
        <f>SARI!#REF!/SARI!#REF!</f>
        <v>#REF!</v>
      </c>
      <c r="K21" s="90"/>
      <c r="L21" s="201">
        <f>ILI!E26</f>
        <v>0</v>
      </c>
      <c r="M21" s="201">
        <f>ILI!D26</f>
        <v>0</v>
      </c>
      <c r="N21" s="202" t="e">
        <f>ILI!E26/ILI!D26</f>
        <v>#DIV/0!</v>
      </c>
      <c r="O21" s="200" t="e">
        <f>ILI!F26/ILI!E26</f>
        <v>#DIV/0!</v>
      </c>
      <c r="P21" s="201">
        <f>ILI!G26</f>
        <v>0</v>
      </c>
      <c r="Q21" s="200" t="e">
        <f>ILI!G26/ILI!F26</f>
        <v>#DIV/0!</v>
      </c>
      <c r="R21" s="201">
        <f>ILI!H26</f>
        <v>0</v>
      </c>
      <c r="S21" s="200" t="e">
        <f>ILI!H26/ILI!F26</f>
        <v>#DIV/0!</v>
      </c>
      <c r="T21" s="90"/>
    </row>
    <row r="22" spans="1:20" x14ac:dyDescent="0.25">
      <c r="A22" s="142">
        <v>2017</v>
      </c>
      <c r="B22" s="189">
        <v>20</v>
      </c>
      <c r="C22" s="183" t="e">
        <f>SARI!#REF!</f>
        <v>#REF!</v>
      </c>
      <c r="D22" s="184" t="e">
        <f>SARI!#REF!/SARI!#REF!</f>
        <v>#REF!</v>
      </c>
      <c r="E22" s="183" t="e">
        <f>SARI!#REF!</f>
        <v>#REF!</v>
      </c>
      <c r="F22" s="184" t="e">
        <f>SARI!#REF!/SARI!#REF!</f>
        <v>#REF!</v>
      </c>
      <c r="G22" s="178" t="e">
        <f>SARI!#REF!</f>
        <v>#REF!</v>
      </c>
      <c r="H22" s="182" t="e">
        <f>SARI!#REF!/SARI!#REF!</f>
        <v>#REF!</v>
      </c>
      <c r="I22" s="185" t="e">
        <f>SARI!#REF!</f>
        <v>#REF!</v>
      </c>
      <c r="J22" s="182" t="e">
        <f>SARI!#REF!/SARI!#REF!</f>
        <v>#REF!</v>
      </c>
      <c r="K22" s="90"/>
      <c r="L22" s="201">
        <f>ILI!E27</f>
        <v>0</v>
      </c>
      <c r="M22" s="201">
        <f>ILI!D27</f>
        <v>0</v>
      </c>
      <c r="N22" s="202" t="e">
        <f>ILI!E27/ILI!D27</f>
        <v>#DIV/0!</v>
      </c>
      <c r="O22" s="200" t="e">
        <f>ILI!F27/ILI!E27</f>
        <v>#DIV/0!</v>
      </c>
      <c r="P22" s="201">
        <f>ILI!G27</f>
        <v>0</v>
      </c>
      <c r="Q22" s="200" t="e">
        <f>ILI!G27/ILI!F27</f>
        <v>#DIV/0!</v>
      </c>
      <c r="R22" s="201">
        <f>ILI!H27</f>
        <v>0</v>
      </c>
      <c r="S22" s="200" t="e">
        <f>ILI!H27/ILI!F27</f>
        <v>#DIV/0!</v>
      </c>
      <c r="T22" s="90"/>
    </row>
    <row r="23" spans="1:20" x14ac:dyDescent="0.25">
      <c r="A23" s="142">
        <v>2017</v>
      </c>
      <c r="B23" s="189">
        <v>21</v>
      </c>
      <c r="C23" s="183" t="e">
        <f>SARI!#REF!</f>
        <v>#REF!</v>
      </c>
      <c r="D23" s="184" t="e">
        <f>SARI!#REF!/SARI!#REF!</f>
        <v>#REF!</v>
      </c>
      <c r="E23" s="183" t="e">
        <f>SARI!#REF!</f>
        <v>#REF!</v>
      </c>
      <c r="F23" s="184" t="e">
        <f>SARI!#REF!/SARI!#REF!</f>
        <v>#REF!</v>
      </c>
      <c r="G23" s="178" t="e">
        <f>SARI!#REF!</f>
        <v>#REF!</v>
      </c>
      <c r="H23" s="182" t="e">
        <f>SARI!#REF!/SARI!#REF!</f>
        <v>#REF!</v>
      </c>
      <c r="I23" s="185" t="e">
        <f>SARI!#REF!</f>
        <v>#REF!</v>
      </c>
      <c r="J23" s="182" t="e">
        <f>SARI!#REF!/SARI!#REF!</f>
        <v>#REF!</v>
      </c>
      <c r="K23" s="90"/>
      <c r="L23" s="201">
        <f>ILI!E28</f>
        <v>0</v>
      </c>
      <c r="M23" s="201">
        <f>ILI!D28</f>
        <v>0</v>
      </c>
      <c r="N23" s="202" t="e">
        <f>ILI!E28/ILI!D28</f>
        <v>#DIV/0!</v>
      </c>
      <c r="O23" s="200" t="e">
        <f>ILI!F28/ILI!E28</f>
        <v>#DIV/0!</v>
      </c>
      <c r="P23" s="201">
        <f>ILI!G28</f>
        <v>0</v>
      </c>
      <c r="Q23" s="200" t="e">
        <f>ILI!G28/ILI!F28</f>
        <v>#DIV/0!</v>
      </c>
      <c r="R23" s="201">
        <f>ILI!H28</f>
        <v>0</v>
      </c>
      <c r="S23" s="200" t="e">
        <f>ILI!H28/ILI!F28</f>
        <v>#DIV/0!</v>
      </c>
      <c r="T23" s="90"/>
    </row>
    <row r="24" spans="1:20" x14ac:dyDescent="0.25">
      <c r="A24" s="142">
        <v>2017</v>
      </c>
      <c r="B24" s="189">
        <v>22</v>
      </c>
      <c r="C24" s="183" t="e">
        <f>SARI!#REF!</f>
        <v>#REF!</v>
      </c>
      <c r="D24" s="184" t="e">
        <f>SARI!#REF!/SARI!#REF!</f>
        <v>#REF!</v>
      </c>
      <c r="E24" s="183" t="e">
        <f>SARI!#REF!</f>
        <v>#REF!</v>
      </c>
      <c r="F24" s="184" t="e">
        <f>SARI!#REF!/SARI!#REF!</f>
        <v>#REF!</v>
      </c>
      <c r="G24" s="178" t="e">
        <f>SARI!#REF!</f>
        <v>#REF!</v>
      </c>
      <c r="H24" s="182" t="e">
        <f>SARI!#REF!/SARI!#REF!</f>
        <v>#REF!</v>
      </c>
      <c r="I24" s="185" t="e">
        <f>SARI!#REF!</f>
        <v>#REF!</v>
      </c>
      <c r="J24" s="182" t="e">
        <f>SARI!#REF!/SARI!#REF!</f>
        <v>#REF!</v>
      </c>
      <c r="K24" s="90"/>
      <c r="L24" s="201">
        <f>ILI!E29</f>
        <v>0</v>
      </c>
      <c r="M24" s="201">
        <f>ILI!D29</f>
        <v>0</v>
      </c>
      <c r="N24" s="202" t="e">
        <f>ILI!E29/ILI!D29</f>
        <v>#DIV/0!</v>
      </c>
      <c r="O24" s="200" t="e">
        <f>ILI!F29/ILI!E29</f>
        <v>#DIV/0!</v>
      </c>
      <c r="P24" s="201">
        <f>ILI!G29</f>
        <v>0</v>
      </c>
      <c r="Q24" s="200" t="e">
        <f>ILI!G29/ILI!F29</f>
        <v>#DIV/0!</v>
      </c>
      <c r="R24" s="201">
        <f>ILI!H29</f>
        <v>0</v>
      </c>
      <c r="S24" s="200" t="e">
        <f>ILI!H29/ILI!F29</f>
        <v>#DIV/0!</v>
      </c>
      <c r="T24" s="90"/>
    </row>
    <row r="25" spans="1:20" x14ac:dyDescent="0.25">
      <c r="A25" s="142">
        <v>2017</v>
      </c>
      <c r="B25" s="189">
        <v>23</v>
      </c>
      <c r="C25" s="183" t="e">
        <f>SARI!#REF!</f>
        <v>#REF!</v>
      </c>
      <c r="D25" s="184" t="e">
        <f>SARI!#REF!/SARI!#REF!</f>
        <v>#REF!</v>
      </c>
      <c r="E25" s="183" t="e">
        <f>SARI!#REF!</f>
        <v>#REF!</v>
      </c>
      <c r="F25" s="184" t="e">
        <f>SARI!#REF!/SARI!#REF!</f>
        <v>#REF!</v>
      </c>
      <c r="G25" s="178" t="e">
        <f>SARI!#REF!</f>
        <v>#REF!</v>
      </c>
      <c r="H25" s="182" t="e">
        <f>SARI!#REF!/SARI!#REF!</f>
        <v>#REF!</v>
      </c>
      <c r="I25" s="185" t="e">
        <f>SARI!#REF!</f>
        <v>#REF!</v>
      </c>
      <c r="J25" s="182" t="e">
        <f>SARI!#REF!/SARI!#REF!</f>
        <v>#REF!</v>
      </c>
      <c r="K25" s="90"/>
      <c r="L25" s="201">
        <f>ILI!E30</f>
        <v>0</v>
      </c>
      <c r="M25" s="201">
        <f>ILI!D30</f>
        <v>0</v>
      </c>
      <c r="N25" s="202" t="e">
        <f>ILI!E30/ILI!D30</f>
        <v>#DIV/0!</v>
      </c>
      <c r="O25" s="200" t="e">
        <f>ILI!F30/ILI!E30</f>
        <v>#DIV/0!</v>
      </c>
      <c r="P25" s="201">
        <f>ILI!G30</f>
        <v>0</v>
      </c>
      <c r="Q25" s="200" t="e">
        <f>ILI!G30/ILI!F30</f>
        <v>#DIV/0!</v>
      </c>
      <c r="R25" s="201">
        <f>ILI!H30</f>
        <v>0</v>
      </c>
      <c r="S25" s="200" t="e">
        <f>ILI!H30/ILI!F30</f>
        <v>#DIV/0!</v>
      </c>
      <c r="T25" s="90"/>
    </row>
    <row r="26" spans="1:20" x14ac:dyDescent="0.25">
      <c r="A26" s="142">
        <v>2017</v>
      </c>
      <c r="B26" s="189">
        <v>24</v>
      </c>
      <c r="C26" s="183" t="e">
        <f>SARI!#REF!</f>
        <v>#REF!</v>
      </c>
      <c r="D26" s="184" t="e">
        <f>SARI!#REF!/SARI!#REF!</f>
        <v>#REF!</v>
      </c>
      <c r="E26" s="183" t="e">
        <f>SARI!#REF!</f>
        <v>#REF!</v>
      </c>
      <c r="F26" s="184" t="e">
        <f>SARI!#REF!/SARI!#REF!</f>
        <v>#REF!</v>
      </c>
      <c r="G26" s="178" t="e">
        <f>SARI!#REF!</f>
        <v>#REF!</v>
      </c>
      <c r="H26" s="182" t="e">
        <f>SARI!#REF!/SARI!#REF!</f>
        <v>#REF!</v>
      </c>
      <c r="I26" s="185" t="e">
        <f>SARI!#REF!</f>
        <v>#REF!</v>
      </c>
      <c r="J26" s="182" t="e">
        <f>SARI!#REF!/SARI!#REF!</f>
        <v>#REF!</v>
      </c>
      <c r="K26" s="90"/>
      <c r="L26" s="201">
        <f>ILI!E31</f>
        <v>0</v>
      </c>
      <c r="M26" s="201">
        <f>ILI!D31</f>
        <v>0</v>
      </c>
      <c r="N26" s="202" t="e">
        <f>ILI!E31/ILI!D31</f>
        <v>#DIV/0!</v>
      </c>
      <c r="O26" s="200" t="e">
        <f>ILI!F31/ILI!E31</f>
        <v>#DIV/0!</v>
      </c>
      <c r="P26" s="201">
        <f>ILI!G31</f>
        <v>0</v>
      </c>
      <c r="Q26" s="200" t="e">
        <f>ILI!G31/ILI!F31</f>
        <v>#DIV/0!</v>
      </c>
      <c r="R26" s="201">
        <f>ILI!H31</f>
        <v>0</v>
      </c>
      <c r="S26" s="200" t="e">
        <f>ILI!H31/ILI!F31</f>
        <v>#DIV/0!</v>
      </c>
      <c r="T26" s="90"/>
    </row>
    <row r="27" spans="1:20" x14ac:dyDescent="0.25">
      <c r="A27" s="142">
        <v>2017</v>
      </c>
      <c r="B27" s="189">
        <v>25</v>
      </c>
      <c r="C27" s="183" t="e">
        <f>SARI!#REF!</f>
        <v>#REF!</v>
      </c>
      <c r="D27" s="184" t="e">
        <f>SARI!#REF!/SARI!#REF!</f>
        <v>#REF!</v>
      </c>
      <c r="E27" s="183" t="e">
        <f>SARI!#REF!</f>
        <v>#REF!</v>
      </c>
      <c r="F27" s="184" t="e">
        <f>SARI!#REF!/SARI!#REF!</f>
        <v>#REF!</v>
      </c>
      <c r="G27" s="178" t="e">
        <f>SARI!#REF!</f>
        <v>#REF!</v>
      </c>
      <c r="H27" s="182" t="e">
        <f>SARI!#REF!/SARI!#REF!</f>
        <v>#REF!</v>
      </c>
      <c r="I27" s="185" t="e">
        <f>SARI!#REF!</f>
        <v>#REF!</v>
      </c>
      <c r="J27" s="182" t="e">
        <f>SARI!#REF!/SARI!#REF!</f>
        <v>#REF!</v>
      </c>
      <c r="K27" s="90"/>
      <c r="L27" s="201">
        <f>ILI!E32</f>
        <v>0</v>
      </c>
      <c r="M27" s="201">
        <f>ILI!D32</f>
        <v>0</v>
      </c>
      <c r="N27" s="202" t="e">
        <f>ILI!E32/ILI!D32</f>
        <v>#DIV/0!</v>
      </c>
      <c r="O27" s="200" t="e">
        <f>ILI!F32/ILI!E32</f>
        <v>#DIV/0!</v>
      </c>
      <c r="P27" s="201">
        <f>ILI!G32</f>
        <v>0</v>
      </c>
      <c r="Q27" s="200" t="e">
        <f>ILI!G32/ILI!F32</f>
        <v>#DIV/0!</v>
      </c>
      <c r="R27" s="201">
        <f>ILI!H32</f>
        <v>0</v>
      </c>
      <c r="S27" s="200" t="e">
        <f>ILI!H32/ILI!F32</f>
        <v>#DIV/0!</v>
      </c>
      <c r="T27" s="90"/>
    </row>
    <row r="28" spans="1:20" x14ac:dyDescent="0.25">
      <c r="A28" s="142">
        <v>2017</v>
      </c>
      <c r="B28" s="189">
        <v>26</v>
      </c>
      <c r="C28" s="183" t="e">
        <f>SARI!#REF!</f>
        <v>#REF!</v>
      </c>
      <c r="D28" s="184" t="e">
        <f>SARI!#REF!/SARI!#REF!</f>
        <v>#REF!</v>
      </c>
      <c r="E28" s="183" t="e">
        <f>SARI!#REF!</f>
        <v>#REF!</v>
      </c>
      <c r="F28" s="184" t="e">
        <f>SARI!#REF!/SARI!#REF!</f>
        <v>#REF!</v>
      </c>
      <c r="G28" s="178" t="e">
        <f>SARI!#REF!</f>
        <v>#REF!</v>
      </c>
      <c r="H28" s="182" t="e">
        <f>SARI!#REF!/SARI!#REF!</f>
        <v>#REF!</v>
      </c>
      <c r="I28" s="185" t="e">
        <f>SARI!#REF!</f>
        <v>#REF!</v>
      </c>
      <c r="J28" s="182" t="e">
        <f>SARI!#REF!/SARI!#REF!</f>
        <v>#REF!</v>
      </c>
      <c r="K28" s="90"/>
      <c r="L28" s="201">
        <f>ILI!E33</f>
        <v>0</v>
      </c>
      <c r="M28" s="201">
        <f>ILI!D33</f>
        <v>0</v>
      </c>
      <c r="N28" s="202" t="e">
        <f>ILI!E33/ILI!D33</f>
        <v>#DIV/0!</v>
      </c>
      <c r="O28" s="200" t="e">
        <f>ILI!F33/ILI!E33</f>
        <v>#DIV/0!</v>
      </c>
      <c r="P28" s="201">
        <f>ILI!G33</f>
        <v>0</v>
      </c>
      <c r="Q28" s="200" t="e">
        <f>ILI!G33/ILI!F33</f>
        <v>#DIV/0!</v>
      </c>
      <c r="R28" s="201">
        <f>ILI!H33</f>
        <v>0</v>
      </c>
      <c r="S28" s="200" t="e">
        <f>ILI!H33/ILI!F33</f>
        <v>#DIV/0!</v>
      </c>
      <c r="T28" s="90"/>
    </row>
    <row r="29" spans="1:20" x14ac:dyDescent="0.25">
      <c r="A29" s="142">
        <v>2017</v>
      </c>
      <c r="B29" s="189">
        <v>27</v>
      </c>
      <c r="C29" s="183" t="e">
        <f>SARI!#REF!</f>
        <v>#REF!</v>
      </c>
      <c r="D29" s="184" t="e">
        <f>SARI!#REF!/SARI!#REF!</f>
        <v>#REF!</v>
      </c>
      <c r="E29" s="183" t="e">
        <f>SARI!#REF!</f>
        <v>#REF!</v>
      </c>
      <c r="F29" s="184" t="e">
        <f>SARI!#REF!/SARI!#REF!</f>
        <v>#REF!</v>
      </c>
      <c r="G29" s="178" t="e">
        <f>SARI!#REF!</f>
        <v>#REF!</v>
      </c>
      <c r="H29" s="182" t="e">
        <f>SARI!#REF!/SARI!#REF!</f>
        <v>#REF!</v>
      </c>
      <c r="I29" s="185" t="e">
        <f>SARI!#REF!</f>
        <v>#REF!</v>
      </c>
      <c r="J29" s="182" t="e">
        <f>SARI!#REF!/SARI!#REF!</f>
        <v>#REF!</v>
      </c>
      <c r="K29" s="90"/>
      <c r="L29" s="201">
        <f>ILI!E34</f>
        <v>0</v>
      </c>
      <c r="M29" s="201">
        <f>ILI!D34</f>
        <v>0</v>
      </c>
      <c r="N29" s="202" t="e">
        <f>ILI!E34/ILI!D34</f>
        <v>#DIV/0!</v>
      </c>
      <c r="O29" s="200" t="e">
        <f>ILI!F34/ILI!E34</f>
        <v>#DIV/0!</v>
      </c>
      <c r="P29" s="201">
        <f>ILI!G34</f>
        <v>0</v>
      </c>
      <c r="Q29" s="200" t="e">
        <f>ILI!G34/ILI!F34</f>
        <v>#DIV/0!</v>
      </c>
      <c r="R29" s="201">
        <f>ILI!H34</f>
        <v>0</v>
      </c>
      <c r="S29" s="200" t="e">
        <f>ILI!H34/ILI!F34</f>
        <v>#DIV/0!</v>
      </c>
      <c r="T29" s="90"/>
    </row>
    <row r="30" spans="1:20" x14ac:dyDescent="0.25">
      <c r="A30" s="142">
        <v>2017</v>
      </c>
      <c r="B30" s="189">
        <v>28</v>
      </c>
      <c r="C30" s="183" t="e">
        <f>SARI!#REF!</f>
        <v>#REF!</v>
      </c>
      <c r="D30" s="184" t="e">
        <f>SARI!#REF!/SARI!#REF!</f>
        <v>#REF!</v>
      </c>
      <c r="E30" s="183" t="e">
        <f>SARI!#REF!</f>
        <v>#REF!</v>
      </c>
      <c r="F30" s="184" t="e">
        <f>SARI!#REF!/SARI!#REF!</f>
        <v>#REF!</v>
      </c>
      <c r="G30" s="178" t="e">
        <f>SARI!#REF!</f>
        <v>#REF!</v>
      </c>
      <c r="H30" s="182" t="e">
        <f>SARI!#REF!/SARI!#REF!</f>
        <v>#REF!</v>
      </c>
      <c r="I30" s="185" t="e">
        <f>SARI!#REF!</f>
        <v>#REF!</v>
      </c>
      <c r="J30" s="182" t="e">
        <f>SARI!#REF!/SARI!#REF!</f>
        <v>#REF!</v>
      </c>
      <c r="K30" s="90"/>
      <c r="L30" s="201">
        <f>ILI!E35</f>
        <v>0</v>
      </c>
      <c r="M30" s="201">
        <f>ILI!D35</f>
        <v>0</v>
      </c>
      <c r="N30" s="202" t="e">
        <f>ILI!E35/ILI!D35</f>
        <v>#DIV/0!</v>
      </c>
      <c r="O30" s="200" t="e">
        <f>ILI!F35/ILI!E35</f>
        <v>#DIV/0!</v>
      </c>
      <c r="P30" s="201">
        <f>ILI!G35</f>
        <v>0</v>
      </c>
      <c r="Q30" s="200" t="e">
        <f>ILI!G35/ILI!F35</f>
        <v>#DIV/0!</v>
      </c>
      <c r="R30" s="201">
        <f>ILI!H35</f>
        <v>0</v>
      </c>
      <c r="S30" s="200" t="e">
        <f>ILI!H35/ILI!F35</f>
        <v>#DIV/0!</v>
      </c>
      <c r="T30" s="90"/>
    </row>
    <row r="31" spans="1:20" x14ac:dyDescent="0.25">
      <c r="A31" s="142">
        <v>2017</v>
      </c>
      <c r="B31" s="189">
        <v>29</v>
      </c>
      <c r="C31" s="183" t="e">
        <f>SARI!#REF!</f>
        <v>#REF!</v>
      </c>
      <c r="D31" s="184" t="e">
        <f>SARI!#REF!/SARI!#REF!</f>
        <v>#REF!</v>
      </c>
      <c r="E31" s="183" t="e">
        <f>SARI!#REF!</f>
        <v>#REF!</v>
      </c>
      <c r="F31" s="184" t="e">
        <f>SARI!#REF!/SARI!#REF!</f>
        <v>#REF!</v>
      </c>
      <c r="G31" s="178" t="e">
        <f>SARI!#REF!</f>
        <v>#REF!</v>
      </c>
      <c r="H31" s="182" t="e">
        <f>SARI!#REF!/SARI!#REF!</f>
        <v>#REF!</v>
      </c>
      <c r="I31" s="185" t="e">
        <f>SARI!#REF!</f>
        <v>#REF!</v>
      </c>
      <c r="J31" s="182" t="e">
        <f>SARI!#REF!/SARI!#REF!</f>
        <v>#REF!</v>
      </c>
      <c r="K31" s="90"/>
      <c r="L31" s="201">
        <f>ILI!E36</f>
        <v>0</v>
      </c>
      <c r="M31" s="201">
        <f>ILI!D36</f>
        <v>0</v>
      </c>
      <c r="N31" s="202" t="e">
        <f>ILI!E36/ILI!D36</f>
        <v>#DIV/0!</v>
      </c>
      <c r="O31" s="200" t="e">
        <f>ILI!F36/ILI!E36</f>
        <v>#DIV/0!</v>
      </c>
      <c r="P31" s="201">
        <f>ILI!G36</f>
        <v>0</v>
      </c>
      <c r="Q31" s="200" t="e">
        <f>ILI!G36/ILI!F36</f>
        <v>#DIV/0!</v>
      </c>
      <c r="R31" s="201">
        <f>ILI!H36</f>
        <v>0</v>
      </c>
      <c r="S31" s="200" t="e">
        <f>ILI!H36/ILI!F36</f>
        <v>#DIV/0!</v>
      </c>
      <c r="T31" s="90"/>
    </row>
    <row r="32" spans="1:20" x14ac:dyDescent="0.25">
      <c r="A32" s="142">
        <v>2017</v>
      </c>
      <c r="B32" s="189">
        <v>30</v>
      </c>
      <c r="C32" s="183" t="e">
        <f>SARI!#REF!</f>
        <v>#REF!</v>
      </c>
      <c r="D32" s="184" t="e">
        <f>SARI!#REF!/SARI!#REF!</f>
        <v>#REF!</v>
      </c>
      <c r="E32" s="183" t="e">
        <f>SARI!#REF!</f>
        <v>#REF!</v>
      </c>
      <c r="F32" s="184" t="e">
        <f>SARI!#REF!/SARI!#REF!</f>
        <v>#REF!</v>
      </c>
      <c r="G32" s="178" t="e">
        <f>SARI!#REF!</f>
        <v>#REF!</v>
      </c>
      <c r="H32" s="182" t="e">
        <f>SARI!#REF!/SARI!#REF!</f>
        <v>#REF!</v>
      </c>
      <c r="I32" s="185" t="e">
        <f>SARI!#REF!</f>
        <v>#REF!</v>
      </c>
      <c r="J32" s="182" t="e">
        <f>SARI!#REF!/SARI!#REF!</f>
        <v>#REF!</v>
      </c>
      <c r="K32" s="90"/>
      <c r="L32" s="201">
        <f>ILI!E37</f>
        <v>0</v>
      </c>
      <c r="M32" s="201">
        <f>ILI!D37</f>
        <v>0</v>
      </c>
      <c r="N32" s="202" t="e">
        <f>ILI!E37/ILI!D37</f>
        <v>#DIV/0!</v>
      </c>
      <c r="O32" s="200" t="e">
        <f>ILI!F37/ILI!E37</f>
        <v>#DIV/0!</v>
      </c>
      <c r="P32" s="201">
        <f>ILI!G37</f>
        <v>0</v>
      </c>
      <c r="Q32" s="200" t="e">
        <f>ILI!G37/ILI!F37</f>
        <v>#DIV/0!</v>
      </c>
      <c r="R32" s="201">
        <f>ILI!H37</f>
        <v>0</v>
      </c>
      <c r="S32" s="200" t="e">
        <f>ILI!H37/ILI!F37</f>
        <v>#DIV/0!</v>
      </c>
      <c r="T32" s="90"/>
    </row>
    <row r="33" spans="1:20" x14ac:dyDescent="0.25">
      <c r="A33" s="142">
        <v>2017</v>
      </c>
      <c r="B33" s="189">
        <v>31</v>
      </c>
      <c r="C33" s="183" t="e">
        <f>SARI!#REF!</f>
        <v>#REF!</v>
      </c>
      <c r="D33" s="184" t="e">
        <f>SARI!#REF!/SARI!#REF!</f>
        <v>#REF!</v>
      </c>
      <c r="E33" s="183" t="e">
        <f>SARI!#REF!</f>
        <v>#REF!</v>
      </c>
      <c r="F33" s="184" t="e">
        <f>SARI!#REF!/SARI!#REF!</f>
        <v>#REF!</v>
      </c>
      <c r="G33" s="178" t="e">
        <f>SARI!#REF!</f>
        <v>#REF!</v>
      </c>
      <c r="H33" s="182" t="e">
        <f>SARI!#REF!/SARI!#REF!</f>
        <v>#REF!</v>
      </c>
      <c r="I33" s="185" t="e">
        <f>SARI!#REF!</f>
        <v>#REF!</v>
      </c>
      <c r="J33" s="182" t="e">
        <f>SARI!#REF!/SARI!#REF!</f>
        <v>#REF!</v>
      </c>
      <c r="K33" s="90"/>
      <c r="L33" s="201">
        <f>ILI!E38</f>
        <v>0</v>
      </c>
      <c r="M33" s="201">
        <f>ILI!D38</f>
        <v>0</v>
      </c>
      <c r="N33" s="202" t="e">
        <f>ILI!E38/ILI!D38</f>
        <v>#DIV/0!</v>
      </c>
      <c r="O33" s="200" t="e">
        <f>ILI!F38/ILI!E38</f>
        <v>#DIV/0!</v>
      </c>
      <c r="P33" s="201">
        <f>ILI!G38</f>
        <v>0</v>
      </c>
      <c r="Q33" s="200" t="e">
        <f>ILI!G38/ILI!F38</f>
        <v>#DIV/0!</v>
      </c>
      <c r="R33" s="201">
        <f>ILI!H38</f>
        <v>0</v>
      </c>
      <c r="S33" s="200" t="e">
        <f>ILI!H38/ILI!F38</f>
        <v>#DIV/0!</v>
      </c>
      <c r="T33" s="90"/>
    </row>
    <row r="34" spans="1:20" x14ac:dyDescent="0.25">
      <c r="A34" s="142">
        <v>2017</v>
      </c>
      <c r="B34" s="189">
        <v>32</v>
      </c>
      <c r="C34" s="183" t="e">
        <f>SARI!#REF!</f>
        <v>#REF!</v>
      </c>
      <c r="D34" s="184" t="e">
        <f>SARI!#REF!/SARI!#REF!</f>
        <v>#REF!</v>
      </c>
      <c r="E34" s="183" t="e">
        <f>SARI!#REF!</f>
        <v>#REF!</v>
      </c>
      <c r="F34" s="184" t="e">
        <f>SARI!#REF!/SARI!#REF!</f>
        <v>#REF!</v>
      </c>
      <c r="G34" s="178" t="e">
        <f>SARI!#REF!</f>
        <v>#REF!</v>
      </c>
      <c r="H34" s="182" t="e">
        <f>SARI!#REF!/SARI!#REF!</f>
        <v>#REF!</v>
      </c>
      <c r="I34" s="185" t="e">
        <f>SARI!#REF!</f>
        <v>#REF!</v>
      </c>
      <c r="J34" s="182" t="e">
        <f>SARI!#REF!/SARI!#REF!</f>
        <v>#REF!</v>
      </c>
      <c r="K34" s="90"/>
      <c r="L34" s="201">
        <f>ILI!E39</f>
        <v>0</v>
      </c>
      <c r="M34" s="201">
        <f>ILI!D39</f>
        <v>0</v>
      </c>
      <c r="N34" s="202" t="e">
        <f>ILI!E39/ILI!D39</f>
        <v>#DIV/0!</v>
      </c>
      <c r="O34" s="200" t="e">
        <f>ILI!F39/ILI!E39</f>
        <v>#DIV/0!</v>
      </c>
      <c r="P34" s="201">
        <f>ILI!G39</f>
        <v>0</v>
      </c>
      <c r="Q34" s="200" t="e">
        <f>ILI!G39/ILI!F39</f>
        <v>#DIV/0!</v>
      </c>
      <c r="R34" s="201">
        <f>ILI!H39</f>
        <v>0</v>
      </c>
      <c r="S34" s="200" t="e">
        <f>ILI!H39/ILI!F39</f>
        <v>#DIV/0!</v>
      </c>
      <c r="T34" s="90"/>
    </row>
    <row r="35" spans="1:20" x14ac:dyDescent="0.25">
      <c r="A35" s="142">
        <v>2017</v>
      </c>
      <c r="B35" s="189">
        <v>33</v>
      </c>
      <c r="C35" s="183" t="e">
        <f>SARI!#REF!</f>
        <v>#REF!</v>
      </c>
      <c r="D35" s="184" t="e">
        <f>SARI!#REF!/SARI!#REF!</f>
        <v>#REF!</v>
      </c>
      <c r="E35" s="183" t="e">
        <f>SARI!#REF!</f>
        <v>#REF!</v>
      </c>
      <c r="F35" s="184" t="e">
        <f>SARI!#REF!/SARI!#REF!</f>
        <v>#REF!</v>
      </c>
      <c r="G35" s="178" t="e">
        <f>SARI!#REF!</f>
        <v>#REF!</v>
      </c>
      <c r="H35" s="182" t="e">
        <f>SARI!#REF!/SARI!#REF!</f>
        <v>#REF!</v>
      </c>
      <c r="I35" s="185" t="e">
        <f>SARI!#REF!</f>
        <v>#REF!</v>
      </c>
      <c r="J35" s="182" t="e">
        <f>SARI!#REF!/SARI!#REF!</f>
        <v>#REF!</v>
      </c>
      <c r="K35" s="90"/>
      <c r="L35" s="201">
        <f>ILI!E40</f>
        <v>0</v>
      </c>
      <c r="M35" s="201">
        <f>ILI!D40</f>
        <v>0</v>
      </c>
      <c r="N35" s="202" t="e">
        <f>ILI!E40/ILI!D40</f>
        <v>#DIV/0!</v>
      </c>
      <c r="O35" s="200" t="e">
        <f>ILI!F40/ILI!E40</f>
        <v>#DIV/0!</v>
      </c>
      <c r="P35" s="201">
        <f>ILI!G40</f>
        <v>0</v>
      </c>
      <c r="Q35" s="200" t="e">
        <f>ILI!G40/ILI!F40</f>
        <v>#DIV/0!</v>
      </c>
      <c r="R35" s="201">
        <f>ILI!H40</f>
        <v>0</v>
      </c>
      <c r="S35" s="200" t="e">
        <f>ILI!H40/ILI!F40</f>
        <v>#DIV/0!</v>
      </c>
      <c r="T35" s="90"/>
    </row>
    <row r="36" spans="1:20" x14ac:dyDescent="0.25">
      <c r="A36" s="142">
        <v>2017</v>
      </c>
      <c r="B36" s="189">
        <v>34</v>
      </c>
      <c r="C36" s="183" t="e">
        <f>SARI!#REF!</f>
        <v>#REF!</v>
      </c>
      <c r="D36" s="184" t="e">
        <f>SARI!#REF!/SARI!#REF!</f>
        <v>#REF!</v>
      </c>
      <c r="E36" s="183" t="e">
        <f>SARI!#REF!</f>
        <v>#REF!</v>
      </c>
      <c r="F36" s="184" t="e">
        <f>SARI!#REF!/SARI!#REF!</f>
        <v>#REF!</v>
      </c>
      <c r="G36" s="178" t="e">
        <f>SARI!#REF!</f>
        <v>#REF!</v>
      </c>
      <c r="H36" s="182" t="e">
        <f>SARI!#REF!/SARI!#REF!</f>
        <v>#REF!</v>
      </c>
      <c r="I36" s="185" t="e">
        <f>SARI!#REF!</f>
        <v>#REF!</v>
      </c>
      <c r="J36" s="182" t="e">
        <f>SARI!#REF!/SARI!#REF!</f>
        <v>#REF!</v>
      </c>
      <c r="K36" s="90"/>
      <c r="L36" s="201">
        <f>ILI!E41</f>
        <v>0</v>
      </c>
      <c r="M36" s="201">
        <f>ILI!D41</f>
        <v>0</v>
      </c>
      <c r="N36" s="202" t="e">
        <f>ILI!E41/ILI!D41</f>
        <v>#DIV/0!</v>
      </c>
      <c r="O36" s="200" t="e">
        <f>ILI!F41/ILI!E41</f>
        <v>#DIV/0!</v>
      </c>
      <c r="P36" s="201">
        <f>ILI!G41</f>
        <v>0</v>
      </c>
      <c r="Q36" s="200" t="e">
        <f>ILI!G41/ILI!F41</f>
        <v>#DIV/0!</v>
      </c>
      <c r="R36" s="201">
        <f>ILI!H41</f>
        <v>0</v>
      </c>
      <c r="S36" s="200" t="e">
        <f>ILI!H41/ILI!F41</f>
        <v>#DIV/0!</v>
      </c>
      <c r="T36" s="90"/>
    </row>
    <row r="37" spans="1:20" x14ac:dyDescent="0.25">
      <c r="A37" s="142">
        <v>2017</v>
      </c>
      <c r="B37" s="189">
        <v>35</v>
      </c>
      <c r="C37" s="183" t="e">
        <f>SARI!#REF!</f>
        <v>#REF!</v>
      </c>
      <c r="D37" s="184" t="e">
        <f>SARI!#REF!/SARI!#REF!</f>
        <v>#REF!</v>
      </c>
      <c r="E37" s="183" t="e">
        <f>SARI!#REF!</f>
        <v>#REF!</v>
      </c>
      <c r="F37" s="184" t="e">
        <f>SARI!#REF!/SARI!#REF!</f>
        <v>#REF!</v>
      </c>
      <c r="G37" s="178" t="e">
        <f>SARI!#REF!</f>
        <v>#REF!</v>
      </c>
      <c r="H37" s="182" t="e">
        <f>SARI!#REF!/SARI!#REF!</f>
        <v>#REF!</v>
      </c>
      <c r="I37" s="185" t="e">
        <f>SARI!#REF!</f>
        <v>#REF!</v>
      </c>
      <c r="J37" s="182" t="e">
        <f>SARI!#REF!/SARI!#REF!</f>
        <v>#REF!</v>
      </c>
      <c r="K37" s="90"/>
      <c r="L37" s="201">
        <f>ILI!E42</f>
        <v>0</v>
      </c>
      <c r="M37" s="201">
        <f>ILI!D42</f>
        <v>0</v>
      </c>
      <c r="N37" s="202" t="e">
        <f>ILI!E42/ILI!D42</f>
        <v>#DIV/0!</v>
      </c>
      <c r="O37" s="200" t="e">
        <f>ILI!F42/ILI!E42</f>
        <v>#DIV/0!</v>
      </c>
      <c r="P37" s="201">
        <f>ILI!G42</f>
        <v>0</v>
      </c>
      <c r="Q37" s="200" t="e">
        <f>ILI!G42/ILI!F42</f>
        <v>#DIV/0!</v>
      </c>
      <c r="R37" s="201">
        <f>ILI!H42</f>
        <v>0</v>
      </c>
      <c r="S37" s="200" t="e">
        <f>ILI!H42/ILI!F42</f>
        <v>#DIV/0!</v>
      </c>
      <c r="T37" s="90"/>
    </row>
    <row r="38" spans="1:20" x14ac:dyDescent="0.25">
      <c r="A38" s="142">
        <v>2017</v>
      </c>
      <c r="B38" s="189">
        <v>36</v>
      </c>
      <c r="C38" s="183" t="e">
        <f>SARI!#REF!</f>
        <v>#REF!</v>
      </c>
      <c r="D38" s="184" t="e">
        <f>SARI!#REF!/SARI!#REF!</f>
        <v>#REF!</v>
      </c>
      <c r="E38" s="183" t="e">
        <f>SARI!#REF!</f>
        <v>#REF!</v>
      </c>
      <c r="F38" s="184" t="e">
        <f>SARI!#REF!/SARI!#REF!</f>
        <v>#REF!</v>
      </c>
      <c r="G38" s="178" t="e">
        <f>SARI!#REF!</f>
        <v>#REF!</v>
      </c>
      <c r="H38" s="182" t="e">
        <f>SARI!#REF!/SARI!#REF!</f>
        <v>#REF!</v>
      </c>
      <c r="I38" s="185" t="e">
        <f>SARI!#REF!</f>
        <v>#REF!</v>
      </c>
      <c r="J38" s="182" t="e">
        <f>SARI!#REF!/SARI!#REF!</f>
        <v>#REF!</v>
      </c>
      <c r="K38" s="90"/>
      <c r="L38" s="201">
        <f>ILI!E43</f>
        <v>0</v>
      </c>
      <c r="M38" s="201">
        <f>ILI!D43</f>
        <v>0</v>
      </c>
      <c r="N38" s="202" t="e">
        <f>ILI!E43/ILI!D43</f>
        <v>#DIV/0!</v>
      </c>
      <c r="O38" s="200" t="e">
        <f>ILI!F43/ILI!E43</f>
        <v>#DIV/0!</v>
      </c>
      <c r="P38" s="201">
        <f>ILI!G43</f>
        <v>0</v>
      </c>
      <c r="Q38" s="200" t="e">
        <f>ILI!G43/ILI!F43</f>
        <v>#DIV/0!</v>
      </c>
      <c r="R38" s="201">
        <f>ILI!H43</f>
        <v>0</v>
      </c>
      <c r="S38" s="200" t="e">
        <f>ILI!H43/ILI!F43</f>
        <v>#DIV/0!</v>
      </c>
      <c r="T38" s="90"/>
    </row>
    <row r="39" spans="1:20" x14ac:dyDescent="0.25">
      <c r="A39" s="142">
        <v>2017</v>
      </c>
      <c r="B39" s="189">
        <v>37</v>
      </c>
      <c r="C39" s="183" t="e">
        <f>SARI!#REF!</f>
        <v>#REF!</v>
      </c>
      <c r="D39" s="184" t="e">
        <f>SARI!#REF!/SARI!#REF!</f>
        <v>#REF!</v>
      </c>
      <c r="E39" s="183" t="e">
        <f>SARI!#REF!</f>
        <v>#REF!</v>
      </c>
      <c r="F39" s="184" t="e">
        <f>SARI!#REF!/SARI!#REF!</f>
        <v>#REF!</v>
      </c>
      <c r="G39" s="178" t="e">
        <f>SARI!#REF!</f>
        <v>#REF!</v>
      </c>
      <c r="H39" s="182" t="e">
        <f>SARI!#REF!/SARI!#REF!</f>
        <v>#REF!</v>
      </c>
      <c r="I39" s="185" t="e">
        <f>SARI!#REF!</f>
        <v>#REF!</v>
      </c>
      <c r="J39" s="182" t="e">
        <f>SARI!#REF!/SARI!#REF!</f>
        <v>#REF!</v>
      </c>
      <c r="K39" s="90"/>
      <c r="L39" s="201">
        <f>ILI!E44</f>
        <v>0</v>
      </c>
      <c r="M39" s="201">
        <f>ILI!D44</f>
        <v>0</v>
      </c>
      <c r="N39" s="202" t="e">
        <f>ILI!E44/ILI!D44</f>
        <v>#DIV/0!</v>
      </c>
      <c r="O39" s="200" t="e">
        <f>ILI!F44/ILI!E44</f>
        <v>#DIV/0!</v>
      </c>
      <c r="P39" s="201">
        <f>ILI!G44</f>
        <v>0</v>
      </c>
      <c r="Q39" s="200" t="e">
        <f>ILI!G44/ILI!F44</f>
        <v>#DIV/0!</v>
      </c>
      <c r="R39" s="201">
        <f>ILI!H44</f>
        <v>0</v>
      </c>
      <c r="S39" s="200" t="e">
        <f>ILI!H44/ILI!F44</f>
        <v>#DIV/0!</v>
      </c>
      <c r="T39" s="90"/>
    </row>
    <row r="40" spans="1:20" x14ac:dyDescent="0.25">
      <c r="A40" s="142">
        <v>2017</v>
      </c>
      <c r="B40" s="189">
        <v>38</v>
      </c>
      <c r="C40" s="183" t="e">
        <f>SARI!#REF!</f>
        <v>#REF!</v>
      </c>
      <c r="D40" s="184" t="e">
        <f>SARI!#REF!/SARI!#REF!</f>
        <v>#REF!</v>
      </c>
      <c r="E40" s="183" t="e">
        <f>SARI!#REF!</f>
        <v>#REF!</v>
      </c>
      <c r="F40" s="184" t="e">
        <f>SARI!#REF!/SARI!#REF!</f>
        <v>#REF!</v>
      </c>
      <c r="G40" s="178" t="e">
        <f>SARI!#REF!</f>
        <v>#REF!</v>
      </c>
      <c r="H40" s="182" t="e">
        <f>SARI!#REF!/SARI!#REF!</f>
        <v>#REF!</v>
      </c>
      <c r="I40" s="185" t="e">
        <f>SARI!#REF!</f>
        <v>#REF!</v>
      </c>
      <c r="J40" s="182" t="e">
        <f>SARI!#REF!/SARI!#REF!</f>
        <v>#REF!</v>
      </c>
      <c r="K40" s="90"/>
      <c r="L40" s="201">
        <f>ILI!E45</f>
        <v>0</v>
      </c>
      <c r="M40" s="201">
        <f>ILI!D45</f>
        <v>0</v>
      </c>
      <c r="N40" s="202" t="e">
        <f>ILI!E45/ILI!D45</f>
        <v>#DIV/0!</v>
      </c>
      <c r="O40" s="200" t="e">
        <f>ILI!F45/ILI!E45</f>
        <v>#DIV/0!</v>
      </c>
      <c r="P40" s="201">
        <f>ILI!G45</f>
        <v>0</v>
      </c>
      <c r="Q40" s="200" t="e">
        <f>ILI!G45/ILI!F45</f>
        <v>#DIV/0!</v>
      </c>
      <c r="R40" s="201">
        <f>ILI!H45</f>
        <v>0</v>
      </c>
      <c r="S40" s="200" t="e">
        <f>ILI!H45/ILI!F45</f>
        <v>#DIV/0!</v>
      </c>
      <c r="T40" s="90"/>
    </row>
    <row r="41" spans="1:20" x14ac:dyDescent="0.25">
      <c r="A41" s="142">
        <v>2017</v>
      </c>
      <c r="B41" s="189">
        <v>39</v>
      </c>
      <c r="C41" s="183" t="e">
        <f>SARI!#REF!</f>
        <v>#REF!</v>
      </c>
      <c r="D41" s="184" t="e">
        <f>SARI!#REF!/SARI!#REF!</f>
        <v>#REF!</v>
      </c>
      <c r="E41" s="183" t="e">
        <f>SARI!#REF!</f>
        <v>#REF!</v>
      </c>
      <c r="F41" s="184" t="e">
        <f>SARI!#REF!/SARI!#REF!</f>
        <v>#REF!</v>
      </c>
      <c r="G41" s="178" t="e">
        <f>SARI!#REF!</f>
        <v>#REF!</v>
      </c>
      <c r="H41" s="182" t="e">
        <f>SARI!#REF!/SARI!#REF!</f>
        <v>#REF!</v>
      </c>
      <c r="I41" s="185" t="e">
        <f>SARI!#REF!</f>
        <v>#REF!</v>
      </c>
      <c r="J41" s="182" t="e">
        <f>SARI!#REF!/SARI!#REF!</f>
        <v>#REF!</v>
      </c>
      <c r="K41" s="90"/>
      <c r="L41" s="201">
        <f>ILI!E46</f>
        <v>0</v>
      </c>
      <c r="M41" s="201">
        <f>ILI!D46</f>
        <v>0</v>
      </c>
      <c r="N41" s="202" t="e">
        <f>ILI!E46/ILI!D46</f>
        <v>#DIV/0!</v>
      </c>
      <c r="O41" s="200" t="e">
        <f>ILI!F46/ILI!E46</f>
        <v>#DIV/0!</v>
      </c>
      <c r="P41" s="201">
        <f>ILI!G46</f>
        <v>0</v>
      </c>
      <c r="Q41" s="200" t="e">
        <f>ILI!G46/ILI!F46</f>
        <v>#DIV/0!</v>
      </c>
      <c r="R41" s="201">
        <f>ILI!H46</f>
        <v>0</v>
      </c>
      <c r="S41" s="200" t="e">
        <f>ILI!H46/ILI!F46</f>
        <v>#DIV/0!</v>
      </c>
      <c r="T41" s="90"/>
    </row>
    <row r="42" spans="1:20" x14ac:dyDescent="0.25">
      <c r="A42" s="142">
        <v>2017</v>
      </c>
      <c r="B42" s="189">
        <v>40</v>
      </c>
      <c r="C42" s="183" t="e">
        <f>SARI!#REF!</f>
        <v>#REF!</v>
      </c>
      <c r="D42" s="184" t="e">
        <f>SARI!#REF!/SARI!#REF!</f>
        <v>#REF!</v>
      </c>
      <c r="E42" s="183" t="e">
        <f>SARI!#REF!</f>
        <v>#REF!</v>
      </c>
      <c r="F42" s="184" t="e">
        <f>SARI!#REF!/SARI!#REF!</f>
        <v>#REF!</v>
      </c>
      <c r="G42" s="178" t="e">
        <f>SARI!#REF!</f>
        <v>#REF!</v>
      </c>
      <c r="H42" s="182" t="e">
        <f>SARI!#REF!/SARI!#REF!</f>
        <v>#REF!</v>
      </c>
      <c r="I42" s="185" t="e">
        <f>SARI!#REF!</f>
        <v>#REF!</v>
      </c>
      <c r="J42" s="182" t="e">
        <f>SARI!#REF!/SARI!#REF!</f>
        <v>#REF!</v>
      </c>
      <c r="K42" s="90"/>
      <c r="L42" s="201">
        <f>ILI!E47</f>
        <v>0</v>
      </c>
      <c r="M42" s="201">
        <f>ILI!D47</f>
        <v>0</v>
      </c>
      <c r="N42" s="202" t="e">
        <f>ILI!E47/ILI!D47</f>
        <v>#DIV/0!</v>
      </c>
      <c r="O42" s="200" t="e">
        <f>ILI!F47/ILI!E47</f>
        <v>#DIV/0!</v>
      </c>
      <c r="P42" s="201">
        <f>ILI!G47</f>
        <v>0</v>
      </c>
      <c r="Q42" s="200" t="e">
        <f>ILI!G47/ILI!F47</f>
        <v>#DIV/0!</v>
      </c>
      <c r="R42" s="201">
        <f>ILI!H47</f>
        <v>0</v>
      </c>
      <c r="S42" s="200" t="e">
        <f>ILI!H47/ILI!F47</f>
        <v>#DIV/0!</v>
      </c>
      <c r="T42" s="90"/>
    </row>
    <row r="43" spans="1:20" x14ac:dyDescent="0.25">
      <c r="A43" s="142">
        <v>2017</v>
      </c>
      <c r="B43" s="189">
        <v>41</v>
      </c>
      <c r="C43" s="183" t="e">
        <f>SARI!#REF!</f>
        <v>#REF!</v>
      </c>
      <c r="D43" s="184" t="e">
        <f>SARI!#REF!/SARI!#REF!</f>
        <v>#REF!</v>
      </c>
      <c r="E43" s="183" t="e">
        <f>SARI!#REF!</f>
        <v>#REF!</v>
      </c>
      <c r="F43" s="184" t="e">
        <f>SARI!#REF!/SARI!#REF!</f>
        <v>#REF!</v>
      </c>
      <c r="G43" s="178" t="e">
        <f>SARI!#REF!</f>
        <v>#REF!</v>
      </c>
      <c r="H43" s="182" t="e">
        <f>SARI!#REF!/SARI!#REF!</f>
        <v>#REF!</v>
      </c>
      <c r="I43" s="185" t="e">
        <f>SARI!#REF!</f>
        <v>#REF!</v>
      </c>
      <c r="J43" s="182" t="e">
        <f>SARI!#REF!/SARI!#REF!</f>
        <v>#REF!</v>
      </c>
      <c r="K43" s="90"/>
      <c r="L43" s="201">
        <f>ILI!E48</f>
        <v>0</v>
      </c>
      <c r="M43" s="201">
        <f>ILI!D48</f>
        <v>0</v>
      </c>
      <c r="N43" s="202" t="e">
        <f>ILI!E48/ILI!D48</f>
        <v>#DIV/0!</v>
      </c>
      <c r="O43" s="200" t="e">
        <f>ILI!F48/ILI!E48</f>
        <v>#DIV/0!</v>
      </c>
      <c r="P43" s="201">
        <f>ILI!G48</f>
        <v>0</v>
      </c>
      <c r="Q43" s="200" t="e">
        <f>ILI!G48/ILI!F48</f>
        <v>#DIV/0!</v>
      </c>
      <c r="R43" s="201">
        <f>ILI!H48</f>
        <v>0</v>
      </c>
      <c r="S43" s="200" t="e">
        <f>ILI!H48/ILI!F48</f>
        <v>#DIV/0!</v>
      </c>
      <c r="T43" s="90"/>
    </row>
    <row r="44" spans="1:20" x14ac:dyDescent="0.25">
      <c r="A44" s="142">
        <v>2017</v>
      </c>
      <c r="B44" s="189">
        <v>42</v>
      </c>
      <c r="C44" s="183" t="e">
        <f>SARI!#REF!</f>
        <v>#REF!</v>
      </c>
      <c r="D44" s="184" t="e">
        <f>SARI!#REF!/SARI!#REF!</f>
        <v>#REF!</v>
      </c>
      <c r="E44" s="183" t="e">
        <f>SARI!#REF!</f>
        <v>#REF!</v>
      </c>
      <c r="F44" s="184" t="e">
        <f>SARI!#REF!/SARI!#REF!</f>
        <v>#REF!</v>
      </c>
      <c r="G44" s="178" t="e">
        <f>SARI!#REF!</f>
        <v>#REF!</v>
      </c>
      <c r="H44" s="182" t="e">
        <f>SARI!#REF!/SARI!#REF!</f>
        <v>#REF!</v>
      </c>
      <c r="I44" s="185" t="e">
        <f>SARI!#REF!</f>
        <v>#REF!</v>
      </c>
      <c r="J44" s="182" t="e">
        <f>SARI!#REF!/SARI!#REF!</f>
        <v>#REF!</v>
      </c>
      <c r="K44" s="90"/>
      <c r="L44" s="201">
        <f>ILI!E49</f>
        <v>0</v>
      </c>
      <c r="M44" s="201">
        <f>ILI!D49</f>
        <v>0</v>
      </c>
      <c r="N44" s="202" t="e">
        <f>ILI!E49/ILI!D49</f>
        <v>#DIV/0!</v>
      </c>
      <c r="O44" s="200" t="e">
        <f>ILI!F49/ILI!E49</f>
        <v>#DIV/0!</v>
      </c>
      <c r="P44" s="201">
        <f>ILI!G49</f>
        <v>0</v>
      </c>
      <c r="Q44" s="200" t="e">
        <f>ILI!G49/ILI!F49</f>
        <v>#DIV/0!</v>
      </c>
      <c r="R44" s="201">
        <f>ILI!H49</f>
        <v>0</v>
      </c>
      <c r="S44" s="200" t="e">
        <f>ILI!H49/ILI!F49</f>
        <v>#DIV/0!</v>
      </c>
      <c r="T44" s="90"/>
    </row>
    <row r="45" spans="1:20" x14ac:dyDescent="0.25">
      <c r="A45" s="142">
        <v>2017</v>
      </c>
      <c r="B45" s="189">
        <v>43</v>
      </c>
      <c r="C45" s="183" t="e">
        <f>SARI!#REF!</f>
        <v>#REF!</v>
      </c>
      <c r="D45" s="184" t="e">
        <f>SARI!#REF!/SARI!#REF!</f>
        <v>#REF!</v>
      </c>
      <c r="E45" s="183" t="e">
        <f>SARI!#REF!</f>
        <v>#REF!</v>
      </c>
      <c r="F45" s="184" t="e">
        <f>SARI!#REF!/SARI!#REF!</f>
        <v>#REF!</v>
      </c>
      <c r="G45" s="178" t="e">
        <f>SARI!#REF!</f>
        <v>#REF!</v>
      </c>
      <c r="H45" s="182" t="e">
        <f>SARI!#REF!/SARI!#REF!</f>
        <v>#REF!</v>
      </c>
      <c r="I45" s="185" t="e">
        <f>SARI!#REF!</f>
        <v>#REF!</v>
      </c>
      <c r="J45" s="182" t="e">
        <f>SARI!#REF!/SARI!#REF!</f>
        <v>#REF!</v>
      </c>
      <c r="K45" s="90"/>
      <c r="L45" s="201">
        <f>ILI!E50</f>
        <v>0</v>
      </c>
      <c r="M45" s="201">
        <f>ILI!D50</f>
        <v>0</v>
      </c>
      <c r="N45" s="202" t="e">
        <f>ILI!E50/ILI!D50</f>
        <v>#DIV/0!</v>
      </c>
      <c r="O45" s="200" t="e">
        <f>ILI!F50/ILI!E50</f>
        <v>#DIV/0!</v>
      </c>
      <c r="P45" s="201">
        <f>ILI!G50</f>
        <v>0</v>
      </c>
      <c r="Q45" s="200" t="e">
        <f>ILI!G50/ILI!F50</f>
        <v>#DIV/0!</v>
      </c>
      <c r="R45" s="201">
        <f>ILI!H50</f>
        <v>0</v>
      </c>
      <c r="S45" s="200" t="e">
        <f>ILI!H50/ILI!F50</f>
        <v>#DIV/0!</v>
      </c>
      <c r="T45" s="90"/>
    </row>
    <row r="46" spans="1:20" x14ac:dyDescent="0.25">
      <c r="A46" s="142">
        <v>2017</v>
      </c>
      <c r="B46" s="189">
        <v>44</v>
      </c>
      <c r="C46" s="183" t="e">
        <f>SARI!#REF!</f>
        <v>#REF!</v>
      </c>
      <c r="D46" s="184" t="e">
        <f>SARI!#REF!/SARI!#REF!</f>
        <v>#REF!</v>
      </c>
      <c r="E46" s="183" t="e">
        <f>SARI!#REF!</f>
        <v>#REF!</v>
      </c>
      <c r="F46" s="184" t="e">
        <f>SARI!#REF!/SARI!#REF!</f>
        <v>#REF!</v>
      </c>
      <c r="G46" s="178" t="e">
        <f>SARI!#REF!</f>
        <v>#REF!</v>
      </c>
      <c r="H46" s="182" t="e">
        <f>SARI!#REF!/SARI!#REF!</f>
        <v>#REF!</v>
      </c>
      <c r="I46" s="185" t="e">
        <f>SARI!#REF!</f>
        <v>#REF!</v>
      </c>
      <c r="J46" s="182" t="e">
        <f>SARI!#REF!/SARI!#REF!</f>
        <v>#REF!</v>
      </c>
      <c r="K46" s="90"/>
      <c r="L46" s="201">
        <f>ILI!E51</f>
        <v>0</v>
      </c>
      <c r="M46" s="201">
        <f>ILI!D51</f>
        <v>0</v>
      </c>
      <c r="N46" s="202" t="e">
        <f>ILI!E51/ILI!D51</f>
        <v>#DIV/0!</v>
      </c>
      <c r="O46" s="200" t="e">
        <f>ILI!F51/ILI!E51</f>
        <v>#DIV/0!</v>
      </c>
      <c r="P46" s="201">
        <f>ILI!G51</f>
        <v>0</v>
      </c>
      <c r="Q46" s="200" t="e">
        <f>ILI!G51/ILI!F51</f>
        <v>#DIV/0!</v>
      </c>
      <c r="R46" s="201">
        <f>ILI!H51</f>
        <v>0</v>
      </c>
      <c r="S46" s="200" t="e">
        <f>ILI!H51/ILI!F51</f>
        <v>#DIV/0!</v>
      </c>
      <c r="T46" s="90"/>
    </row>
    <row r="47" spans="1:20" x14ac:dyDescent="0.25">
      <c r="A47" s="142">
        <v>2017</v>
      </c>
      <c r="B47" s="189">
        <v>45</v>
      </c>
      <c r="C47" s="183" t="e">
        <f>SARI!#REF!</f>
        <v>#REF!</v>
      </c>
      <c r="D47" s="184" t="e">
        <f>SARI!#REF!/SARI!#REF!</f>
        <v>#REF!</v>
      </c>
      <c r="E47" s="183" t="e">
        <f>SARI!#REF!</f>
        <v>#REF!</v>
      </c>
      <c r="F47" s="184" t="e">
        <f>SARI!#REF!/SARI!#REF!</f>
        <v>#REF!</v>
      </c>
      <c r="G47" s="178" t="e">
        <f>SARI!#REF!</f>
        <v>#REF!</v>
      </c>
      <c r="H47" s="182" t="e">
        <f>SARI!#REF!/SARI!#REF!</f>
        <v>#REF!</v>
      </c>
      <c r="I47" s="185" t="e">
        <f>SARI!#REF!</f>
        <v>#REF!</v>
      </c>
      <c r="J47" s="182" t="e">
        <f>SARI!#REF!/SARI!#REF!</f>
        <v>#REF!</v>
      </c>
      <c r="K47" s="90"/>
      <c r="L47" s="201">
        <f>ILI!E52</f>
        <v>0</v>
      </c>
      <c r="M47" s="201">
        <f>ILI!D52</f>
        <v>0</v>
      </c>
      <c r="N47" s="202" t="e">
        <f>ILI!E52/ILI!D52</f>
        <v>#DIV/0!</v>
      </c>
      <c r="O47" s="200" t="e">
        <f>ILI!F52/ILI!E52</f>
        <v>#DIV/0!</v>
      </c>
      <c r="P47" s="201">
        <f>ILI!G52</f>
        <v>0</v>
      </c>
      <c r="Q47" s="200" t="e">
        <f>ILI!G52/ILI!F52</f>
        <v>#DIV/0!</v>
      </c>
      <c r="R47" s="201">
        <f>ILI!H52</f>
        <v>0</v>
      </c>
      <c r="S47" s="200" t="e">
        <f>ILI!H52/ILI!F52</f>
        <v>#DIV/0!</v>
      </c>
      <c r="T47" s="90"/>
    </row>
    <row r="48" spans="1:20" x14ac:dyDescent="0.25">
      <c r="A48" s="142">
        <v>2017</v>
      </c>
      <c r="B48" s="189">
        <v>46</v>
      </c>
      <c r="C48" s="183" t="e">
        <f>SARI!#REF!</f>
        <v>#REF!</v>
      </c>
      <c r="D48" s="184" t="e">
        <f>SARI!#REF!/SARI!#REF!</f>
        <v>#REF!</v>
      </c>
      <c r="E48" s="183" t="e">
        <f>SARI!#REF!</f>
        <v>#REF!</v>
      </c>
      <c r="F48" s="184" t="e">
        <f>SARI!#REF!/SARI!#REF!</f>
        <v>#REF!</v>
      </c>
      <c r="G48" s="178" t="e">
        <f>SARI!#REF!</f>
        <v>#REF!</v>
      </c>
      <c r="H48" s="182" t="e">
        <f>SARI!#REF!/SARI!#REF!</f>
        <v>#REF!</v>
      </c>
      <c r="I48" s="185" t="e">
        <f>SARI!#REF!</f>
        <v>#REF!</v>
      </c>
      <c r="J48" s="182" t="e">
        <f>SARI!#REF!/SARI!#REF!</f>
        <v>#REF!</v>
      </c>
      <c r="K48" s="90"/>
      <c r="L48" s="201">
        <f>ILI!E53</f>
        <v>0</v>
      </c>
      <c r="M48" s="201">
        <f>ILI!D53</f>
        <v>0</v>
      </c>
      <c r="N48" s="202" t="e">
        <f>ILI!E53/ILI!D53</f>
        <v>#DIV/0!</v>
      </c>
      <c r="O48" s="200" t="e">
        <f>ILI!F53/ILI!E53</f>
        <v>#DIV/0!</v>
      </c>
      <c r="P48" s="201">
        <f>ILI!G53</f>
        <v>0</v>
      </c>
      <c r="Q48" s="200" t="e">
        <f>ILI!G53/ILI!F53</f>
        <v>#DIV/0!</v>
      </c>
      <c r="R48" s="201">
        <f>ILI!H53</f>
        <v>0</v>
      </c>
      <c r="S48" s="200" t="e">
        <f>ILI!H53/ILI!F53</f>
        <v>#DIV/0!</v>
      </c>
      <c r="T48" s="90"/>
    </row>
    <row r="49" spans="1:20" x14ac:dyDescent="0.25">
      <c r="A49" s="142">
        <v>2017</v>
      </c>
      <c r="B49" s="189">
        <v>47</v>
      </c>
      <c r="C49" s="183" t="e">
        <f>SARI!#REF!</f>
        <v>#REF!</v>
      </c>
      <c r="D49" s="184" t="e">
        <f>SARI!#REF!/SARI!#REF!</f>
        <v>#REF!</v>
      </c>
      <c r="E49" s="183" t="e">
        <f>SARI!#REF!</f>
        <v>#REF!</v>
      </c>
      <c r="F49" s="184" t="e">
        <f>SARI!#REF!/SARI!#REF!</f>
        <v>#REF!</v>
      </c>
      <c r="G49" s="178" t="e">
        <f>SARI!#REF!</f>
        <v>#REF!</v>
      </c>
      <c r="H49" s="182" t="e">
        <f>SARI!#REF!/SARI!#REF!</f>
        <v>#REF!</v>
      </c>
      <c r="I49" s="185" t="e">
        <f>SARI!#REF!</f>
        <v>#REF!</v>
      </c>
      <c r="J49" s="182" t="e">
        <f>SARI!#REF!/SARI!#REF!</f>
        <v>#REF!</v>
      </c>
      <c r="K49" s="90"/>
      <c r="L49" s="201">
        <f>ILI!E54</f>
        <v>0</v>
      </c>
      <c r="M49" s="201">
        <f>ILI!D54</f>
        <v>0</v>
      </c>
      <c r="N49" s="202" t="e">
        <f>ILI!E54/ILI!D54</f>
        <v>#DIV/0!</v>
      </c>
      <c r="O49" s="200" t="e">
        <f>ILI!F54/ILI!E54</f>
        <v>#DIV/0!</v>
      </c>
      <c r="P49" s="201">
        <f>ILI!G54</f>
        <v>0</v>
      </c>
      <c r="Q49" s="200" t="e">
        <f>ILI!G54/ILI!F54</f>
        <v>#DIV/0!</v>
      </c>
      <c r="R49" s="201">
        <f>ILI!H54</f>
        <v>0</v>
      </c>
      <c r="S49" s="200" t="e">
        <f>ILI!H54/ILI!F54</f>
        <v>#DIV/0!</v>
      </c>
      <c r="T49" s="90"/>
    </row>
    <row r="50" spans="1:20" x14ac:dyDescent="0.25">
      <c r="A50" s="142">
        <v>2017</v>
      </c>
      <c r="B50" s="189">
        <v>48</v>
      </c>
      <c r="C50" s="183" t="e">
        <f>SARI!#REF!</f>
        <v>#REF!</v>
      </c>
      <c r="D50" s="184" t="e">
        <f>SARI!#REF!/SARI!#REF!</f>
        <v>#REF!</v>
      </c>
      <c r="E50" s="183" t="e">
        <f>SARI!#REF!</f>
        <v>#REF!</v>
      </c>
      <c r="F50" s="184" t="e">
        <f>SARI!#REF!/SARI!#REF!</f>
        <v>#REF!</v>
      </c>
      <c r="G50" s="178" t="e">
        <f>SARI!#REF!</f>
        <v>#REF!</v>
      </c>
      <c r="H50" s="182" t="e">
        <f>SARI!#REF!/SARI!#REF!</f>
        <v>#REF!</v>
      </c>
      <c r="I50" s="185" t="e">
        <f>SARI!#REF!</f>
        <v>#REF!</v>
      </c>
      <c r="J50" s="182" t="e">
        <f>SARI!#REF!/SARI!#REF!</f>
        <v>#REF!</v>
      </c>
      <c r="K50" s="90"/>
      <c r="L50" s="201">
        <f>ILI!E55</f>
        <v>0</v>
      </c>
      <c r="M50" s="201">
        <f>ILI!D55</f>
        <v>0</v>
      </c>
      <c r="N50" s="202" t="e">
        <f>ILI!E55/ILI!D55</f>
        <v>#DIV/0!</v>
      </c>
      <c r="O50" s="200" t="e">
        <f>ILI!F55/ILI!E55</f>
        <v>#DIV/0!</v>
      </c>
      <c r="P50" s="201">
        <f>ILI!G55</f>
        <v>0</v>
      </c>
      <c r="Q50" s="200" t="e">
        <f>ILI!G55/ILI!F55</f>
        <v>#DIV/0!</v>
      </c>
      <c r="R50" s="201">
        <f>ILI!H55</f>
        <v>0</v>
      </c>
      <c r="S50" s="200" t="e">
        <f>ILI!H55/ILI!F55</f>
        <v>#DIV/0!</v>
      </c>
      <c r="T50" s="90"/>
    </row>
    <row r="51" spans="1:20" x14ac:dyDescent="0.25">
      <c r="A51" s="142">
        <v>2017</v>
      </c>
      <c r="B51" s="189">
        <v>49</v>
      </c>
      <c r="C51" s="183" t="e">
        <f>SARI!#REF!</f>
        <v>#REF!</v>
      </c>
      <c r="D51" s="184" t="e">
        <f>SARI!#REF!/SARI!#REF!</f>
        <v>#REF!</v>
      </c>
      <c r="E51" s="183" t="e">
        <f>SARI!#REF!</f>
        <v>#REF!</v>
      </c>
      <c r="F51" s="184" t="e">
        <f>SARI!#REF!/SARI!#REF!</f>
        <v>#REF!</v>
      </c>
      <c r="G51" s="178" t="e">
        <f>SARI!#REF!</f>
        <v>#REF!</v>
      </c>
      <c r="H51" s="182" t="e">
        <f>SARI!#REF!/SARI!#REF!</f>
        <v>#REF!</v>
      </c>
      <c r="I51" s="185" t="e">
        <f>SARI!#REF!</f>
        <v>#REF!</v>
      </c>
      <c r="J51" s="182" t="e">
        <f>SARI!#REF!/SARI!#REF!</f>
        <v>#REF!</v>
      </c>
      <c r="K51" s="90"/>
      <c r="L51" s="201">
        <f>ILI!E56</f>
        <v>0</v>
      </c>
      <c r="M51" s="201">
        <f>ILI!D56</f>
        <v>0</v>
      </c>
      <c r="N51" s="202" t="e">
        <f>ILI!E56/ILI!D56</f>
        <v>#DIV/0!</v>
      </c>
      <c r="O51" s="200" t="e">
        <f>ILI!F56/ILI!E56</f>
        <v>#DIV/0!</v>
      </c>
      <c r="P51" s="201">
        <f>ILI!G56</f>
        <v>0</v>
      </c>
      <c r="Q51" s="200" t="e">
        <f>ILI!G56/ILI!F56</f>
        <v>#DIV/0!</v>
      </c>
      <c r="R51" s="201">
        <f>ILI!H56</f>
        <v>0</v>
      </c>
      <c r="S51" s="200" t="e">
        <f>ILI!H56/ILI!F56</f>
        <v>#DIV/0!</v>
      </c>
      <c r="T51" s="90"/>
    </row>
    <row r="52" spans="1:20" x14ac:dyDescent="0.25">
      <c r="A52" s="142">
        <v>2017</v>
      </c>
      <c r="B52" s="189">
        <v>50</v>
      </c>
      <c r="C52" s="183" t="e">
        <f>SARI!#REF!</f>
        <v>#REF!</v>
      </c>
      <c r="D52" s="184" t="e">
        <f>SARI!#REF!/SARI!#REF!</f>
        <v>#REF!</v>
      </c>
      <c r="E52" s="183" t="e">
        <f>SARI!#REF!</f>
        <v>#REF!</v>
      </c>
      <c r="F52" s="184" t="e">
        <f>SARI!#REF!/SARI!#REF!</f>
        <v>#REF!</v>
      </c>
      <c r="G52" s="178" t="e">
        <f>SARI!#REF!</f>
        <v>#REF!</v>
      </c>
      <c r="H52" s="182" t="e">
        <f>SARI!#REF!/SARI!#REF!</f>
        <v>#REF!</v>
      </c>
      <c r="I52" s="185" t="e">
        <f>SARI!#REF!</f>
        <v>#REF!</v>
      </c>
      <c r="J52" s="182" t="e">
        <f>SARI!#REF!/SARI!#REF!</f>
        <v>#REF!</v>
      </c>
      <c r="K52" s="90"/>
      <c r="L52" s="201">
        <f>ILI!E57</f>
        <v>0</v>
      </c>
      <c r="M52" s="201">
        <f>ILI!D57</f>
        <v>0</v>
      </c>
      <c r="N52" s="202" t="e">
        <f>ILI!E57/ILI!D57</f>
        <v>#DIV/0!</v>
      </c>
      <c r="O52" s="200" t="e">
        <f>ILI!F57/ILI!E57</f>
        <v>#DIV/0!</v>
      </c>
      <c r="P52" s="201">
        <f>ILI!G57</f>
        <v>0</v>
      </c>
      <c r="Q52" s="200" t="e">
        <f>ILI!G57/ILI!F57</f>
        <v>#DIV/0!</v>
      </c>
      <c r="R52" s="201">
        <f>ILI!H57</f>
        <v>0</v>
      </c>
      <c r="S52" s="200" t="e">
        <f>ILI!H57/ILI!F57</f>
        <v>#DIV/0!</v>
      </c>
      <c r="T52" s="90"/>
    </row>
    <row r="53" spans="1:20" x14ac:dyDescent="0.25">
      <c r="A53" s="142">
        <v>2017</v>
      </c>
      <c r="B53" s="189">
        <v>51</v>
      </c>
      <c r="C53" s="183" t="e">
        <f>SARI!#REF!</f>
        <v>#REF!</v>
      </c>
      <c r="D53" s="184" t="e">
        <f>SARI!#REF!/SARI!#REF!</f>
        <v>#REF!</v>
      </c>
      <c r="E53" s="183" t="e">
        <f>SARI!#REF!</f>
        <v>#REF!</v>
      </c>
      <c r="F53" s="184" t="e">
        <f>SARI!#REF!/SARI!#REF!</f>
        <v>#REF!</v>
      </c>
      <c r="G53" s="178" t="e">
        <f>SARI!#REF!</f>
        <v>#REF!</v>
      </c>
      <c r="H53" s="182" t="e">
        <f>SARI!#REF!/SARI!#REF!</f>
        <v>#REF!</v>
      </c>
      <c r="I53" s="185" t="e">
        <f>SARI!#REF!</f>
        <v>#REF!</v>
      </c>
      <c r="J53" s="182" t="e">
        <f>SARI!#REF!/SARI!#REF!</f>
        <v>#REF!</v>
      </c>
      <c r="K53" s="90"/>
      <c r="L53" s="201">
        <f>ILI!E58</f>
        <v>0</v>
      </c>
      <c r="M53" s="201">
        <f>ILI!D58</f>
        <v>0</v>
      </c>
      <c r="N53" s="202" t="e">
        <f>ILI!E58/ILI!D58</f>
        <v>#DIV/0!</v>
      </c>
      <c r="O53" s="200" t="e">
        <f>ILI!F58/ILI!E58</f>
        <v>#DIV/0!</v>
      </c>
      <c r="P53" s="201">
        <f>ILI!G58</f>
        <v>0</v>
      </c>
      <c r="Q53" s="200" t="e">
        <f>ILI!G58/ILI!F58</f>
        <v>#DIV/0!</v>
      </c>
      <c r="R53" s="201">
        <f>ILI!H58</f>
        <v>0</v>
      </c>
      <c r="S53" s="200" t="e">
        <f>ILI!H58/ILI!F58</f>
        <v>#DIV/0!</v>
      </c>
      <c r="T53" s="90"/>
    </row>
    <row r="54" spans="1:20" x14ac:dyDescent="0.25">
      <c r="A54" s="142">
        <v>2017</v>
      </c>
      <c r="B54" s="189">
        <v>52</v>
      </c>
      <c r="C54" s="183" t="e">
        <f>SARI!#REF!</f>
        <v>#REF!</v>
      </c>
      <c r="D54" s="184" t="e">
        <f>SARI!#REF!/SARI!#REF!</f>
        <v>#REF!</v>
      </c>
      <c r="E54" s="183" t="e">
        <f>SARI!#REF!</f>
        <v>#REF!</v>
      </c>
      <c r="F54" s="184" t="e">
        <f>SARI!#REF!/SARI!#REF!</f>
        <v>#REF!</v>
      </c>
      <c r="G54" s="178" t="e">
        <f>SARI!#REF!</f>
        <v>#REF!</v>
      </c>
      <c r="H54" s="182" t="e">
        <f>SARI!#REF!/SARI!#REF!</f>
        <v>#REF!</v>
      </c>
      <c r="I54" s="185" t="e">
        <f>SARI!#REF!</f>
        <v>#REF!</v>
      </c>
      <c r="J54" s="182" t="e">
        <f>SARI!#REF!/SARI!#REF!</f>
        <v>#REF!</v>
      </c>
      <c r="K54" s="90"/>
      <c r="L54" s="201">
        <f>ILI!E59</f>
        <v>0</v>
      </c>
      <c r="M54" s="201">
        <f>ILI!D59</f>
        <v>0</v>
      </c>
      <c r="N54" s="202" t="e">
        <f>ILI!E59/ILI!D59</f>
        <v>#DIV/0!</v>
      </c>
      <c r="O54" s="200" t="e">
        <f>ILI!F59/ILI!E59</f>
        <v>#DIV/0!</v>
      </c>
      <c r="P54" s="201">
        <f>ILI!G59</f>
        <v>0</v>
      </c>
      <c r="Q54" s="200" t="e">
        <f>ILI!G59/ILI!F59</f>
        <v>#DIV/0!</v>
      </c>
      <c r="R54" s="201">
        <f>ILI!H59</f>
        <v>0</v>
      </c>
      <c r="S54" s="200" t="e">
        <f>ILI!H59/ILI!F59</f>
        <v>#DIV/0!</v>
      </c>
      <c r="T54" s="90"/>
    </row>
    <row r="55" spans="1:20" x14ac:dyDescent="0.25">
      <c r="A55" s="91"/>
      <c r="B55" s="92"/>
      <c r="C55" s="91"/>
      <c r="D55" s="99"/>
      <c r="E55" s="91"/>
      <c r="F55" s="99"/>
      <c r="G55" s="14"/>
      <c r="H55" s="90"/>
      <c r="I55" s="112"/>
      <c r="J55" s="90"/>
      <c r="K55" s="90"/>
      <c r="L55" s="90"/>
      <c r="M55" s="90"/>
      <c r="N55" s="114"/>
      <c r="O55" s="90"/>
      <c r="P55" s="90"/>
      <c r="Q55" s="90"/>
      <c r="R55" s="90"/>
      <c r="S55" s="90"/>
      <c r="T55" s="90"/>
    </row>
    <row r="56" spans="1:20" x14ac:dyDescent="0.25">
      <c r="A56" s="91"/>
      <c r="B56" s="92"/>
      <c r="C56" s="91"/>
      <c r="D56" s="91"/>
      <c r="E56" s="91"/>
      <c r="F56" s="91"/>
      <c r="G56" s="14"/>
      <c r="H56" s="90"/>
      <c r="I56" s="90"/>
      <c r="J56" s="90"/>
      <c r="K56" s="90"/>
      <c r="L56" s="90"/>
      <c r="M56" s="90"/>
      <c r="N56" s="114"/>
      <c r="O56" s="90"/>
      <c r="P56" s="90"/>
      <c r="Q56" s="90"/>
      <c r="R56" s="90"/>
      <c r="S56" s="90"/>
      <c r="T56" s="90"/>
    </row>
    <row r="58" spans="1:20" x14ac:dyDescent="0.25">
      <c r="C58" s="113" t="s">
        <v>199</v>
      </c>
    </row>
    <row r="59" spans="1:20" x14ac:dyDescent="0.25">
      <c r="C59" t="s">
        <v>220</v>
      </c>
      <c r="D59" t="e">
        <f>SUM(SARI!#REF!)</f>
        <v>#REF!</v>
      </c>
    </row>
    <row r="60" spans="1:20" x14ac:dyDescent="0.25">
      <c r="C60" t="s">
        <v>307</v>
      </c>
      <c r="D60" t="e">
        <f>SUM(SARI!#REF!)</f>
        <v>#REF!</v>
      </c>
    </row>
    <row r="61" spans="1:20" x14ac:dyDescent="0.25">
      <c r="C61" t="s">
        <v>308</v>
      </c>
      <c r="D61" t="e">
        <f>D59-D60</f>
        <v>#REF!</v>
      </c>
    </row>
    <row r="64" spans="1:20" x14ac:dyDescent="0.25">
      <c r="C64" s="113" t="s">
        <v>200</v>
      </c>
    </row>
    <row r="65" spans="3:4" x14ac:dyDescent="0.25">
      <c r="C65" t="s">
        <v>309</v>
      </c>
      <c r="D65" s="190">
        <f>SUM(ILI!E8:E59)</f>
        <v>0</v>
      </c>
    </row>
    <row r="66" spans="3:4" x14ac:dyDescent="0.25">
      <c r="C66" t="s">
        <v>310</v>
      </c>
      <c r="D66">
        <f>SUM(ILI!F8:F59)</f>
        <v>0</v>
      </c>
    </row>
    <row r="67" spans="3:4" x14ac:dyDescent="0.25">
      <c r="C67" t="s">
        <v>311</v>
      </c>
      <c r="D67">
        <f>D65-D66</f>
        <v>0</v>
      </c>
    </row>
    <row r="73" spans="3:4" x14ac:dyDescent="0.25">
      <c r="C73" s="240" t="s">
        <v>353</v>
      </c>
      <c r="D73" s="177"/>
    </row>
    <row r="74" spans="3:4" x14ac:dyDescent="0.25">
      <c r="C74" s="177" t="s">
        <v>307</v>
      </c>
      <c r="D74" s="177" t="e">
        <f>SARI!#REF!</f>
        <v>#REF!</v>
      </c>
    </row>
    <row r="75" spans="3:4" x14ac:dyDescent="0.25">
      <c r="C75" s="177" t="s">
        <v>354</v>
      </c>
      <c r="D75" s="177" t="e">
        <f>SARI!#REF!</f>
        <v>#REF!</v>
      </c>
    </row>
    <row r="76" spans="3:4" x14ac:dyDescent="0.25">
      <c r="C76" s="177" t="s">
        <v>355</v>
      </c>
      <c r="D76" s="177" t="e">
        <f>SARI!#REF!</f>
        <v>#REF!</v>
      </c>
    </row>
    <row r="77" spans="3:4" x14ac:dyDescent="0.25">
      <c r="C77" s="177" t="s">
        <v>356</v>
      </c>
      <c r="D77" s="177" t="e">
        <f>SARI!#REF!</f>
        <v>#REF!</v>
      </c>
    </row>
    <row r="78" spans="3:4" x14ac:dyDescent="0.25">
      <c r="C78" s="177" t="s">
        <v>357</v>
      </c>
      <c r="D78" s="177" t="e">
        <f>D74-D75-D77</f>
        <v>#REF!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30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0" t="s">
        <v>31</v>
      </c>
      <c r="B5" s="31"/>
      <c r="C5" s="31"/>
      <c r="D5" s="32"/>
      <c r="E5" s="32"/>
      <c r="F5" s="32"/>
      <c r="G5" s="32"/>
      <c r="H5" s="32"/>
      <c r="I5" s="32"/>
      <c r="J5" s="32"/>
      <c r="K5" s="32"/>
    </row>
    <row r="6" spans="1:25" ht="129" customHeight="1" x14ac:dyDescent="0.25">
      <c r="A6" s="20" t="s">
        <v>32</v>
      </c>
      <c r="B6" s="20" t="s">
        <v>5</v>
      </c>
      <c r="C6" s="17" t="s">
        <v>0</v>
      </c>
      <c r="D6" s="33" t="s">
        <v>57</v>
      </c>
      <c r="E6" s="33" t="s">
        <v>58</v>
      </c>
      <c r="F6" s="33" t="s">
        <v>59</v>
      </c>
      <c r="G6" s="33" t="s">
        <v>60</v>
      </c>
      <c r="H6" s="33" t="s">
        <v>61</v>
      </c>
      <c r="I6" s="33" t="s">
        <v>62</v>
      </c>
      <c r="J6" s="33" t="s">
        <v>63</v>
      </c>
      <c r="K6" s="33" t="s">
        <v>64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35</v>
      </c>
      <c r="E7" s="37" t="s">
        <v>36</v>
      </c>
      <c r="F7" s="37" t="s">
        <v>37</v>
      </c>
      <c r="G7" s="37" t="s">
        <v>38</v>
      </c>
      <c r="H7" s="37" t="s">
        <v>39</v>
      </c>
      <c r="I7" s="37" t="s">
        <v>40</v>
      </c>
      <c r="J7" s="37" t="s">
        <v>65</v>
      </c>
      <c r="K7" s="37" t="s">
        <v>66</v>
      </c>
      <c r="L7" s="50" t="s">
        <v>100</v>
      </c>
      <c r="M7" s="50" t="s">
        <v>101</v>
      </c>
      <c r="N7" s="50" t="s">
        <v>102</v>
      </c>
      <c r="O7" s="50" t="s">
        <v>103</v>
      </c>
      <c r="P7" s="50" t="s">
        <v>104</v>
      </c>
      <c r="Q7" s="50" t="s">
        <v>105</v>
      </c>
      <c r="R7" s="50" t="s">
        <v>106</v>
      </c>
      <c r="S7" s="50" t="s">
        <v>107</v>
      </c>
      <c r="T7" s="50" t="s">
        <v>108</v>
      </c>
      <c r="U7" s="50" t="s">
        <v>118</v>
      </c>
      <c r="V7" s="50" t="s">
        <v>109</v>
      </c>
      <c r="W7" s="50" t="s">
        <v>110</v>
      </c>
      <c r="X7" s="50" t="s">
        <v>111</v>
      </c>
      <c r="Y7" s="50" t="s">
        <v>112</v>
      </c>
    </row>
    <row r="8" spans="1:25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  <row r="74" spans="22:22" x14ac:dyDescent="0.25">
      <c r="V74" t="s">
        <v>75</v>
      </c>
    </row>
    <row r="75" spans="22:22" x14ac:dyDescent="0.25">
      <c r="V75" t="s">
        <v>76</v>
      </c>
    </row>
    <row r="76" spans="22:22" x14ac:dyDescent="0.25">
      <c r="V76" t="s">
        <v>77</v>
      </c>
    </row>
    <row r="77" spans="22:22" x14ac:dyDescent="0.25">
      <c r="V77" t="s">
        <v>78</v>
      </c>
    </row>
    <row r="78" spans="22:22" x14ac:dyDescent="0.25">
      <c r="V78" t="s">
        <v>79</v>
      </c>
    </row>
    <row r="79" spans="22:22" x14ac:dyDescent="0.25">
      <c r="V79" t="s">
        <v>80</v>
      </c>
    </row>
    <row r="80" spans="22:22" x14ac:dyDescent="0.25">
      <c r="V80" t="s">
        <v>81</v>
      </c>
    </row>
    <row r="81" spans="22:22" x14ac:dyDescent="0.25">
      <c r="V81" t="s">
        <v>82</v>
      </c>
    </row>
    <row r="82" spans="22:22" x14ac:dyDescent="0.25">
      <c r="V82" t="s">
        <v>83</v>
      </c>
    </row>
    <row r="83" spans="22:22" x14ac:dyDescent="0.25">
      <c r="V83" t="s">
        <v>84</v>
      </c>
    </row>
    <row r="84" spans="22:22" x14ac:dyDescent="0.25">
      <c r="V84" t="s">
        <v>85</v>
      </c>
    </row>
    <row r="85" spans="22:22" x14ac:dyDescent="0.25">
      <c r="V85" t="s">
        <v>86</v>
      </c>
    </row>
    <row r="86" spans="22:22" x14ac:dyDescent="0.25">
      <c r="V86" t="s">
        <v>87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22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46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34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2" t="s">
        <v>47</v>
      </c>
      <c r="B5" s="38"/>
      <c r="C5" s="38"/>
      <c r="D5" s="32"/>
      <c r="E5" s="32"/>
      <c r="F5" s="32"/>
      <c r="G5" s="32"/>
      <c r="H5" s="32"/>
      <c r="I5" s="32"/>
      <c r="J5" s="32"/>
      <c r="K5" s="32"/>
    </row>
    <row r="6" spans="1:25" ht="121.5" customHeight="1" x14ac:dyDescent="0.25">
      <c r="A6" s="39" t="s">
        <v>32</v>
      </c>
      <c r="B6" s="39" t="s">
        <v>5</v>
      </c>
      <c r="C6" s="40" t="s">
        <v>0</v>
      </c>
      <c r="D6" s="33" t="s">
        <v>42</v>
      </c>
      <c r="E6" s="33" t="s">
        <v>43</v>
      </c>
      <c r="F6" s="33" t="s">
        <v>44</v>
      </c>
      <c r="G6" s="33" t="s">
        <v>50</v>
      </c>
      <c r="H6" s="33" t="s">
        <v>45</v>
      </c>
      <c r="I6" s="33" t="s">
        <v>41</v>
      </c>
      <c r="J6" s="33" t="s">
        <v>6</v>
      </c>
      <c r="K6" s="33" t="s">
        <v>33</v>
      </c>
      <c r="L6" s="51" t="s">
        <v>76</v>
      </c>
      <c r="M6" s="51" t="s">
        <v>98</v>
      </c>
      <c r="N6" s="51" t="s">
        <v>89</v>
      </c>
      <c r="O6" s="51" t="s">
        <v>99</v>
      </c>
      <c r="P6" s="51" t="s">
        <v>97</v>
      </c>
      <c r="Q6" s="51" t="s">
        <v>90</v>
      </c>
      <c r="R6" s="51" t="s">
        <v>95</v>
      </c>
      <c r="S6" s="51" t="s">
        <v>92</v>
      </c>
      <c r="T6" s="51" t="s">
        <v>91</v>
      </c>
      <c r="U6" s="51" t="s">
        <v>93</v>
      </c>
      <c r="V6" s="51" t="s">
        <v>96</v>
      </c>
      <c r="W6" s="51" t="s">
        <v>94</v>
      </c>
      <c r="X6" s="51" t="s">
        <v>88</v>
      </c>
      <c r="Y6" s="51" t="s">
        <v>79</v>
      </c>
    </row>
    <row r="7" spans="1:25" ht="45" x14ac:dyDescent="0.25">
      <c r="A7" s="35" t="s">
        <v>7</v>
      </c>
      <c r="B7" s="35" t="s">
        <v>5</v>
      </c>
      <c r="C7" s="36" t="s">
        <v>8</v>
      </c>
      <c r="D7" s="37" t="s">
        <v>51</v>
      </c>
      <c r="E7" s="37" t="s">
        <v>52</v>
      </c>
      <c r="F7" s="37" t="s">
        <v>53</v>
      </c>
      <c r="G7" s="37" t="s">
        <v>54</v>
      </c>
      <c r="H7" s="37" t="s">
        <v>55</v>
      </c>
      <c r="I7" s="37" t="s">
        <v>56</v>
      </c>
      <c r="J7" s="37" t="s">
        <v>48</v>
      </c>
      <c r="K7" s="37" t="s">
        <v>49</v>
      </c>
      <c r="L7" s="50" t="s">
        <v>127</v>
      </c>
      <c r="M7" s="50" t="s">
        <v>126</v>
      </c>
      <c r="N7" s="50" t="s">
        <v>125</v>
      </c>
      <c r="O7" s="50" t="s">
        <v>124</v>
      </c>
      <c r="P7" s="50" t="s">
        <v>123</v>
      </c>
      <c r="Q7" s="50" t="s">
        <v>122</v>
      </c>
      <c r="R7" s="50" t="s">
        <v>121</v>
      </c>
      <c r="S7" s="50" t="s">
        <v>120</v>
      </c>
      <c r="T7" s="50" t="s">
        <v>119</v>
      </c>
      <c r="U7" s="50" t="s">
        <v>117</v>
      </c>
      <c r="V7" s="50" t="s">
        <v>116</v>
      </c>
      <c r="W7" s="50" t="s">
        <v>115</v>
      </c>
      <c r="X7" s="50" t="s">
        <v>114</v>
      </c>
      <c r="Y7" s="50" t="s">
        <v>113</v>
      </c>
    </row>
    <row r="8" spans="1:25" ht="15" customHeight="1" x14ac:dyDescent="0.25">
      <c r="A8" s="52" t="s">
        <v>72</v>
      </c>
      <c r="B8" s="52">
        <v>2015</v>
      </c>
      <c r="C8" s="2">
        <v>1</v>
      </c>
      <c r="D8" s="34"/>
      <c r="E8" s="34"/>
      <c r="F8" s="34"/>
      <c r="G8" s="34"/>
      <c r="H8" s="34"/>
      <c r="I8" s="34"/>
      <c r="J8" s="34"/>
      <c r="K8" s="34"/>
      <c r="L8" s="42"/>
      <c r="M8" s="42"/>
      <c r="N8" s="42"/>
      <c r="O8" s="42"/>
      <c r="P8" s="42"/>
      <c r="Q8" s="42"/>
      <c r="R8" s="43"/>
      <c r="S8" s="43"/>
      <c r="T8" s="43"/>
      <c r="U8" s="44"/>
      <c r="V8" s="42"/>
      <c r="W8" s="42"/>
      <c r="X8" s="42"/>
      <c r="Y8" s="45"/>
    </row>
    <row r="9" spans="1:25" x14ac:dyDescent="0.25">
      <c r="A9" s="53" t="s">
        <v>72</v>
      </c>
      <c r="B9" s="52">
        <v>2015</v>
      </c>
      <c r="C9" s="2">
        <v>2</v>
      </c>
      <c r="D9" s="2"/>
      <c r="E9" s="2"/>
      <c r="F9" s="2"/>
      <c r="G9" s="2"/>
      <c r="H9" s="2"/>
      <c r="I9" s="2"/>
      <c r="J9" s="2"/>
      <c r="K9" s="34"/>
      <c r="L9" s="46"/>
      <c r="M9" s="46"/>
      <c r="N9" s="46"/>
      <c r="O9" s="46"/>
      <c r="P9" s="46"/>
      <c r="Q9" s="46"/>
      <c r="R9" s="47"/>
      <c r="S9" s="47"/>
      <c r="T9" s="47"/>
      <c r="U9" s="48"/>
      <c r="V9" s="46"/>
      <c r="W9" s="46"/>
      <c r="X9" s="46"/>
      <c r="Y9" s="49"/>
    </row>
    <row r="10" spans="1:25" x14ac:dyDescent="0.25">
      <c r="A10" s="52" t="s">
        <v>72</v>
      </c>
      <c r="B10" s="52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4"/>
      <c r="L10" s="46"/>
      <c r="M10" s="46"/>
      <c r="N10" s="46"/>
      <c r="O10" s="46"/>
      <c r="P10" s="46"/>
      <c r="Q10" s="46"/>
      <c r="R10" s="47"/>
      <c r="S10" s="47"/>
      <c r="T10" s="47"/>
      <c r="U10" s="48"/>
      <c r="V10" s="46"/>
      <c r="W10" s="46"/>
      <c r="X10" s="46"/>
      <c r="Y10" s="49"/>
    </row>
    <row r="11" spans="1:25" x14ac:dyDescent="0.25">
      <c r="A11" s="53" t="s">
        <v>72</v>
      </c>
      <c r="B11" s="52">
        <v>2015</v>
      </c>
      <c r="C11" s="2">
        <v>4</v>
      </c>
      <c r="D11" s="34"/>
      <c r="E11" s="34"/>
      <c r="F11" s="34"/>
      <c r="G11" s="34"/>
      <c r="H11" s="34"/>
      <c r="I11" s="34"/>
      <c r="J11" s="34"/>
      <c r="K11" s="34"/>
      <c r="L11" s="46"/>
      <c r="M11" s="46"/>
      <c r="N11" s="46"/>
      <c r="O11" s="46"/>
      <c r="P11" s="46"/>
      <c r="Q11" s="46"/>
      <c r="R11" s="47"/>
      <c r="S11" s="47"/>
      <c r="T11" s="47"/>
      <c r="U11" s="48"/>
      <c r="V11" s="46"/>
      <c r="W11" s="46"/>
      <c r="X11" s="46"/>
      <c r="Y11" s="49"/>
    </row>
    <row r="12" spans="1:25" x14ac:dyDescent="0.25">
      <c r="A12" s="52" t="s">
        <v>72</v>
      </c>
      <c r="B12" s="52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34"/>
      <c r="L12" s="46"/>
      <c r="M12" s="46"/>
      <c r="N12" s="46"/>
      <c r="O12" s="46"/>
      <c r="P12" s="46"/>
      <c r="Q12" s="46"/>
      <c r="R12" s="47"/>
      <c r="S12" s="47"/>
      <c r="T12" s="47"/>
      <c r="U12" s="48"/>
      <c r="V12" s="46"/>
      <c r="W12" s="46"/>
      <c r="X12" s="46"/>
      <c r="Y12" s="49"/>
    </row>
    <row r="13" spans="1:25" x14ac:dyDescent="0.25">
      <c r="A13" s="53" t="s">
        <v>72</v>
      </c>
      <c r="B13" s="52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4"/>
      <c r="L13" s="46"/>
      <c r="M13" s="46"/>
      <c r="N13" s="46"/>
      <c r="O13" s="46"/>
      <c r="P13" s="46"/>
      <c r="Q13" s="46"/>
      <c r="R13" s="47"/>
      <c r="S13" s="47"/>
      <c r="T13" s="47"/>
      <c r="U13" s="48"/>
      <c r="V13" s="46"/>
      <c r="W13" s="46"/>
      <c r="X13" s="46"/>
      <c r="Y13" s="49"/>
    </row>
    <row r="14" spans="1:25" x14ac:dyDescent="0.25">
      <c r="A14" s="52" t="s">
        <v>72</v>
      </c>
      <c r="B14" s="52">
        <v>2015</v>
      </c>
      <c r="C14" s="2">
        <v>7</v>
      </c>
      <c r="D14" s="34"/>
      <c r="E14" s="34"/>
      <c r="F14" s="34"/>
      <c r="G14" s="34"/>
      <c r="H14" s="34"/>
      <c r="I14" s="34"/>
      <c r="J14" s="34"/>
      <c r="K14" s="34"/>
      <c r="L14" s="46"/>
      <c r="M14" s="46"/>
      <c r="N14" s="46"/>
      <c r="O14" s="46"/>
      <c r="P14" s="46"/>
      <c r="Q14" s="46"/>
      <c r="R14" s="47"/>
      <c r="S14" s="47"/>
      <c r="T14" s="47"/>
      <c r="U14" s="48"/>
      <c r="V14" s="46"/>
      <c r="W14" s="46"/>
      <c r="X14" s="46"/>
      <c r="Y14" s="49"/>
    </row>
    <row r="15" spans="1:25" x14ac:dyDescent="0.25">
      <c r="A15" s="53" t="s">
        <v>72</v>
      </c>
      <c r="B15" s="52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34"/>
      <c r="L15" s="46"/>
      <c r="M15" s="46"/>
      <c r="N15" s="46"/>
      <c r="O15" s="46"/>
      <c r="P15" s="46"/>
      <c r="Q15" s="46"/>
      <c r="R15" s="47"/>
      <c r="S15" s="47"/>
      <c r="T15" s="47"/>
      <c r="U15" s="48"/>
      <c r="V15" s="46"/>
      <c r="W15" s="46"/>
      <c r="X15" s="46"/>
      <c r="Y15" s="49"/>
    </row>
    <row r="16" spans="1:25" x14ac:dyDescent="0.25">
      <c r="A16" s="52" t="s">
        <v>72</v>
      </c>
      <c r="B16" s="52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4"/>
      <c r="L16" s="46"/>
      <c r="M16" s="46"/>
      <c r="N16" s="46"/>
      <c r="O16" s="46"/>
      <c r="P16" s="46"/>
      <c r="Q16" s="46"/>
      <c r="R16" s="47"/>
      <c r="S16" s="47"/>
      <c r="T16" s="47"/>
      <c r="U16" s="48"/>
      <c r="V16" s="46"/>
      <c r="W16" s="46"/>
      <c r="X16" s="46"/>
      <c r="Y16" s="49"/>
    </row>
    <row r="17" spans="1:25" x14ac:dyDescent="0.25">
      <c r="A17" s="53" t="s">
        <v>72</v>
      </c>
      <c r="B17" s="52">
        <v>2015</v>
      </c>
      <c r="C17" s="2">
        <v>10</v>
      </c>
      <c r="D17" s="34"/>
      <c r="E17" s="34"/>
      <c r="F17" s="34"/>
      <c r="G17" s="34"/>
      <c r="H17" s="34"/>
      <c r="I17" s="34"/>
      <c r="J17" s="34"/>
      <c r="K17" s="34"/>
      <c r="L17" s="46"/>
      <c r="M17" s="46"/>
      <c r="N17" s="46"/>
      <c r="O17" s="46"/>
      <c r="P17" s="46"/>
      <c r="Q17" s="46"/>
      <c r="R17" s="47"/>
      <c r="S17" s="47"/>
      <c r="T17" s="47"/>
      <c r="U17" s="48"/>
      <c r="V17" s="46"/>
      <c r="W17" s="46"/>
      <c r="X17" s="46"/>
      <c r="Y17" s="49"/>
    </row>
    <row r="18" spans="1:25" x14ac:dyDescent="0.25">
      <c r="A18" s="52" t="s">
        <v>72</v>
      </c>
      <c r="B18" s="52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34"/>
      <c r="L18" s="46"/>
      <c r="M18" s="46"/>
      <c r="N18" s="46"/>
      <c r="O18" s="46"/>
      <c r="P18" s="46"/>
      <c r="Q18" s="46"/>
      <c r="R18" s="47"/>
      <c r="S18" s="47"/>
      <c r="T18" s="47"/>
      <c r="U18" s="48"/>
      <c r="V18" s="46"/>
      <c r="W18" s="46"/>
      <c r="X18" s="46"/>
      <c r="Y18" s="49"/>
    </row>
    <row r="19" spans="1:25" x14ac:dyDescent="0.25">
      <c r="A19" s="53" t="s">
        <v>72</v>
      </c>
      <c r="B19" s="52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4"/>
      <c r="L19" s="46"/>
      <c r="M19" s="46"/>
      <c r="N19" s="46"/>
      <c r="O19" s="46"/>
      <c r="P19" s="46"/>
      <c r="Q19" s="46"/>
      <c r="R19" s="47"/>
      <c r="S19" s="47"/>
      <c r="T19" s="47"/>
      <c r="U19" s="48"/>
      <c r="V19" s="46"/>
      <c r="W19" s="46"/>
      <c r="X19" s="46"/>
      <c r="Y19" s="49"/>
    </row>
    <row r="20" spans="1:25" x14ac:dyDescent="0.25">
      <c r="A20" s="52" t="s">
        <v>72</v>
      </c>
      <c r="B20" s="52">
        <v>2015</v>
      </c>
      <c r="C20" s="2">
        <v>13</v>
      </c>
      <c r="D20" s="34"/>
      <c r="E20" s="34"/>
      <c r="F20" s="34"/>
      <c r="G20" s="34"/>
      <c r="H20" s="34"/>
      <c r="I20" s="34"/>
      <c r="J20" s="34"/>
      <c r="K20" s="34"/>
      <c r="L20" s="46"/>
      <c r="M20" s="46"/>
      <c r="N20" s="46"/>
      <c r="O20" s="46"/>
      <c r="P20" s="46"/>
      <c r="Q20" s="46"/>
      <c r="R20" s="47"/>
      <c r="S20" s="47"/>
      <c r="T20" s="47"/>
      <c r="U20" s="48"/>
      <c r="V20" s="46"/>
      <c r="W20" s="46"/>
      <c r="X20" s="46"/>
      <c r="Y20" s="49"/>
    </row>
    <row r="21" spans="1:25" x14ac:dyDescent="0.25">
      <c r="A21" s="53" t="s">
        <v>72</v>
      </c>
      <c r="B21" s="52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34"/>
      <c r="L21" s="46"/>
      <c r="M21" s="46"/>
      <c r="N21" s="46"/>
      <c r="O21" s="46"/>
      <c r="P21" s="46"/>
      <c r="Q21" s="46"/>
      <c r="R21" s="47"/>
      <c r="S21" s="47"/>
      <c r="T21" s="47"/>
      <c r="U21" s="48"/>
      <c r="V21" s="46"/>
      <c r="W21" s="46"/>
      <c r="X21" s="46"/>
      <c r="Y21" s="49"/>
    </row>
    <row r="22" spans="1:25" x14ac:dyDescent="0.25">
      <c r="A22" s="52" t="s">
        <v>72</v>
      </c>
      <c r="B22" s="52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4"/>
      <c r="L22" s="46"/>
      <c r="M22" s="46"/>
      <c r="N22" s="46"/>
      <c r="O22" s="46"/>
      <c r="P22" s="46"/>
      <c r="Q22" s="46"/>
      <c r="R22" s="47"/>
      <c r="S22" s="47"/>
      <c r="T22" s="47"/>
      <c r="U22" s="48"/>
      <c r="V22" s="46"/>
      <c r="W22" s="46"/>
      <c r="X22" s="46"/>
      <c r="Y22" s="49"/>
    </row>
    <row r="23" spans="1:25" x14ac:dyDescent="0.25">
      <c r="A23" s="53" t="s">
        <v>72</v>
      </c>
      <c r="B23" s="52">
        <v>2015</v>
      </c>
      <c r="C23" s="2">
        <v>16</v>
      </c>
      <c r="D23" s="34"/>
      <c r="E23" s="34"/>
      <c r="F23" s="34"/>
      <c r="G23" s="34"/>
      <c r="H23" s="34"/>
      <c r="I23" s="34"/>
      <c r="J23" s="34"/>
      <c r="K23" s="34"/>
      <c r="L23" s="46"/>
      <c r="M23" s="46"/>
      <c r="N23" s="46"/>
      <c r="O23" s="46"/>
      <c r="P23" s="46"/>
      <c r="Q23" s="46"/>
      <c r="R23" s="47"/>
      <c r="S23" s="47"/>
      <c r="T23" s="47"/>
      <c r="U23" s="48"/>
      <c r="V23" s="46"/>
      <c r="W23" s="46"/>
      <c r="X23" s="46"/>
      <c r="Y23" s="49"/>
    </row>
    <row r="24" spans="1:25" x14ac:dyDescent="0.25">
      <c r="A24" s="52" t="s">
        <v>72</v>
      </c>
      <c r="B24" s="52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34"/>
      <c r="L24" s="46"/>
      <c r="M24" s="46"/>
      <c r="N24" s="46"/>
      <c r="O24" s="46"/>
      <c r="P24" s="46"/>
      <c r="Q24" s="46"/>
      <c r="R24" s="47"/>
      <c r="S24" s="47"/>
      <c r="T24" s="47"/>
      <c r="U24" s="48"/>
      <c r="V24" s="46"/>
      <c r="W24" s="46"/>
      <c r="X24" s="46"/>
      <c r="Y24" s="49"/>
    </row>
    <row r="25" spans="1:25" x14ac:dyDescent="0.25">
      <c r="A25" s="53" t="s">
        <v>72</v>
      </c>
      <c r="B25" s="52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4"/>
      <c r="L25" s="46"/>
      <c r="M25" s="46"/>
      <c r="N25" s="46"/>
      <c r="O25" s="46"/>
      <c r="P25" s="46"/>
      <c r="Q25" s="46"/>
      <c r="R25" s="47"/>
      <c r="S25" s="47"/>
      <c r="T25" s="47"/>
      <c r="U25" s="48"/>
      <c r="V25" s="46"/>
      <c r="W25" s="46"/>
      <c r="X25" s="46"/>
      <c r="Y25" s="49"/>
    </row>
    <row r="26" spans="1:25" x14ac:dyDescent="0.25">
      <c r="A26" s="52" t="s">
        <v>72</v>
      </c>
      <c r="B26" s="52">
        <v>2015</v>
      </c>
      <c r="C26" s="2">
        <v>19</v>
      </c>
      <c r="D26" s="34"/>
      <c r="E26" s="34"/>
      <c r="F26" s="34"/>
      <c r="G26" s="34"/>
      <c r="H26" s="34"/>
      <c r="I26" s="34"/>
      <c r="J26" s="34"/>
      <c r="K26" s="34"/>
      <c r="L26" s="46"/>
      <c r="M26" s="46"/>
      <c r="N26" s="46"/>
      <c r="O26" s="46"/>
      <c r="P26" s="46"/>
      <c r="Q26" s="46"/>
      <c r="R26" s="47"/>
      <c r="S26" s="47"/>
      <c r="T26" s="47"/>
      <c r="U26" s="48"/>
      <c r="V26" s="46"/>
      <c r="W26" s="46"/>
      <c r="X26" s="46"/>
      <c r="Y26" s="49"/>
    </row>
    <row r="27" spans="1:25" x14ac:dyDescent="0.25">
      <c r="A27" s="53" t="s">
        <v>72</v>
      </c>
      <c r="B27" s="52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34"/>
      <c r="L27" s="46"/>
      <c r="M27" s="46"/>
      <c r="N27" s="46"/>
      <c r="O27" s="46"/>
      <c r="P27" s="46"/>
      <c r="Q27" s="46"/>
      <c r="R27" s="47"/>
      <c r="S27" s="47"/>
      <c r="T27" s="47"/>
      <c r="U27" s="48"/>
      <c r="V27" s="46"/>
      <c r="W27" s="46"/>
      <c r="X27" s="46"/>
      <c r="Y27" s="49"/>
    </row>
    <row r="28" spans="1:25" x14ac:dyDescent="0.25">
      <c r="A28" s="52" t="s">
        <v>72</v>
      </c>
      <c r="B28" s="52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4"/>
      <c r="L28" s="46"/>
      <c r="M28" s="46"/>
      <c r="N28" s="46"/>
      <c r="O28" s="46"/>
      <c r="P28" s="46"/>
      <c r="Q28" s="46"/>
      <c r="R28" s="47"/>
      <c r="S28" s="47"/>
      <c r="T28" s="47"/>
      <c r="U28" s="48"/>
      <c r="V28" s="46"/>
      <c r="W28" s="46"/>
      <c r="X28" s="46"/>
      <c r="Y28" s="49"/>
    </row>
    <row r="29" spans="1:25" x14ac:dyDescent="0.25">
      <c r="A29" s="53" t="s">
        <v>72</v>
      </c>
      <c r="B29" s="52">
        <v>2015</v>
      </c>
      <c r="C29" s="2">
        <v>22</v>
      </c>
      <c r="D29" s="34"/>
      <c r="E29" s="34"/>
      <c r="F29" s="34"/>
      <c r="G29" s="34"/>
      <c r="H29" s="34"/>
      <c r="I29" s="34"/>
      <c r="J29" s="34"/>
      <c r="K29" s="34"/>
      <c r="L29" s="46"/>
      <c r="M29" s="46"/>
      <c r="N29" s="46"/>
      <c r="O29" s="46"/>
      <c r="P29" s="46"/>
      <c r="Q29" s="46"/>
      <c r="R29" s="47"/>
      <c r="S29" s="47"/>
      <c r="T29" s="47"/>
      <c r="U29" s="48"/>
      <c r="V29" s="46"/>
      <c r="W29" s="46"/>
      <c r="X29" s="46"/>
      <c r="Y29" s="49"/>
    </row>
    <row r="30" spans="1:25" x14ac:dyDescent="0.25">
      <c r="A30" s="52" t="s">
        <v>72</v>
      </c>
      <c r="B30" s="52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34"/>
      <c r="L30" s="46"/>
      <c r="M30" s="46"/>
      <c r="N30" s="46"/>
      <c r="O30" s="46"/>
      <c r="P30" s="46"/>
      <c r="Q30" s="46"/>
      <c r="R30" s="47"/>
      <c r="S30" s="47"/>
      <c r="T30" s="47"/>
      <c r="U30" s="48"/>
      <c r="V30" s="46"/>
      <c r="W30" s="46"/>
      <c r="X30" s="46"/>
      <c r="Y30" s="49"/>
    </row>
    <row r="31" spans="1:25" x14ac:dyDescent="0.25">
      <c r="A31" s="53" t="s">
        <v>72</v>
      </c>
      <c r="B31" s="52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4"/>
      <c r="L31" s="46"/>
      <c r="M31" s="46"/>
      <c r="N31" s="46"/>
      <c r="O31" s="46"/>
      <c r="P31" s="46"/>
      <c r="Q31" s="46"/>
      <c r="R31" s="47"/>
      <c r="S31" s="47"/>
      <c r="T31" s="47"/>
      <c r="U31" s="48"/>
      <c r="V31" s="46"/>
      <c r="W31" s="46"/>
      <c r="X31" s="46"/>
      <c r="Y31" s="49"/>
    </row>
    <row r="32" spans="1:25" x14ac:dyDescent="0.25">
      <c r="A32" s="52" t="s">
        <v>72</v>
      </c>
      <c r="B32" s="52">
        <v>2015</v>
      </c>
      <c r="C32" s="2">
        <v>25</v>
      </c>
      <c r="D32" s="34"/>
      <c r="E32" s="34"/>
      <c r="F32" s="34"/>
      <c r="G32" s="34"/>
      <c r="H32" s="34"/>
      <c r="I32" s="34"/>
      <c r="J32" s="34"/>
      <c r="K32" s="34"/>
      <c r="L32" s="46"/>
      <c r="M32" s="46"/>
      <c r="N32" s="46"/>
      <c r="O32" s="46"/>
      <c r="P32" s="46"/>
      <c r="Q32" s="46"/>
      <c r="R32" s="47"/>
      <c r="S32" s="47"/>
      <c r="T32" s="47"/>
      <c r="U32" s="48"/>
      <c r="V32" s="46"/>
      <c r="W32" s="46"/>
      <c r="X32" s="46"/>
      <c r="Y32" s="49"/>
    </row>
    <row r="33" spans="1:25" x14ac:dyDescent="0.25">
      <c r="A33" s="53" t="s">
        <v>72</v>
      </c>
      <c r="B33" s="52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34"/>
      <c r="L33" s="46"/>
      <c r="M33" s="46"/>
      <c r="N33" s="46"/>
      <c r="O33" s="46"/>
      <c r="P33" s="46"/>
      <c r="Q33" s="46"/>
      <c r="R33" s="47"/>
      <c r="S33" s="47"/>
      <c r="T33" s="47"/>
      <c r="U33" s="48"/>
      <c r="V33" s="46"/>
      <c r="W33" s="46"/>
      <c r="X33" s="46"/>
      <c r="Y33" s="49"/>
    </row>
    <row r="34" spans="1:25" x14ac:dyDescent="0.25">
      <c r="A34" s="52" t="s">
        <v>72</v>
      </c>
      <c r="B34" s="52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4"/>
      <c r="L34" s="46"/>
      <c r="M34" s="46"/>
      <c r="N34" s="46"/>
      <c r="O34" s="46"/>
      <c r="P34" s="46"/>
      <c r="Q34" s="46"/>
      <c r="R34" s="47"/>
      <c r="S34" s="47"/>
      <c r="T34" s="47"/>
      <c r="U34" s="48"/>
      <c r="V34" s="46"/>
      <c r="W34" s="46"/>
      <c r="X34" s="46"/>
      <c r="Y34" s="49"/>
    </row>
    <row r="35" spans="1:25" x14ac:dyDescent="0.25">
      <c r="A35" s="53" t="s">
        <v>72</v>
      </c>
      <c r="B35" s="52">
        <v>2015</v>
      </c>
      <c r="C35" s="2">
        <v>28</v>
      </c>
      <c r="D35" s="34"/>
      <c r="E35" s="34"/>
      <c r="F35" s="34"/>
      <c r="G35" s="34"/>
      <c r="H35" s="34"/>
      <c r="I35" s="34"/>
      <c r="J35" s="34"/>
      <c r="K35" s="34"/>
      <c r="L35" s="46"/>
      <c r="M35" s="46"/>
      <c r="N35" s="46"/>
      <c r="O35" s="46"/>
      <c r="P35" s="46"/>
      <c r="Q35" s="46"/>
      <c r="R35" s="47"/>
      <c r="S35" s="47"/>
      <c r="T35" s="47"/>
      <c r="U35" s="48"/>
      <c r="V35" s="46"/>
      <c r="W35" s="46"/>
      <c r="X35" s="46"/>
      <c r="Y35" s="49"/>
    </row>
    <row r="36" spans="1:25" x14ac:dyDescent="0.25">
      <c r="A36" s="52" t="s">
        <v>72</v>
      </c>
      <c r="B36" s="52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34"/>
      <c r="L36" s="46"/>
      <c r="M36" s="46"/>
      <c r="N36" s="46"/>
      <c r="O36" s="46"/>
      <c r="P36" s="46"/>
      <c r="Q36" s="46"/>
      <c r="R36" s="47"/>
      <c r="S36" s="47"/>
      <c r="T36" s="47"/>
      <c r="U36" s="48"/>
      <c r="V36" s="46"/>
      <c r="W36" s="46"/>
      <c r="X36" s="46"/>
      <c r="Y36" s="49"/>
    </row>
    <row r="37" spans="1:25" x14ac:dyDescent="0.25">
      <c r="A37" s="53" t="s">
        <v>72</v>
      </c>
      <c r="B37" s="52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4"/>
      <c r="L37" s="46"/>
      <c r="M37" s="46"/>
      <c r="N37" s="46"/>
      <c r="O37" s="46"/>
      <c r="P37" s="46"/>
      <c r="Q37" s="46"/>
      <c r="R37" s="47"/>
      <c r="S37" s="47"/>
      <c r="T37" s="47"/>
      <c r="U37" s="48"/>
      <c r="V37" s="46"/>
      <c r="W37" s="46"/>
      <c r="X37" s="46"/>
      <c r="Y37" s="49"/>
    </row>
    <row r="38" spans="1:25" x14ac:dyDescent="0.25">
      <c r="A38" s="52" t="s">
        <v>72</v>
      </c>
      <c r="B38" s="52">
        <v>2015</v>
      </c>
      <c r="C38" s="2">
        <v>31</v>
      </c>
      <c r="D38" s="34"/>
      <c r="E38" s="34"/>
      <c r="F38" s="34"/>
      <c r="G38" s="34"/>
      <c r="H38" s="34"/>
      <c r="I38" s="34"/>
      <c r="J38" s="34"/>
      <c r="K38" s="34"/>
      <c r="L38" s="46"/>
      <c r="M38" s="46"/>
      <c r="N38" s="46"/>
      <c r="O38" s="46"/>
      <c r="P38" s="46"/>
      <c r="Q38" s="46"/>
      <c r="R38" s="47"/>
      <c r="S38" s="47"/>
      <c r="T38" s="47"/>
      <c r="U38" s="48"/>
      <c r="V38" s="46"/>
      <c r="W38" s="46"/>
      <c r="X38" s="46"/>
      <c r="Y38" s="49"/>
    </row>
    <row r="39" spans="1:25" x14ac:dyDescent="0.25">
      <c r="A39" s="53" t="s">
        <v>72</v>
      </c>
      <c r="B39" s="52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34"/>
      <c r="L39" s="46"/>
      <c r="M39" s="46"/>
      <c r="N39" s="46"/>
      <c r="O39" s="46"/>
      <c r="P39" s="46"/>
      <c r="Q39" s="46"/>
      <c r="R39" s="47"/>
      <c r="S39" s="47"/>
      <c r="T39" s="47"/>
      <c r="U39" s="48"/>
      <c r="V39" s="46"/>
      <c r="W39" s="46"/>
      <c r="X39" s="46"/>
      <c r="Y39" s="49"/>
    </row>
    <row r="40" spans="1:25" x14ac:dyDescent="0.25">
      <c r="A40" s="52" t="s">
        <v>72</v>
      </c>
      <c r="B40" s="52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4"/>
      <c r="L40" s="46"/>
      <c r="M40" s="46"/>
      <c r="N40" s="46"/>
      <c r="O40" s="46"/>
      <c r="P40" s="46"/>
      <c r="Q40" s="46"/>
      <c r="R40" s="47"/>
      <c r="S40" s="47"/>
      <c r="T40" s="47"/>
      <c r="U40" s="48"/>
      <c r="V40" s="46"/>
      <c r="W40" s="46"/>
      <c r="X40" s="46"/>
      <c r="Y40" s="49"/>
    </row>
    <row r="41" spans="1:25" x14ac:dyDescent="0.25">
      <c r="A41" s="53" t="s">
        <v>72</v>
      </c>
      <c r="B41" s="52">
        <v>2015</v>
      </c>
      <c r="C41" s="2">
        <v>34</v>
      </c>
      <c r="D41" s="34"/>
      <c r="E41" s="34"/>
      <c r="F41" s="34"/>
      <c r="G41" s="34"/>
      <c r="H41" s="34"/>
      <c r="I41" s="34"/>
      <c r="J41" s="34"/>
      <c r="K41" s="34"/>
      <c r="L41" s="46"/>
      <c r="M41" s="46"/>
      <c r="N41" s="46"/>
      <c r="O41" s="46"/>
      <c r="P41" s="46"/>
      <c r="Q41" s="46"/>
      <c r="R41" s="47"/>
      <c r="S41" s="47"/>
      <c r="T41" s="47"/>
      <c r="U41" s="48"/>
      <c r="V41" s="46"/>
      <c r="W41" s="46"/>
      <c r="X41" s="46"/>
      <c r="Y41" s="49"/>
    </row>
    <row r="42" spans="1:25" x14ac:dyDescent="0.25">
      <c r="A42" s="52" t="s">
        <v>72</v>
      </c>
      <c r="B42" s="52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34"/>
      <c r="L42" s="46"/>
      <c r="M42" s="46"/>
      <c r="N42" s="46"/>
      <c r="O42" s="46"/>
      <c r="P42" s="46"/>
      <c r="Q42" s="46"/>
      <c r="R42" s="47"/>
      <c r="S42" s="47"/>
      <c r="T42" s="47"/>
      <c r="U42" s="48"/>
      <c r="V42" s="46"/>
      <c r="W42" s="46"/>
      <c r="X42" s="46"/>
      <c r="Y42" s="49"/>
    </row>
    <row r="43" spans="1:25" x14ac:dyDescent="0.25">
      <c r="A43" s="53" t="s">
        <v>72</v>
      </c>
      <c r="B43" s="52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4"/>
      <c r="L43" s="46"/>
      <c r="M43" s="46"/>
      <c r="N43" s="46"/>
      <c r="O43" s="46"/>
      <c r="P43" s="46"/>
      <c r="Q43" s="46"/>
      <c r="R43" s="47"/>
      <c r="S43" s="47"/>
      <c r="T43" s="47"/>
      <c r="U43" s="48"/>
      <c r="V43" s="46"/>
      <c r="W43" s="46"/>
      <c r="X43" s="46"/>
      <c r="Y43" s="49"/>
    </row>
    <row r="44" spans="1:25" x14ac:dyDescent="0.25">
      <c r="A44" s="52" t="s">
        <v>72</v>
      </c>
      <c r="B44" s="52">
        <v>2015</v>
      </c>
      <c r="C44" s="2">
        <v>37</v>
      </c>
      <c r="D44" s="34"/>
      <c r="E44" s="34"/>
      <c r="F44" s="34"/>
      <c r="G44" s="34"/>
      <c r="H44" s="34"/>
      <c r="I44" s="34"/>
      <c r="J44" s="34"/>
      <c r="K44" s="34"/>
      <c r="L44" s="46"/>
      <c r="M44" s="46"/>
      <c r="N44" s="46"/>
      <c r="O44" s="46"/>
      <c r="P44" s="46"/>
      <c r="Q44" s="46"/>
      <c r="R44" s="47"/>
      <c r="S44" s="47"/>
      <c r="T44" s="47"/>
      <c r="U44" s="48"/>
      <c r="V44" s="46"/>
      <c r="W44" s="46"/>
      <c r="X44" s="46"/>
      <c r="Y44" s="49"/>
    </row>
    <row r="45" spans="1:25" x14ac:dyDescent="0.25">
      <c r="A45" s="53" t="s">
        <v>72</v>
      </c>
      <c r="B45" s="52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34"/>
      <c r="L45" s="46"/>
      <c r="M45" s="46"/>
      <c r="N45" s="46"/>
      <c r="O45" s="46"/>
      <c r="P45" s="46"/>
      <c r="Q45" s="46"/>
      <c r="R45" s="47"/>
      <c r="S45" s="47"/>
      <c r="T45" s="47"/>
      <c r="U45" s="48"/>
      <c r="V45" s="46"/>
      <c r="W45" s="46"/>
      <c r="X45" s="46"/>
      <c r="Y45" s="49"/>
    </row>
    <row r="46" spans="1:25" x14ac:dyDescent="0.25">
      <c r="A46" s="52" t="s">
        <v>72</v>
      </c>
      <c r="B46" s="52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4"/>
      <c r="L46" s="46"/>
      <c r="M46" s="46"/>
      <c r="N46" s="46"/>
      <c r="O46" s="46"/>
      <c r="P46" s="46"/>
      <c r="Q46" s="46"/>
      <c r="R46" s="47"/>
      <c r="S46" s="47"/>
      <c r="T46" s="47"/>
      <c r="U46" s="48"/>
      <c r="V46" s="46"/>
      <c r="W46" s="46"/>
      <c r="X46" s="46"/>
      <c r="Y46" s="49"/>
    </row>
    <row r="47" spans="1:25" x14ac:dyDescent="0.25">
      <c r="A47" s="53" t="s">
        <v>72</v>
      </c>
      <c r="B47" s="52">
        <v>2015</v>
      </c>
      <c r="C47" s="2">
        <v>40</v>
      </c>
      <c r="D47" s="34"/>
      <c r="E47" s="34"/>
      <c r="F47" s="34"/>
      <c r="G47" s="34"/>
      <c r="H47" s="34"/>
      <c r="I47" s="34"/>
      <c r="J47" s="34"/>
      <c r="K47" s="34"/>
      <c r="L47" s="46"/>
      <c r="M47" s="46"/>
      <c r="N47" s="46"/>
      <c r="O47" s="46"/>
      <c r="P47" s="46"/>
      <c r="Q47" s="46"/>
      <c r="R47" s="47"/>
      <c r="S47" s="47"/>
      <c r="T47" s="47"/>
      <c r="U47" s="48"/>
      <c r="V47" s="46"/>
      <c r="W47" s="46"/>
      <c r="X47" s="46"/>
      <c r="Y47" s="49"/>
    </row>
    <row r="48" spans="1:25" x14ac:dyDescent="0.25">
      <c r="A48" s="52" t="s">
        <v>72</v>
      </c>
      <c r="B48" s="52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34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6"/>
      <c r="W48" s="46"/>
      <c r="X48" s="46"/>
      <c r="Y48" s="49"/>
    </row>
    <row r="49" spans="1:25" x14ac:dyDescent="0.25">
      <c r="A49" s="53" t="s">
        <v>72</v>
      </c>
      <c r="B49" s="52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4"/>
      <c r="L49" s="46"/>
      <c r="M49" s="46"/>
      <c r="N49" s="46"/>
      <c r="O49" s="46"/>
      <c r="P49" s="46"/>
      <c r="Q49" s="46"/>
      <c r="R49" s="47"/>
      <c r="S49" s="47"/>
      <c r="T49" s="47"/>
      <c r="U49" s="48"/>
      <c r="V49" s="46"/>
      <c r="W49" s="46"/>
      <c r="X49" s="46"/>
      <c r="Y49" s="49"/>
    </row>
    <row r="50" spans="1:25" x14ac:dyDescent="0.25">
      <c r="A50" s="52" t="s">
        <v>72</v>
      </c>
      <c r="B50" s="52">
        <v>2015</v>
      </c>
      <c r="C50" s="2">
        <v>43</v>
      </c>
      <c r="D50" s="34"/>
      <c r="E50" s="34"/>
      <c r="F50" s="34"/>
      <c r="G50" s="34"/>
      <c r="H50" s="34"/>
      <c r="I50" s="34"/>
      <c r="J50" s="34"/>
      <c r="K50" s="34"/>
      <c r="L50" s="46"/>
      <c r="M50" s="46"/>
      <c r="N50" s="46"/>
      <c r="O50" s="46"/>
      <c r="P50" s="46"/>
      <c r="Q50" s="46"/>
      <c r="R50" s="47"/>
      <c r="S50" s="47"/>
      <c r="T50" s="47"/>
      <c r="U50" s="48"/>
      <c r="V50" s="46"/>
      <c r="W50" s="46"/>
      <c r="X50" s="46"/>
      <c r="Y50" s="49"/>
    </row>
    <row r="51" spans="1:25" x14ac:dyDescent="0.25">
      <c r="A51" s="53" t="s">
        <v>72</v>
      </c>
      <c r="B51" s="52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34"/>
      <c r="L51" s="46"/>
      <c r="M51" s="46"/>
      <c r="N51" s="46"/>
      <c r="O51" s="46"/>
      <c r="P51" s="46"/>
      <c r="Q51" s="46"/>
      <c r="R51" s="47"/>
      <c r="S51" s="47"/>
      <c r="T51" s="47"/>
      <c r="U51" s="48"/>
      <c r="V51" s="46"/>
      <c r="W51" s="46"/>
      <c r="X51" s="46"/>
      <c r="Y51" s="49"/>
    </row>
    <row r="52" spans="1:25" x14ac:dyDescent="0.25">
      <c r="A52" s="52" t="s">
        <v>72</v>
      </c>
      <c r="B52" s="52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4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6"/>
      <c r="W52" s="46"/>
      <c r="X52" s="46"/>
      <c r="Y52" s="49"/>
    </row>
    <row r="53" spans="1:25" x14ac:dyDescent="0.25">
      <c r="A53" s="53" t="s">
        <v>72</v>
      </c>
      <c r="B53" s="52">
        <v>2015</v>
      </c>
      <c r="C53" s="2">
        <v>46</v>
      </c>
      <c r="D53" s="34"/>
      <c r="E53" s="34"/>
      <c r="F53" s="34"/>
      <c r="G53" s="34"/>
      <c r="H53" s="34"/>
      <c r="I53" s="34"/>
      <c r="J53" s="34"/>
      <c r="K53" s="34"/>
      <c r="L53" s="46"/>
      <c r="M53" s="46"/>
      <c r="N53" s="46"/>
      <c r="O53" s="46"/>
      <c r="P53" s="46"/>
      <c r="Q53" s="46"/>
      <c r="R53" s="47"/>
      <c r="S53" s="47"/>
      <c r="T53" s="47"/>
      <c r="U53" s="48"/>
      <c r="V53" s="46"/>
      <c r="W53" s="46"/>
      <c r="X53" s="46"/>
      <c r="Y53" s="49"/>
    </row>
    <row r="54" spans="1:25" x14ac:dyDescent="0.25">
      <c r="A54" s="52" t="s">
        <v>72</v>
      </c>
      <c r="B54" s="52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34"/>
      <c r="L54" s="46"/>
      <c r="M54" s="46"/>
      <c r="N54" s="46"/>
      <c r="O54" s="46"/>
      <c r="P54" s="46"/>
      <c r="Q54" s="46"/>
      <c r="R54" s="47"/>
      <c r="S54" s="47"/>
      <c r="T54" s="47"/>
      <c r="U54" s="48"/>
      <c r="V54" s="46"/>
      <c r="W54" s="46"/>
      <c r="X54" s="46"/>
      <c r="Y54" s="49"/>
    </row>
    <row r="55" spans="1:25" x14ac:dyDescent="0.25">
      <c r="A55" s="53" t="s">
        <v>72</v>
      </c>
      <c r="B55" s="52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4"/>
      <c r="L55" s="46"/>
      <c r="M55" s="46"/>
      <c r="N55" s="46"/>
      <c r="O55" s="46"/>
      <c r="P55" s="46"/>
      <c r="Q55" s="46"/>
      <c r="R55" s="47"/>
      <c r="S55" s="47"/>
      <c r="T55" s="47"/>
      <c r="U55" s="48"/>
      <c r="V55" s="46"/>
      <c r="W55" s="46"/>
      <c r="X55" s="46"/>
      <c r="Y55" s="49"/>
    </row>
    <row r="56" spans="1:25" x14ac:dyDescent="0.25">
      <c r="A56" s="52" t="s">
        <v>72</v>
      </c>
      <c r="B56" s="52">
        <v>2015</v>
      </c>
      <c r="C56" s="2">
        <v>49</v>
      </c>
      <c r="D56" s="34"/>
      <c r="E56" s="34"/>
      <c r="F56" s="34"/>
      <c r="G56" s="34"/>
      <c r="H56" s="34"/>
      <c r="I56" s="34"/>
      <c r="J56" s="34"/>
      <c r="K56" s="34"/>
      <c r="L56" s="46"/>
      <c r="M56" s="46"/>
      <c r="N56" s="46"/>
      <c r="O56" s="46"/>
      <c r="P56" s="46"/>
      <c r="Q56" s="46"/>
      <c r="R56" s="47"/>
      <c r="S56" s="47"/>
      <c r="T56" s="47"/>
      <c r="U56" s="48"/>
      <c r="V56" s="46"/>
      <c r="W56" s="46"/>
      <c r="X56" s="46"/>
      <c r="Y56" s="49"/>
    </row>
    <row r="57" spans="1:25" x14ac:dyDescent="0.25">
      <c r="A57" s="53" t="s">
        <v>72</v>
      </c>
      <c r="B57" s="52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34"/>
      <c r="L57" s="46"/>
      <c r="M57" s="46"/>
      <c r="N57" s="46"/>
      <c r="O57" s="46"/>
      <c r="P57" s="46"/>
      <c r="Q57" s="46"/>
      <c r="R57" s="47"/>
      <c r="S57" s="47"/>
      <c r="T57" s="47"/>
      <c r="U57" s="48"/>
      <c r="V57" s="46"/>
      <c r="W57" s="46"/>
      <c r="X57" s="46"/>
      <c r="Y57" s="49"/>
    </row>
    <row r="58" spans="1:25" x14ac:dyDescent="0.25">
      <c r="A58" s="52" t="s">
        <v>72</v>
      </c>
      <c r="B58" s="52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4"/>
      <c r="L58" s="46"/>
      <c r="M58" s="46"/>
      <c r="N58" s="46"/>
      <c r="O58" s="46"/>
      <c r="P58" s="46"/>
      <c r="Q58" s="46"/>
      <c r="R58" s="47"/>
      <c r="S58" s="47"/>
      <c r="T58" s="47"/>
      <c r="U58" s="48"/>
      <c r="V58" s="46"/>
      <c r="W58" s="46"/>
      <c r="X58" s="46"/>
      <c r="Y58" s="49"/>
    </row>
    <row r="59" spans="1:25" x14ac:dyDescent="0.25">
      <c r="A59" s="53" t="s">
        <v>72</v>
      </c>
      <c r="B59" s="52">
        <v>2015</v>
      </c>
      <c r="C59" s="2">
        <v>52</v>
      </c>
      <c r="D59" s="34"/>
      <c r="E59" s="34"/>
      <c r="F59" s="34"/>
      <c r="G59" s="34"/>
      <c r="H59" s="34"/>
      <c r="I59" s="34"/>
      <c r="J59" s="34"/>
      <c r="K59" s="34"/>
      <c r="L59" s="46"/>
      <c r="M59" s="46"/>
      <c r="N59" s="46"/>
      <c r="O59" s="46"/>
      <c r="P59" s="46"/>
      <c r="Q59" s="46"/>
      <c r="R59" s="47"/>
      <c r="S59" s="47"/>
      <c r="T59" s="47"/>
      <c r="U59" s="48"/>
      <c r="V59" s="46"/>
      <c r="W59" s="46"/>
      <c r="X59" s="46"/>
      <c r="Y59" s="49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Q75"/>
  <sheetViews>
    <sheetView zoomScale="50" zoomScaleNormal="50" workbookViewId="0">
      <selection sqref="A1:T1"/>
    </sheetView>
  </sheetViews>
  <sheetFormatPr baseColWidth="10" defaultColWidth="11.42578125" defaultRowHeight="15" x14ac:dyDescent="0.25"/>
  <cols>
    <col min="1" max="1" width="22.140625" style="177" bestFit="1" customWidth="1"/>
    <col min="2" max="2" width="11.42578125" style="177"/>
    <col min="3" max="3" width="13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6.28515625" customWidth="1"/>
    <col min="11" max="11" width="18.85546875" customWidth="1"/>
    <col min="12" max="12" width="13.140625" bestFit="1" customWidth="1"/>
    <col min="13" max="13" width="9.42578125" customWidth="1"/>
    <col min="14" max="14" width="11.42578125" bestFit="1" customWidth="1"/>
    <col min="15" max="17" width="9.42578125" customWidth="1"/>
    <col min="18" max="18" width="10.5703125" customWidth="1"/>
    <col min="19" max="19" width="9.42578125" customWidth="1"/>
    <col min="20" max="20" width="14.85546875" customWidth="1"/>
    <col min="21" max="21" width="16.28515625" customWidth="1"/>
    <col min="22" max="22" width="13.7109375" customWidth="1"/>
    <col min="23" max="23" width="15.28515625" customWidth="1"/>
    <col min="24" max="24" width="14.7109375" customWidth="1"/>
    <col min="25" max="25" width="13.7109375" customWidth="1"/>
    <col min="26" max="26" width="16.42578125" customWidth="1"/>
    <col min="27" max="27" width="15" customWidth="1"/>
    <col min="28" max="28" width="16.42578125" customWidth="1"/>
    <col min="29" max="33" width="13.7109375" customWidth="1"/>
    <col min="34" max="34" width="17.42578125" customWidth="1"/>
    <col min="35" max="35" width="19.85546875" customWidth="1"/>
    <col min="36" max="36" width="15" customWidth="1"/>
    <col min="37" max="37" width="16.42578125" customWidth="1"/>
    <col min="38" max="39" width="15" customWidth="1"/>
    <col min="40" max="40" width="16.42578125" customWidth="1"/>
    <col min="41" max="42" width="15" customWidth="1"/>
    <col min="258" max="258" width="1.7109375" customWidth="1"/>
    <col min="259" max="259" width="9.140625" customWidth="1"/>
    <col min="260" max="260" width="9.42578125" customWidth="1"/>
    <col min="261" max="261" width="12.5703125" customWidth="1"/>
    <col min="262" max="262" width="13.140625" customWidth="1"/>
    <col min="263" max="263" width="9.42578125" customWidth="1"/>
    <col min="264" max="264" width="12.140625" customWidth="1"/>
    <col min="265" max="266" width="9.42578125" customWidth="1"/>
    <col min="267" max="267" width="13.140625" customWidth="1"/>
    <col min="268" max="268" width="13.140625" bestFit="1" customWidth="1"/>
    <col min="269" max="269" width="9.42578125" customWidth="1"/>
    <col min="270" max="270" width="11.42578125" bestFit="1" customWidth="1"/>
    <col min="271" max="273" width="9.42578125" customWidth="1"/>
    <col min="274" max="274" width="10.5703125" customWidth="1"/>
    <col min="275" max="276" width="9.42578125" customWidth="1"/>
    <col min="277" max="277" width="12.7109375" customWidth="1"/>
    <col min="278" max="278" width="11" customWidth="1"/>
    <col min="279" max="279" width="13.42578125" customWidth="1"/>
    <col min="280" max="281" width="13.7109375" customWidth="1"/>
    <col min="282" max="283" width="15" customWidth="1"/>
    <col min="284" max="290" width="13.7109375" customWidth="1"/>
    <col min="291" max="298" width="15" customWidth="1"/>
    <col min="514" max="514" width="1.7109375" customWidth="1"/>
    <col min="515" max="515" width="9.140625" customWidth="1"/>
    <col min="516" max="516" width="9.42578125" customWidth="1"/>
    <col min="517" max="517" width="12.5703125" customWidth="1"/>
    <col min="518" max="518" width="13.140625" customWidth="1"/>
    <col min="519" max="519" width="9.42578125" customWidth="1"/>
    <col min="520" max="520" width="12.140625" customWidth="1"/>
    <col min="521" max="522" width="9.42578125" customWidth="1"/>
    <col min="523" max="523" width="13.140625" customWidth="1"/>
    <col min="524" max="524" width="13.140625" bestFit="1" customWidth="1"/>
    <col min="525" max="525" width="9.42578125" customWidth="1"/>
    <col min="526" max="526" width="11.42578125" bestFit="1" customWidth="1"/>
    <col min="527" max="529" width="9.42578125" customWidth="1"/>
    <col min="530" max="530" width="10.5703125" customWidth="1"/>
    <col min="531" max="532" width="9.42578125" customWidth="1"/>
    <col min="533" max="533" width="12.7109375" customWidth="1"/>
    <col min="534" max="534" width="11" customWidth="1"/>
    <col min="535" max="535" width="13.42578125" customWidth="1"/>
    <col min="536" max="537" width="13.7109375" customWidth="1"/>
    <col min="538" max="539" width="15" customWidth="1"/>
    <col min="540" max="546" width="13.7109375" customWidth="1"/>
    <col min="547" max="554" width="15" customWidth="1"/>
    <col min="770" max="770" width="1.7109375" customWidth="1"/>
    <col min="771" max="771" width="9.140625" customWidth="1"/>
    <col min="772" max="772" width="9.42578125" customWidth="1"/>
    <col min="773" max="773" width="12.5703125" customWidth="1"/>
    <col min="774" max="774" width="13.140625" customWidth="1"/>
    <col min="775" max="775" width="9.42578125" customWidth="1"/>
    <col min="776" max="776" width="12.140625" customWidth="1"/>
    <col min="777" max="778" width="9.42578125" customWidth="1"/>
    <col min="779" max="779" width="13.140625" customWidth="1"/>
    <col min="780" max="780" width="13.140625" bestFit="1" customWidth="1"/>
    <col min="781" max="781" width="9.42578125" customWidth="1"/>
    <col min="782" max="782" width="11.42578125" bestFit="1" customWidth="1"/>
    <col min="783" max="785" width="9.42578125" customWidth="1"/>
    <col min="786" max="786" width="10.5703125" customWidth="1"/>
    <col min="787" max="788" width="9.42578125" customWidth="1"/>
    <col min="789" max="789" width="12.7109375" customWidth="1"/>
    <col min="790" max="790" width="11" customWidth="1"/>
    <col min="791" max="791" width="13.42578125" customWidth="1"/>
    <col min="792" max="793" width="13.7109375" customWidth="1"/>
    <col min="794" max="795" width="15" customWidth="1"/>
    <col min="796" max="802" width="13.7109375" customWidth="1"/>
    <col min="803" max="810" width="15" customWidth="1"/>
    <col min="1026" max="1026" width="1.7109375" customWidth="1"/>
    <col min="1027" max="1027" width="9.140625" customWidth="1"/>
    <col min="1028" max="1028" width="9.42578125" customWidth="1"/>
    <col min="1029" max="1029" width="12.5703125" customWidth="1"/>
    <col min="1030" max="1030" width="13.140625" customWidth="1"/>
    <col min="1031" max="1031" width="9.42578125" customWidth="1"/>
    <col min="1032" max="1032" width="12.140625" customWidth="1"/>
    <col min="1033" max="1034" width="9.42578125" customWidth="1"/>
    <col min="1035" max="1035" width="13.140625" customWidth="1"/>
    <col min="1036" max="1036" width="13.140625" bestFit="1" customWidth="1"/>
    <col min="1037" max="1037" width="9.42578125" customWidth="1"/>
    <col min="1038" max="1038" width="11.42578125" bestFit="1" customWidth="1"/>
    <col min="1039" max="1041" width="9.42578125" customWidth="1"/>
    <col min="1042" max="1042" width="10.5703125" customWidth="1"/>
    <col min="1043" max="1044" width="9.42578125" customWidth="1"/>
    <col min="1045" max="1045" width="12.7109375" customWidth="1"/>
    <col min="1046" max="1046" width="11" customWidth="1"/>
    <col min="1047" max="1047" width="13.42578125" customWidth="1"/>
    <col min="1048" max="1049" width="13.7109375" customWidth="1"/>
    <col min="1050" max="1051" width="15" customWidth="1"/>
    <col min="1052" max="1058" width="13.7109375" customWidth="1"/>
    <col min="1059" max="1066" width="15" customWidth="1"/>
    <col min="1282" max="1282" width="1.7109375" customWidth="1"/>
    <col min="1283" max="1283" width="9.140625" customWidth="1"/>
    <col min="1284" max="1284" width="9.42578125" customWidth="1"/>
    <col min="1285" max="1285" width="12.5703125" customWidth="1"/>
    <col min="1286" max="1286" width="13.140625" customWidth="1"/>
    <col min="1287" max="1287" width="9.42578125" customWidth="1"/>
    <col min="1288" max="1288" width="12.140625" customWidth="1"/>
    <col min="1289" max="1290" width="9.42578125" customWidth="1"/>
    <col min="1291" max="1291" width="13.140625" customWidth="1"/>
    <col min="1292" max="1292" width="13.140625" bestFit="1" customWidth="1"/>
    <col min="1293" max="1293" width="9.42578125" customWidth="1"/>
    <col min="1294" max="1294" width="11.42578125" bestFit="1" customWidth="1"/>
    <col min="1295" max="1297" width="9.42578125" customWidth="1"/>
    <col min="1298" max="1298" width="10.5703125" customWidth="1"/>
    <col min="1299" max="1300" width="9.42578125" customWidth="1"/>
    <col min="1301" max="1301" width="12.7109375" customWidth="1"/>
    <col min="1302" max="1302" width="11" customWidth="1"/>
    <col min="1303" max="1303" width="13.42578125" customWidth="1"/>
    <col min="1304" max="1305" width="13.7109375" customWidth="1"/>
    <col min="1306" max="1307" width="15" customWidth="1"/>
    <col min="1308" max="1314" width="13.7109375" customWidth="1"/>
    <col min="1315" max="1322" width="15" customWidth="1"/>
    <col min="1538" max="1538" width="1.7109375" customWidth="1"/>
    <col min="1539" max="1539" width="9.140625" customWidth="1"/>
    <col min="1540" max="1540" width="9.42578125" customWidth="1"/>
    <col min="1541" max="1541" width="12.5703125" customWidth="1"/>
    <col min="1542" max="1542" width="13.140625" customWidth="1"/>
    <col min="1543" max="1543" width="9.42578125" customWidth="1"/>
    <col min="1544" max="1544" width="12.140625" customWidth="1"/>
    <col min="1545" max="1546" width="9.42578125" customWidth="1"/>
    <col min="1547" max="1547" width="13.140625" customWidth="1"/>
    <col min="1548" max="1548" width="13.140625" bestFit="1" customWidth="1"/>
    <col min="1549" max="1549" width="9.42578125" customWidth="1"/>
    <col min="1550" max="1550" width="11.42578125" bestFit="1" customWidth="1"/>
    <col min="1551" max="1553" width="9.42578125" customWidth="1"/>
    <col min="1554" max="1554" width="10.5703125" customWidth="1"/>
    <col min="1555" max="1556" width="9.42578125" customWidth="1"/>
    <col min="1557" max="1557" width="12.7109375" customWidth="1"/>
    <col min="1558" max="1558" width="11" customWidth="1"/>
    <col min="1559" max="1559" width="13.42578125" customWidth="1"/>
    <col min="1560" max="1561" width="13.7109375" customWidth="1"/>
    <col min="1562" max="1563" width="15" customWidth="1"/>
    <col min="1564" max="1570" width="13.7109375" customWidth="1"/>
    <col min="1571" max="1578" width="15" customWidth="1"/>
    <col min="1794" max="1794" width="1.7109375" customWidth="1"/>
    <col min="1795" max="1795" width="9.140625" customWidth="1"/>
    <col min="1796" max="1796" width="9.42578125" customWidth="1"/>
    <col min="1797" max="1797" width="12.5703125" customWidth="1"/>
    <col min="1798" max="1798" width="13.140625" customWidth="1"/>
    <col min="1799" max="1799" width="9.42578125" customWidth="1"/>
    <col min="1800" max="1800" width="12.140625" customWidth="1"/>
    <col min="1801" max="1802" width="9.42578125" customWidth="1"/>
    <col min="1803" max="1803" width="13.140625" customWidth="1"/>
    <col min="1804" max="1804" width="13.140625" bestFit="1" customWidth="1"/>
    <col min="1805" max="1805" width="9.42578125" customWidth="1"/>
    <col min="1806" max="1806" width="11.42578125" bestFit="1" customWidth="1"/>
    <col min="1807" max="1809" width="9.42578125" customWidth="1"/>
    <col min="1810" max="1810" width="10.5703125" customWidth="1"/>
    <col min="1811" max="1812" width="9.42578125" customWidth="1"/>
    <col min="1813" max="1813" width="12.7109375" customWidth="1"/>
    <col min="1814" max="1814" width="11" customWidth="1"/>
    <col min="1815" max="1815" width="13.42578125" customWidth="1"/>
    <col min="1816" max="1817" width="13.7109375" customWidth="1"/>
    <col min="1818" max="1819" width="15" customWidth="1"/>
    <col min="1820" max="1826" width="13.7109375" customWidth="1"/>
    <col min="1827" max="1834" width="15" customWidth="1"/>
    <col min="2050" max="2050" width="1.7109375" customWidth="1"/>
    <col min="2051" max="2051" width="9.140625" customWidth="1"/>
    <col min="2052" max="2052" width="9.42578125" customWidth="1"/>
    <col min="2053" max="2053" width="12.5703125" customWidth="1"/>
    <col min="2054" max="2054" width="13.140625" customWidth="1"/>
    <col min="2055" max="2055" width="9.42578125" customWidth="1"/>
    <col min="2056" max="2056" width="12.140625" customWidth="1"/>
    <col min="2057" max="2058" width="9.42578125" customWidth="1"/>
    <col min="2059" max="2059" width="13.140625" customWidth="1"/>
    <col min="2060" max="2060" width="13.140625" bestFit="1" customWidth="1"/>
    <col min="2061" max="2061" width="9.42578125" customWidth="1"/>
    <col min="2062" max="2062" width="11.42578125" bestFit="1" customWidth="1"/>
    <col min="2063" max="2065" width="9.42578125" customWidth="1"/>
    <col min="2066" max="2066" width="10.5703125" customWidth="1"/>
    <col min="2067" max="2068" width="9.42578125" customWidth="1"/>
    <col min="2069" max="2069" width="12.7109375" customWidth="1"/>
    <col min="2070" max="2070" width="11" customWidth="1"/>
    <col min="2071" max="2071" width="13.42578125" customWidth="1"/>
    <col min="2072" max="2073" width="13.7109375" customWidth="1"/>
    <col min="2074" max="2075" width="15" customWidth="1"/>
    <col min="2076" max="2082" width="13.7109375" customWidth="1"/>
    <col min="2083" max="2090" width="15" customWidth="1"/>
    <col min="2306" max="2306" width="1.7109375" customWidth="1"/>
    <col min="2307" max="2307" width="9.140625" customWidth="1"/>
    <col min="2308" max="2308" width="9.42578125" customWidth="1"/>
    <col min="2309" max="2309" width="12.5703125" customWidth="1"/>
    <col min="2310" max="2310" width="13.140625" customWidth="1"/>
    <col min="2311" max="2311" width="9.42578125" customWidth="1"/>
    <col min="2312" max="2312" width="12.140625" customWidth="1"/>
    <col min="2313" max="2314" width="9.42578125" customWidth="1"/>
    <col min="2315" max="2315" width="13.140625" customWidth="1"/>
    <col min="2316" max="2316" width="13.140625" bestFit="1" customWidth="1"/>
    <col min="2317" max="2317" width="9.42578125" customWidth="1"/>
    <col min="2318" max="2318" width="11.42578125" bestFit="1" customWidth="1"/>
    <col min="2319" max="2321" width="9.42578125" customWidth="1"/>
    <col min="2322" max="2322" width="10.5703125" customWidth="1"/>
    <col min="2323" max="2324" width="9.42578125" customWidth="1"/>
    <col min="2325" max="2325" width="12.7109375" customWidth="1"/>
    <col min="2326" max="2326" width="11" customWidth="1"/>
    <col min="2327" max="2327" width="13.42578125" customWidth="1"/>
    <col min="2328" max="2329" width="13.7109375" customWidth="1"/>
    <col min="2330" max="2331" width="15" customWidth="1"/>
    <col min="2332" max="2338" width="13.7109375" customWidth="1"/>
    <col min="2339" max="2346" width="15" customWidth="1"/>
    <col min="2562" max="2562" width="1.7109375" customWidth="1"/>
    <col min="2563" max="2563" width="9.140625" customWidth="1"/>
    <col min="2564" max="2564" width="9.42578125" customWidth="1"/>
    <col min="2565" max="2565" width="12.5703125" customWidth="1"/>
    <col min="2566" max="2566" width="13.140625" customWidth="1"/>
    <col min="2567" max="2567" width="9.42578125" customWidth="1"/>
    <col min="2568" max="2568" width="12.140625" customWidth="1"/>
    <col min="2569" max="2570" width="9.42578125" customWidth="1"/>
    <col min="2571" max="2571" width="13.140625" customWidth="1"/>
    <col min="2572" max="2572" width="13.140625" bestFit="1" customWidth="1"/>
    <col min="2573" max="2573" width="9.42578125" customWidth="1"/>
    <col min="2574" max="2574" width="11.42578125" bestFit="1" customWidth="1"/>
    <col min="2575" max="2577" width="9.42578125" customWidth="1"/>
    <col min="2578" max="2578" width="10.5703125" customWidth="1"/>
    <col min="2579" max="2580" width="9.42578125" customWidth="1"/>
    <col min="2581" max="2581" width="12.7109375" customWidth="1"/>
    <col min="2582" max="2582" width="11" customWidth="1"/>
    <col min="2583" max="2583" width="13.42578125" customWidth="1"/>
    <col min="2584" max="2585" width="13.7109375" customWidth="1"/>
    <col min="2586" max="2587" width="15" customWidth="1"/>
    <col min="2588" max="2594" width="13.7109375" customWidth="1"/>
    <col min="2595" max="2602" width="15" customWidth="1"/>
    <col min="2818" max="2818" width="1.7109375" customWidth="1"/>
    <col min="2819" max="2819" width="9.140625" customWidth="1"/>
    <col min="2820" max="2820" width="9.42578125" customWidth="1"/>
    <col min="2821" max="2821" width="12.5703125" customWidth="1"/>
    <col min="2822" max="2822" width="13.140625" customWidth="1"/>
    <col min="2823" max="2823" width="9.42578125" customWidth="1"/>
    <col min="2824" max="2824" width="12.140625" customWidth="1"/>
    <col min="2825" max="2826" width="9.42578125" customWidth="1"/>
    <col min="2827" max="2827" width="13.140625" customWidth="1"/>
    <col min="2828" max="2828" width="13.140625" bestFit="1" customWidth="1"/>
    <col min="2829" max="2829" width="9.42578125" customWidth="1"/>
    <col min="2830" max="2830" width="11.42578125" bestFit="1" customWidth="1"/>
    <col min="2831" max="2833" width="9.42578125" customWidth="1"/>
    <col min="2834" max="2834" width="10.5703125" customWidth="1"/>
    <col min="2835" max="2836" width="9.42578125" customWidth="1"/>
    <col min="2837" max="2837" width="12.7109375" customWidth="1"/>
    <col min="2838" max="2838" width="11" customWidth="1"/>
    <col min="2839" max="2839" width="13.42578125" customWidth="1"/>
    <col min="2840" max="2841" width="13.7109375" customWidth="1"/>
    <col min="2842" max="2843" width="15" customWidth="1"/>
    <col min="2844" max="2850" width="13.7109375" customWidth="1"/>
    <col min="2851" max="2858" width="15" customWidth="1"/>
    <col min="3074" max="3074" width="1.7109375" customWidth="1"/>
    <col min="3075" max="3075" width="9.140625" customWidth="1"/>
    <col min="3076" max="3076" width="9.42578125" customWidth="1"/>
    <col min="3077" max="3077" width="12.5703125" customWidth="1"/>
    <col min="3078" max="3078" width="13.140625" customWidth="1"/>
    <col min="3079" max="3079" width="9.42578125" customWidth="1"/>
    <col min="3080" max="3080" width="12.140625" customWidth="1"/>
    <col min="3081" max="3082" width="9.42578125" customWidth="1"/>
    <col min="3083" max="3083" width="13.140625" customWidth="1"/>
    <col min="3084" max="3084" width="13.140625" bestFit="1" customWidth="1"/>
    <col min="3085" max="3085" width="9.42578125" customWidth="1"/>
    <col min="3086" max="3086" width="11.42578125" bestFit="1" customWidth="1"/>
    <col min="3087" max="3089" width="9.42578125" customWidth="1"/>
    <col min="3090" max="3090" width="10.5703125" customWidth="1"/>
    <col min="3091" max="3092" width="9.42578125" customWidth="1"/>
    <col min="3093" max="3093" width="12.7109375" customWidth="1"/>
    <col min="3094" max="3094" width="11" customWidth="1"/>
    <col min="3095" max="3095" width="13.42578125" customWidth="1"/>
    <col min="3096" max="3097" width="13.7109375" customWidth="1"/>
    <col min="3098" max="3099" width="15" customWidth="1"/>
    <col min="3100" max="3106" width="13.7109375" customWidth="1"/>
    <col min="3107" max="3114" width="15" customWidth="1"/>
    <col min="3330" max="3330" width="1.7109375" customWidth="1"/>
    <col min="3331" max="3331" width="9.140625" customWidth="1"/>
    <col min="3332" max="3332" width="9.42578125" customWidth="1"/>
    <col min="3333" max="3333" width="12.5703125" customWidth="1"/>
    <col min="3334" max="3334" width="13.140625" customWidth="1"/>
    <col min="3335" max="3335" width="9.42578125" customWidth="1"/>
    <col min="3336" max="3336" width="12.140625" customWidth="1"/>
    <col min="3337" max="3338" width="9.42578125" customWidth="1"/>
    <col min="3339" max="3339" width="13.140625" customWidth="1"/>
    <col min="3340" max="3340" width="13.140625" bestFit="1" customWidth="1"/>
    <col min="3341" max="3341" width="9.42578125" customWidth="1"/>
    <col min="3342" max="3342" width="11.42578125" bestFit="1" customWidth="1"/>
    <col min="3343" max="3345" width="9.42578125" customWidth="1"/>
    <col min="3346" max="3346" width="10.5703125" customWidth="1"/>
    <col min="3347" max="3348" width="9.42578125" customWidth="1"/>
    <col min="3349" max="3349" width="12.7109375" customWidth="1"/>
    <col min="3350" max="3350" width="11" customWidth="1"/>
    <col min="3351" max="3351" width="13.42578125" customWidth="1"/>
    <col min="3352" max="3353" width="13.7109375" customWidth="1"/>
    <col min="3354" max="3355" width="15" customWidth="1"/>
    <col min="3356" max="3362" width="13.7109375" customWidth="1"/>
    <col min="3363" max="3370" width="15" customWidth="1"/>
    <col min="3586" max="3586" width="1.7109375" customWidth="1"/>
    <col min="3587" max="3587" width="9.140625" customWidth="1"/>
    <col min="3588" max="3588" width="9.42578125" customWidth="1"/>
    <col min="3589" max="3589" width="12.5703125" customWidth="1"/>
    <col min="3590" max="3590" width="13.140625" customWidth="1"/>
    <col min="3591" max="3591" width="9.42578125" customWidth="1"/>
    <col min="3592" max="3592" width="12.140625" customWidth="1"/>
    <col min="3593" max="3594" width="9.42578125" customWidth="1"/>
    <col min="3595" max="3595" width="13.140625" customWidth="1"/>
    <col min="3596" max="3596" width="13.140625" bestFit="1" customWidth="1"/>
    <col min="3597" max="3597" width="9.42578125" customWidth="1"/>
    <col min="3598" max="3598" width="11.42578125" bestFit="1" customWidth="1"/>
    <col min="3599" max="3601" width="9.42578125" customWidth="1"/>
    <col min="3602" max="3602" width="10.5703125" customWidth="1"/>
    <col min="3603" max="3604" width="9.42578125" customWidth="1"/>
    <col min="3605" max="3605" width="12.7109375" customWidth="1"/>
    <col min="3606" max="3606" width="11" customWidth="1"/>
    <col min="3607" max="3607" width="13.42578125" customWidth="1"/>
    <col min="3608" max="3609" width="13.7109375" customWidth="1"/>
    <col min="3610" max="3611" width="15" customWidth="1"/>
    <col min="3612" max="3618" width="13.7109375" customWidth="1"/>
    <col min="3619" max="3626" width="15" customWidth="1"/>
    <col min="3842" max="3842" width="1.7109375" customWidth="1"/>
    <col min="3843" max="3843" width="9.140625" customWidth="1"/>
    <col min="3844" max="3844" width="9.42578125" customWidth="1"/>
    <col min="3845" max="3845" width="12.5703125" customWidth="1"/>
    <col min="3846" max="3846" width="13.140625" customWidth="1"/>
    <col min="3847" max="3847" width="9.42578125" customWidth="1"/>
    <col min="3848" max="3848" width="12.140625" customWidth="1"/>
    <col min="3849" max="3850" width="9.42578125" customWidth="1"/>
    <col min="3851" max="3851" width="13.140625" customWidth="1"/>
    <col min="3852" max="3852" width="13.140625" bestFit="1" customWidth="1"/>
    <col min="3853" max="3853" width="9.42578125" customWidth="1"/>
    <col min="3854" max="3854" width="11.42578125" bestFit="1" customWidth="1"/>
    <col min="3855" max="3857" width="9.42578125" customWidth="1"/>
    <col min="3858" max="3858" width="10.5703125" customWidth="1"/>
    <col min="3859" max="3860" width="9.42578125" customWidth="1"/>
    <col min="3861" max="3861" width="12.7109375" customWidth="1"/>
    <col min="3862" max="3862" width="11" customWidth="1"/>
    <col min="3863" max="3863" width="13.42578125" customWidth="1"/>
    <col min="3864" max="3865" width="13.7109375" customWidth="1"/>
    <col min="3866" max="3867" width="15" customWidth="1"/>
    <col min="3868" max="3874" width="13.7109375" customWidth="1"/>
    <col min="3875" max="3882" width="15" customWidth="1"/>
    <col min="4098" max="4098" width="1.7109375" customWidth="1"/>
    <col min="4099" max="4099" width="9.140625" customWidth="1"/>
    <col min="4100" max="4100" width="9.42578125" customWidth="1"/>
    <col min="4101" max="4101" width="12.5703125" customWidth="1"/>
    <col min="4102" max="4102" width="13.140625" customWidth="1"/>
    <col min="4103" max="4103" width="9.42578125" customWidth="1"/>
    <col min="4104" max="4104" width="12.140625" customWidth="1"/>
    <col min="4105" max="4106" width="9.42578125" customWidth="1"/>
    <col min="4107" max="4107" width="13.140625" customWidth="1"/>
    <col min="4108" max="4108" width="13.140625" bestFit="1" customWidth="1"/>
    <col min="4109" max="4109" width="9.42578125" customWidth="1"/>
    <col min="4110" max="4110" width="11.42578125" bestFit="1" customWidth="1"/>
    <col min="4111" max="4113" width="9.42578125" customWidth="1"/>
    <col min="4114" max="4114" width="10.5703125" customWidth="1"/>
    <col min="4115" max="4116" width="9.42578125" customWidth="1"/>
    <col min="4117" max="4117" width="12.7109375" customWidth="1"/>
    <col min="4118" max="4118" width="11" customWidth="1"/>
    <col min="4119" max="4119" width="13.42578125" customWidth="1"/>
    <col min="4120" max="4121" width="13.7109375" customWidth="1"/>
    <col min="4122" max="4123" width="15" customWidth="1"/>
    <col min="4124" max="4130" width="13.7109375" customWidth="1"/>
    <col min="4131" max="4138" width="15" customWidth="1"/>
    <col min="4354" max="4354" width="1.7109375" customWidth="1"/>
    <col min="4355" max="4355" width="9.140625" customWidth="1"/>
    <col min="4356" max="4356" width="9.42578125" customWidth="1"/>
    <col min="4357" max="4357" width="12.5703125" customWidth="1"/>
    <col min="4358" max="4358" width="13.140625" customWidth="1"/>
    <col min="4359" max="4359" width="9.42578125" customWidth="1"/>
    <col min="4360" max="4360" width="12.140625" customWidth="1"/>
    <col min="4361" max="4362" width="9.42578125" customWidth="1"/>
    <col min="4363" max="4363" width="13.140625" customWidth="1"/>
    <col min="4364" max="4364" width="13.140625" bestFit="1" customWidth="1"/>
    <col min="4365" max="4365" width="9.42578125" customWidth="1"/>
    <col min="4366" max="4366" width="11.42578125" bestFit="1" customWidth="1"/>
    <col min="4367" max="4369" width="9.42578125" customWidth="1"/>
    <col min="4370" max="4370" width="10.5703125" customWidth="1"/>
    <col min="4371" max="4372" width="9.42578125" customWidth="1"/>
    <col min="4373" max="4373" width="12.7109375" customWidth="1"/>
    <col min="4374" max="4374" width="11" customWidth="1"/>
    <col min="4375" max="4375" width="13.42578125" customWidth="1"/>
    <col min="4376" max="4377" width="13.7109375" customWidth="1"/>
    <col min="4378" max="4379" width="15" customWidth="1"/>
    <col min="4380" max="4386" width="13.7109375" customWidth="1"/>
    <col min="4387" max="4394" width="15" customWidth="1"/>
    <col min="4610" max="4610" width="1.7109375" customWidth="1"/>
    <col min="4611" max="4611" width="9.140625" customWidth="1"/>
    <col min="4612" max="4612" width="9.42578125" customWidth="1"/>
    <col min="4613" max="4613" width="12.5703125" customWidth="1"/>
    <col min="4614" max="4614" width="13.140625" customWidth="1"/>
    <col min="4615" max="4615" width="9.42578125" customWidth="1"/>
    <col min="4616" max="4616" width="12.140625" customWidth="1"/>
    <col min="4617" max="4618" width="9.42578125" customWidth="1"/>
    <col min="4619" max="4619" width="13.140625" customWidth="1"/>
    <col min="4620" max="4620" width="13.140625" bestFit="1" customWidth="1"/>
    <col min="4621" max="4621" width="9.42578125" customWidth="1"/>
    <col min="4622" max="4622" width="11.42578125" bestFit="1" customWidth="1"/>
    <col min="4623" max="4625" width="9.42578125" customWidth="1"/>
    <col min="4626" max="4626" width="10.5703125" customWidth="1"/>
    <col min="4627" max="4628" width="9.42578125" customWidth="1"/>
    <col min="4629" max="4629" width="12.7109375" customWidth="1"/>
    <col min="4630" max="4630" width="11" customWidth="1"/>
    <col min="4631" max="4631" width="13.42578125" customWidth="1"/>
    <col min="4632" max="4633" width="13.7109375" customWidth="1"/>
    <col min="4634" max="4635" width="15" customWidth="1"/>
    <col min="4636" max="4642" width="13.7109375" customWidth="1"/>
    <col min="4643" max="4650" width="15" customWidth="1"/>
    <col min="4866" max="4866" width="1.7109375" customWidth="1"/>
    <col min="4867" max="4867" width="9.140625" customWidth="1"/>
    <col min="4868" max="4868" width="9.42578125" customWidth="1"/>
    <col min="4869" max="4869" width="12.5703125" customWidth="1"/>
    <col min="4870" max="4870" width="13.140625" customWidth="1"/>
    <col min="4871" max="4871" width="9.42578125" customWidth="1"/>
    <col min="4872" max="4872" width="12.140625" customWidth="1"/>
    <col min="4873" max="4874" width="9.42578125" customWidth="1"/>
    <col min="4875" max="4875" width="13.140625" customWidth="1"/>
    <col min="4876" max="4876" width="13.140625" bestFit="1" customWidth="1"/>
    <col min="4877" max="4877" width="9.42578125" customWidth="1"/>
    <col min="4878" max="4878" width="11.42578125" bestFit="1" customWidth="1"/>
    <col min="4879" max="4881" width="9.42578125" customWidth="1"/>
    <col min="4882" max="4882" width="10.5703125" customWidth="1"/>
    <col min="4883" max="4884" width="9.42578125" customWidth="1"/>
    <col min="4885" max="4885" width="12.7109375" customWidth="1"/>
    <col min="4886" max="4886" width="11" customWidth="1"/>
    <col min="4887" max="4887" width="13.42578125" customWidth="1"/>
    <col min="4888" max="4889" width="13.7109375" customWidth="1"/>
    <col min="4890" max="4891" width="15" customWidth="1"/>
    <col min="4892" max="4898" width="13.7109375" customWidth="1"/>
    <col min="4899" max="4906" width="15" customWidth="1"/>
    <col min="5122" max="5122" width="1.7109375" customWidth="1"/>
    <col min="5123" max="5123" width="9.140625" customWidth="1"/>
    <col min="5124" max="5124" width="9.42578125" customWidth="1"/>
    <col min="5125" max="5125" width="12.5703125" customWidth="1"/>
    <col min="5126" max="5126" width="13.140625" customWidth="1"/>
    <col min="5127" max="5127" width="9.42578125" customWidth="1"/>
    <col min="5128" max="5128" width="12.140625" customWidth="1"/>
    <col min="5129" max="5130" width="9.42578125" customWidth="1"/>
    <col min="5131" max="5131" width="13.140625" customWidth="1"/>
    <col min="5132" max="5132" width="13.140625" bestFit="1" customWidth="1"/>
    <col min="5133" max="5133" width="9.42578125" customWidth="1"/>
    <col min="5134" max="5134" width="11.42578125" bestFit="1" customWidth="1"/>
    <col min="5135" max="5137" width="9.42578125" customWidth="1"/>
    <col min="5138" max="5138" width="10.5703125" customWidth="1"/>
    <col min="5139" max="5140" width="9.42578125" customWidth="1"/>
    <col min="5141" max="5141" width="12.7109375" customWidth="1"/>
    <col min="5142" max="5142" width="11" customWidth="1"/>
    <col min="5143" max="5143" width="13.42578125" customWidth="1"/>
    <col min="5144" max="5145" width="13.7109375" customWidth="1"/>
    <col min="5146" max="5147" width="15" customWidth="1"/>
    <col min="5148" max="5154" width="13.7109375" customWidth="1"/>
    <col min="5155" max="5162" width="15" customWidth="1"/>
    <col min="5378" max="5378" width="1.7109375" customWidth="1"/>
    <col min="5379" max="5379" width="9.140625" customWidth="1"/>
    <col min="5380" max="5380" width="9.42578125" customWidth="1"/>
    <col min="5381" max="5381" width="12.5703125" customWidth="1"/>
    <col min="5382" max="5382" width="13.140625" customWidth="1"/>
    <col min="5383" max="5383" width="9.42578125" customWidth="1"/>
    <col min="5384" max="5384" width="12.140625" customWidth="1"/>
    <col min="5385" max="5386" width="9.42578125" customWidth="1"/>
    <col min="5387" max="5387" width="13.140625" customWidth="1"/>
    <col min="5388" max="5388" width="13.140625" bestFit="1" customWidth="1"/>
    <col min="5389" max="5389" width="9.42578125" customWidth="1"/>
    <col min="5390" max="5390" width="11.42578125" bestFit="1" customWidth="1"/>
    <col min="5391" max="5393" width="9.42578125" customWidth="1"/>
    <col min="5394" max="5394" width="10.5703125" customWidth="1"/>
    <col min="5395" max="5396" width="9.42578125" customWidth="1"/>
    <col min="5397" max="5397" width="12.7109375" customWidth="1"/>
    <col min="5398" max="5398" width="11" customWidth="1"/>
    <col min="5399" max="5399" width="13.42578125" customWidth="1"/>
    <col min="5400" max="5401" width="13.7109375" customWidth="1"/>
    <col min="5402" max="5403" width="15" customWidth="1"/>
    <col min="5404" max="5410" width="13.7109375" customWidth="1"/>
    <col min="5411" max="5418" width="15" customWidth="1"/>
    <col min="5634" max="5634" width="1.7109375" customWidth="1"/>
    <col min="5635" max="5635" width="9.140625" customWidth="1"/>
    <col min="5636" max="5636" width="9.42578125" customWidth="1"/>
    <col min="5637" max="5637" width="12.5703125" customWidth="1"/>
    <col min="5638" max="5638" width="13.140625" customWidth="1"/>
    <col min="5639" max="5639" width="9.42578125" customWidth="1"/>
    <col min="5640" max="5640" width="12.140625" customWidth="1"/>
    <col min="5641" max="5642" width="9.42578125" customWidth="1"/>
    <col min="5643" max="5643" width="13.140625" customWidth="1"/>
    <col min="5644" max="5644" width="13.140625" bestFit="1" customWidth="1"/>
    <col min="5645" max="5645" width="9.42578125" customWidth="1"/>
    <col min="5646" max="5646" width="11.42578125" bestFit="1" customWidth="1"/>
    <col min="5647" max="5649" width="9.42578125" customWidth="1"/>
    <col min="5650" max="5650" width="10.5703125" customWidth="1"/>
    <col min="5651" max="5652" width="9.42578125" customWidth="1"/>
    <col min="5653" max="5653" width="12.7109375" customWidth="1"/>
    <col min="5654" max="5654" width="11" customWidth="1"/>
    <col min="5655" max="5655" width="13.42578125" customWidth="1"/>
    <col min="5656" max="5657" width="13.7109375" customWidth="1"/>
    <col min="5658" max="5659" width="15" customWidth="1"/>
    <col min="5660" max="5666" width="13.7109375" customWidth="1"/>
    <col min="5667" max="5674" width="15" customWidth="1"/>
    <col min="5890" max="5890" width="1.7109375" customWidth="1"/>
    <col min="5891" max="5891" width="9.140625" customWidth="1"/>
    <col min="5892" max="5892" width="9.42578125" customWidth="1"/>
    <col min="5893" max="5893" width="12.5703125" customWidth="1"/>
    <col min="5894" max="5894" width="13.140625" customWidth="1"/>
    <col min="5895" max="5895" width="9.42578125" customWidth="1"/>
    <col min="5896" max="5896" width="12.140625" customWidth="1"/>
    <col min="5897" max="5898" width="9.42578125" customWidth="1"/>
    <col min="5899" max="5899" width="13.140625" customWidth="1"/>
    <col min="5900" max="5900" width="13.140625" bestFit="1" customWidth="1"/>
    <col min="5901" max="5901" width="9.42578125" customWidth="1"/>
    <col min="5902" max="5902" width="11.42578125" bestFit="1" customWidth="1"/>
    <col min="5903" max="5905" width="9.42578125" customWidth="1"/>
    <col min="5906" max="5906" width="10.5703125" customWidth="1"/>
    <col min="5907" max="5908" width="9.42578125" customWidth="1"/>
    <col min="5909" max="5909" width="12.7109375" customWidth="1"/>
    <col min="5910" max="5910" width="11" customWidth="1"/>
    <col min="5911" max="5911" width="13.42578125" customWidth="1"/>
    <col min="5912" max="5913" width="13.7109375" customWidth="1"/>
    <col min="5914" max="5915" width="15" customWidth="1"/>
    <col min="5916" max="5922" width="13.7109375" customWidth="1"/>
    <col min="5923" max="5930" width="15" customWidth="1"/>
    <col min="6146" max="6146" width="1.7109375" customWidth="1"/>
    <col min="6147" max="6147" width="9.140625" customWidth="1"/>
    <col min="6148" max="6148" width="9.42578125" customWidth="1"/>
    <col min="6149" max="6149" width="12.5703125" customWidth="1"/>
    <col min="6150" max="6150" width="13.140625" customWidth="1"/>
    <col min="6151" max="6151" width="9.42578125" customWidth="1"/>
    <col min="6152" max="6152" width="12.140625" customWidth="1"/>
    <col min="6153" max="6154" width="9.42578125" customWidth="1"/>
    <col min="6155" max="6155" width="13.140625" customWidth="1"/>
    <col min="6156" max="6156" width="13.140625" bestFit="1" customWidth="1"/>
    <col min="6157" max="6157" width="9.42578125" customWidth="1"/>
    <col min="6158" max="6158" width="11.42578125" bestFit="1" customWidth="1"/>
    <col min="6159" max="6161" width="9.42578125" customWidth="1"/>
    <col min="6162" max="6162" width="10.5703125" customWidth="1"/>
    <col min="6163" max="6164" width="9.42578125" customWidth="1"/>
    <col min="6165" max="6165" width="12.7109375" customWidth="1"/>
    <col min="6166" max="6166" width="11" customWidth="1"/>
    <col min="6167" max="6167" width="13.42578125" customWidth="1"/>
    <col min="6168" max="6169" width="13.7109375" customWidth="1"/>
    <col min="6170" max="6171" width="15" customWidth="1"/>
    <col min="6172" max="6178" width="13.7109375" customWidth="1"/>
    <col min="6179" max="6186" width="15" customWidth="1"/>
    <col min="6402" max="6402" width="1.7109375" customWidth="1"/>
    <col min="6403" max="6403" width="9.140625" customWidth="1"/>
    <col min="6404" max="6404" width="9.42578125" customWidth="1"/>
    <col min="6405" max="6405" width="12.5703125" customWidth="1"/>
    <col min="6406" max="6406" width="13.140625" customWidth="1"/>
    <col min="6407" max="6407" width="9.42578125" customWidth="1"/>
    <col min="6408" max="6408" width="12.140625" customWidth="1"/>
    <col min="6409" max="6410" width="9.42578125" customWidth="1"/>
    <col min="6411" max="6411" width="13.140625" customWidth="1"/>
    <col min="6412" max="6412" width="13.140625" bestFit="1" customWidth="1"/>
    <col min="6413" max="6413" width="9.42578125" customWidth="1"/>
    <col min="6414" max="6414" width="11.42578125" bestFit="1" customWidth="1"/>
    <col min="6415" max="6417" width="9.42578125" customWidth="1"/>
    <col min="6418" max="6418" width="10.5703125" customWidth="1"/>
    <col min="6419" max="6420" width="9.42578125" customWidth="1"/>
    <col min="6421" max="6421" width="12.7109375" customWidth="1"/>
    <col min="6422" max="6422" width="11" customWidth="1"/>
    <col min="6423" max="6423" width="13.42578125" customWidth="1"/>
    <col min="6424" max="6425" width="13.7109375" customWidth="1"/>
    <col min="6426" max="6427" width="15" customWidth="1"/>
    <col min="6428" max="6434" width="13.7109375" customWidth="1"/>
    <col min="6435" max="6442" width="15" customWidth="1"/>
    <col min="6658" max="6658" width="1.7109375" customWidth="1"/>
    <col min="6659" max="6659" width="9.140625" customWidth="1"/>
    <col min="6660" max="6660" width="9.42578125" customWidth="1"/>
    <col min="6661" max="6661" width="12.5703125" customWidth="1"/>
    <col min="6662" max="6662" width="13.140625" customWidth="1"/>
    <col min="6663" max="6663" width="9.42578125" customWidth="1"/>
    <col min="6664" max="6664" width="12.140625" customWidth="1"/>
    <col min="6665" max="6666" width="9.42578125" customWidth="1"/>
    <col min="6667" max="6667" width="13.140625" customWidth="1"/>
    <col min="6668" max="6668" width="13.140625" bestFit="1" customWidth="1"/>
    <col min="6669" max="6669" width="9.42578125" customWidth="1"/>
    <col min="6670" max="6670" width="11.42578125" bestFit="1" customWidth="1"/>
    <col min="6671" max="6673" width="9.42578125" customWidth="1"/>
    <col min="6674" max="6674" width="10.5703125" customWidth="1"/>
    <col min="6675" max="6676" width="9.42578125" customWidth="1"/>
    <col min="6677" max="6677" width="12.7109375" customWidth="1"/>
    <col min="6678" max="6678" width="11" customWidth="1"/>
    <col min="6679" max="6679" width="13.42578125" customWidth="1"/>
    <col min="6680" max="6681" width="13.7109375" customWidth="1"/>
    <col min="6682" max="6683" width="15" customWidth="1"/>
    <col min="6684" max="6690" width="13.7109375" customWidth="1"/>
    <col min="6691" max="6698" width="15" customWidth="1"/>
    <col min="6914" max="6914" width="1.7109375" customWidth="1"/>
    <col min="6915" max="6915" width="9.140625" customWidth="1"/>
    <col min="6916" max="6916" width="9.42578125" customWidth="1"/>
    <col min="6917" max="6917" width="12.5703125" customWidth="1"/>
    <col min="6918" max="6918" width="13.140625" customWidth="1"/>
    <col min="6919" max="6919" width="9.42578125" customWidth="1"/>
    <col min="6920" max="6920" width="12.140625" customWidth="1"/>
    <col min="6921" max="6922" width="9.42578125" customWidth="1"/>
    <col min="6923" max="6923" width="13.140625" customWidth="1"/>
    <col min="6924" max="6924" width="13.140625" bestFit="1" customWidth="1"/>
    <col min="6925" max="6925" width="9.42578125" customWidth="1"/>
    <col min="6926" max="6926" width="11.42578125" bestFit="1" customWidth="1"/>
    <col min="6927" max="6929" width="9.42578125" customWidth="1"/>
    <col min="6930" max="6930" width="10.5703125" customWidth="1"/>
    <col min="6931" max="6932" width="9.42578125" customWidth="1"/>
    <col min="6933" max="6933" width="12.7109375" customWidth="1"/>
    <col min="6934" max="6934" width="11" customWidth="1"/>
    <col min="6935" max="6935" width="13.42578125" customWidth="1"/>
    <col min="6936" max="6937" width="13.7109375" customWidth="1"/>
    <col min="6938" max="6939" width="15" customWidth="1"/>
    <col min="6940" max="6946" width="13.7109375" customWidth="1"/>
    <col min="6947" max="6954" width="15" customWidth="1"/>
    <col min="7170" max="7170" width="1.7109375" customWidth="1"/>
    <col min="7171" max="7171" width="9.140625" customWidth="1"/>
    <col min="7172" max="7172" width="9.42578125" customWidth="1"/>
    <col min="7173" max="7173" width="12.5703125" customWidth="1"/>
    <col min="7174" max="7174" width="13.140625" customWidth="1"/>
    <col min="7175" max="7175" width="9.42578125" customWidth="1"/>
    <col min="7176" max="7176" width="12.140625" customWidth="1"/>
    <col min="7177" max="7178" width="9.42578125" customWidth="1"/>
    <col min="7179" max="7179" width="13.140625" customWidth="1"/>
    <col min="7180" max="7180" width="13.140625" bestFit="1" customWidth="1"/>
    <col min="7181" max="7181" width="9.42578125" customWidth="1"/>
    <col min="7182" max="7182" width="11.42578125" bestFit="1" customWidth="1"/>
    <col min="7183" max="7185" width="9.42578125" customWidth="1"/>
    <col min="7186" max="7186" width="10.5703125" customWidth="1"/>
    <col min="7187" max="7188" width="9.42578125" customWidth="1"/>
    <col min="7189" max="7189" width="12.7109375" customWidth="1"/>
    <col min="7190" max="7190" width="11" customWidth="1"/>
    <col min="7191" max="7191" width="13.42578125" customWidth="1"/>
    <col min="7192" max="7193" width="13.7109375" customWidth="1"/>
    <col min="7194" max="7195" width="15" customWidth="1"/>
    <col min="7196" max="7202" width="13.7109375" customWidth="1"/>
    <col min="7203" max="7210" width="15" customWidth="1"/>
    <col min="7426" max="7426" width="1.7109375" customWidth="1"/>
    <col min="7427" max="7427" width="9.140625" customWidth="1"/>
    <col min="7428" max="7428" width="9.42578125" customWidth="1"/>
    <col min="7429" max="7429" width="12.5703125" customWidth="1"/>
    <col min="7430" max="7430" width="13.140625" customWidth="1"/>
    <col min="7431" max="7431" width="9.42578125" customWidth="1"/>
    <col min="7432" max="7432" width="12.140625" customWidth="1"/>
    <col min="7433" max="7434" width="9.42578125" customWidth="1"/>
    <col min="7435" max="7435" width="13.140625" customWidth="1"/>
    <col min="7436" max="7436" width="13.140625" bestFit="1" customWidth="1"/>
    <col min="7437" max="7437" width="9.42578125" customWidth="1"/>
    <col min="7438" max="7438" width="11.42578125" bestFit="1" customWidth="1"/>
    <col min="7439" max="7441" width="9.42578125" customWidth="1"/>
    <col min="7442" max="7442" width="10.5703125" customWidth="1"/>
    <col min="7443" max="7444" width="9.42578125" customWidth="1"/>
    <col min="7445" max="7445" width="12.7109375" customWidth="1"/>
    <col min="7446" max="7446" width="11" customWidth="1"/>
    <col min="7447" max="7447" width="13.42578125" customWidth="1"/>
    <col min="7448" max="7449" width="13.7109375" customWidth="1"/>
    <col min="7450" max="7451" width="15" customWidth="1"/>
    <col min="7452" max="7458" width="13.7109375" customWidth="1"/>
    <col min="7459" max="7466" width="15" customWidth="1"/>
    <col min="7682" max="7682" width="1.7109375" customWidth="1"/>
    <col min="7683" max="7683" width="9.140625" customWidth="1"/>
    <col min="7684" max="7684" width="9.42578125" customWidth="1"/>
    <col min="7685" max="7685" width="12.5703125" customWidth="1"/>
    <col min="7686" max="7686" width="13.140625" customWidth="1"/>
    <col min="7687" max="7687" width="9.42578125" customWidth="1"/>
    <col min="7688" max="7688" width="12.140625" customWidth="1"/>
    <col min="7689" max="7690" width="9.42578125" customWidth="1"/>
    <col min="7691" max="7691" width="13.140625" customWidth="1"/>
    <col min="7692" max="7692" width="13.140625" bestFit="1" customWidth="1"/>
    <col min="7693" max="7693" width="9.42578125" customWidth="1"/>
    <col min="7694" max="7694" width="11.42578125" bestFit="1" customWidth="1"/>
    <col min="7695" max="7697" width="9.42578125" customWidth="1"/>
    <col min="7698" max="7698" width="10.5703125" customWidth="1"/>
    <col min="7699" max="7700" width="9.42578125" customWidth="1"/>
    <col min="7701" max="7701" width="12.7109375" customWidth="1"/>
    <col min="7702" max="7702" width="11" customWidth="1"/>
    <col min="7703" max="7703" width="13.42578125" customWidth="1"/>
    <col min="7704" max="7705" width="13.7109375" customWidth="1"/>
    <col min="7706" max="7707" width="15" customWidth="1"/>
    <col min="7708" max="7714" width="13.7109375" customWidth="1"/>
    <col min="7715" max="7722" width="15" customWidth="1"/>
    <col min="7938" max="7938" width="1.7109375" customWidth="1"/>
    <col min="7939" max="7939" width="9.140625" customWidth="1"/>
    <col min="7940" max="7940" width="9.42578125" customWidth="1"/>
    <col min="7941" max="7941" width="12.5703125" customWidth="1"/>
    <col min="7942" max="7942" width="13.140625" customWidth="1"/>
    <col min="7943" max="7943" width="9.42578125" customWidth="1"/>
    <col min="7944" max="7944" width="12.140625" customWidth="1"/>
    <col min="7945" max="7946" width="9.42578125" customWidth="1"/>
    <col min="7947" max="7947" width="13.140625" customWidth="1"/>
    <col min="7948" max="7948" width="13.140625" bestFit="1" customWidth="1"/>
    <col min="7949" max="7949" width="9.42578125" customWidth="1"/>
    <col min="7950" max="7950" width="11.42578125" bestFit="1" customWidth="1"/>
    <col min="7951" max="7953" width="9.42578125" customWidth="1"/>
    <col min="7954" max="7954" width="10.5703125" customWidth="1"/>
    <col min="7955" max="7956" width="9.42578125" customWidth="1"/>
    <col min="7957" max="7957" width="12.7109375" customWidth="1"/>
    <col min="7958" max="7958" width="11" customWidth="1"/>
    <col min="7959" max="7959" width="13.42578125" customWidth="1"/>
    <col min="7960" max="7961" width="13.7109375" customWidth="1"/>
    <col min="7962" max="7963" width="15" customWidth="1"/>
    <col min="7964" max="7970" width="13.7109375" customWidth="1"/>
    <col min="7971" max="7978" width="15" customWidth="1"/>
    <col min="8194" max="8194" width="1.7109375" customWidth="1"/>
    <col min="8195" max="8195" width="9.140625" customWidth="1"/>
    <col min="8196" max="8196" width="9.42578125" customWidth="1"/>
    <col min="8197" max="8197" width="12.5703125" customWidth="1"/>
    <col min="8198" max="8198" width="13.140625" customWidth="1"/>
    <col min="8199" max="8199" width="9.42578125" customWidth="1"/>
    <col min="8200" max="8200" width="12.140625" customWidth="1"/>
    <col min="8201" max="8202" width="9.42578125" customWidth="1"/>
    <col min="8203" max="8203" width="13.140625" customWidth="1"/>
    <col min="8204" max="8204" width="13.140625" bestFit="1" customWidth="1"/>
    <col min="8205" max="8205" width="9.42578125" customWidth="1"/>
    <col min="8206" max="8206" width="11.42578125" bestFit="1" customWidth="1"/>
    <col min="8207" max="8209" width="9.42578125" customWidth="1"/>
    <col min="8210" max="8210" width="10.5703125" customWidth="1"/>
    <col min="8211" max="8212" width="9.42578125" customWidth="1"/>
    <col min="8213" max="8213" width="12.7109375" customWidth="1"/>
    <col min="8214" max="8214" width="11" customWidth="1"/>
    <col min="8215" max="8215" width="13.42578125" customWidth="1"/>
    <col min="8216" max="8217" width="13.7109375" customWidth="1"/>
    <col min="8218" max="8219" width="15" customWidth="1"/>
    <col min="8220" max="8226" width="13.7109375" customWidth="1"/>
    <col min="8227" max="8234" width="15" customWidth="1"/>
    <col min="8450" max="8450" width="1.7109375" customWidth="1"/>
    <col min="8451" max="8451" width="9.140625" customWidth="1"/>
    <col min="8452" max="8452" width="9.42578125" customWidth="1"/>
    <col min="8453" max="8453" width="12.5703125" customWidth="1"/>
    <col min="8454" max="8454" width="13.140625" customWidth="1"/>
    <col min="8455" max="8455" width="9.42578125" customWidth="1"/>
    <col min="8456" max="8456" width="12.140625" customWidth="1"/>
    <col min="8457" max="8458" width="9.42578125" customWidth="1"/>
    <col min="8459" max="8459" width="13.140625" customWidth="1"/>
    <col min="8460" max="8460" width="13.140625" bestFit="1" customWidth="1"/>
    <col min="8461" max="8461" width="9.42578125" customWidth="1"/>
    <col min="8462" max="8462" width="11.42578125" bestFit="1" customWidth="1"/>
    <col min="8463" max="8465" width="9.42578125" customWidth="1"/>
    <col min="8466" max="8466" width="10.5703125" customWidth="1"/>
    <col min="8467" max="8468" width="9.42578125" customWidth="1"/>
    <col min="8469" max="8469" width="12.7109375" customWidth="1"/>
    <col min="8470" max="8470" width="11" customWidth="1"/>
    <col min="8471" max="8471" width="13.42578125" customWidth="1"/>
    <col min="8472" max="8473" width="13.7109375" customWidth="1"/>
    <col min="8474" max="8475" width="15" customWidth="1"/>
    <col min="8476" max="8482" width="13.7109375" customWidth="1"/>
    <col min="8483" max="8490" width="15" customWidth="1"/>
    <col min="8706" max="8706" width="1.7109375" customWidth="1"/>
    <col min="8707" max="8707" width="9.140625" customWidth="1"/>
    <col min="8708" max="8708" width="9.42578125" customWidth="1"/>
    <col min="8709" max="8709" width="12.5703125" customWidth="1"/>
    <col min="8710" max="8710" width="13.140625" customWidth="1"/>
    <col min="8711" max="8711" width="9.42578125" customWidth="1"/>
    <col min="8712" max="8712" width="12.140625" customWidth="1"/>
    <col min="8713" max="8714" width="9.42578125" customWidth="1"/>
    <col min="8715" max="8715" width="13.140625" customWidth="1"/>
    <col min="8716" max="8716" width="13.140625" bestFit="1" customWidth="1"/>
    <col min="8717" max="8717" width="9.42578125" customWidth="1"/>
    <col min="8718" max="8718" width="11.42578125" bestFit="1" customWidth="1"/>
    <col min="8719" max="8721" width="9.42578125" customWidth="1"/>
    <col min="8722" max="8722" width="10.5703125" customWidth="1"/>
    <col min="8723" max="8724" width="9.42578125" customWidth="1"/>
    <col min="8725" max="8725" width="12.7109375" customWidth="1"/>
    <col min="8726" max="8726" width="11" customWidth="1"/>
    <col min="8727" max="8727" width="13.42578125" customWidth="1"/>
    <col min="8728" max="8729" width="13.7109375" customWidth="1"/>
    <col min="8730" max="8731" width="15" customWidth="1"/>
    <col min="8732" max="8738" width="13.7109375" customWidth="1"/>
    <col min="8739" max="8746" width="15" customWidth="1"/>
    <col min="8962" max="8962" width="1.7109375" customWidth="1"/>
    <col min="8963" max="8963" width="9.140625" customWidth="1"/>
    <col min="8964" max="8964" width="9.42578125" customWidth="1"/>
    <col min="8965" max="8965" width="12.5703125" customWidth="1"/>
    <col min="8966" max="8966" width="13.140625" customWidth="1"/>
    <col min="8967" max="8967" width="9.42578125" customWidth="1"/>
    <col min="8968" max="8968" width="12.140625" customWidth="1"/>
    <col min="8969" max="8970" width="9.42578125" customWidth="1"/>
    <col min="8971" max="8971" width="13.140625" customWidth="1"/>
    <col min="8972" max="8972" width="13.140625" bestFit="1" customWidth="1"/>
    <col min="8973" max="8973" width="9.42578125" customWidth="1"/>
    <col min="8974" max="8974" width="11.42578125" bestFit="1" customWidth="1"/>
    <col min="8975" max="8977" width="9.42578125" customWidth="1"/>
    <col min="8978" max="8978" width="10.5703125" customWidth="1"/>
    <col min="8979" max="8980" width="9.42578125" customWidth="1"/>
    <col min="8981" max="8981" width="12.7109375" customWidth="1"/>
    <col min="8982" max="8982" width="11" customWidth="1"/>
    <col min="8983" max="8983" width="13.42578125" customWidth="1"/>
    <col min="8984" max="8985" width="13.7109375" customWidth="1"/>
    <col min="8986" max="8987" width="15" customWidth="1"/>
    <col min="8988" max="8994" width="13.7109375" customWidth="1"/>
    <col min="8995" max="9002" width="15" customWidth="1"/>
    <col min="9218" max="9218" width="1.7109375" customWidth="1"/>
    <col min="9219" max="9219" width="9.140625" customWidth="1"/>
    <col min="9220" max="9220" width="9.42578125" customWidth="1"/>
    <col min="9221" max="9221" width="12.5703125" customWidth="1"/>
    <col min="9222" max="9222" width="13.140625" customWidth="1"/>
    <col min="9223" max="9223" width="9.42578125" customWidth="1"/>
    <col min="9224" max="9224" width="12.140625" customWidth="1"/>
    <col min="9225" max="9226" width="9.42578125" customWidth="1"/>
    <col min="9227" max="9227" width="13.140625" customWidth="1"/>
    <col min="9228" max="9228" width="13.140625" bestFit="1" customWidth="1"/>
    <col min="9229" max="9229" width="9.42578125" customWidth="1"/>
    <col min="9230" max="9230" width="11.42578125" bestFit="1" customWidth="1"/>
    <col min="9231" max="9233" width="9.42578125" customWidth="1"/>
    <col min="9234" max="9234" width="10.5703125" customWidth="1"/>
    <col min="9235" max="9236" width="9.42578125" customWidth="1"/>
    <col min="9237" max="9237" width="12.7109375" customWidth="1"/>
    <col min="9238" max="9238" width="11" customWidth="1"/>
    <col min="9239" max="9239" width="13.42578125" customWidth="1"/>
    <col min="9240" max="9241" width="13.7109375" customWidth="1"/>
    <col min="9242" max="9243" width="15" customWidth="1"/>
    <col min="9244" max="9250" width="13.7109375" customWidth="1"/>
    <col min="9251" max="9258" width="15" customWidth="1"/>
    <col min="9474" max="9474" width="1.7109375" customWidth="1"/>
    <col min="9475" max="9475" width="9.140625" customWidth="1"/>
    <col min="9476" max="9476" width="9.42578125" customWidth="1"/>
    <col min="9477" max="9477" width="12.5703125" customWidth="1"/>
    <col min="9478" max="9478" width="13.140625" customWidth="1"/>
    <col min="9479" max="9479" width="9.42578125" customWidth="1"/>
    <col min="9480" max="9480" width="12.140625" customWidth="1"/>
    <col min="9481" max="9482" width="9.42578125" customWidth="1"/>
    <col min="9483" max="9483" width="13.140625" customWidth="1"/>
    <col min="9484" max="9484" width="13.140625" bestFit="1" customWidth="1"/>
    <col min="9485" max="9485" width="9.42578125" customWidth="1"/>
    <col min="9486" max="9486" width="11.42578125" bestFit="1" customWidth="1"/>
    <col min="9487" max="9489" width="9.42578125" customWidth="1"/>
    <col min="9490" max="9490" width="10.5703125" customWidth="1"/>
    <col min="9491" max="9492" width="9.42578125" customWidth="1"/>
    <col min="9493" max="9493" width="12.7109375" customWidth="1"/>
    <col min="9494" max="9494" width="11" customWidth="1"/>
    <col min="9495" max="9495" width="13.42578125" customWidth="1"/>
    <col min="9496" max="9497" width="13.7109375" customWidth="1"/>
    <col min="9498" max="9499" width="15" customWidth="1"/>
    <col min="9500" max="9506" width="13.7109375" customWidth="1"/>
    <col min="9507" max="9514" width="15" customWidth="1"/>
    <col min="9730" max="9730" width="1.7109375" customWidth="1"/>
    <col min="9731" max="9731" width="9.140625" customWidth="1"/>
    <col min="9732" max="9732" width="9.42578125" customWidth="1"/>
    <col min="9733" max="9733" width="12.5703125" customWidth="1"/>
    <col min="9734" max="9734" width="13.140625" customWidth="1"/>
    <col min="9735" max="9735" width="9.42578125" customWidth="1"/>
    <col min="9736" max="9736" width="12.140625" customWidth="1"/>
    <col min="9737" max="9738" width="9.42578125" customWidth="1"/>
    <col min="9739" max="9739" width="13.140625" customWidth="1"/>
    <col min="9740" max="9740" width="13.140625" bestFit="1" customWidth="1"/>
    <col min="9741" max="9741" width="9.42578125" customWidth="1"/>
    <col min="9742" max="9742" width="11.42578125" bestFit="1" customWidth="1"/>
    <col min="9743" max="9745" width="9.42578125" customWidth="1"/>
    <col min="9746" max="9746" width="10.5703125" customWidth="1"/>
    <col min="9747" max="9748" width="9.42578125" customWidth="1"/>
    <col min="9749" max="9749" width="12.7109375" customWidth="1"/>
    <col min="9750" max="9750" width="11" customWidth="1"/>
    <col min="9751" max="9751" width="13.42578125" customWidth="1"/>
    <col min="9752" max="9753" width="13.7109375" customWidth="1"/>
    <col min="9754" max="9755" width="15" customWidth="1"/>
    <col min="9756" max="9762" width="13.7109375" customWidth="1"/>
    <col min="9763" max="9770" width="15" customWidth="1"/>
    <col min="9986" max="9986" width="1.7109375" customWidth="1"/>
    <col min="9987" max="9987" width="9.140625" customWidth="1"/>
    <col min="9988" max="9988" width="9.42578125" customWidth="1"/>
    <col min="9989" max="9989" width="12.5703125" customWidth="1"/>
    <col min="9990" max="9990" width="13.140625" customWidth="1"/>
    <col min="9991" max="9991" width="9.42578125" customWidth="1"/>
    <col min="9992" max="9992" width="12.140625" customWidth="1"/>
    <col min="9993" max="9994" width="9.42578125" customWidth="1"/>
    <col min="9995" max="9995" width="13.140625" customWidth="1"/>
    <col min="9996" max="9996" width="13.140625" bestFit="1" customWidth="1"/>
    <col min="9997" max="9997" width="9.42578125" customWidth="1"/>
    <col min="9998" max="9998" width="11.42578125" bestFit="1" customWidth="1"/>
    <col min="9999" max="10001" width="9.42578125" customWidth="1"/>
    <col min="10002" max="10002" width="10.5703125" customWidth="1"/>
    <col min="10003" max="10004" width="9.42578125" customWidth="1"/>
    <col min="10005" max="10005" width="12.7109375" customWidth="1"/>
    <col min="10006" max="10006" width="11" customWidth="1"/>
    <col min="10007" max="10007" width="13.42578125" customWidth="1"/>
    <col min="10008" max="10009" width="13.7109375" customWidth="1"/>
    <col min="10010" max="10011" width="15" customWidth="1"/>
    <col min="10012" max="10018" width="13.7109375" customWidth="1"/>
    <col min="10019" max="10026" width="15" customWidth="1"/>
    <col min="10242" max="10242" width="1.7109375" customWidth="1"/>
    <col min="10243" max="10243" width="9.140625" customWidth="1"/>
    <col min="10244" max="10244" width="9.42578125" customWidth="1"/>
    <col min="10245" max="10245" width="12.5703125" customWidth="1"/>
    <col min="10246" max="10246" width="13.140625" customWidth="1"/>
    <col min="10247" max="10247" width="9.42578125" customWidth="1"/>
    <col min="10248" max="10248" width="12.140625" customWidth="1"/>
    <col min="10249" max="10250" width="9.42578125" customWidth="1"/>
    <col min="10251" max="10251" width="13.140625" customWidth="1"/>
    <col min="10252" max="10252" width="13.140625" bestFit="1" customWidth="1"/>
    <col min="10253" max="10253" width="9.42578125" customWidth="1"/>
    <col min="10254" max="10254" width="11.42578125" bestFit="1" customWidth="1"/>
    <col min="10255" max="10257" width="9.42578125" customWidth="1"/>
    <col min="10258" max="10258" width="10.5703125" customWidth="1"/>
    <col min="10259" max="10260" width="9.42578125" customWidth="1"/>
    <col min="10261" max="10261" width="12.7109375" customWidth="1"/>
    <col min="10262" max="10262" width="11" customWidth="1"/>
    <col min="10263" max="10263" width="13.42578125" customWidth="1"/>
    <col min="10264" max="10265" width="13.7109375" customWidth="1"/>
    <col min="10266" max="10267" width="15" customWidth="1"/>
    <col min="10268" max="10274" width="13.7109375" customWidth="1"/>
    <col min="10275" max="10282" width="15" customWidth="1"/>
    <col min="10498" max="10498" width="1.7109375" customWidth="1"/>
    <col min="10499" max="10499" width="9.140625" customWidth="1"/>
    <col min="10500" max="10500" width="9.42578125" customWidth="1"/>
    <col min="10501" max="10501" width="12.5703125" customWidth="1"/>
    <col min="10502" max="10502" width="13.140625" customWidth="1"/>
    <col min="10503" max="10503" width="9.42578125" customWidth="1"/>
    <col min="10504" max="10504" width="12.140625" customWidth="1"/>
    <col min="10505" max="10506" width="9.42578125" customWidth="1"/>
    <col min="10507" max="10507" width="13.140625" customWidth="1"/>
    <col min="10508" max="10508" width="13.140625" bestFit="1" customWidth="1"/>
    <col min="10509" max="10509" width="9.42578125" customWidth="1"/>
    <col min="10510" max="10510" width="11.42578125" bestFit="1" customWidth="1"/>
    <col min="10511" max="10513" width="9.42578125" customWidth="1"/>
    <col min="10514" max="10514" width="10.5703125" customWidth="1"/>
    <col min="10515" max="10516" width="9.42578125" customWidth="1"/>
    <col min="10517" max="10517" width="12.7109375" customWidth="1"/>
    <col min="10518" max="10518" width="11" customWidth="1"/>
    <col min="10519" max="10519" width="13.42578125" customWidth="1"/>
    <col min="10520" max="10521" width="13.7109375" customWidth="1"/>
    <col min="10522" max="10523" width="15" customWidth="1"/>
    <col min="10524" max="10530" width="13.7109375" customWidth="1"/>
    <col min="10531" max="10538" width="15" customWidth="1"/>
    <col min="10754" max="10754" width="1.7109375" customWidth="1"/>
    <col min="10755" max="10755" width="9.140625" customWidth="1"/>
    <col min="10756" max="10756" width="9.42578125" customWidth="1"/>
    <col min="10757" max="10757" width="12.5703125" customWidth="1"/>
    <col min="10758" max="10758" width="13.140625" customWidth="1"/>
    <col min="10759" max="10759" width="9.42578125" customWidth="1"/>
    <col min="10760" max="10760" width="12.140625" customWidth="1"/>
    <col min="10761" max="10762" width="9.42578125" customWidth="1"/>
    <col min="10763" max="10763" width="13.140625" customWidth="1"/>
    <col min="10764" max="10764" width="13.140625" bestFit="1" customWidth="1"/>
    <col min="10765" max="10765" width="9.42578125" customWidth="1"/>
    <col min="10766" max="10766" width="11.42578125" bestFit="1" customWidth="1"/>
    <col min="10767" max="10769" width="9.42578125" customWidth="1"/>
    <col min="10770" max="10770" width="10.5703125" customWidth="1"/>
    <col min="10771" max="10772" width="9.42578125" customWidth="1"/>
    <col min="10773" max="10773" width="12.7109375" customWidth="1"/>
    <col min="10774" max="10774" width="11" customWidth="1"/>
    <col min="10775" max="10775" width="13.42578125" customWidth="1"/>
    <col min="10776" max="10777" width="13.7109375" customWidth="1"/>
    <col min="10778" max="10779" width="15" customWidth="1"/>
    <col min="10780" max="10786" width="13.7109375" customWidth="1"/>
    <col min="10787" max="10794" width="15" customWidth="1"/>
    <col min="11010" max="11010" width="1.7109375" customWidth="1"/>
    <col min="11011" max="11011" width="9.140625" customWidth="1"/>
    <col min="11012" max="11012" width="9.42578125" customWidth="1"/>
    <col min="11013" max="11013" width="12.5703125" customWidth="1"/>
    <col min="11014" max="11014" width="13.140625" customWidth="1"/>
    <col min="11015" max="11015" width="9.42578125" customWidth="1"/>
    <col min="11016" max="11016" width="12.140625" customWidth="1"/>
    <col min="11017" max="11018" width="9.42578125" customWidth="1"/>
    <col min="11019" max="11019" width="13.140625" customWidth="1"/>
    <col min="11020" max="11020" width="13.140625" bestFit="1" customWidth="1"/>
    <col min="11021" max="11021" width="9.42578125" customWidth="1"/>
    <col min="11022" max="11022" width="11.42578125" bestFit="1" customWidth="1"/>
    <col min="11023" max="11025" width="9.42578125" customWidth="1"/>
    <col min="11026" max="11026" width="10.5703125" customWidth="1"/>
    <col min="11027" max="11028" width="9.42578125" customWidth="1"/>
    <col min="11029" max="11029" width="12.7109375" customWidth="1"/>
    <col min="11030" max="11030" width="11" customWidth="1"/>
    <col min="11031" max="11031" width="13.42578125" customWidth="1"/>
    <col min="11032" max="11033" width="13.7109375" customWidth="1"/>
    <col min="11034" max="11035" width="15" customWidth="1"/>
    <col min="11036" max="11042" width="13.7109375" customWidth="1"/>
    <col min="11043" max="11050" width="15" customWidth="1"/>
    <col min="11266" max="11266" width="1.7109375" customWidth="1"/>
    <col min="11267" max="11267" width="9.140625" customWidth="1"/>
    <col min="11268" max="11268" width="9.42578125" customWidth="1"/>
    <col min="11269" max="11269" width="12.5703125" customWidth="1"/>
    <col min="11270" max="11270" width="13.140625" customWidth="1"/>
    <col min="11271" max="11271" width="9.42578125" customWidth="1"/>
    <col min="11272" max="11272" width="12.140625" customWidth="1"/>
    <col min="11273" max="11274" width="9.42578125" customWidth="1"/>
    <col min="11275" max="11275" width="13.140625" customWidth="1"/>
    <col min="11276" max="11276" width="13.140625" bestFit="1" customWidth="1"/>
    <col min="11277" max="11277" width="9.42578125" customWidth="1"/>
    <col min="11278" max="11278" width="11.42578125" bestFit="1" customWidth="1"/>
    <col min="11279" max="11281" width="9.42578125" customWidth="1"/>
    <col min="11282" max="11282" width="10.5703125" customWidth="1"/>
    <col min="11283" max="11284" width="9.42578125" customWidth="1"/>
    <col min="11285" max="11285" width="12.7109375" customWidth="1"/>
    <col min="11286" max="11286" width="11" customWidth="1"/>
    <col min="11287" max="11287" width="13.42578125" customWidth="1"/>
    <col min="11288" max="11289" width="13.7109375" customWidth="1"/>
    <col min="11290" max="11291" width="15" customWidth="1"/>
    <col min="11292" max="11298" width="13.7109375" customWidth="1"/>
    <col min="11299" max="11306" width="15" customWidth="1"/>
    <col min="11522" max="11522" width="1.7109375" customWidth="1"/>
    <col min="11523" max="11523" width="9.140625" customWidth="1"/>
    <col min="11524" max="11524" width="9.42578125" customWidth="1"/>
    <col min="11525" max="11525" width="12.5703125" customWidth="1"/>
    <col min="11526" max="11526" width="13.140625" customWidth="1"/>
    <col min="11527" max="11527" width="9.42578125" customWidth="1"/>
    <col min="11528" max="11528" width="12.140625" customWidth="1"/>
    <col min="11529" max="11530" width="9.42578125" customWidth="1"/>
    <col min="11531" max="11531" width="13.140625" customWidth="1"/>
    <col min="11532" max="11532" width="13.140625" bestFit="1" customWidth="1"/>
    <col min="11533" max="11533" width="9.42578125" customWidth="1"/>
    <col min="11534" max="11534" width="11.42578125" bestFit="1" customWidth="1"/>
    <col min="11535" max="11537" width="9.42578125" customWidth="1"/>
    <col min="11538" max="11538" width="10.5703125" customWidth="1"/>
    <col min="11539" max="11540" width="9.42578125" customWidth="1"/>
    <col min="11541" max="11541" width="12.7109375" customWidth="1"/>
    <col min="11542" max="11542" width="11" customWidth="1"/>
    <col min="11543" max="11543" width="13.42578125" customWidth="1"/>
    <col min="11544" max="11545" width="13.7109375" customWidth="1"/>
    <col min="11546" max="11547" width="15" customWidth="1"/>
    <col min="11548" max="11554" width="13.7109375" customWidth="1"/>
    <col min="11555" max="11562" width="15" customWidth="1"/>
    <col min="11778" max="11778" width="1.7109375" customWidth="1"/>
    <col min="11779" max="11779" width="9.140625" customWidth="1"/>
    <col min="11780" max="11780" width="9.42578125" customWidth="1"/>
    <col min="11781" max="11781" width="12.5703125" customWidth="1"/>
    <col min="11782" max="11782" width="13.140625" customWidth="1"/>
    <col min="11783" max="11783" width="9.42578125" customWidth="1"/>
    <col min="11784" max="11784" width="12.140625" customWidth="1"/>
    <col min="11785" max="11786" width="9.42578125" customWidth="1"/>
    <col min="11787" max="11787" width="13.140625" customWidth="1"/>
    <col min="11788" max="11788" width="13.140625" bestFit="1" customWidth="1"/>
    <col min="11789" max="11789" width="9.42578125" customWidth="1"/>
    <col min="11790" max="11790" width="11.42578125" bestFit="1" customWidth="1"/>
    <col min="11791" max="11793" width="9.42578125" customWidth="1"/>
    <col min="11794" max="11794" width="10.5703125" customWidth="1"/>
    <col min="11795" max="11796" width="9.42578125" customWidth="1"/>
    <col min="11797" max="11797" width="12.7109375" customWidth="1"/>
    <col min="11798" max="11798" width="11" customWidth="1"/>
    <col min="11799" max="11799" width="13.42578125" customWidth="1"/>
    <col min="11800" max="11801" width="13.7109375" customWidth="1"/>
    <col min="11802" max="11803" width="15" customWidth="1"/>
    <col min="11804" max="11810" width="13.7109375" customWidth="1"/>
    <col min="11811" max="11818" width="15" customWidth="1"/>
    <col min="12034" max="12034" width="1.7109375" customWidth="1"/>
    <col min="12035" max="12035" width="9.140625" customWidth="1"/>
    <col min="12036" max="12036" width="9.42578125" customWidth="1"/>
    <col min="12037" max="12037" width="12.5703125" customWidth="1"/>
    <col min="12038" max="12038" width="13.140625" customWidth="1"/>
    <col min="12039" max="12039" width="9.42578125" customWidth="1"/>
    <col min="12040" max="12040" width="12.140625" customWidth="1"/>
    <col min="12041" max="12042" width="9.42578125" customWidth="1"/>
    <col min="12043" max="12043" width="13.140625" customWidth="1"/>
    <col min="12044" max="12044" width="13.140625" bestFit="1" customWidth="1"/>
    <col min="12045" max="12045" width="9.42578125" customWidth="1"/>
    <col min="12046" max="12046" width="11.42578125" bestFit="1" customWidth="1"/>
    <col min="12047" max="12049" width="9.42578125" customWidth="1"/>
    <col min="12050" max="12050" width="10.5703125" customWidth="1"/>
    <col min="12051" max="12052" width="9.42578125" customWidth="1"/>
    <col min="12053" max="12053" width="12.7109375" customWidth="1"/>
    <col min="12054" max="12054" width="11" customWidth="1"/>
    <col min="12055" max="12055" width="13.42578125" customWidth="1"/>
    <col min="12056" max="12057" width="13.7109375" customWidth="1"/>
    <col min="12058" max="12059" width="15" customWidth="1"/>
    <col min="12060" max="12066" width="13.7109375" customWidth="1"/>
    <col min="12067" max="12074" width="15" customWidth="1"/>
    <col min="12290" max="12290" width="1.7109375" customWidth="1"/>
    <col min="12291" max="12291" width="9.140625" customWidth="1"/>
    <col min="12292" max="12292" width="9.42578125" customWidth="1"/>
    <col min="12293" max="12293" width="12.5703125" customWidth="1"/>
    <col min="12294" max="12294" width="13.140625" customWidth="1"/>
    <col min="12295" max="12295" width="9.42578125" customWidth="1"/>
    <col min="12296" max="12296" width="12.140625" customWidth="1"/>
    <col min="12297" max="12298" width="9.42578125" customWidth="1"/>
    <col min="12299" max="12299" width="13.140625" customWidth="1"/>
    <col min="12300" max="12300" width="13.140625" bestFit="1" customWidth="1"/>
    <col min="12301" max="12301" width="9.42578125" customWidth="1"/>
    <col min="12302" max="12302" width="11.42578125" bestFit="1" customWidth="1"/>
    <col min="12303" max="12305" width="9.42578125" customWidth="1"/>
    <col min="12306" max="12306" width="10.5703125" customWidth="1"/>
    <col min="12307" max="12308" width="9.42578125" customWidth="1"/>
    <col min="12309" max="12309" width="12.7109375" customWidth="1"/>
    <col min="12310" max="12310" width="11" customWidth="1"/>
    <col min="12311" max="12311" width="13.42578125" customWidth="1"/>
    <col min="12312" max="12313" width="13.7109375" customWidth="1"/>
    <col min="12314" max="12315" width="15" customWidth="1"/>
    <col min="12316" max="12322" width="13.7109375" customWidth="1"/>
    <col min="12323" max="12330" width="15" customWidth="1"/>
    <col min="12546" max="12546" width="1.7109375" customWidth="1"/>
    <col min="12547" max="12547" width="9.140625" customWidth="1"/>
    <col min="12548" max="12548" width="9.42578125" customWidth="1"/>
    <col min="12549" max="12549" width="12.5703125" customWidth="1"/>
    <col min="12550" max="12550" width="13.140625" customWidth="1"/>
    <col min="12551" max="12551" width="9.42578125" customWidth="1"/>
    <col min="12552" max="12552" width="12.140625" customWidth="1"/>
    <col min="12553" max="12554" width="9.42578125" customWidth="1"/>
    <col min="12555" max="12555" width="13.140625" customWidth="1"/>
    <col min="12556" max="12556" width="13.140625" bestFit="1" customWidth="1"/>
    <col min="12557" max="12557" width="9.42578125" customWidth="1"/>
    <col min="12558" max="12558" width="11.42578125" bestFit="1" customWidth="1"/>
    <col min="12559" max="12561" width="9.42578125" customWidth="1"/>
    <col min="12562" max="12562" width="10.5703125" customWidth="1"/>
    <col min="12563" max="12564" width="9.42578125" customWidth="1"/>
    <col min="12565" max="12565" width="12.7109375" customWidth="1"/>
    <col min="12566" max="12566" width="11" customWidth="1"/>
    <col min="12567" max="12567" width="13.42578125" customWidth="1"/>
    <col min="12568" max="12569" width="13.7109375" customWidth="1"/>
    <col min="12570" max="12571" width="15" customWidth="1"/>
    <col min="12572" max="12578" width="13.7109375" customWidth="1"/>
    <col min="12579" max="12586" width="15" customWidth="1"/>
    <col min="12802" max="12802" width="1.7109375" customWidth="1"/>
    <col min="12803" max="12803" width="9.140625" customWidth="1"/>
    <col min="12804" max="12804" width="9.42578125" customWidth="1"/>
    <col min="12805" max="12805" width="12.5703125" customWidth="1"/>
    <col min="12806" max="12806" width="13.140625" customWidth="1"/>
    <col min="12807" max="12807" width="9.42578125" customWidth="1"/>
    <col min="12808" max="12808" width="12.140625" customWidth="1"/>
    <col min="12809" max="12810" width="9.42578125" customWidth="1"/>
    <col min="12811" max="12811" width="13.140625" customWidth="1"/>
    <col min="12812" max="12812" width="13.140625" bestFit="1" customWidth="1"/>
    <col min="12813" max="12813" width="9.42578125" customWidth="1"/>
    <col min="12814" max="12814" width="11.42578125" bestFit="1" customWidth="1"/>
    <col min="12815" max="12817" width="9.42578125" customWidth="1"/>
    <col min="12818" max="12818" width="10.5703125" customWidth="1"/>
    <col min="12819" max="12820" width="9.42578125" customWidth="1"/>
    <col min="12821" max="12821" width="12.7109375" customWidth="1"/>
    <col min="12822" max="12822" width="11" customWidth="1"/>
    <col min="12823" max="12823" width="13.42578125" customWidth="1"/>
    <col min="12824" max="12825" width="13.7109375" customWidth="1"/>
    <col min="12826" max="12827" width="15" customWidth="1"/>
    <col min="12828" max="12834" width="13.7109375" customWidth="1"/>
    <col min="12835" max="12842" width="15" customWidth="1"/>
    <col min="13058" max="13058" width="1.7109375" customWidth="1"/>
    <col min="13059" max="13059" width="9.140625" customWidth="1"/>
    <col min="13060" max="13060" width="9.42578125" customWidth="1"/>
    <col min="13061" max="13061" width="12.5703125" customWidth="1"/>
    <col min="13062" max="13062" width="13.140625" customWidth="1"/>
    <col min="13063" max="13063" width="9.42578125" customWidth="1"/>
    <col min="13064" max="13064" width="12.140625" customWidth="1"/>
    <col min="13065" max="13066" width="9.42578125" customWidth="1"/>
    <col min="13067" max="13067" width="13.140625" customWidth="1"/>
    <col min="13068" max="13068" width="13.140625" bestFit="1" customWidth="1"/>
    <col min="13069" max="13069" width="9.42578125" customWidth="1"/>
    <col min="13070" max="13070" width="11.42578125" bestFit="1" customWidth="1"/>
    <col min="13071" max="13073" width="9.42578125" customWidth="1"/>
    <col min="13074" max="13074" width="10.5703125" customWidth="1"/>
    <col min="13075" max="13076" width="9.42578125" customWidth="1"/>
    <col min="13077" max="13077" width="12.7109375" customWidth="1"/>
    <col min="13078" max="13078" width="11" customWidth="1"/>
    <col min="13079" max="13079" width="13.42578125" customWidth="1"/>
    <col min="13080" max="13081" width="13.7109375" customWidth="1"/>
    <col min="13082" max="13083" width="15" customWidth="1"/>
    <col min="13084" max="13090" width="13.7109375" customWidth="1"/>
    <col min="13091" max="13098" width="15" customWidth="1"/>
    <col min="13314" max="13314" width="1.7109375" customWidth="1"/>
    <col min="13315" max="13315" width="9.140625" customWidth="1"/>
    <col min="13316" max="13316" width="9.42578125" customWidth="1"/>
    <col min="13317" max="13317" width="12.5703125" customWidth="1"/>
    <col min="13318" max="13318" width="13.140625" customWidth="1"/>
    <col min="13319" max="13319" width="9.42578125" customWidth="1"/>
    <col min="13320" max="13320" width="12.140625" customWidth="1"/>
    <col min="13321" max="13322" width="9.42578125" customWidth="1"/>
    <col min="13323" max="13323" width="13.140625" customWidth="1"/>
    <col min="13324" max="13324" width="13.140625" bestFit="1" customWidth="1"/>
    <col min="13325" max="13325" width="9.42578125" customWidth="1"/>
    <col min="13326" max="13326" width="11.42578125" bestFit="1" customWidth="1"/>
    <col min="13327" max="13329" width="9.42578125" customWidth="1"/>
    <col min="13330" max="13330" width="10.5703125" customWidth="1"/>
    <col min="13331" max="13332" width="9.42578125" customWidth="1"/>
    <col min="13333" max="13333" width="12.7109375" customWidth="1"/>
    <col min="13334" max="13334" width="11" customWidth="1"/>
    <col min="13335" max="13335" width="13.42578125" customWidth="1"/>
    <col min="13336" max="13337" width="13.7109375" customWidth="1"/>
    <col min="13338" max="13339" width="15" customWidth="1"/>
    <col min="13340" max="13346" width="13.7109375" customWidth="1"/>
    <col min="13347" max="13354" width="15" customWidth="1"/>
    <col min="13570" max="13570" width="1.7109375" customWidth="1"/>
    <col min="13571" max="13571" width="9.140625" customWidth="1"/>
    <col min="13572" max="13572" width="9.42578125" customWidth="1"/>
    <col min="13573" max="13573" width="12.5703125" customWidth="1"/>
    <col min="13574" max="13574" width="13.140625" customWidth="1"/>
    <col min="13575" max="13575" width="9.42578125" customWidth="1"/>
    <col min="13576" max="13576" width="12.140625" customWidth="1"/>
    <col min="13577" max="13578" width="9.42578125" customWidth="1"/>
    <col min="13579" max="13579" width="13.140625" customWidth="1"/>
    <col min="13580" max="13580" width="13.140625" bestFit="1" customWidth="1"/>
    <col min="13581" max="13581" width="9.42578125" customWidth="1"/>
    <col min="13582" max="13582" width="11.42578125" bestFit="1" customWidth="1"/>
    <col min="13583" max="13585" width="9.42578125" customWidth="1"/>
    <col min="13586" max="13586" width="10.5703125" customWidth="1"/>
    <col min="13587" max="13588" width="9.42578125" customWidth="1"/>
    <col min="13589" max="13589" width="12.7109375" customWidth="1"/>
    <col min="13590" max="13590" width="11" customWidth="1"/>
    <col min="13591" max="13591" width="13.42578125" customWidth="1"/>
    <col min="13592" max="13593" width="13.7109375" customWidth="1"/>
    <col min="13594" max="13595" width="15" customWidth="1"/>
    <col min="13596" max="13602" width="13.7109375" customWidth="1"/>
    <col min="13603" max="13610" width="15" customWidth="1"/>
    <col min="13826" max="13826" width="1.7109375" customWidth="1"/>
    <col min="13827" max="13827" width="9.140625" customWidth="1"/>
    <col min="13828" max="13828" width="9.42578125" customWidth="1"/>
    <col min="13829" max="13829" width="12.5703125" customWidth="1"/>
    <col min="13830" max="13830" width="13.140625" customWidth="1"/>
    <col min="13831" max="13831" width="9.42578125" customWidth="1"/>
    <col min="13832" max="13832" width="12.140625" customWidth="1"/>
    <col min="13833" max="13834" width="9.42578125" customWidth="1"/>
    <col min="13835" max="13835" width="13.140625" customWidth="1"/>
    <col min="13836" max="13836" width="13.140625" bestFit="1" customWidth="1"/>
    <col min="13837" max="13837" width="9.42578125" customWidth="1"/>
    <col min="13838" max="13838" width="11.42578125" bestFit="1" customWidth="1"/>
    <col min="13839" max="13841" width="9.42578125" customWidth="1"/>
    <col min="13842" max="13842" width="10.5703125" customWidth="1"/>
    <col min="13843" max="13844" width="9.42578125" customWidth="1"/>
    <col min="13845" max="13845" width="12.7109375" customWidth="1"/>
    <col min="13846" max="13846" width="11" customWidth="1"/>
    <col min="13847" max="13847" width="13.42578125" customWidth="1"/>
    <col min="13848" max="13849" width="13.7109375" customWidth="1"/>
    <col min="13850" max="13851" width="15" customWidth="1"/>
    <col min="13852" max="13858" width="13.7109375" customWidth="1"/>
    <col min="13859" max="13866" width="15" customWidth="1"/>
    <col min="14082" max="14082" width="1.7109375" customWidth="1"/>
    <col min="14083" max="14083" width="9.140625" customWidth="1"/>
    <col min="14084" max="14084" width="9.42578125" customWidth="1"/>
    <col min="14085" max="14085" width="12.5703125" customWidth="1"/>
    <col min="14086" max="14086" width="13.140625" customWidth="1"/>
    <col min="14087" max="14087" width="9.42578125" customWidth="1"/>
    <col min="14088" max="14088" width="12.140625" customWidth="1"/>
    <col min="14089" max="14090" width="9.42578125" customWidth="1"/>
    <col min="14091" max="14091" width="13.140625" customWidth="1"/>
    <col min="14092" max="14092" width="13.140625" bestFit="1" customWidth="1"/>
    <col min="14093" max="14093" width="9.42578125" customWidth="1"/>
    <col min="14094" max="14094" width="11.42578125" bestFit="1" customWidth="1"/>
    <col min="14095" max="14097" width="9.42578125" customWidth="1"/>
    <col min="14098" max="14098" width="10.5703125" customWidth="1"/>
    <col min="14099" max="14100" width="9.42578125" customWidth="1"/>
    <col min="14101" max="14101" width="12.7109375" customWidth="1"/>
    <col min="14102" max="14102" width="11" customWidth="1"/>
    <col min="14103" max="14103" width="13.42578125" customWidth="1"/>
    <col min="14104" max="14105" width="13.7109375" customWidth="1"/>
    <col min="14106" max="14107" width="15" customWidth="1"/>
    <col min="14108" max="14114" width="13.7109375" customWidth="1"/>
    <col min="14115" max="14122" width="15" customWidth="1"/>
    <col min="14338" max="14338" width="1.7109375" customWidth="1"/>
    <col min="14339" max="14339" width="9.140625" customWidth="1"/>
    <col min="14340" max="14340" width="9.42578125" customWidth="1"/>
    <col min="14341" max="14341" width="12.5703125" customWidth="1"/>
    <col min="14342" max="14342" width="13.140625" customWidth="1"/>
    <col min="14343" max="14343" width="9.42578125" customWidth="1"/>
    <col min="14344" max="14344" width="12.140625" customWidth="1"/>
    <col min="14345" max="14346" width="9.42578125" customWidth="1"/>
    <col min="14347" max="14347" width="13.140625" customWidth="1"/>
    <col min="14348" max="14348" width="13.140625" bestFit="1" customWidth="1"/>
    <col min="14349" max="14349" width="9.42578125" customWidth="1"/>
    <col min="14350" max="14350" width="11.42578125" bestFit="1" customWidth="1"/>
    <col min="14351" max="14353" width="9.42578125" customWidth="1"/>
    <col min="14354" max="14354" width="10.5703125" customWidth="1"/>
    <col min="14355" max="14356" width="9.42578125" customWidth="1"/>
    <col min="14357" max="14357" width="12.7109375" customWidth="1"/>
    <col min="14358" max="14358" width="11" customWidth="1"/>
    <col min="14359" max="14359" width="13.42578125" customWidth="1"/>
    <col min="14360" max="14361" width="13.7109375" customWidth="1"/>
    <col min="14362" max="14363" width="15" customWidth="1"/>
    <col min="14364" max="14370" width="13.7109375" customWidth="1"/>
    <col min="14371" max="14378" width="15" customWidth="1"/>
    <col min="14594" max="14594" width="1.7109375" customWidth="1"/>
    <col min="14595" max="14595" width="9.140625" customWidth="1"/>
    <col min="14596" max="14596" width="9.42578125" customWidth="1"/>
    <col min="14597" max="14597" width="12.5703125" customWidth="1"/>
    <col min="14598" max="14598" width="13.140625" customWidth="1"/>
    <col min="14599" max="14599" width="9.42578125" customWidth="1"/>
    <col min="14600" max="14600" width="12.140625" customWidth="1"/>
    <col min="14601" max="14602" width="9.42578125" customWidth="1"/>
    <col min="14603" max="14603" width="13.140625" customWidth="1"/>
    <col min="14604" max="14604" width="13.140625" bestFit="1" customWidth="1"/>
    <col min="14605" max="14605" width="9.42578125" customWidth="1"/>
    <col min="14606" max="14606" width="11.42578125" bestFit="1" customWidth="1"/>
    <col min="14607" max="14609" width="9.42578125" customWidth="1"/>
    <col min="14610" max="14610" width="10.5703125" customWidth="1"/>
    <col min="14611" max="14612" width="9.42578125" customWidth="1"/>
    <col min="14613" max="14613" width="12.7109375" customWidth="1"/>
    <col min="14614" max="14614" width="11" customWidth="1"/>
    <col min="14615" max="14615" width="13.42578125" customWidth="1"/>
    <col min="14616" max="14617" width="13.7109375" customWidth="1"/>
    <col min="14618" max="14619" width="15" customWidth="1"/>
    <col min="14620" max="14626" width="13.7109375" customWidth="1"/>
    <col min="14627" max="14634" width="15" customWidth="1"/>
    <col min="14850" max="14850" width="1.7109375" customWidth="1"/>
    <col min="14851" max="14851" width="9.140625" customWidth="1"/>
    <col min="14852" max="14852" width="9.42578125" customWidth="1"/>
    <col min="14853" max="14853" width="12.5703125" customWidth="1"/>
    <col min="14854" max="14854" width="13.140625" customWidth="1"/>
    <col min="14855" max="14855" width="9.42578125" customWidth="1"/>
    <col min="14856" max="14856" width="12.140625" customWidth="1"/>
    <col min="14857" max="14858" width="9.42578125" customWidth="1"/>
    <col min="14859" max="14859" width="13.140625" customWidth="1"/>
    <col min="14860" max="14860" width="13.140625" bestFit="1" customWidth="1"/>
    <col min="14861" max="14861" width="9.42578125" customWidth="1"/>
    <col min="14862" max="14862" width="11.42578125" bestFit="1" customWidth="1"/>
    <col min="14863" max="14865" width="9.42578125" customWidth="1"/>
    <col min="14866" max="14866" width="10.5703125" customWidth="1"/>
    <col min="14867" max="14868" width="9.42578125" customWidth="1"/>
    <col min="14869" max="14869" width="12.7109375" customWidth="1"/>
    <col min="14870" max="14870" width="11" customWidth="1"/>
    <col min="14871" max="14871" width="13.42578125" customWidth="1"/>
    <col min="14872" max="14873" width="13.7109375" customWidth="1"/>
    <col min="14874" max="14875" width="15" customWidth="1"/>
    <col min="14876" max="14882" width="13.7109375" customWidth="1"/>
    <col min="14883" max="14890" width="15" customWidth="1"/>
    <col min="15106" max="15106" width="1.7109375" customWidth="1"/>
    <col min="15107" max="15107" width="9.140625" customWidth="1"/>
    <col min="15108" max="15108" width="9.42578125" customWidth="1"/>
    <col min="15109" max="15109" width="12.5703125" customWidth="1"/>
    <col min="15110" max="15110" width="13.140625" customWidth="1"/>
    <col min="15111" max="15111" width="9.42578125" customWidth="1"/>
    <col min="15112" max="15112" width="12.140625" customWidth="1"/>
    <col min="15113" max="15114" width="9.42578125" customWidth="1"/>
    <col min="15115" max="15115" width="13.140625" customWidth="1"/>
    <col min="15116" max="15116" width="13.140625" bestFit="1" customWidth="1"/>
    <col min="15117" max="15117" width="9.42578125" customWidth="1"/>
    <col min="15118" max="15118" width="11.42578125" bestFit="1" customWidth="1"/>
    <col min="15119" max="15121" width="9.42578125" customWidth="1"/>
    <col min="15122" max="15122" width="10.5703125" customWidth="1"/>
    <col min="15123" max="15124" width="9.42578125" customWidth="1"/>
    <col min="15125" max="15125" width="12.7109375" customWidth="1"/>
    <col min="15126" max="15126" width="11" customWidth="1"/>
    <col min="15127" max="15127" width="13.42578125" customWidth="1"/>
    <col min="15128" max="15129" width="13.7109375" customWidth="1"/>
    <col min="15130" max="15131" width="15" customWidth="1"/>
    <col min="15132" max="15138" width="13.7109375" customWidth="1"/>
    <col min="15139" max="15146" width="15" customWidth="1"/>
    <col min="15362" max="15362" width="1.7109375" customWidth="1"/>
    <col min="15363" max="15363" width="9.140625" customWidth="1"/>
    <col min="15364" max="15364" width="9.42578125" customWidth="1"/>
    <col min="15365" max="15365" width="12.5703125" customWidth="1"/>
    <col min="15366" max="15366" width="13.140625" customWidth="1"/>
    <col min="15367" max="15367" width="9.42578125" customWidth="1"/>
    <col min="15368" max="15368" width="12.140625" customWidth="1"/>
    <col min="15369" max="15370" width="9.42578125" customWidth="1"/>
    <col min="15371" max="15371" width="13.140625" customWidth="1"/>
    <col min="15372" max="15372" width="13.140625" bestFit="1" customWidth="1"/>
    <col min="15373" max="15373" width="9.42578125" customWidth="1"/>
    <col min="15374" max="15374" width="11.42578125" bestFit="1" customWidth="1"/>
    <col min="15375" max="15377" width="9.42578125" customWidth="1"/>
    <col min="15378" max="15378" width="10.5703125" customWidth="1"/>
    <col min="15379" max="15380" width="9.42578125" customWidth="1"/>
    <col min="15381" max="15381" width="12.7109375" customWidth="1"/>
    <col min="15382" max="15382" width="11" customWidth="1"/>
    <col min="15383" max="15383" width="13.42578125" customWidth="1"/>
    <col min="15384" max="15385" width="13.7109375" customWidth="1"/>
    <col min="15386" max="15387" width="15" customWidth="1"/>
    <col min="15388" max="15394" width="13.7109375" customWidth="1"/>
    <col min="15395" max="15402" width="15" customWidth="1"/>
    <col min="15618" max="15618" width="1.7109375" customWidth="1"/>
    <col min="15619" max="15619" width="9.140625" customWidth="1"/>
    <col min="15620" max="15620" width="9.42578125" customWidth="1"/>
    <col min="15621" max="15621" width="12.5703125" customWidth="1"/>
    <col min="15622" max="15622" width="13.140625" customWidth="1"/>
    <col min="15623" max="15623" width="9.42578125" customWidth="1"/>
    <col min="15624" max="15624" width="12.140625" customWidth="1"/>
    <col min="15625" max="15626" width="9.42578125" customWidth="1"/>
    <col min="15627" max="15627" width="13.140625" customWidth="1"/>
    <col min="15628" max="15628" width="13.140625" bestFit="1" customWidth="1"/>
    <col min="15629" max="15629" width="9.42578125" customWidth="1"/>
    <col min="15630" max="15630" width="11.42578125" bestFit="1" customWidth="1"/>
    <col min="15631" max="15633" width="9.42578125" customWidth="1"/>
    <col min="15634" max="15634" width="10.5703125" customWidth="1"/>
    <col min="15635" max="15636" width="9.42578125" customWidth="1"/>
    <col min="15637" max="15637" width="12.7109375" customWidth="1"/>
    <col min="15638" max="15638" width="11" customWidth="1"/>
    <col min="15639" max="15639" width="13.42578125" customWidth="1"/>
    <col min="15640" max="15641" width="13.7109375" customWidth="1"/>
    <col min="15642" max="15643" width="15" customWidth="1"/>
    <col min="15644" max="15650" width="13.7109375" customWidth="1"/>
    <col min="15651" max="15658" width="15" customWidth="1"/>
    <col min="15874" max="15874" width="1.7109375" customWidth="1"/>
    <col min="15875" max="15875" width="9.140625" customWidth="1"/>
    <col min="15876" max="15876" width="9.42578125" customWidth="1"/>
    <col min="15877" max="15877" width="12.5703125" customWidth="1"/>
    <col min="15878" max="15878" width="13.140625" customWidth="1"/>
    <col min="15879" max="15879" width="9.42578125" customWidth="1"/>
    <col min="15880" max="15880" width="12.140625" customWidth="1"/>
    <col min="15881" max="15882" width="9.42578125" customWidth="1"/>
    <col min="15883" max="15883" width="13.140625" customWidth="1"/>
    <col min="15884" max="15884" width="13.140625" bestFit="1" customWidth="1"/>
    <col min="15885" max="15885" width="9.42578125" customWidth="1"/>
    <col min="15886" max="15886" width="11.42578125" bestFit="1" customWidth="1"/>
    <col min="15887" max="15889" width="9.42578125" customWidth="1"/>
    <col min="15890" max="15890" width="10.5703125" customWidth="1"/>
    <col min="15891" max="15892" width="9.42578125" customWidth="1"/>
    <col min="15893" max="15893" width="12.7109375" customWidth="1"/>
    <col min="15894" max="15894" width="11" customWidth="1"/>
    <col min="15895" max="15895" width="13.42578125" customWidth="1"/>
    <col min="15896" max="15897" width="13.7109375" customWidth="1"/>
    <col min="15898" max="15899" width="15" customWidth="1"/>
    <col min="15900" max="15906" width="13.7109375" customWidth="1"/>
    <col min="15907" max="15914" width="15" customWidth="1"/>
    <col min="16130" max="16130" width="1.7109375" customWidth="1"/>
    <col min="16131" max="16131" width="9.140625" customWidth="1"/>
    <col min="16132" max="16132" width="9.42578125" customWidth="1"/>
    <col min="16133" max="16133" width="12.5703125" customWidth="1"/>
    <col min="16134" max="16134" width="13.140625" customWidth="1"/>
    <col min="16135" max="16135" width="9.42578125" customWidth="1"/>
    <col min="16136" max="16136" width="12.140625" customWidth="1"/>
    <col min="16137" max="16138" width="9.42578125" customWidth="1"/>
    <col min="16139" max="16139" width="13.140625" customWidth="1"/>
    <col min="16140" max="16140" width="13.140625" bestFit="1" customWidth="1"/>
    <col min="16141" max="16141" width="9.42578125" customWidth="1"/>
    <col min="16142" max="16142" width="11.42578125" bestFit="1" customWidth="1"/>
    <col min="16143" max="16145" width="9.42578125" customWidth="1"/>
    <col min="16146" max="16146" width="10.5703125" customWidth="1"/>
    <col min="16147" max="16148" width="9.42578125" customWidth="1"/>
    <col min="16149" max="16149" width="12.7109375" customWidth="1"/>
    <col min="16150" max="16150" width="11" customWidth="1"/>
    <col min="16151" max="16151" width="13.42578125" customWidth="1"/>
    <col min="16152" max="16153" width="13.7109375" customWidth="1"/>
    <col min="16154" max="16155" width="15" customWidth="1"/>
    <col min="16156" max="16162" width="13.7109375" customWidth="1"/>
    <col min="16163" max="16170" width="15" customWidth="1"/>
  </cols>
  <sheetData>
    <row r="1" spans="1:43" s="57" customFormat="1" ht="35.25" x14ac:dyDescent="0.5">
      <c r="A1" s="309" t="str">
        <f>Leyendas!C28</f>
        <v>Jamaica (National Data)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09"/>
      <c r="P1" s="309"/>
      <c r="Q1" s="309"/>
      <c r="R1" s="309"/>
      <c r="S1" s="309"/>
      <c r="T1" s="310"/>
      <c r="U1" s="325" t="s">
        <v>358</v>
      </c>
      <c r="V1" s="326"/>
      <c r="W1" s="326"/>
      <c r="X1" s="326"/>
      <c r="Y1" s="326"/>
      <c r="Z1" s="325" t="s">
        <v>360</v>
      </c>
      <c r="AA1" s="326"/>
      <c r="AB1" s="326"/>
      <c r="AC1" s="326"/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N1" s="326"/>
      <c r="AO1" s="326"/>
      <c r="AP1" s="326"/>
    </row>
    <row r="2" spans="1:43" s="58" customFormat="1" ht="12.75" customHeight="1" x14ac:dyDescent="0.2">
      <c r="A2" s="307" t="s">
        <v>359</v>
      </c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8"/>
      <c r="U2" s="325"/>
      <c r="V2" s="326"/>
      <c r="W2" s="326"/>
      <c r="X2" s="326"/>
      <c r="Y2" s="326"/>
      <c r="Z2" s="325"/>
      <c r="AA2" s="326"/>
      <c r="AB2" s="326"/>
      <c r="AC2" s="326"/>
      <c r="AD2" s="326"/>
      <c r="AE2" s="326"/>
      <c r="AF2" s="326"/>
      <c r="AG2" s="326"/>
      <c r="AH2" s="326"/>
      <c r="AI2" s="326"/>
      <c r="AJ2" s="326"/>
      <c r="AK2" s="326"/>
      <c r="AL2" s="326"/>
      <c r="AM2" s="326"/>
      <c r="AN2" s="326"/>
      <c r="AO2" s="326"/>
      <c r="AP2" s="326"/>
    </row>
    <row r="3" spans="1:43" s="58" customFormat="1" ht="38.25" customHeight="1" x14ac:dyDescent="0.2">
      <c r="A3" s="307"/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  <c r="S3" s="307"/>
      <c r="T3" s="308"/>
      <c r="U3" s="325"/>
      <c r="V3" s="326"/>
      <c r="W3" s="326"/>
      <c r="X3" s="326"/>
      <c r="Y3" s="326"/>
      <c r="Z3" s="325"/>
      <c r="AA3" s="326"/>
      <c r="AB3" s="326"/>
      <c r="AC3" s="326"/>
      <c r="AD3" s="326"/>
      <c r="AE3" s="326"/>
      <c r="AF3" s="326"/>
      <c r="AG3" s="326"/>
      <c r="AH3" s="326"/>
      <c r="AI3" s="326"/>
      <c r="AJ3" s="326"/>
      <c r="AK3" s="326"/>
      <c r="AL3" s="326"/>
      <c r="AM3" s="326"/>
      <c r="AN3" s="326"/>
      <c r="AO3" s="326"/>
      <c r="AP3" s="326"/>
    </row>
    <row r="4" spans="1:43" ht="42.75" customHeight="1" x14ac:dyDescent="0.25">
      <c r="A4" s="306" t="s">
        <v>207</v>
      </c>
      <c r="B4" s="306" t="s">
        <v>209</v>
      </c>
      <c r="C4" s="318" t="s">
        <v>221</v>
      </c>
      <c r="D4" s="318" t="s">
        <v>222</v>
      </c>
      <c r="E4" s="318"/>
      <c r="F4" s="318"/>
      <c r="G4" s="318"/>
      <c r="H4" s="319"/>
      <c r="I4" s="327" t="s">
        <v>223</v>
      </c>
      <c r="J4" s="327"/>
      <c r="K4" s="327"/>
      <c r="L4" s="328" t="s">
        <v>230</v>
      </c>
      <c r="M4" s="329"/>
      <c r="N4" s="329"/>
      <c r="O4" s="329"/>
      <c r="P4" s="329"/>
      <c r="Q4" s="329"/>
      <c r="R4" s="329"/>
      <c r="S4" s="329"/>
      <c r="T4" s="330" t="s">
        <v>231</v>
      </c>
      <c r="U4" s="322" t="s">
        <v>232</v>
      </c>
      <c r="V4" s="322" t="s">
        <v>233</v>
      </c>
      <c r="W4" s="322" t="s">
        <v>234</v>
      </c>
      <c r="X4" s="322" t="s">
        <v>235</v>
      </c>
      <c r="Y4" s="322" t="s">
        <v>236</v>
      </c>
      <c r="Z4" s="59"/>
      <c r="AA4" s="319" t="s">
        <v>237</v>
      </c>
      <c r="AB4" s="323" t="s">
        <v>238</v>
      </c>
      <c r="AC4" s="320" t="s">
        <v>239</v>
      </c>
      <c r="AD4" s="320"/>
      <c r="AE4" s="320"/>
      <c r="AF4" s="320"/>
      <c r="AG4" s="320"/>
      <c r="AH4" s="320" t="s">
        <v>244</v>
      </c>
      <c r="AI4" s="320" t="s">
        <v>128</v>
      </c>
      <c r="AJ4" s="320" t="s">
        <v>245</v>
      </c>
      <c r="AK4" s="320" t="s">
        <v>129</v>
      </c>
      <c r="AL4" s="333" t="s">
        <v>130</v>
      </c>
      <c r="AM4" s="333" t="s">
        <v>246</v>
      </c>
      <c r="AN4" s="333" t="s">
        <v>131</v>
      </c>
      <c r="AO4" s="333" t="s">
        <v>132</v>
      </c>
      <c r="AP4" s="331" t="s">
        <v>247</v>
      </c>
    </row>
    <row r="5" spans="1:43" s="54" customFormat="1" ht="60.75" customHeight="1" x14ac:dyDescent="0.25">
      <c r="A5" s="306"/>
      <c r="B5" s="306"/>
      <c r="C5" s="318"/>
      <c r="D5" s="224" t="s">
        <v>133</v>
      </c>
      <c r="E5" s="224" t="s">
        <v>224</v>
      </c>
      <c r="F5" s="224" t="s">
        <v>225</v>
      </c>
      <c r="G5" s="224" t="s">
        <v>352</v>
      </c>
      <c r="H5" s="220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5" t="s">
        <v>227</v>
      </c>
      <c r="N5" s="225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5" t="s">
        <v>229</v>
      </c>
      <c r="T5" s="330"/>
      <c r="U5" s="318"/>
      <c r="V5" s="318"/>
      <c r="W5" s="318"/>
      <c r="X5" s="318"/>
      <c r="Y5" s="318"/>
      <c r="Z5" s="226" t="s">
        <v>240</v>
      </c>
      <c r="AA5" s="319"/>
      <c r="AB5" s="324"/>
      <c r="AC5" s="388" t="s">
        <v>426</v>
      </c>
      <c r="AD5" s="389" t="s">
        <v>224</v>
      </c>
      <c r="AE5" s="389" t="s">
        <v>225</v>
      </c>
      <c r="AF5" s="388" t="s">
        <v>427</v>
      </c>
      <c r="AG5" s="388" t="s">
        <v>428</v>
      </c>
      <c r="AH5" s="321"/>
      <c r="AI5" s="321"/>
      <c r="AJ5" s="321"/>
      <c r="AK5" s="321"/>
      <c r="AL5" s="334"/>
      <c r="AM5" s="334"/>
      <c r="AN5" s="334"/>
      <c r="AO5" s="334"/>
      <c r="AP5" s="332"/>
    </row>
    <row r="6" spans="1:43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12" si="0">IF(U6=0,"",V6/U6)</f>
        <v/>
      </c>
      <c r="AA6" s="68" t="str">
        <f t="shared" ref="AA6:AA12" si="1">IF(U6=0,"",W6/U6)</f>
        <v/>
      </c>
      <c r="AB6" s="68" t="str">
        <f t="shared" ref="AB6:AB12" si="2">IF(U6=0,"",X6/U6)</f>
        <v/>
      </c>
      <c r="AC6" s="68" t="str">
        <f t="shared" ref="AC6:AC12" si="3">IF($X6=0,"",D6/$X6)</f>
        <v/>
      </c>
      <c r="AD6" s="68" t="str">
        <f t="shared" ref="AD6:AD12" si="4">IF($X6=0,"",E6/$X6)</f>
        <v/>
      </c>
      <c r="AE6" s="68" t="str">
        <f t="shared" ref="AE6:AE12" si="5">IF($X6=0,"",F6/$X6)</f>
        <v/>
      </c>
      <c r="AF6" s="68" t="str">
        <f t="shared" ref="AF6:AF12" si="6">IF($X6=0,"",G6/$X6)</f>
        <v/>
      </c>
      <c r="AG6" s="68" t="str">
        <f t="shared" ref="AG6:AG12" si="7">IF($X6=0,"",H6/$X6)</f>
        <v/>
      </c>
      <c r="AH6" s="69" t="str">
        <f t="shared" ref="AH6:AH12" si="8">IF($U6=0,"",Y6/$U6)</f>
        <v/>
      </c>
      <c r="AI6" s="68" t="str">
        <f t="shared" ref="AI6:AI12" si="9">IF($U6=0,"",L6/$U6)</f>
        <v/>
      </c>
      <c r="AJ6" s="68" t="str">
        <f t="shared" ref="AJ6:AJ12" si="10">IF($U6=0,"",M6/$U6)</f>
        <v/>
      </c>
      <c r="AK6" s="68" t="str">
        <f t="shared" ref="AK6:AK12" si="11">IF($U6=0,"",N6/$U6)</f>
        <v/>
      </c>
      <c r="AL6" s="68" t="str">
        <f t="shared" ref="AL6:AL12" si="12">IF($U6=0,"",O6/$U6)</f>
        <v/>
      </c>
      <c r="AM6" s="68" t="str">
        <f t="shared" ref="AM6:AM12" si="13">IF($U6=0,"",P6/$U6)</f>
        <v/>
      </c>
      <c r="AN6" s="68" t="str">
        <f t="shared" ref="AN6:AN12" si="14">IF($U6=0,"",Q6/$U6)</f>
        <v/>
      </c>
      <c r="AO6" s="68" t="str">
        <f t="shared" ref="AO6:AO12" si="15">IF($U6=0,"",R6/$U6)</f>
        <v/>
      </c>
      <c r="AP6" s="68" t="str">
        <f t="shared" ref="AP6:AP12" si="16">IF($U6=0,"",S6/$U6)</f>
        <v/>
      </c>
      <c r="AQ6" s="70"/>
    </row>
    <row r="7" spans="1:43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4"/>
        <v/>
      </c>
      <c r="AE7" s="68" t="str">
        <f t="shared" si="5"/>
        <v/>
      </c>
      <c r="AF7" s="68" t="str">
        <f t="shared" si="6"/>
        <v/>
      </c>
      <c r="AG7" s="68" t="str">
        <f t="shared" si="7"/>
        <v/>
      </c>
      <c r="AH7" s="69" t="str">
        <f t="shared" si="8"/>
        <v/>
      </c>
      <c r="AI7" s="68" t="str">
        <f t="shared" si="9"/>
        <v/>
      </c>
      <c r="AJ7" s="68" t="str">
        <f t="shared" si="10"/>
        <v/>
      </c>
      <c r="AK7" s="68" t="str">
        <f t="shared" si="11"/>
        <v/>
      </c>
      <c r="AL7" s="68" t="str">
        <f t="shared" si="12"/>
        <v/>
      </c>
      <c r="AM7" s="68" t="str">
        <f t="shared" si="13"/>
        <v/>
      </c>
      <c r="AN7" s="68" t="str">
        <f t="shared" si="14"/>
        <v/>
      </c>
      <c r="AO7" s="68" t="str">
        <f t="shared" si="15"/>
        <v/>
      </c>
      <c r="AP7" s="68" t="str">
        <f t="shared" si="16"/>
        <v/>
      </c>
      <c r="AQ7" s="70"/>
    </row>
    <row r="8" spans="1:43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4"/>
        <v/>
      </c>
      <c r="AE8" s="68" t="str">
        <f t="shared" si="5"/>
        <v/>
      </c>
      <c r="AF8" s="68" t="str">
        <f t="shared" si="6"/>
        <v/>
      </c>
      <c r="AG8" s="68" t="str">
        <f t="shared" si="7"/>
        <v/>
      </c>
      <c r="AH8" s="69" t="str">
        <f t="shared" si="8"/>
        <v/>
      </c>
      <c r="AI8" s="68" t="str">
        <f t="shared" si="9"/>
        <v/>
      </c>
      <c r="AJ8" s="68" t="str">
        <f t="shared" si="10"/>
        <v/>
      </c>
      <c r="AK8" s="68" t="str">
        <f t="shared" si="11"/>
        <v/>
      </c>
      <c r="AL8" s="68" t="str">
        <f t="shared" si="12"/>
        <v/>
      </c>
      <c r="AM8" s="68" t="str">
        <f t="shared" si="13"/>
        <v/>
      </c>
      <c r="AN8" s="68" t="str">
        <f t="shared" si="14"/>
        <v/>
      </c>
      <c r="AO8" s="68" t="str">
        <f t="shared" si="15"/>
        <v/>
      </c>
      <c r="AP8" s="68" t="str">
        <f t="shared" si="16"/>
        <v/>
      </c>
      <c r="AQ8" s="70"/>
    </row>
    <row r="9" spans="1:43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4"/>
        <v/>
      </c>
      <c r="AE9" s="68" t="str">
        <f t="shared" si="5"/>
        <v/>
      </c>
      <c r="AF9" s="68" t="str">
        <f t="shared" si="6"/>
        <v/>
      </c>
      <c r="AG9" s="68" t="str">
        <f t="shared" si="7"/>
        <v/>
      </c>
      <c r="AH9" s="69" t="str">
        <f t="shared" si="8"/>
        <v/>
      </c>
      <c r="AI9" s="68" t="str">
        <f t="shared" si="9"/>
        <v/>
      </c>
      <c r="AJ9" s="68" t="str">
        <f t="shared" si="10"/>
        <v/>
      </c>
      <c r="AK9" s="68" t="str">
        <f t="shared" si="11"/>
        <v/>
      </c>
      <c r="AL9" s="68" t="str">
        <f t="shared" si="12"/>
        <v/>
      </c>
      <c r="AM9" s="68" t="str">
        <f t="shared" si="13"/>
        <v/>
      </c>
      <c r="AN9" s="68" t="str">
        <f t="shared" si="14"/>
        <v/>
      </c>
      <c r="AO9" s="68" t="str">
        <f t="shared" si="15"/>
        <v/>
      </c>
      <c r="AP9" s="68" t="str">
        <f t="shared" si="16"/>
        <v/>
      </c>
      <c r="AQ9" s="70"/>
    </row>
    <row r="10" spans="1:43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4"/>
        <v/>
      </c>
      <c r="AE10" s="68" t="str">
        <f t="shared" si="5"/>
        <v/>
      </c>
      <c r="AF10" s="68" t="str">
        <f t="shared" si="6"/>
        <v/>
      </c>
      <c r="AG10" s="68" t="str">
        <f t="shared" si="7"/>
        <v/>
      </c>
      <c r="AH10" s="69" t="str">
        <f t="shared" si="8"/>
        <v/>
      </c>
      <c r="AI10" s="68" t="str">
        <f t="shared" si="9"/>
        <v/>
      </c>
      <c r="AJ10" s="68" t="str">
        <f t="shared" si="10"/>
        <v/>
      </c>
      <c r="AK10" s="68" t="str">
        <f t="shared" si="11"/>
        <v/>
      </c>
      <c r="AL10" s="68" t="str">
        <f t="shared" si="12"/>
        <v/>
      </c>
      <c r="AM10" s="68" t="str">
        <f t="shared" si="13"/>
        <v/>
      </c>
      <c r="AN10" s="68" t="str">
        <f t="shared" si="14"/>
        <v/>
      </c>
      <c r="AO10" s="68" t="str">
        <f t="shared" si="15"/>
        <v/>
      </c>
      <c r="AP10" s="68" t="str">
        <f t="shared" si="16"/>
        <v/>
      </c>
      <c r="AQ10" s="70"/>
    </row>
    <row r="11" spans="1:43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4"/>
        <v/>
      </c>
      <c r="AE11" s="68" t="str">
        <f t="shared" si="5"/>
        <v/>
      </c>
      <c r="AF11" s="68" t="str">
        <f t="shared" si="6"/>
        <v/>
      </c>
      <c r="AG11" s="68" t="str">
        <f t="shared" si="7"/>
        <v/>
      </c>
      <c r="AH11" s="69" t="str">
        <f t="shared" si="8"/>
        <v/>
      </c>
      <c r="AI11" s="68" t="str">
        <f t="shared" si="9"/>
        <v/>
      </c>
      <c r="AJ11" s="68" t="str">
        <f t="shared" si="10"/>
        <v/>
      </c>
      <c r="AK11" s="68" t="str">
        <f t="shared" si="11"/>
        <v/>
      </c>
      <c r="AL11" s="68" t="str">
        <f t="shared" si="12"/>
        <v/>
      </c>
      <c r="AM11" s="68" t="str">
        <f t="shared" si="13"/>
        <v/>
      </c>
      <c r="AN11" s="68" t="str">
        <f t="shared" si="14"/>
        <v/>
      </c>
      <c r="AO11" s="68" t="str">
        <f t="shared" si="15"/>
        <v/>
      </c>
      <c r="AP11" s="68" t="str">
        <f t="shared" si="16"/>
        <v/>
      </c>
      <c r="AQ11" s="70"/>
    </row>
    <row r="12" spans="1:43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4"/>
        <v/>
      </c>
      <c r="AE12" s="68" t="str">
        <f t="shared" si="5"/>
        <v/>
      </c>
      <c r="AF12" s="68" t="str">
        <f t="shared" si="6"/>
        <v/>
      </c>
      <c r="AG12" s="68" t="str">
        <f t="shared" si="7"/>
        <v/>
      </c>
      <c r="AH12" s="69" t="str">
        <f t="shared" si="8"/>
        <v/>
      </c>
      <c r="AI12" s="68" t="str">
        <f t="shared" si="9"/>
        <v/>
      </c>
      <c r="AJ12" s="68" t="str">
        <f t="shared" si="10"/>
        <v/>
      </c>
      <c r="AK12" s="68" t="str">
        <f t="shared" si="11"/>
        <v/>
      </c>
      <c r="AL12" s="68" t="str">
        <f t="shared" si="12"/>
        <v/>
      </c>
      <c r="AM12" s="68" t="str">
        <f t="shared" si="13"/>
        <v/>
      </c>
      <c r="AN12" s="68" t="str">
        <f t="shared" si="14"/>
        <v/>
      </c>
      <c r="AO12" s="68" t="str">
        <f t="shared" si="15"/>
        <v/>
      </c>
      <c r="AP12" s="68" t="str">
        <f t="shared" si="16"/>
        <v/>
      </c>
      <c r="AQ12" s="70"/>
    </row>
    <row r="13" spans="1:43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ref="Z13:Z36" si="17">IF(U13=0,"",V13/U13)</f>
        <v/>
      </c>
      <c r="AA13" s="68" t="str">
        <f t="shared" ref="AA13:AA36" si="18">IF(U13=0,"",W13/U13)</f>
        <v/>
      </c>
      <c r="AB13" s="68" t="str">
        <f t="shared" ref="AB13:AB36" si="19">IF(U13=0,"",X13/U13)</f>
        <v/>
      </c>
      <c r="AC13" s="68" t="str">
        <f t="shared" ref="AC13:AC36" si="20">IF($X13=0,"",D13/$X13)</f>
        <v/>
      </c>
      <c r="AD13" s="68" t="str">
        <f t="shared" ref="AD13:AD36" si="21">IF($X13=0,"",E13/$X13)</f>
        <v/>
      </c>
      <c r="AE13" s="68" t="str">
        <f t="shared" ref="AE13:AE36" si="22">IF($X13=0,"",F13/$X13)</f>
        <v/>
      </c>
      <c r="AF13" s="68" t="str">
        <f t="shared" ref="AF13:AF36" si="23">IF($X13=0,"",G13/$X13)</f>
        <v/>
      </c>
      <c r="AG13" s="68" t="str">
        <f t="shared" ref="AG13:AG36" si="24">IF($X13=0,"",H13/$X13)</f>
        <v/>
      </c>
      <c r="AH13" s="69" t="str">
        <f t="shared" ref="AH13:AH36" si="25">IF($U13=0,"",Y13/$U13)</f>
        <v/>
      </c>
      <c r="AI13" s="68" t="str">
        <f t="shared" ref="AI13:AI36" si="26">IF($U13=0,"",L13/$U13)</f>
        <v/>
      </c>
      <c r="AJ13" s="68" t="str">
        <f t="shared" ref="AJ13:AJ36" si="27">IF($U13=0,"",M13/$U13)</f>
        <v/>
      </c>
      <c r="AK13" s="68" t="str">
        <f t="shared" ref="AK13:AK36" si="28">IF($U13=0,"",N13/$U13)</f>
        <v/>
      </c>
      <c r="AL13" s="68" t="str">
        <f t="shared" ref="AL13:AL36" si="29">IF($U13=0,"",O13/$U13)</f>
        <v/>
      </c>
      <c r="AM13" s="68" t="str">
        <f t="shared" ref="AM13:AM36" si="30">IF($U13=0,"",P13/$U13)</f>
        <v/>
      </c>
      <c r="AN13" s="68" t="str">
        <f t="shared" ref="AN13:AN36" si="31">IF($U13=0,"",Q13/$U13)</f>
        <v/>
      </c>
      <c r="AO13" s="68" t="str">
        <f t="shared" ref="AO13:AO36" si="32">IF($U13=0,"",R13/$U13)</f>
        <v/>
      </c>
      <c r="AP13" s="68" t="str">
        <f t="shared" ref="AP13:AP36" si="33">IF($U13=0,"",S13/$U13)</f>
        <v/>
      </c>
      <c r="AQ13" s="70"/>
    </row>
    <row r="14" spans="1:43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17"/>
        <v/>
      </c>
      <c r="AA14" s="68" t="str">
        <f t="shared" si="18"/>
        <v/>
      </c>
      <c r="AB14" s="68" t="str">
        <f t="shared" si="19"/>
        <v/>
      </c>
      <c r="AC14" s="68" t="str">
        <f t="shared" si="20"/>
        <v/>
      </c>
      <c r="AD14" s="68" t="str">
        <f t="shared" si="21"/>
        <v/>
      </c>
      <c r="AE14" s="68" t="str">
        <f t="shared" si="22"/>
        <v/>
      </c>
      <c r="AF14" s="68" t="str">
        <f t="shared" si="23"/>
        <v/>
      </c>
      <c r="AG14" s="68" t="str">
        <f t="shared" si="24"/>
        <v/>
      </c>
      <c r="AH14" s="69" t="str">
        <f t="shared" si="25"/>
        <v/>
      </c>
      <c r="AI14" s="68" t="str">
        <f t="shared" si="26"/>
        <v/>
      </c>
      <c r="AJ14" s="68" t="str">
        <f t="shared" si="27"/>
        <v/>
      </c>
      <c r="AK14" s="68" t="str">
        <f t="shared" si="28"/>
        <v/>
      </c>
      <c r="AL14" s="68" t="str">
        <f t="shared" si="29"/>
        <v/>
      </c>
      <c r="AM14" s="68" t="str">
        <f t="shared" si="30"/>
        <v/>
      </c>
      <c r="AN14" s="68" t="str">
        <f t="shared" si="31"/>
        <v/>
      </c>
      <c r="AO14" s="68" t="str">
        <f t="shared" si="32"/>
        <v/>
      </c>
      <c r="AP14" s="68" t="str">
        <f t="shared" si="33"/>
        <v/>
      </c>
      <c r="AQ14" s="70"/>
    </row>
    <row r="15" spans="1:43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17"/>
        <v/>
      </c>
      <c r="AA15" s="68" t="str">
        <f t="shared" si="18"/>
        <v/>
      </c>
      <c r="AB15" s="68" t="str">
        <f t="shared" si="19"/>
        <v/>
      </c>
      <c r="AC15" s="68" t="str">
        <f t="shared" si="20"/>
        <v/>
      </c>
      <c r="AD15" s="68" t="str">
        <f t="shared" si="21"/>
        <v/>
      </c>
      <c r="AE15" s="68" t="str">
        <f t="shared" si="22"/>
        <v/>
      </c>
      <c r="AF15" s="68" t="str">
        <f t="shared" si="23"/>
        <v/>
      </c>
      <c r="AG15" s="68" t="str">
        <f t="shared" si="24"/>
        <v/>
      </c>
      <c r="AH15" s="69" t="str">
        <f t="shared" si="25"/>
        <v/>
      </c>
      <c r="AI15" s="68" t="str">
        <f t="shared" si="26"/>
        <v/>
      </c>
      <c r="AJ15" s="68" t="str">
        <f t="shared" si="27"/>
        <v/>
      </c>
      <c r="AK15" s="68" t="str">
        <f t="shared" si="28"/>
        <v/>
      </c>
      <c r="AL15" s="68" t="str">
        <f t="shared" si="29"/>
        <v/>
      </c>
      <c r="AM15" s="68" t="str">
        <f t="shared" si="30"/>
        <v/>
      </c>
      <c r="AN15" s="68" t="str">
        <f t="shared" si="31"/>
        <v/>
      </c>
      <c r="AO15" s="68" t="str">
        <f t="shared" si="32"/>
        <v/>
      </c>
      <c r="AP15" s="68" t="str">
        <f t="shared" si="33"/>
        <v/>
      </c>
      <c r="AQ15" s="70"/>
    </row>
    <row r="16" spans="1:43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17"/>
        <v/>
      </c>
      <c r="AA16" s="68" t="str">
        <f t="shared" si="18"/>
        <v/>
      </c>
      <c r="AB16" s="68" t="str">
        <f t="shared" si="19"/>
        <v/>
      </c>
      <c r="AC16" s="68" t="str">
        <f t="shared" si="20"/>
        <v/>
      </c>
      <c r="AD16" s="68" t="str">
        <f t="shared" si="21"/>
        <v/>
      </c>
      <c r="AE16" s="68" t="str">
        <f t="shared" si="22"/>
        <v/>
      </c>
      <c r="AF16" s="68" t="str">
        <f t="shared" si="23"/>
        <v/>
      </c>
      <c r="AG16" s="68" t="str">
        <f t="shared" si="24"/>
        <v/>
      </c>
      <c r="AH16" s="69" t="str">
        <f t="shared" si="25"/>
        <v/>
      </c>
      <c r="AI16" s="68" t="str">
        <f t="shared" si="26"/>
        <v/>
      </c>
      <c r="AJ16" s="68" t="str">
        <f t="shared" si="27"/>
        <v/>
      </c>
      <c r="AK16" s="68" t="str">
        <f t="shared" si="28"/>
        <v/>
      </c>
      <c r="AL16" s="68" t="str">
        <f t="shared" si="29"/>
        <v/>
      </c>
      <c r="AM16" s="68" t="str">
        <f t="shared" si="30"/>
        <v/>
      </c>
      <c r="AN16" s="68" t="str">
        <f t="shared" si="31"/>
        <v/>
      </c>
      <c r="AO16" s="68" t="str">
        <f t="shared" si="32"/>
        <v/>
      </c>
      <c r="AP16" s="68" t="str">
        <f t="shared" si="33"/>
        <v/>
      </c>
      <c r="AQ16" s="70"/>
    </row>
    <row r="17" spans="1:43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17"/>
        <v/>
      </c>
      <c r="AA17" s="68" t="str">
        <f t="shared" si="18"/>
        <v/>
      </c>
      <c r="AB17" s="68" t="str">
        <f t="shared" si="19"/>
        <v/>
      </c>
      <c r="AC17" s="68" t="str">
        <f t="shared" si="20"/>
        <v/>
      </c>
      <c r="AD17" s="68" t="str">
        <f t="shared" si="21"/>
        <v/>
      </c>
      <c r="AE17" s="68" t="str">
        <f t="shared" si="22"/>
        <v/>
      </c>
      <c r="AF17" s="68" t="str">
        <f t="shared" si="23"/>
        <v/>
      </c>
      <c r="AG17" s="68" t="str">
        <f t="shared" si="24"/>
        <v/>
      </c>
      <c r="AH17" s="69" t="str">
        <f t="shared" si="25"/>
        <v/>
      </c>
      <c r="AI17" s="68" t="str">
        <f t="shared" si="26"/>
        <v/>
      </c>
      <c r="AJ17" s="68" t="str">
        <f t="shared" si="27"/>
        <v/>
      </c>
      <c r="AK17" s="68" t="str">
        <f t="shared" si="28"/>
        <v/>
      </c>
      <c r="AL17" s="68" t="str">
        <f t="shared" si="29"/>
        <v/>
      </c>
      <c r="AM17" s="68" t="str">
        <f t="shared" si="30"/>
        <v/>
      </c>
      <c r="AN17" s="68" t="str">
        <f t="shared" si="31"/>
        <v/>
      </c>
      <c r="AO17" s="68" t="str">
        <f t="shared" si="32"/>
        <v/>
      </c>
      <c r="AP17" s="68" t="str">
        <f t="shared" si="33"/>
        <v/>
      </c>
      <c r="AQ17" s="70"/>
    </row>
    <row r="18" spans="1:43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17"/>
        <v/>
      </c>
      <c r="AA18" s="68" t="str">
        <f t="shared" si="18"/>
        <v/>
      </c>
      <c r="AB18" s="68" t="str">
        <f t="shared" si="19"/>
        <v/>
      </c>
      <c r="AC18" s="68" t="str">
        <f t="shared" si="20"/>
        <v/>
      </c>
      <c r="AD18" s="68" t="str">
        <f t="shared" si="21"/>
        <v/>
      </c>
      <c r="AE18" s="68" t="str">
        <f t="shared" si="22"/>
        <v/>
      </c>
      <c r="AF18" s="68" t="str">
        <f t="shared" si="23"/>
        <v/>
      </c>
      <c r="AG18" s="68" t="str">
        <f t="shared" si="24"/>
        <v/>
      </c>
      <c r="AH18" s="69" t="str">
        <f t="shared" si="25"/>
        <v/>
      </c>
      <c r="AI18" s="68" t="str">
        <f t="shared" si="26"/>
        <v/>
      </c>
      <c r="AJ18" s="68" t="str">
        <f t="shared" si="27"/>
        <v/>
      </c>
      <c r="AK18" s="68" t="str">
        <f t="shared" si="28"/>
        <v/>
      </c>
      <c r="AL18" s="68" t="str">
        <f t="shared" si="29"/>
        <v/>
      </c>
      <c r="AM18" s="68" t="str">
        <f t="shared" si="30"/>
        <v/>
      </c>
      <c r="AN18" s="68" t="str">
        <f t="shared" si="31"/>
        <v/>
      </c>
      <c r="AO18" s="68" t="str">
        <f t="shared" si="32"/>
        <v/>
      </c>
      <c r="AP18" s="68" t="str">
        <f t="shared" si="33"/>
        <v/>
      </c>
      <c r="AQ18" s="70"/>
    </row>
    <row r="19" spans="1:43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17"/>
        <v/>
      </c>
      <c r="AA19" s="68" t="str">
        <f t="shared" si="18"/>
        <v/>
      </c>
      <c r="AB19" s="68" t="str">
        <f t="shared" si="19"/>
        <v/>
      </c>
      <c r="AC19" s="68" t="str">
        <f t="shared" si="20"/>
        <v/>
      </c>
      <c r="AD19" s="68" t="str">
        <f t="shared" si="21"/>
        <v/>
      </c>
      <c r="AE19" s="68" t="str">
        <f t="shared" si="22"/>
        <v/>
      </c>
      <c r="AF19" s="68" t="str">
        <f t="shared" si="23"/>
        <v/>
      </c>
      <c r="AG19" s="68" t="str">
        <f t="shared" si="24"/>
        <v/>
      </c>
      <c r="AH19" s="69" t="str">
        <f t="shared" si="25"/>
        <v/>
      </c>
      <c r="AI19" s="68" t="str">
        <f t="shared" si="26"/>
        <v/>
      </c>
      <c r="AJ19" s="68" t="str">
        <f t="shared" si="27"/>
        <v/>
      </c>
      <c r="AK19" s="68" t="str">
        <f t="shared" si="28"/>
        <v/>
      </c>
      <c r="AL19" s="68" t="str">
        <f t="shared" si="29"/>
        <v/>
      </c>
      <c r="AM19" s="68" t="str">
        <f t="shared" si="30"/>
        <v/>
      </c>
      <c r="AN19" s="68" t="str">
        <f t="shared" si="31"/>
        <v/>
      </c>
      <c r="AO19" s="68" t="str">
        <f t="shared" si="32"/>
        <v/>
      </c>
      <c r="AP19" s="68" t="str">
        <f t="shared" si="33"/>
        <v/>
      </c>
      <c r="AQ19" s="70"/>
    </row>
    <row r="20" spans="1:43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17"/>
        <v/>
      </c>
      <c r="AA20" s="68" t="str">
        <f t="shared" si="18"/>
        <v/>
      </c>
      <c r="AB20" s="68" t="str">
        <f t="shared" si="19"/>
        <v/>
      </c>
      <c r="AC20" s="68" t="str">
        <f t="shared" si="20"/>
        <v/>
      </c>
      <c r="AD20" s="68" t="str">
        <f t="shared" si="21"/>
        <v/>
      </c>
      <c r="AE20" s="68" t="str">
        <f t="shared" si="22"/>
        <v/>
      </c>
      <c r="AF20" s="68" t="str">
        <f t="shared" si="23"/>
        <v/>
      </c>
      <c r="AG20" s="68" t="str">
        <f t="shared" si="24"/>
        <v/>
      </c>
      <c r="AH20" s="69" t="str">
        <f t="shared" si="25"/>
        <v/>
      </c>
      <c r="AI20" s="68" t="str">
        <f t="shared" si="26"/>
        <v/>
      </c>
      <c r="AJ20" s="68" t="str">
        <f t="shared" si="27"/>
        <v/>
      </c>
      <c r="AK20" s="68" t="str">
        <f t="shared" si="28"/>
        <v/>
      </c>
      <c r="AL20" s="68" t="str">
        <f t="shared" si="29"/>
        <v/>
      </c>
      <c r="AM20" s="68" t="str">
        <f t="shared" si="30"/>
        <v/>
      </c>
      <c r="AN20" s="68" t="str">
        <f t="shared" si="31"/>
        <v/>
      </c>
      <c r="AO20" s="68" t="str">
        <f t="shared" si="32"/>
        <v/>
      </c>
      <c r="AP20" s="68" t="str">
        <f t="shared" si="33"/>
        <v/>
      </c>
      <c r="AQ20" s="70"/>
    </row>
    <row r="21" spans="1:43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17"/>
        <v/>
      </c>
      <c r="AA21" s="68" t="str">
        <f t="shared" si="18"/>
        <v/>
      </c>
      <c r="AB21" s="68" t="str">
        <f t="shared" si="19"/>
        <v/>
      </c>
      <c r="AC21" s="68" t="str">
        <f t="shared" si="20"/>
        <v/>
      </c>
      <c r="AD21" s="68" t="str">
        <f t="shared" si="21"/>
        <v/>
      </c>
      <c r="AE21" s="68" t="str">
        <f t="shared" si="22"/>
        <v/>
      </c>
      <c r="AF21" s="68" t="str">
        <f t="shared" si="23"/>
        <v/>
      </c>
      <c r="AG21" s="68" t="str">
        <f t="shared" si="24"/>
        <v/>
      </c>
      <c r="AH21" s="69" t="str">
        <f t="shared" si="25"/>
        <v/>
      </c>
      <c r="AI21" s="68" t="str">
        <f t="shared" si="26"/>
        <v/>
      </c>
      <c r="AJ21" s="68" t="str">
        <f t="shared" si="27"/>
        <v/>
      </c>
      <c r="AK21" s="68" t="str">
        <f t="shared" si="28"/>
        <v/>
      </c>
      <c r="AL21" s="68" t="str">
        <f t="shared" si="29"/>
        <v/>
      </c>
      <c r="AM21" s="68" t="str">
        <f t="shared" si="30"/>
        <v/>
      </c>
      <c r="AN21" s="68" t="str">
        <f t="shared" si="31"/>
        <v/>
      </c>
      <c r="AO21" s="68" t="str">
        <f t="shared" si="32"/>
        <v/>
      </c>
      <c r="AP21" s="68" t="str">
        <f t="shared" si="33"/>
        <v/>
      </c>
      <c r="AQ21" s="128"/>
    </row>
    <row r="22" spans="1:43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17"/>
        <v/>
      </c>
      <c r="AA22" s="68" t="str">
        <f t="shared" si="18"/>
        <v/>
      </c>
      <c r="AB22" s="68" t="str">
        <f t="shared" si="19"/>
        <v/>
      </c>
      <c r="AC22" s="68" t="str">
        <f t="shared" si="20"/>
        <v/>
      </c>
      <c r="AD22" s="68" t="str">
        <f t="shared" si="21"/>
        <v/>
      </c>
      <c r="AE22" s="68" t="str">
        <f t="shared" si="22"/>
        <v/>
      </c>
      <c r="AF22" s="68" t="str">
        <f t="shared" si="23"/>
        <v/>
      </c>
      <c r="AG22" s="68" t="str">
        <f t="shared" si="24"/>
        <v/>
      </c>
      <c r="AH22" s="69" t="str">
        <f t="shared" si="25"/>
        <v/>
      </c>
      <c r="AI22" s="68" t="str">
        <f t="shared" si="26"/>
        <v/>
      </c>
      <c r="AJ22" s="68" t="str">
        <f t="shared" si="27"/>
        <v/>
      </c>
      <c r="AK22" s="68" t="str">
        <f t="shared" si="28"/>
        <v/>
      </c>
      <c r="AL22" s="68" t="str">
        <f t="shared" si="29"/>
        <v/>
      </c>
      <c r="AM22" s="68" t="str">
        <f t="shared" si="30"/>
        <v/>
      </c>
      <c r="AN22" s="68" t="str">
        <f t="shared" si="31"/>
        <v/>
      </c>
      <c r="AO22" s="68" t="str">
        <f t="shared" si="32"/>
        <v/>
      </c>
      <c r="AP22" s="68" t="str">
        <f t="shared" si="33"/>
        <v/>
      </c>
      <c r="AQ22" s="70"/>
    </row>
    <row r="23" spans="1:43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17"/>
        <v/>
      </c>
      <c r="AA23" s="68" t="str">
        <f t="shared" si="18"/>
        <v/>
      </c>
      <c r="AB23" s="68" t="str">
        <f t="shared" si="19"/>
        <v/>
      </c>
      <c r="AC23" s="68" t="str">
        <f t="shared" si="20"/>
        <v/>
      </c>
      <c r="AD23" s="68" t="str">
        <f t="shared" si="21"/>
        <v/>
      </c>
      <c r="AE23" s="68" t="str">
        <f t="shared" si="22"/>
        <v/>
      </c>
      <c r="AF23" s="68" t="str">
        <f t="shared" si="23"/>
        <v/>
      </c>
      <c r="AG23" s="68" t="str">
        <f t="shared" si="24"/>
        <v/>
      </c>
      <c r="AH23" s="69" t="str">
        <f t="shared" si="25"/>
        <v/>
      </c>
      <c r="AI23" s="68" t="str">
        <f t="shared" si="26"/>
        <v/>
      </c>
      <c r="AJ23" s="68" t="str">
        <f t="shared" si="27"/>
        <v/>
      </c>
      <c r="AK23" s="68" t="str">
        <f t="shared" si="28"/>
        <v/>
      </c>
      <c r="AL23" s="68" t="str">
        <f t="shared" si="29"/>
        <v/>
      </c>
      <c r="AM23" s="68" t="str">
        <f t="shared" si="30"/>
        <v/>
      </c>
      <c r="AN23" s="68" t="str">
        <f t="shared" si="31"/>
        <v/>
      </c>
      <c r="AO23" s="68" t="str">
        <f t="shared" si="32"/>
        <v/>
      </c>
      <c r="AP23" s="68" t="str">
        <f t="shared" si="33"/>
        <v/>
      </c>
      <c r="AQ23" s="70"/>
    </row>
    <row r="24" spans="1:43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17"/>
        <v/>
      </c>
      <c r="AA24" s="68" t="str">
        <f t="shared" si="18"/>
        <v/>
      </c>
      <c r="AB24" s="68" t="str">
        <f t="shared" si="19"/>
        <v/>
      </c>
      <c r="AC24" s="68" t="str">
        <f t="shared" si="20"/>
        <v/>
      </c>
      <c r="AD24" s="68" t="str">
        <f t="shared" si="21"/>
        <v/>
      </c>
      <c r="AE24" s="68" t="str">
        <f t="shared" si="22"/>
        <v/>
      </c>
      <c r="AF24" s="68" t="str">
        <f t="shared" si="23"/>
        <v/>
      </c>
      <c r="AG24" s="68" t="str">
        <f t="shared" si="24"/>
        <v/>
      </c>
      <c r="AH24" s="69" t="str">
        <f t="shared" si="25"/>
        <v/>
      </c>
      <c r="AI24" s="68" t="str">
        <f t="shared" si="26"/>
        <v/>
      </c>
      <c r="AJ24" s="68" t="str">
        <f t="shared" si="27"/>
        <v/>
      </c>
      <c r="AK24" s="68" t="str">
        <f t="shared" si="28"/>
        <v/>
      </c>
      <c r="AL24" s="68" t="str">
        <f t="shared" si="29"/>
        <v/>
      </c>
      <c r="AM24" s="68" t="str">
        <f t="shared" si="30"/>
        <v/>
      </c>
      <c r="AN24" s="68" t="str">
        <f t="shared" si="31"/>
        <v/>
      </c>
      <c r="AO24" s="68" t="str">
        <f t="shared" si="32"/>
        <v/>
      </c>
      <c r="AP24" s="68" t="str">
        <f t="shared" si="33"/>
        <v/>
      </c>
      <c r="AQ24" s="70"/>
    </row>
    <row r="25" spans="1:43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17"/>
        <v/>
      </c>
      <c r="AA25" s="68" t="str">
        <f t="shared" si="18"/>
        <v/>
      </c>
      <c r="AB25" s="68" t="str">
        <f t="shared" si="19"/>
        <v/>
      </c>
      <c r="AC25" s="68" t="str">
        <f t="shared" si="20"/>
        <v/>
      </c>
      <c r="AD25" s="68" t="str">
        <f t="shared" si="21"/>
        <v/>
      </c>
      <c r="AE25" s="68" t="str">
        <f t="shared" si="22"/>
        <v/>
      </c>
      <c r="AF25" s="68" t="str">
        <f t="shared" si="23"/>
        <v/>
      </c>
      <c r="AG25" s="68" t="str">
        <f t="shared" si="24"/>
        <v/>
      </c>
      <c r="AH25" s="69" t="str">
        <f t="shared" si="25"/>
        <v/>
      </c>
      <c r="AI25" s="68" t="str">
        <f t="shared" si="26"/>
        <v/>
      </c>
      <c r="AJ25" s="68" t="str">
        <f t="shared" si="27"/>
        <v/>
      </c>
      <c r="AK25" s="68" t="str">
        <f t="shared" si="28"/>
        <v/>
      </c>
      <c r="AL25" s="68" t="str">
        <f t="shared" si="29"/>
        <v/>
      </c>
      <c r="AM25" s="68" t="str">
        <f t="shared" si="30"/>
        <v/>
      </c>
      <c r="AN25" s="68" t="str">
        <f t="shared" si="31"/>
        <v/>
      </c>
      <c r="AO25" s="68" t="str">
        <f t="shared" si="32"/>
        <v/>
      </c>
      <c r="AP25" s="68" t="str">
        <f t="shared" si="33"/>
        <v/>
      </c>
      <c r="AQ25" s="70"/>
    </row>
    <row r="26" spans="1:43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17"/>
        <v/>
      </c>
      <c r="AA26" s="68" t="str">
        <f t="shared" si="18"/>
        <v/>
      </c>
      <c r="AB26" s="68" t="str">
        <f t="shared" si="19"/>
        <v/>
      </c>
      <c r="AC26" s="68" t="str">
        <f t="shared" si="20"/>
        <v/>
      </c>
      <c r="AD26" s="68" t="str">
        <f t="shared" si="21"/>
        <v/>
      </c>
      <c r="AE26" s="68" t="str">
        <f t="shared" si="22"/>
        <v/>
      </c>
      <c r="AF26" s="68" t="str">
        <f t="shared" si="23"/>
        <v/>
      </c>
      <c r="AG26" s="68" t="str">
        <f t="shared" si="24"/>
        <v/>
      </c>
      <c r="AH26" s="69" t="str">
        <f t="shared" si="25"/>
        <v/>
      </c>
      <c r="AI26" s="68" t="str">
        <f t="shared" si="26"/>
        <v/>
      </c>
      <c r="AJ26" s="68" t="str">
        <f t="shared" si="27"/>
        <v/>
      </c>
      <c r="AK26" s="68" t="str">
        <f t="shared" si="28"/>
        <v/>
      </c>
      <c r="AL26" s="68" t="str">
        <f t="shared" si="29"/>
        <v/>
      </c>
      <c r="AM26" s="68" t="str">
        <f t="shared" si="30"/>
        <v/>
      </c>
      <c r="AN26" s="68" t="str">
        <f t="shared" si="31"/>
        <v/>
      </c>
      <c r="AO26" s="68" t="str">
        <f t="shared" si="32"/>
        <v/>
      </c>
      <c r="AP26" s="68" t="str">
        <f t="shared" si="33"/>
        <v/>
      </c>
      <c r="AQ26" s="70"/>
    </row>
    <row r="27" spans="1:43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17"/>
        <v/>
      </c>
      <c r="AA27" s="68" t="str">
        <f t="shared" si="18"/>
        <v/>
      </c>
      <c r="AB27" s="68" t="str">
        <f t="shared" si="19"/>
        <v/>
      </c>
      <c r="AC27" s="68" t="str">
        <f t="shared" si="20"/>
        <v/>
      </c>
      <c r="AD27" s="68" t="str">
        <f t="shared" si="21"/>
        <v/>
      </c>
      <c r="AE27" s="68" t="str">
        <f t="shared" si="22"/>
        <v/>
      </c>
      <c r="AF27" s="68" t="str">
        <f t="shared" si="23"/>
        <v/>
      </c>
      <c r="AG27" s="68" t="str">
        <f t="shared" si="24"/>
        <v/>
      </c>
      <c r="AH27" s="69" t="str">
        <f t="shared" si="25"/>
        <v/>
      </c>
      <c r="AI27" s="68" t="str">
        <f t="shared" si="26"/>
        <v/>
      </c>
      <c r="AJ27" s="68" t="str">
        <f t="shared" si="27"/>
        <v/>
      </c>
      <c r="AK27" s="68" t="str">
        <f t="shared" si="28"/>
        <v/>
      </c>
      <c r="AL27" s="68" t="str">
        <f t="shared" si="29"/>
        <v/>
      </c>
      <c r="AM27" s="68" t="str">
        <f t="shared" si="30"/>
        <v/>
      </c>
      <c r="AN27" s="68" t="str">
        <f t="shared" si="31"/>
        <v/>
      </c>
      <c r="AO27" s="68" t="str">
        <f t="shared" si="32"/>
        <v/>
      </c>
      <c r="AP27" s="68" t="str">
        <f t="shared" si="33"/>
        <v/>
      </c>
      <c r="AQ27" s="70"/>
    </row>
    <row r="28" spans="1:43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17"/>
        <v/>
      </c>
      <c r="AA28" s="68" t="str">
        <f t="shared" si="18"/>
        <v/>
      </c>
      <c r="AB28" s="68" t="str">
        <f t="shared" si="19"/>
        <v/>
      </c>
      <c r="AC28" s="68" t="str">
        <f t="shared" si="20"/>
        <v/>
      </c>
      <c r="AD28" s="68" t="str">
        <f t="shared" si="21"/>
        <v/>
      </c>
      <c r="AE28" s="68" t="str">
        <f t="shared" si="22"/>
        <v/>
      </c>
      <c r="AF28" s="68" t="str">
        <f t="shared" si="23"/>
        <v/>
      </c>
      <c r="AG28" s="68" t="str">
        <f t="shared" si="24"/>
        <v/>
      </c>
      <c r="AH28" s="69" t="str">
        <f t="shared" si="25"/>
        <v/>
      </c>
      <c r="AI28" s="68" t="str">
        <f t="shared" si="26"/>
        <v/>
      </c>
      <c r="AJ28" s="68" t="str">
        <f t="shared" si="27"/>
        <v/>
      </c>
      <c r="AK28" s="68" t="str">
        <f t="shared" si="28"/>
        <v/>
      </c>
      <c r="AL28" s="68" t="str">
        <f t="shared" si="29"/>
        <v/>
      </c>
      <c r="AM28" s="68" t="str">
        <f t="shared" si="30"/>
        <v/>
      </c>
      <c r="AN28" s="68" t="str">
        <f t="shared" si="31"/>
        <v/>
      </c>
      <c r="AO28" s="68" t="str">
        <f t="shared" si="32"/>
        <v/>
      </c>
      <c r="AP28" s="68" t="str">
        <f t="shared" si="33"/>
        <v/>
      </c>
      <c r="AQ28" s="70"/>
    </row>
    <row r="29" spans="1:43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17"/>
        <v/>
      </c>
      <c r="AA29" s="68" t="str">
        <f t="shared" si="18"/>
        <v/>
      </c>
      <c r="AB29" s="68" t="str">
        <f t="shared" si="19"/>
        <v/>
      </c>
      <c r="AC29" s="68" t="str">
        <f t="shared" si="20"/>
        <v/>
      </c>
      <c r="AD29" s="68" t="str">
        <f t="shared" si="21"/>
        <v/>
      </c>
      <c r="AE29" s="68" t="str">
        <f t="shared" si="22"/>
        <v/>
      </c>
      <c r="AF29" s="68" t="str">
        <f t="shared" si="23"/>
        <v/>
      </c>
      <c r="AG29" s="68" t="str">
        <f t="shared" si="24"/>
        <v/>
      </c>
      <c r="AH29" s="69" t="str">
        <f t="shared" si="25"/>
        <v/>
      </c>
      <c r="AI29" s="68" t="str">
        <f t="shared" si="26"/>
        <v/>
      </c>
      <c r="AJ29" s="68" t="str">
        <f t="shared" si="27"/>
        <v/>
      </c>
      <c r="AK29" s="68" t="str">
        <f t="shared" si="28"/>
        <v/>
      </c>
      <c r="AL29" s="68" t="str">
        <f t="shared" si="29"/>
        <v/>
      </c>
      <c r="AM29" s="68" t="str">
        <f t="shared" si="30"/>
        <v/>
      </c>
      <c r="AN29" s="68" t="str">
        <f t="shared" si="31"/>
        <v/>
      </c>
      <c r="AO29" s="68" t="str">
        <f t="shared" si="32"/>
        <v/>
      </c>
      <c r="AP29" s="68" t="str">
        <f t="shared" si="33"/>
        <v/>
      </c>
      <c r="AQ29" s="70"/>
    </row>
    <row r="30" spans="1:43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17"/>
        <v/>
      </c>
      <c r="AA30" s="68" t="str">
        <f t="shared" si="18"/>
        <v/>
      </c>
      <c r="AB30" s="68" t="str">
        <f t="shared" si="19"/>
        <v/>
      </c>
      <c r="AC30" s="68" t="str">
        <f t="shared" si="20"/>
        <v/>
      </c>
      <c r="AD30" s="68" t="str">
        <f t="shared" si="21"/>
        <v/>
      </c>
      <c r="AE30" s="68" t="str">
        <f t="shared" si="22"/>
        <v/>
      </c>
      <c r="AF30" s="68" t="str">
        <f t="shared" si="23"/>
        <v/>
      </c>
      <c r="AG30" s="68" t="str">
        <f t="shared" si="24"/>
        <v/>
      </c>
      <c r="AH30" s="69" t="str">
        <f t="shared" si="25"/>
        <v/>
      </c>
      <c r="AI30" s="68" t="str">
        <f t="shared" si="26"/>
        <v/>
      </c>
      <c r="AJ30" s="68" t="str">
        <f t="shared" si="27"/>
        <v/>
      </c>
      <c r="AK30" s="68" t="str">
        <f t="shared" si="28"/>
        <v/>
      </c>
      <c r="AL30" s="68" t="str">
        <f t="shared" si="29"/>
        <v/>
      </c>
      <c r="AM30" s="68" t="str">
        <f t="shared" si="30"/>
        <v/>
      </c>
      <c r="AN30" s="68" t="str">
        <f t="shared" si="31"/>
        <v/>
      </c>
      <c r="AO30" s="68" t="str">
        <f t="shared" si="32"/>
        <v/>
      </c>
      <c r="AP30" s="68" t="str">
        <f t="shared" si="33"/>
        <v/>
      </c>
      <c r="AQ30" s="70"/>
    </row>
    <row r="31" spans="1:43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17"/>
        <v/>
      </c>
      <c r="AA31" s="68" t="str">
        <f t="shared" si="18"/>
        <v/>
      </c>
      <c r="AB31" s="68" t="str">
        <f t="shared" si="19"/>
        <v/>
      </c>
      <c r="AC31" s="68" t="str">
        <f t="shared" si="20"/>
        <v/>
      </c>
      <c r="AD31" s="68" t="str">
        <f t="shared" si="21"/>
        <v/>
      </c>
      <c r="AE31" s="68" t="str">
        <f t="shared" si="22"/>
        <v/>
      </c>
      <c r="AF31" s="68" t="str">
        <f t="shared" si="23"/>
        <v/>
      </c>
      <c r="AG31" s="68" t="str">
        <f t="shared" si="24"/>
        <v/>
      </c>
      <c r="AH31" s="69" t="str">
        <f t="shared" si="25"/>
        <v/>
      </c>
      <c r="AI31" s="68" t="str">
        <f t="shared" si="26"/>
        <v/>
      </c>
      <c r="AJ31" s="68" t="str">
        <f t="shared" si="27"/>
        <v/>
      </c>
      <c r="AK31" s="68" t="str">
        <f t="shared" si="28"/>
        <v/>
      </c>
      <c r="AL31" s="68" t="str">
        <f t="shared" si="29"/>
        <v/>
      </c>
      <c r="AM31" s="68" t="str">
        <f t="shared" si="30"/>
        <v/>
      </c>
      <c r="AN31" s="68" t="str">
        <f t="shared" si="31"/>
        <v/>
      </c>
      <c r="AO31" s="68" t="str">
        <f t="shared" si="32"/>
        <v/>
      </c>
      <c r="AP31" s="68" t="str">
        <f t="shared" si="33"/>
        <v/>
      </c>
      <c r="AQ31" s="70"/>
    </row>
    <row r="32" spans="1:43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17"/>
        <v/>
      </c>
      <c r="AA32" s="68" t="str">
        <f t="shared" si="18"/>
        <v/>
      </c>
      <c r="AB32" s="68" t="str">
        <f t="shared" si="19"/>
        <v/>
      </c>
      <c r="AC32" s="68" t="str">
        <f t="shared" si="20"/>
        <v/>
      </c>
      <c r="AD32" s="68" t="str">
        <f t="shared" si="21"/>
        <v/>
      </c>
      <c r="AE32" s="68" t="str">
        <f t="shared" si="22"/>
        <v/>
      </c>
      <c r="AF32" s="68" t="str">
        <f t="shared" si="23"/>
        <v/>
      </c>
      <c r="AG32" s="68" t="str">
        <f t="shared" si="24"/>
        <v/>
      </c>
      <c r="AH32" s="69" t="str">
        <f t="shared" si="25"/>
        <v/>
      </c>
      <c r="AI32" s="68" t="str">
        <f t="shared" si="26"/>
        <v/>
      </c>
      <c r="AJ32" s="68" t="str">
        <f t="shared" si="27"/>
        <v/>
      </c>
      <c r="AK32" s="68" t="str">
        <f t="shared" si="28"/>
        <v/>
      </c>
      <c r="AL32" s="68" t="str">
        <f t="shared" si="29"/>
        <v/>
      </c>
      <c r="AM32" s="68" t="str">
        <f t="shared" si="30"/>
        <v/>
      </c>
      <c r="AN32" s="68" t="str">
        <f t="shared" si="31"/>
        <v/>
      </c>
      <c r="AO32" s="68" t="str">
        <f t="shared" si="32"/>
        <v/>
      </c>
      <c r="AP32" s="68" t="str">
        <f t="shared" si="33"/>
        <v/>
      </c>
      <c r="AQ32" s="70"/>
    </row>
    <row r="33" spans="1:43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17"/>
        <v/>
      </c>
      <c r="AA33" s="68" t="str">
        <f t="shared" si="18"/>
        <v/>
      </c>
      <c r="AB33" s="68" t="str">
        <f t="shared" si="19"/>
        <v/>
      </c>
      <c r="AC33" s="68" t="str">
        <f t="shared" si="20"/>
        <v/>
      </c>
      <c r="AD33" s="68" t="str">
        <f t="shared" si="21"/>
        <v/>
      </c>
      <c r="AE33" s="68" t="str">
        <f t="shared" si="22"/>
        <v/>
      </c>
      <c r="AF33" s="68" t="str">
        <f t="shared" si="23"/>
        <v/>
      </c>
      <c r="AG33" s="68" t="str">
        <f t="shared" si="24"/>
        <v/>
      </c>
      <c r="AH33" s="69" t="str">
        <f t="shared" si="25"/>
        <v/>
      </c>
      <c r="AI33" s="68" t="str">
        <f t="shared" si="26"/>
        <v/>
      </c>
      <c r="AJ33" s="68" t="str">
        <f t="shared" si="27"/>
        <v/>
      </c>
      <c r="AK33" s="68" t="str">
        <f t="shared" si="28"/>
        <v/>
      </c>
      <c r="AL33" s="68" t="str">
        <f t="shared" si="29"/>
        <v/>
      </c>
      <c r="AM33" s="68" t="str">
        <f t="shared" si="30"/>
        <v/>
      </c>
      <c r="AN33" s="68" t="str">
        <f t="shared" si="31"/>
        <v/>
      </c>
      <c r="AO33" s="68" t="str">
        <f t="shared" si="32"/>
        <v/>
      </c>
      <c r="AP33" s="68" t="str">
        <f t="shared" si="33"/>
        <v/>
      </c>
      <c r="AQ33" s="70"/>
    </row>
    <row r="34" spans="1:43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17"/>
        <v/>
      </c>
      <c r="AA34" s="68" t="str">
        <f t="shared" si="18"/>
        <v/>
      </c>
      <c r="AB34" s="68" t="str">
        <f t="shared" si="19"/>
        <v/>
      </c>
      <c r="AC34" s="68" t="str">
        <f t="shared" si="20"/>
        <v/>
      </c>
      <c r="AD34" s="68" t="str">
        <f t="shared" si="21"/>
        <v/>
      </c>
      <c r="AE34" s="68" t="str">
        <f t="shared" si="22"/>
        <v/>
      </c>
      <c r="AF34" s="68" t="str">
        <f t="shared" si="23"/>
        <v/>
      </c>
      <c r="AG34" s="68" t="str">
        <f t="shared" si="24"/>
        <v/>
      </c>
      <c r="AH34" s="69" t="str">
        <f t="shared" si="25"/>
        <v/>
      </c>
      <c r="AI34" s="68" t="str">
        <f t="shared" si="26"/>
        <v/>
      </c>
      <c r="AJ34" s="68" t="str">
        <f t="shared" si="27"/>
        <v/>
      </c>
      <c r="AK34" s="68" t="str">
        <f t="shared" si="28"/>
        <v/>
      </c>
      <c r="AL34" s="68" t="str">
        <f t="shared" si="29"/>
        <v/>
      </c>
      <c r="AM34" s="68" t="str">
        <f t="shared" si="30"/>
        <v/>
      </c>
      <c r="AN34" s="68" t="str">
        <f t="shared" si="31"/>
        <v/>
      </c>
      <c r="AO34" s="68" t="str">
        <f t="shared" si="32"/>
        <v/>
      </c>
      <c r="AP34" s="68" t="str">
        <f t="shared" si="33"/>
        <v/>
      </c>
      <c r="AQ34" s="70"/>
    </row>
    <row r="35" spans="1:43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17"/>
        <v/>
      </c>
      <c r="AA35" s="68" t="str">
        <f t="shared" si="18"/>
        <v/>
      </c>
      <c r="AB35" s="68" t="str">
        <f t="shared" si="19"/>
        <v/>
      </c>
      <c r="AC35" s="68" t="str">
        <f t="shared" si="20"/>
        <v/>
      </c>
      <c r="AD35" s="68" t="str">
        <f t="shared" si="21"/>
        <v/>
      </c>
      <c r="AE35" s="68" t="str">
        <f t="shared" si="22"/>
        <v/>
      </c>
      <c r="AF35" s="68" t="str">
        <f t="shared" si="23"/>
        <v/>
      </c>
      <c r="AG35" s="68" t="str">
        <f t="shared" si="24"/>
        <v/>
      </c>
      <c r="AH35" s="69" t="str">
        <f t="shared" si="25"/>
        <v/>
      </c>
      <c r="AI35" s="68" t="str">
        <f t="shared" si="26"/>
        <v/>
      </c>
      <c r="AJ35" s="68" t="str">
        <f t="shared" si="27"/>
        <v/>
      </c>
      <c r="AK35" s="68" t="str">
        <f t="shared" si="28"/>
        <v/>
      </c>
      <c r="AL35" s="68" t="str">
        <f t="shared" si="29"/>
        <v/>
      </c>
      <c r="AM35" s="68" t="str">
        <f t="shared" si="30"/>
        <v/>
      </c>
      <c r="AN35" s="68" t="str">
        <f t="shared" si="31"/>
        <v/>
      </c>
      <c r="AO35" s="68" t="str">
        <f t="shared" si="32"/>
        <v/>
      </c>
      <c r="AP35" s="68" t="str">
        <f t="shared" si="33"/>
        <v/>
      </c>
      <c r="AQ35" s="70"/>
    </row>
    <row r="36" spans="1:43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17"/>
        <v/>
      </c>
      <c r="AA36" s="68" t="str">
        <f t="shared" si="18"/>
        <v/>
      </c>
      <c r="AB36" s="68" t="str">
        <f t="shared" si="19"/>
        <v/>
      </c>
      <c r="AC36" s="68" t="str">
        <f t="shared" si="20"/>
        <v/>
      </c>
      <c r="AD36" s="68" t="str">
        <f t="shared" si="21"/>
        <v/>
      </c>
      <c r="AE36" s="68" t="str">
        <f t="shared" si="22"/>
        <v/>
      </c>
      <c r="AF36" s="68" t="str">
        <f t="shared" si="23"/>
        <v/>
      </c>
      <c r="AG36" s="68" t="str">
        <f t="shared" si="24"/>
        <v/>
      </c>
      <c r="AH36" s="69" t="str">
        <f t="shared" si="25"/>
        <v/>
      </c>
      <c r="AI36" s="68" t="str">
        <f t="shared" si="26"/>
        <v/>
      </c>
      <c r="AJ36" s="68" t="str">
        <f t="shared" si="27"/>
        <v/>
      </c>
      <c r="AK36" s="68" t="str">
        <f t="shared" si="28"/>
        <v/>
      </c>
      <c r="AL36" s="68" t="str">
        <f t="shared" si="29"/>
        <v/>
      </c>
      <c r="AM36" s="68" t="str">
        <f t="shared" si="30"/>
        <v/>
      </c>
      <c r="AN36" s="68" t="str">
        <f t="shared" si="31"/>
        <v/>
      </c>
      <c r="AO36" s="68" t="str">
        <f t="shared" si="32"/>
        <v/>
      </c>
      <c r="AP36" s="68" t="str">
        <f t="shared" si="33"/>
        <v/>
      </c>
      <c r="AQ36" s="70"/>
    </row>
    <row r="37" spans="1:43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ref="Z37:Z57" si="34">IF(U37=0,"",V37/U37)</f>
        <v/>
      </c>
      <c r="AA37" s="68" t="str">
        <f t="shared" ref="AA37:AA57" si="35">IF(U37=0,"",W37/U37)</f>
        <v/>
      </c>
      <c r="AB37" s="68" t="str">
        <f t="shared" ref="AB37:AB57" si="36">IF(U37=0,"",X37/U37)</f>
        <v/>
      </c>
      <c r="AC37" s="68" t="str">
        <f t="shared" ref="AC37:AG57" si="37">IF($X37=0,"",D37/$X37)</f>
        <v/>
      </c>
      <c r="AD37" s="68" t="str">
        <f t="shared" si="37"/>
        <v/>
      </c>
      <c r="AE37" s="68" t="str">
        <f t="shared" si="37"/>
        <v/>
      </c>
      <c r="AF37" s="68" t="str">
        <f t="shared" si="37"/>
        <v/>
      </c>
      <c r="AG37" s="68" t="str">
        <f t="shared" si="37"/>
        <v/>
      </c>
      <c r="AH37" s="69" t="str">
        <f t="shared" ref="AH37:AH58" si="38">IF($U37=0,"",Y37/$U37)</f>
        <v/>
      </c>
      <c r="AI37" s="68" t="str">
        <f t="shared" ref="AI37:AP48" si="39">IF($U37=0,"",L37/$U37)</f>
        <v/>
      </c>
      <c r="AJ37" s="68" t="str">
        <f t="shared" si="39"/>
        <v/>
      </c>
      <c r="AK37" s="68" t="str">
        <f t="shared" si="39"/>
        <v/>
      </c>
      <c r="AL37" s="68" t="str">
        <f t="shared" si="39"/>
        <v/>
      </c>
      <c r="AM37" s="68" t="str">
        <f t="shared" si="39"/>
        <v/>
      </c>
      <c r="AN37" s="68" t="str">
        <f t="shared" si="39"/>
        <v/>
      </c>
      <c r="AO37" s="68" t="str">
        <f t="shared" si="39"/>
        <v/>
      </c>
      <c r="AP37" s="68" t="str">
        <f t="shared" si="39"/>
        <v/>
      </c>
      <c r="AQ37" s="70"/>
    </row>
    <row r="38" spans="1:43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34"/>
        <v/>
      </c>
      <c r="AA38" s="68" t="str">
        <f t="shared" si="35"/>
        <v/>
      </c>
      <c r="AB38" s="68" t="str">
        <f t="shared" si="36"/>
        <v/>
      </c>
      <c r="AC38" s="68" t="str">
        <f t="shared" si="37"/>
        <v/>
      </c>
      <c r="AD38" s="68" t="str">
        <f t="shared" si="37"/>
        <v/>
      </c>
      <c r="AE38" s="68" t="str">
        <f t="shared" si="37"/>
        <v/>
      </c>
      <c r="AF38" s="68" t="str">
        <f t="shared" si="37"/>
        <v/>
      </c>
      <c r="AG38" s="68" t="str">
        <f t="shared" si="37"/>
        <v/>
      </c>
      <c r="AH38" s="69" t="str">
        <f t="shared" si="38"/>
        <v/>
      </c>
      <c r="AI38" s="68" t="str">
        <f t="shared" si="39"/>
        <v/>
      </c>
      <c r="AJ38" s="68" t="str">
        <f t="shared" si="39"/>
        <v/>
      </c>
      <c r="AK38" s="68" t="str">
        <f t="shared" si="39"/>
        <v/>
      </c>
      <c r="AL38" s="68" t="str">
        <f t="shared" si="39"/>
        <v/>
      </c>
      <c r="AM38" s="68" t="str">
        <f t="shared" si="39"/>
        <v/>
      </c>
      <c r="AN38" s="68" t="str">
        <f t="shared" si="39"/>
        <v/>
      </c>
      <c r="AO38" s="68" t="str">
        <f t="shared" si="39"/>
        <v/>
      </c>
      <c r="AP38" s="68" t="str">
        <f t="shared" si="39"/>
        <v/>
      </c>
      <c r="AQ38" s="70"/>
    </row>
    <row r="39" spans="1:43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34"/>
        <v/>
      </c>
      <c r="AA39" s="68" t="str">
        <f t="shared" si="35"/>
        <v/>
      </c>
      <c r="AB39" s="68" t="str">
        <f t="shared" si="36"/>
        <v/>
      </c>
      <c r="AC39" s="68" t="str">
        <f t="shared" si="37"/>
        <v/>
      </c>
      <c r="AD39" s="68" t="str">
        <f t="shared" si="37"/>
        <v/>
      </c>
      <c r="AE39" s="68" t="str">
        <f t="shared" si="37"/>
        <v/>
      </c>
      <c r="AF39" s="68" t="str">
        <f t="shared" si="37"/>
        <v/>
      </c>
      <c r="AG39" s="68" t="str">
        <f t="shared" si="37"/>
        <v/>
      </c>
      <c r="AH39" s="69" t="str">
        <f t="shared" si="38"/>
        <v/>
      </c>
      <c r="AI39" s="68" t="str">
        <f t="shared" si="39"/>
        <v/>
      </c>
      <c r="AJ39" s="68" t="str">
        <f t="shared" si="39"/>
        <v/>
      </c>
      <c r="AK39" s="68" t="str">
        <f t="shared" si="39"/>
        <v/>
      </c>
      <c r="AL39" s="68" t="str">
        <f t="shared" si="39"/>
        <v/>
      </c>
      <c r="AM39" s="68" t="str">
        <f t="shared" si="39"/>
        <v/>
      </c>
      <c r="AN39" s="68" t="str">
        <f t="shared" si="39"/>
        <v/>
      </c>
      <c r="AO39" s="68" t="str">
        <f t="shared" si="39"/>
        <v/>
      </c>
      <c r="AP39" s="68" t="str">
        <f t="shared" si="39"/>
        <v/>
      </c>
      <c r="AQ39" s="70"/>
    </row>
    <row r="40" spans="1:43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34"/>
        <v/>
      </c>
      <c r="AA40" s="68" t="str">
        <f t="shared" si="35"/>
        <v/>
      </c>
      <c r="AB40" s="68" t="str">
        <f t="shared" si="36"/>
        <v/>
      </c>
      <c r="AC40" s="68" t="str">
        <f t="shared" si="37"/>
        <v/>
      </c>
      <c r="AD40" s="68" t="str">
        <f t="shared" si="37"/>
        <v/>
      </c>
      <c r="AE40" s="68" t="str">
        <f t="shared" si="37"/>
        <v/>
      </c>
      <c r="AF40" s="68" t="str">
        <f t="shared" si="37"/>
        <v/>
      </c>
      <c r="AG40" s="68" t="str">
        <f t="shared" si="37"/>
        <v/>
      </c>
      <c r="AH40" s="69" t="str">
        <f t="shared" si="38"/>
        <v/>
      </c>
      <c r="AI40" s="68" t="str">
        <f t="shared" si="39"/>
        <v/>
      </c>
      <c r="AJ40" s="68" t="str">
        <f t="shared" si="39"/>
        <v/>
      </c>
      <c r="AK40" s="68" t="str">
        <f t="shared" si="39"/>
        <v/>
      </c>
      <c r="AL40" s="68" t="str">
        <f t="shared" si="39"/>
        <v/>
      </c>
      <c r="AM40" s="68" t="str">
        <f t="shared" si="39"/>
        <v/>
      </c>
      <c r="AN40" s="68" t="str">
        <f t="shared" si="39"/>
        <v/>
      </c>
      <c r="AO40" s="68" t="str">
        <f t="shared" si="39"/>
        <v/>
      </c>
      <c r="AP40" s="68" t="str">
        <f t="shared" si="39"/>
        <v/>
      </c>
      <c r="AQ40" s="70"/>
    </row>
    <row r="41" spans="1:43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34"/>
        <v/>
      </c>
      <c r="AA41" s="68" t="str">
        <f t="shared" si="35"/>
        <v/>
      </c>
      <c r="AB41" s="68" t="str">
        <f t="shared" si="36"/>
        <v/>
      </c>
      <c r="AC41" s="68" t="str">
        <f t="shared" si="37"/>
        <v/>
      </c>
      <c r="AD41" s="68" t="str">
        <f t="shared" si="37"/>
        <v/>
      </c>
      <c r="AE41" s="68" t="str">
        <f t="shared" si="37"/>
        <v/>
      </c>
      <c r="AF41" s="68" t="str">
        <f t="shared" si="37"/>
        <v/>
      </c>
      <c r="AG41" s="68" t="str">
        <f t="shared" si="37"/>
        <v/>
      </c>
      <c r="AH41" s="69" t="str">
        <f t="shared" si="38"/>
        <v/>
      </c>
      <c r="AI41" s="68" t="str">
        <f t="shared" si="39"/>
        <v/>
      </c>
      <c r="AJ41" s="68" t="str">
        <f t="shared" si="39"/>
        <v/>
      </c>
      <c r="AK41" s="68" t="str">
        <f t="shared" si="39"/>
        <v/>
      </c>
      <c r="AL41" s="68" t="str">
        <f t="shared" si="39"/>
        <v/>
      </c>
      <c r="AM41" s="68" t="str">
        <f t="shared" si="39"/>
        <v/>
      </c>
      <c r="AN41" s="68" t="str">
        <f t="shared" si="39"/>
        <v/>
      </c>
      <c r="AO41" s="68" t="str">
        <f t="shared" si="39"/>
        <v/>
      </c>
      <c r="AP41" s="68" t="str">
        <f t="shared" si="39"/>
        <v/>
      </c>
      <c r="AQ41" s="70"/>
    </row>
    <row r="42" spans="1:43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34"/>
        <v/>
      </c>
      <c r="AA42" s="68" t="str">
        <f t="shared" si="35"/>
        <v/>
      </c>
      <c r="AB42" s="68" t="str">
        <f t="shared" si="36"/>
        <v/>
      </c>
      <c r="AC42" s="68" t="str">
        <f t="shared" si="37"/>
        <v/>
      </c>
      <c r="AD42" s="68" t="str">
        <f t="shared" si="37"/>
        <v/>
      </c>
      <c r="AE42" s="68" t="str">
        <f t="shared" si="37"/>
        <v/>
      </c>
      <c r="AF42" s="68" t="str">
        <f t="shared" si="37"/>
        <v/>
      </c>
      <c r="AG42" s="68" t="str">
        <f t="shared" si="37"/>
        <v/>
      </c>
      <c r="AH42" s="69" t="str">
        <f t="shared" si="38"/>
        <v/>
      </c>
      <c r="AI42" s="68" t="str">
        <f t="shared" si="39"/>
        <v/>
      </c>
      <c r="AJ42" s="68" t="str">
        <f t="shared" si="39"/>
        <v/>
      </c>
      <c r="AK42" s="68" t="str">
        <f t="shared" si="39"/>
        <v/>
      </c>
      <c r="AL42" s="68" t="str">
        <f t="shared" si="39"/>
        <v/>
      </c>
      <c r="AM42" s="68" t="str">
        <f t="shared" si="39"/>
        <v/>
      </c>
      <c r="AN42" s="68" t="str">
        <f t="shared" si="39"/>
        <v/>
      </c>
      <c r="AO42" s="68" t="str">
        <f t="shared" si="39"/>
        <v/>
      </c>
      <c r="AP42" s="68" t="str">
        <f t="shared" si="39"/>
        <v/>
      </c>
      <c r="AQ42" s="70"/>
    </row>
    <row r="43" spans="1:43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34"/>
        <v/>
      </c>
      <c r="AA43" s="68" t="str">
        <f t="shared" si="35"/>
        <v/>
      </c>
      <c r="AB43" s="68" t="str">
        <f t="shared" si="36"/>
        <v/>
      </c>
      <c r="AC43" s="68" t="str">
        <f t="shared" si="37"/>
        <v/>
      </c>
      <c r="AD43" s="68" t="str">
        <f t="shared" si="37"/>
        <v/>
      </c>
      <c r="AE43" s="68" t="str">
        <f t="shared" si="37"/>
        <v/>
      </c>
      <c r="AF43" s="68" t="str">
        <f t="shared" si="37"/>
        <v/>
      </c>
      <c r="AG43" s="68" t="str">
        <f t="shared" si="37"/>
        <v/>
      </c>
      <c r="AH43" s="69" t="str">
        <f t="shared" si="38"/>
        <v/>
      </c>
      <c r="AI43" s="68" t="str">
        <f t="shared" si="39"/>
        <v/>
      </c>
      <c r="AJ43" s="68" t="str">
        <f t="shared" si="39"/>
        <v/>
      </c>
      <c r="AK43" s="68" t="str">
        <f t="shared" si="39"/>
        <v/>
      </c>
      <c r="AL43" s="68" t="str">
        <f t="shared" si="39"/>
        <v/>
      </c>
      <c r="AM43" s="68" t="str">
        <f t="shared" si="39"/>
        <v/>
      </c>
      <c r="AN43" s="68" t="str">
        <f t="shared" si="39"/>
        <v/>
      </c>
      <c r="AO43" s="68" t="str">
        <f t="shared" si="39"/>
        <v/>
      </c>
      <c r="AP43" s="68" t="str">
        <f t="shared" si="39"/>
        <v/>
      </c>
      <c r="AQ43" s="70"/>
    </row>
    <row r="44" spans="1:43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34"/>
        <v/>
      </c>
      <c r="AA44" s="68" t="str">
        <f t="shared" si="35"/>
        <v/>
      </c>
      <c r="AB44" s="68" t="str">
        <f t="shared" si="36"/>
        <v/>
      </c>
      <c r="AC44" s="68" t="str">
        <f t="shared" si="37"/>
        <v/>
      </c>
      <c r="AD44" s="68" t="str">
        <f t="shared" si="37"/>
        <v/>
      </c>
      <c r="AE44" s="68" t="str">
        <f t="shared" si="37"/>
        <v/>
      </c>
      <c r="AF44" s="68" t="str">
        <f t="shared" si="37"/>
        <v/>
      </c>
      <c r="AG44" s="68" t="str">
        <f t="shared" si="37"/>
        <v/>
      </c>
      <c r="AH44" s="69" t="str">
        <f t="shared" si="38"/>
        <v/>
      </c>
      <c r="AI44" s="68" t="str">
        <f t="shared" si="39"/>
        <v/>
      </c>
      <c r="AJ44" s="68" t="str">
        <f t="shared" si="39"/>
        <v/>
      </c>
      <c r="AK44" s="68" t="str">
        <f t="shared" si="39"/>
        <v/>
      </c>
      <c r="AL44" s="68" t="str">
        <f t="shared" si="39"/>
        <v/>
      </c>
      <c r="AM44" s="68" t="str">
        <f t="shared" si="39"/>
        <v/>
      </c>
      <c r="AN44" s="68" t="str">
        <f t="shared" si="39"/>
        <v/>
      </c>
      <c r="AO44" s="68" t="str">
        <f t="shared" si="39"/>
        <v/>
      </c>
      <c r="AP44" s="68" t="str">
        <f t="shared" si="39"/>
        <v/>
      </c>
      <c r="AQ44" s="70"/>
    </row>
    <row r="45" spans="1:43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34"/>
        <v/>
      </c>
      <c r="AA45" s="68" t="str">
        <f t="shared" si="35"/>
        <v/>
      </c>
      <c r="AB45" s="68" t="str">
        <f t="shared" si="36"/>
        <v/>
      </c>
      <c r="AC45" s="68" t="str">
        <f t="shared" si="37"/>
        <v/>
      </c>
      <c r="AD45" s="68" t="str">
        <f t="shared" si="37"/>
        <v/>
      </c>
      <c r="AE45" s="68" t="str">
        <f t="shared" si="37"/>
        <v/>
      </c>
      <c r="AF45" s="68" t="str">
        <f t="shared" si="37"/>
        <v/>
      </c>
      <c r="AG45" s="68" t="str">
        <f t="shared" si="37"/>
        <v/>
      </c>
      <c r="AH45" s="69" t="str">
        <f t="shared" si="38"/>
        <v/>
      </c>
      <c r="AI45" s="68" t="str">
        <f t="shared" si="39"/>
        <v/>
      </c>
      <c r="AJ45" s="68" t="str">
        <f t="shared" si="39"/>
        <v/>
      </c>
      <c r="AK45" s="68" t="str">
        <f t="shared" si="39"/>
        <v/>
      </c>
      <c r="AL45" s="68" t="str">
        <f t="shared" si="39"/>
        <v/>
      </c>
      <c r="AM45" s="68" t="str">
        <f t="shared" si="39"/>
        <v/>
      </c>
      <c r="AN45" s="68" t="str">
        <f t="shared" si="39"/>
        <v/>
      </c>
      <c r="AO45" s="68" t="str">
        <f t="shared" si="39"/>
        <v/>
      </c>
      <c r="AP45" s="68" t="str">
        <f t="shared" si="39"/>
        <v/>
      </c>
      <c r="AQ45" s="70"/>
    </row>
    <row r="46" spans="1:43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34"/>
        <v/>
      </c>
      <c r="AA46" s="68" t="str">
        <f t="shared" si="35"/>
        <v/>
      </c>
      <c r="AB46" s="68" t="str">
        <f t="shared" si="36"/>
        <v/>
      </c>
      <c r="AC46" s="68" t="str">
        <f t="shared" si="37"/>
        <v/>
      </c>
      <c r="AD46" s="68" t="str">
        <f t="shared" si="37"/>
        <v/>
      </c>
      <c r="AE46" s="68" t="str">
        <f t="shared" si="37"/>
        <v/>
      </c>
      <c r="AF46" s="68" t="str">
        <f t="shared" si="37"/>
        <v/>
      </c>
      <c r="AG46" s="68" t="str">
        <f t="shared" si="37"/>
        <v/>
      </c>
      <c r="AH46" s="69" t="str">
        <f t="shared" si="38"/>
        <v/>
      </c>
      <c r="AI46" s="68" t="str">
        <f t="shared" si="39"/>
        <v/>
      </c>
      <c r="AJ46" s="68" t="str">
        <f t="shared" si="39"/>
        <v/>
      </c>
      <c r="AK46" s="68" t="str">
        <f t="shared" si="39"/>
        <v/>
      </c>
      <c r="AL46" s="68" t="str">
        <f t="shared" si="39"/>
        <v/>
      </c>
      <c r="AM46" s="68" t="str">
        <f t="shared" si="39"/>
        <v/>
      </c>
      <c r="AN46" s="68" t="str">
        <f t="shared" si="39"/>
        <v/>
      </c>
      <c r="AO46" s="68" t="str">
        <f t="shared" si="39"/>
        <v/>
      </c>
      <c r="AP46" s="68" t="str">
        <f t="shared" si="39"/>
        <v/>
      </c>
      <c r="AQ46" s="70"/>
    </row>
    <row r="47" spans="1:43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34"/>
        <v/>
      </c>
      <c r="AA47" s="68" t="str">
        <f t="shared" si="35"/>
        <v/>
      </c>
      <c r="AB47" s="68" t="str">
        <f t="shared" si="36"/>
        <v/>
      </c>
      <c r="AC47" s="68" t="str">
        <f t="shared" si="37"/>
        <v/>
      </c>
      <c r="AD47" s="68" t="str">
        <f t="shared" si="37"/>
        <v/>
      </c>
      <c r="AE47" s="68" t="str">
        <f t="shared" si="37"/>
        <v/>
      </c>
      <c r="AF47" s="68" t="str">
        <f t="shared" si="37"/>
        <v/>
      </c>
      <c r="AG47" s="68" t="str">
        <f t="shared" si="37"/>
        <v/>
      </c>
      <c r="AH47" s="69" t="str">
        <f t="shared" si="38"/>
        <v/>
      </c>
      <c r="AI47" s="68" t="str">
        <f t="shared" si="39"/>
        <v/>
      </c>
      <c r="AJ47" s="68" t="str">
        <f t="shared" si="39"/>
        <v/>
      </c>
      <c r="AK47" s="68" t="str">
        <f t="shared" si="39"/>
        <v/>
      </c>
      <c r="AL47" s="68" t="str">
        <f t="shared" si="39"/>
        <v/>
      </c>
      <c r="AM47" s="68" t="str">
        <f t="shared" si="39"/>
        <v/>
      </c>
      <c r="AN47" s="68" t="str">
        <f t="shared" si="39"/>
        <v/>
      </c>
      <c r="AO47" s="68" t="str">
        <f t="shared" si="39"/>
        <v/>
      </c>
      <c r="AP47" s="68" t="str">
        <f t="shared" si="39"/>
        <v/>
      </c>
      <c r="AQ47" s="70"/>
    </row>
    <row r="48" spans="1:43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34"/>
        <v/>
      </c>
      <c r="AA48" s="68" t="str">
        <f t="shared" si="35"/>
        <v/>
      </c>
      <c r="AB48" s="68" t="str">
        <f t="shared" si="36"/>
        <v/>
      </c>
      <c r="AC48" s="68" t="str">
        <f t="shared" si="37"/>
        <v/>
      </c>
      <c r="AD48" s="68" t="str">
        <f t="shared" si="37"/>
        <v/>
      </c>
      <c r="AE48" s="68" t="str">
        <f t="shared" si="37"/>
        <v/>
      </c>
      <c r="AF48" s="68" t="str">
        <f t="shared" si="37"/>
        <v/>
      </c>
      <c r="AG48" s="68" t="str">
        <f t="shared" si="37"/>
        <v/>
      </c>
      <c r="AH48" s="69" t="str">
        <f t="shared" si="38"/>
        <v/>
      </c>
      <c r="AI48" s="68" t="str">
        <f t="shared" si="39"/>
        <v/>
      </c>
      <c r="AJ48" s="68" t="str">
        <f t="shared" si="39"/>
        <v/>
      </c>
      <c r="AK48" s="68" t="str">
        <f t="shared" si="39"/>
        <v/>
      </c>
      <c r="AL48" s="68" t="str">
        <f t="shared" si="39"/>
        <v/>
      </c>
      <c r="AM48" s="68" t="str">
        <f t="shared" ref="AM48:AP58" si="40">IF($U48=0,"",P48/$U48)</f>
        <v/>
      </c>
      <c r="AN48" s="68" t="str">
        <f t="shared" si="40"/>
        <v/>
      </c>
      <c r="AO48" s="68" t="str">
        <f t="shared" si="40"/>
        <v/>
      </c>
      <c r="AP48" s="68" t="str">
        <f t="shared" si="40"/>
        <v/>
      </c>
      <c r="AQ48" s="70"/>
    </row>
    <row r="49" spans="1:43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34"/>
        <v/>
      </c>
      <c r="AA49" s="68" t="str">
        <f t="shared" si="35"/>
        <v/>
      </c>
      <c r="AB49" s="68" t="str">
        <f t="shared" si="36"/>
        <v/>
      </c>
      <c r="AC49" s="68" t="str">
        <f t="shared" si="37"/>
        <v/>
      </c>
      <c r="AD49" s="68" t="str">
        <f t="shared" si="37"/>
        <v/>
      </c>
      <c r="AE49" s="68" t="str">
        <f t="shared" si="37"/>
        <v/>
      </c>
      <c r="AF49" s="68" t="str">
        <f t="shared" si="37"/>
        <v/>
      </c>
      <c r="AG49" s="68" t="str">
        <f t="shared" si="37"/>
        <v/>
      </c>
      <c r="AH49" s="69" t="str">
        <f t="shared" si="38"/>
        <v/>
      </c>
      <c r="AI49" s="68" t="str">
        <f t="shared" ref="AI49:AL57" si="41">IF($U49=0,"",L49/$U49)</f>
        <v/>
      </c>
      <c r="AJ49" s="68" t="str">
        <f t="shared" si="41"/>
        <v/>
      </c>
      <c r="AK49" s="68" t="str">
        <f t="shared" si="41"/>
        <v/>
      </c>
      <c r="AL49" s="68" t="str">
        <f t="shared" si="41"/>
        <v/>
      </c>
      <c r="AM49" s="68" t="str">
        <f t="shared" si="40"/>
        <v/>
      </c>
      <c r="AN49" s="68" t="str">
        <f t="shared" si="40"/>
        <v/>
      </c>
      <c r="AO49" s="68" t="str">
        <f t="shared" si="40"/>
        <v/>
      </c>
      <c r="AP49" s="68" t="str">
        <f t="shared" si="40"/>
        <v/>
      </c>
      <c r="AQ49" s="70"/>
    </row>
    <row r="50" spans="1:43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34"/>
        <v/>
      </c>
      <c r="AA50" s="68" t="str">
        <f t="shared" si="35"/>
        <v/>
      </c>
      <c r="AB50" s="68" t="str">
        <f t="shared" si="36"/>
        <v/>
      </c>
      <c r="AC50" s="68" t="str">
        <f t="shared" si="37"/>
        <v/>
      </c>
      <c r="AD50" s="68" t="str">
        <f t="shared" si="37"/>
        <v/>
      </c>
      <c r="AE50" s="68" t="str">
        <f t="shared" si="37"/>
        <v/>
      </c>
      <c r="AF50" s="68" t="str">
        <f t="shared" si="37"/>
        <v/>
      </c>
      <c r="AG50" s="68" t="str">
        <f t="shared" si="37"/>
        <v/>
      </c>
      <c r="AH50" s="69" t="str">
        <f t="shared" si="38"/>
        <v/>
      </c>
      <c r="AI50" s="68" t="str">
        <f t="shared" si="41"/>
        <v/>
      </c>
      <c r="AJ50" s="68" t="str">
        <f t="shared" si="41"/>
        <v/>
      </c>
      <c r="AK50" s="68" t="str">
        <f t="shared" si="41"/>
        <v/>
      </c>
      <c r="AL50" s="68" t="str">
        <f t="shared" si="41"/>
        <v/>
      </c>
      <c r="AM50" s="68" t="str">
        <f t="shared" si="40"/>
        <v/>
      </c>
      <c r="AN50" s="68" t="str">
        <f t="shared" si="40"/>
        <v/>
      </c>
      <c r="AO50" s="68" t="str">
        <f t="shared" si="40"/>
        <v/>
      </c>
      <c r="AP50" s="68" t="str">
        <f t="shared" si="40"/>
        <v/>
      </c>
      <c r="AQ50" s="70"/>
    </row>
    <row r="51" spans="1:43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34"/>
        <v/>
      </c>
      <c r="AA51" s="68" t="str">
        <f t="shared" si="35"/>
        <v/>
      </c>
      <c r="AB51" s="68" t="str">
        <f t="shared" si="36"/>
        <v/>
      </c>
      <c r="AC51" s="68" t="str">
        <f t="shared" si="37"/>
        <v/>
      </c>
      <c r="AD51" s="68" t="str">
        <f t="shared" si="37"/>
        <v/>
      </c>
      <c r="AE51" s="68" t="str">
        <f t="shared" si="37"/>
        <v/>
      </c>
      <c r="AF51" s="68" t="str">
        <f t="shared" si="37"/>
        <v/>
      </c>
      <c r="AG51" s="68" t="str">
        <f t="shared" si="37"/>
        <v/>
      </c>
      <c r="AH51" s="69" t="str">
        <f t="shared" si="38"/>
        <v/>
      </c>
      <c r="AI51" s="68" t="str">
        <f t="shared" si="41"/>
        <v/>
      </c>
      <c r="AJ51" s="68" t="str">
        <f t="shared" si="41"/>
        <v/>
      </c>
      <c r="AK51" s="68" t="str">
        <f t="shared" si="41"/>
        <v/>
      </c>
      <c r="AL51" s="68" t="str">
        <f t="shared" si="41"/>
        <v/>
      </c>
      <c r="AM51" s="68" t="str">
        <f t="shared" si="40"/>
        <v/>
      </c>
      <c r="AN51" s="68" t="str">
        <f t="shared" si="40"/>
        <v/>
      </c>
      <c r="AO51" s="68" t="str">
        <f t="shared" si="40"/>
        <v/>
      </c>
      <c r="AP51" s="68" t="str">
        <f t="shared" si="40"/>
        <v/>
      </c>
      <c r="AQ51" s="70"/>
    </row>
    <row r="52" spans="1:43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34"/>
        <v/>
      </c>
      <c r="AA52" s="68" t="str">
        <f t="shared" si="35"/>
        <v/>
      </c>
      <c r="AB52" s="68" t="str">
        <f t="shared" si="36"/>
        <v/>
      </c>
      <c r="AC52" s="68" t="str">
        <f t="shared" si="37"/>
        <v/>
      </c>
      <c r="AD52" s="68" t="str">
        <f t="shared" si="37"/>
        <v/>
      </c>
      <c r="AE52" s="68" t="str">
        <f t="shared" si="37"/>
        <v/>
      </c>
      <c r="AF52" s="68" t="str">
        <f t="shared" si="37"/>
        <v/>
      </c>
      <c r="AG52" s="68" t="str">
        <f t="shared" si="37"/>
        <v/>
      </c>
      <c r="AH52" s="69" t="str">
        <f t="shared" si="38"/>
        <v/>
      </c>
      <c r="AI52" s="68" t="str">
        <f t="shared" si="41"/>
        <v/>
      </c>
      <c r="AJ52" s="68" t="str">
        <f t="shared" si="41"/>
        <v/>
      </c>
      <c r="AK52" s="68" t="str">
        <f t="shared" si="41"/>
        <v/>
      </c>
      <c r="AL52" s="68" t="str">
        <f t="shared" si="41"/>
        <v/>
      </c>
      <c r="AM52" s="68" t="str">
        <f t="shared" si="40"/>
        <v/>
      </c>
      <c r="AN52" s="68" t="str">
        <f t="shared" si="40"/>
        <v/>
      </c>
      <c r="AO52" s="68" t="str">
        <f t="shared" si="40"/>
        <v/>
      </c>
      <c r="AP52" s="68" t="str">
        <f t="shared" si="40"/>
        <v/>
      </c>
      <c r="AQ52" s="70"/>
    </row>
    <row r="53" spans="1:43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34"/>
        <v/>
      </c>
      <c r="AA53" s="68" t="str">
        <f t="shared" si="35"/>
        <v/>
      </c>
      <c r="AB53" s="68" t="str">
        <f t="shared" si="36"/>
        <v/>
      </c>
      <c r="AC53" s="68" t="str">
        <f t="shared" si="37"/>
        <v/>
      </c>
      <c r="AD53" s="68" t="str">
        <f t="shared" si="37"/>
        <v/>
      </c>
      <c r="AE53" s="68" t="str">
        <f t="shared" si="37"/>
        <v/>
      </c>
      <c r="AF53" s="68" t="str">
        <f t="shared" si="37"/>
        <v/>
      </c>
      <c r="AG53" s="68" t="str">
        <f t="shared" si="37"/>
        <v/>
      </c>
      <c r="AH53" s="69" t="str">
        <f t="shared" si="38"/>
        <v/>
      </c>
      <c r="AI53" s="68" t="str">
        <f t="shared" si="41"/>
        <v/>
      </c>
      <c r="AJ53" s="68" t="str">
        <f t="shared" si="41"/>
        <v/>
      </c>
      <c r="AK53" s="68" t="str">
        <f t="shared" si="41"/>
        <v/>
      </c>
      <c r="AL53" s="68" t="str">
        <f t="shared" si="41"/>
        <v/>
      </c>
      <c r="AM53" s="68" t="str">
        <f t="shared" si="40"/>
        <v/>
      </c>
      <c r="AN53" s="68" t="str">
        <f t="shared" si="40"/>
        <v/>
      </c>
      <c r="AO53" s="68" t="str">
        <f t="shared" si="40"/>
        <v/>
      </c>
      <c r="AP53" s="68" t="str">
        <f t="shared" si="40"/>
        <v/>
      </c>
      <c r="AQ53" s="70"/>
    </row>
    <row r="54" spans="1:43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34"/>
        <v/>
      </c>
      <c r="AA54" s="68" t="str">
        <f t="shared" si="35"/>
        <v/>
      </c>
      <c r="AB54" s="68" t="str">
        <f t="shared" si="36"/>
        <v/>
      </c>
      <c r="AC54" s="68" t="str">
        <f t="shared" si="37"/>
        <v/>
      </c>
      <c r="AD54" s="68" t="str">
        <f t="shared" si="37"/>
        <v/>
      </c>
      <c r="AE54" s="68" t="str">
        <f t="shared" si="37"/>
        <v/>
      </c>
      <c r="AF54" s="68" t="str">
        <f t="shared" si="37"/>
        <v/>
      </c>
      <c r="AG54" s="68" t="str">
        <f t="shared" si="37"/>
        <v/>
      </c>
      <c r="AH54" s="69" t="str">
        <f t="shared" si="38"/>
        <v/>
      </c>
      <c r="AI54" s="68" t="str">
        <f t="shared" si="41"/>
        <v/>
      </c>
      <c r="AJ54" s="68" t="str">
        <f t="shared" si="41"/>
        <v/>
      </c>
      <c r="AK54" s="68" t="str">
        <f t="shared" si="41"/>
        <v/>
      </c>
      <c r="AL54" s="68" t="str">
        <f t="shared" si="41"/>
        <v/>
      </c>
      <c r="AM54" s="68" t="str">
        <f t="shared" si="40"/>
        <v/>
      </c>
      <c r="AN54" s="68" t="str">
        <f t="shared" si="40"/>
        <v/>
      </c>
      <c r="AO54" s="68" t="str">
        <f t="shared" si="40"/>
        <v/>
      </c>
      <c r="AP54" s="68" t="str">
        <f t="shared" si="40"/>
        <v/>
      </c>
      <c r="AQ54" s="70"/>
    </row>
    <row r="55" spans="1:43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34"/>
        <v/>
      </c>
      <c r="AA55" s="68" t="str">
        <f t="shared" si="35"/>
        <v/>
      </c>
      <c r="AB55" s="68" t="str">
        <f t="shared" si="36"/>
        <v/>
      </c>
      <c r="AC55" s="68" t="str">
        <f t="shared" si="37"/>
        <v/>
      </c>
      <c r="AD55" s="68" t="str">
        <f t="shared" si="37"/>
        <v/>
      </c>
      <c r="AE55" s="68" t="str">
        <f t="shared" si="37"/>
        <v/>
      </c>
      <c r="AF55" s="68" t="str">
        <f t="shared" si="37"/>
        <v/>
      </c>
      <c r="AG55" s="68" t="str">
        <f t="shared" si="37"/>
        <v/>
      </c>
      <c r="AH55" s="69" t="str">
        <f t="shared" si="38"/>
        <v/>
      </c>
      <c r="AI55" s="68" t="str">
        <f t="shared" si="41"/>
        <v/>
      </c>
      <c r="AJ55" s="68" t="str">
        <f t="shared" si="41"/>
        <v/>
      </c>
      <c r="AK55" s="68" t="str">
        <f t="shared" si="41"/>
        <v/>
      </c>
      <c r="AL55" s="68" t="str">
        <f t="shared" si="41"/>
        <v/>
      </c>
      <c r="AM55" s="68" t="str">
        <f t="shared" si="40"/>
        <v/>
      </c>
      <c r="AN55" s="68" t="str">
        <f t="shared" si="40"/>
        <v/>
      </c>
      <c r="AO55" s="68" t="str">
        <f t="shared" si="40"/>
        <v/>
      </c>
      <c r="AP55" s="68" t="str">
        <f t="shared" si="40"/>
        <v/>
      </c>
      <c r="AQ55" s="70"/>
    </row>
    <row r="56" spans="1:43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34"/>
        <v/>
      </c>
      <c r="AA56" s="68" t="str">
        <f t="shared" si="35"/>
        <v/>
      </c>
      <c r="AB56" s="68" t="str">
        <f t="shared" si="36"/>
        <v/>
      </c>
      <c r="AC56" s="68" t="str">
        <f t="shared" si="37"/>
        <v/>
      </c>
      <c r="AD56" s="68" t="str">
        <f t="shared" si="37"/>
        <v/>
      </c>
      <c r="AE56" s="68" t="str">
        <f t="shared" si="37"/>
        <v/>
      </c>
      <c r="AF56" s="68" t="str">
        <f t="shared" si="37"/>
        <v/>
      </c>
      <c r="AG56" s="68" t="str">
        <f t="shared" si="37"/>
        <v/>
      </c>
      <c r="AH56" s="69" t="str">
        <f t="shared" si="38"/>
        <v/>
      </c>
      <c r="AI56" s="68" t="str">
        <f t="shared" si="41"/>
        <v/>
      </c>
      <c r="AJ56" s="68" t="str">
        <f t="shared" si="41"/>
        <v/>
      </c>
      <c r="AK56" s="68" t="str">
        <f t="shared" si="41"/>
        <v/>
      </c>
      <c r="AL56" s="68" t="str">
        <f t="shared" si="41"/>
        <v/>
      </c>
      <c r="AM56" s="68" t="str">
        <f t="shared" si="40"/>
        <v/>
      </c>
      <c r="AN56" s="68" t="str">
        <f t="shared" si="40"/>
        <v/>
      </c>
      <c r="AO56" s="68" t="str">
        <f t="shared" si="40"/>
        <v/>
      </c>
      <c r="AP56" s="68" t="str">
        <f t="shared" si="40"/>
        <v/>
      </c>
      <c r="AQ56" s="70"/>
    </row>
    <row r="57" spans="1:43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34"/>
        <v/>
      </c>
      <c r="AA57" s="68" t="str">
        <f t="shared" si="35"/>
        <v/>
      </c>
      <c r="AB57" s="68" t="str">
        <f t="shared" si="36"/>
        <v/>
      </c>
      <c r="AC57" s="68" t="str">
        <f t="shared" si="37"/>
        <v/>
      </c>
      <c r="AD57" s="68" t="str">
        <f t="shared" si="37"/>
        <v/>
      </c>
      <c r="AE57" s="68" t="str">
        <f t="shared" si="37"/>
        <v/>
      </c>
      <c r="AF57" s="68" t="str">
        <f t="shared" si="37"/>
        <v/>
      </c>
      <c r="AG57" s="68" t="str">
        <f t="shared" si="37"/>
        <v/>
      </c>
      <c r="AH57" s="69" t="str">
        <f t="shared" si="38"/>
        <v/>
      </c>
      <c r="AI57" s="68" t="str">
        <f t="shared" si="41"/>
        <v/>
      </c>
      <c r="AJ57" s="68" t="str">
        <f t="shared" si="41"/>
        <v/>
      </c>
      <c r="AK57" s="68" t="str">
        <f t="shared" si="41"/>
        <v/>
      </c>
      <c r="AL57" s="68" t="str">
        <f t="shared" si="41"/>
        <v/>
      </c>
      <c r="AM57" s="68" t="str">
        <f t="shared" si="40"/>
        <v/>
      </c>
      <c r="AN57" s="68" t="str">
        <f t="shared" si="40"/>
        <v/>
      </c>
      <c r="AO57" s="68" t="str">
        <f t="shared" si="40"/>
        <v/>
      </c>
      <c r="AP57" s="68" t="str">
        <f t="shared" si="40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42">SUM(D6:D57)</f>
        <v>0</v>
      </c>
      <c r="E58" s="71">
        <f t="shared" si="42"/>
        <v>0</v>
      </c>
      <c r="F58" s="71">
        <f t="shared" si="42"/>
        <v>0</v>
      </c>
      <c r="G58" s="71">
        <f t="shared" si="42"/>
        <v>0</v>
      </c>
      <c r="H58" s="71">
        <f t="shared" si="42"/>
        <v>0</v>
      </c>
      <c r="I58" s="71">
        <f t="shared" si="42"/>
        <v>0</v>
      </c>
      <c r="J58" s="71">
        <f t="shared" si="42"/>
        <v>0</v>
      </c>
      <c r="K58" s="71">
        <f t="shared" si="42"/>
        <v>0</v>
      </c>
      <c r="L58" s="71">
        <f t="shared" si="42"/>
        <v>0</v>
      </c>
      <c r="M58" s="71">
        <f t="shared" si="42"/>
        <v>0</v>
      </c>
      <c r="N58" s="71">
        <f t="shared" si="42"/>
        <v>0</v>
      </c>
      <c r="O58" s="71">
        <f t="shared" si="42"/>
        <v>0</v>
      </c>
      <c r="P58" s="71">
        <f t="shared" si="42"/>
        <v>0</v>
      </c>
      <c r="Q58" s="71">
        <f t="shared" si="42"/>
        <v>0</v>
      </c>
      <c r="R58" s="71">
        <f t="shared" si="42"/>
        <v>0</v>
      </c>
      <c r="S58" s="71">
        <f t="shared" si="42"/>
        <v>0</v>
      </c>
      <c r="T58" s="71">
        <f t="shared" si="42"/>
        <v>0</v>
      </c>
      <c r="U58" s="71">
        <f>SUM(U6:U57)</f>
        <v>0</v>
      </c>
      <c r="V58" s="71">
        <f>SUM(V6:V57)</f>
        <v>0</v>
      </c>
      <c r="W58" s="71">
        <f t="shared" si="42"/>
        <v>0</v>
      </c>
      <c r="X58" s="71">
        <f t="shared" si="42"/>
        <v>0</v>
      </c>
      <c r="Y58" s="71">
        <f t="shared" si="42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38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40"/>
        <v/>
      </c>
      <c r="AO58" s="72" t="str">
        <f t="shared" si="40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7.5" customHeight="1" x14ac:dyDescent="0.25">
      <c r="C60" s="314" t="str">
        <f>CONCATENATE(Leyendas!$C$4)</f>
        <v xml:space="preserve">ACCUMULATED INDICATORS FOR THE YEAR 2018
(total samples were used for the calculation) </v>
      </c>
      <c r="D60" s="314"/>
      <c r="E60" s="314"/>
      <c r="F60" s="314"/>
      <c r="G60" s="314"/>
      <c r="H60" s="314"/>
      <c r="I60" s="282"/>
      <c r="J60" s="282"/>
      <c r="K60" s="282"/>
      <c r="L60" s="282"/>
      <c r="M60" s="282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15" t="s">
        <v>248</v>
      </c>
      <c r="D61" s="316"/>
      <c r="E61" s="316"/>
      <c r="F61" s="316"/>
      <c r="G61" s="317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15" t="s">
        <v>249</v>
      </c>
      <c r="D62" s="316"/>
      <c r="E62" s="316"/>
      <c r="F62" s="316"/>
      <c r="G62" s="317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15" t="s">
        <v>250</v>
      </c>
      <c r="E63" s="316"/>
      <c r="F63" s="316"/>
      <c r="G63" s="317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15" t="s">
        <v>251</v>
      </c>
      <c r="E64" s="316"/>
      <c r="F64" s="316"/>
      <c r="G64" s="317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11" t="s">
        <v>252</v>
      </c>
      <c r="D65" s="312"/>
      <c r="E65" s="312"/>
      <c r="F65" s="312"/>
      <c r="G65" s="313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4">
    <mergeCell ref="Z1:AP3"/>
    <mergeCell ref="D63:G63"/>
    <mergeCell ref="D64:G6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U1:Y3"/>
    <mergeCell ref="AN4:AN5"/>
    <mergeCell ref="AO4:AO5"/>
    <mergeCell ref="AH4:AH5"/>
    <mergeCell ref="AI4:AI5"/>
    <mergeCell ref="W4:W5"/>
    <mergeCell ref="X4:X5"/>
    <mergeCell ref="Y4:Y5"/>
    <mergeCell ref="AA4:AA5"/>
    <mergeCell ref="AB4:AB5"/>
    <mergeCell ref="AC4:AG4"/>
    <mergeCell ref="A4:A5"/>
    <mergeCell ref="A2:T3"/>
    <mergeCell ref="A1:T1"/>
    <mergeCell ref="B4:B5"/>
    <mergeCell ref="C65:G65"/>
    <mergeCell ref="C60:H60"/>
    <mergeCell ref="C61:G61"/>
    <mergeCell ref="C62:G62"/>
    <mergeCell ref="C4:C5"/>
    <mergeCell ref="D4:H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L59"/>
  <sheetViews>
    <sheetView showGridLines="0" zoomScale="70" zoomScaleNormal="70" workbookViewId="0">
      <selection sqref="A1:K1"/>
    </sheetView>
  </sheetViews>
  <sheetFormatPr baseColWidth="10" defaultColWidth="11.42578125" defaultRowHeight="15" x14ac:dyDescent="0.25"/>
  <cols>
    <col min="1" max="1" width="13.85546875" customWidth="1"/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5" width="13.42578125" style="177" customWidth="1"/>
    <col min="16" max="18" width="12.42578125" customWidth="1"/>
    <col min="19" max="19" width="12.42578125" style="177" customWidth="1"/>
    <col min="20" max="20" width="12.42578125" customWidth="1"/>
    <col min="21" max="21" width="12.28515625" customWidth="1"/>
    <col min="22" max="22" width="12.42578125" customWidth="1"/>
    <col min="23" max="24" width="12.42578125" style="177" customWidth="1"/>
    <col min="25" max="27" width="12.42578125" customWidth="1"/>
    <col min="28" max="28" width="12.42578125" style="177" customWidth="1"/>
    <col min="29" max="29" width="12.42578125" customWidth="1"/>
    <col min="32" max="33" width="11.42578125" style="177"/>
    <col min="37" max="37" width="11.42578125" style="177"/>
  </cols>
  <sheetData>
    <row r="1" spans="1:38" ht="26.25" x14ac:dyDescent="0.4">
      <c r="A1" s="352" t="str">
        <f>Leyendas!C29</f>
        <v>Jamaica - FluID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15"/>
      <c r="M1" s="15"/>
      <c r="N1" s="15"/>
      <c r="O1" s="15"/>
      <c r="P1" s="15"/>
      <c r="Q1" s="15"/>
      <c r="R1" s="15"/>
      <c r="S1" s="15"/>
      <c r="U1" s="15"/>
      <c r="V1" s="15"/>
      <c r="W1" s="15"/>
      <c r="X1" s="15"/>
      <c r="Y1" s="15"/>
      <c r="Z1" s="15"/>
      <c r="AA1" s="15"/>
      <c r="AB1" s="15"/>
    </row>
    <row r="2" spans="1:38" ht="20.25" x14ac:dyDescent="0.3">
      <c r="A2" s="351" t="s">
        <v>255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118"/>
      <c r="M2" s="119"/>
      <c r="N2" s="119"/>
      <c r="O2" s="119"/>
      <c r="P2" s="15"/>
      <c r="Q2" s="15"/>
      <c r="R2" s="15"/>
      <c r="S2" s="15"/>
      <c r="U2" s="15"/>
      <c r="V2" s="15"/>
      <c r="W2" s="15"/>
      <c r="X2" s="15"/>
      <c r="Y2" s="15"/>
      <c r="Z2" s="15"/>
      <c r="AA2" s="15"/>
      <c r="AB2" s="15"/>
    </row>
    <row r="3" spans="1:38" ht="15" customHeight="1" x14ac:dyDescent="0.25">
      <c r="A3" s="349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5"/>
      <c r="M3" s="4"/>
      <c r="N3" s="4"/>
      <c r="O3" s="4"/>
      <c r="P3" s="4"/>
      <c r="Q3" s="4"/>
      <c r="R3" s="4"/>
      <c r="S3" s="4"/>
      <c r="U3" s="5"/>
      <c r="V3" s="4"/>
      <c r="W3" s="4"/>
      <c r="X3" s="4"/>
      <c r="Y3" s="4"/>
      <c r="Z3" s="4"/>
      <c r="AA3" s="4"/>
      <c r="AB3" s="4"/>
    </row>
    <row r="4" spans="1:38" s="169" customFormat="1" ht="15" customHeight="1" x14ac:dyDescent="0.25">
      <c r="A4" s="350" t="s">
        <v>297</v>
      </c>
      <c r="B4" s="350"/>
      <c r="C4" s="350"/>
      <c r="D4" s="350"/>
      <c r="E4" s="350"/>
      <c r="F4" s="350"/>
      <c r="G4" s="350"/>
      <c r="H4" s="350"/>
      <c r="I4" s="350"/>
      <c r="J4" s="350"/>
      <c r="K4" s="350"/>
      <c r="L4" s="335"/>
      <c r="M4" s="335"/>
      <c r="N4" s="227"/>
      <c r="O4" s="227"/>
      <c r="P4" s="168"/>
      <c r="Q4" s="168"/>
      <c r="R4" s="168"/>
      <c r="S4" s="168"/>
      <c r="T4" s="168"/>
      <c r="U4" s="353"/>
      <c r="V4" s="353"/>
      <c r="W4" s="354"/>
      <c r="X4" s="354"/>
      <c r="Y4" s="353"/>
      <c r="Z4" s="353"/>
      <c r="AA4" s="353"/>
      <c r="AB4" s="354"/>
      <c r="AC4" s="353"/>
      <c r="AD4" s="335"/>
      <c r="AE4" s="335"/>
      <c r="AF4" s="227"/>
      <c r="AG4" s="227"/>
      <c r="AH4" s="167"/>
      <c r="AI4" s="167"/>
    </row>
    <row r="5" spans="1:38" ht="15" customHeight="1" x14ac:dyDescent="0.25">
      <c r="A5" s="179"/>
      <c r="B5" s="179"/>
      <c r="C5" s="241"/>
      <c r="D5" s="344" t="s">
        <v>264</v>
      </c>
      <c r="E5" s="345"/>
      <c r="F5" s="345"/>
      <c r="G5" s="345"/>
      <c r="H5" s="345"/>
      <c r="I5" s="346"/>
      <c r="J5" s="336" t="s">
        <v>265</v>
      </c>
      <c r="K5" s="337"/>
      <c r="L5" s="338" t="s">
        <v>266</v>
      </c>
      <c r="M5" s="339"/>
      <c r="N5" s="339"/>
      <c r="O5" s="339"/>
      <c r="P5" s="339"/>
      <c r="Q5" s="339"/>
      <c r="R5" s="339"/>
      <c r="S5" s="339"/>
      <c r="T5" s="340"/>
      <c r="U5" s="347" t="s">
        <v>267</v>
      </c>
      <c r="V5" s="348"/>
      <c r="W5" s="348"/>
      <c r="X5" s="348"/>
      <c r="Y5" s="348"/>
      <c r="Z5" s="348"/>
      <c r="AA5" s="348"/>
      <c r="AB5" s="348"/>
      <c r="AC5" s="348"/>
      <c r="AD5" s="341" t="s">
        <v>268</v>
      </c>
      <c r="AE5" s="342"/>
      <c r="AF5" s="342"/>
      <c r="AG5" s="342"/>
      <c r="AH5" s="342"/>
      <c r="AI5" s="342"/>
      <c r="AJ5" s="342"/>
      <c r="AK5" s="342"/>
      <c r="AL5" s="343"/>
    </row>
    <row r="6" spans="1:38" s="143" customFormat="1" ht="93" customHeight="1" x14ac:dyDescent="0.25">
      <c r="A6" s="242" t="s">
        <v>256</v>
      </c>
      <c r="B6" s="242" t="s">
        <v>209</v>
      </c>
      <c r="C6" s="243" t="s">
        <v>257</v>
      </c>
      <c r="D6" s="244" t="s">
        <v>258</v>
      </c>
      <c r="E6" s="244" t="s">
        <v>259</v>
      </c>
      <c r="F6" s="244" t="s">
        <v>260</v>
      </c>
      <c r="G6" s="244" t="s">
        <v>261</v>
      </c>
      <c r="H6" s="244" t="s">
        <v>262</v>
      </c>
      <c r="I6" s="244" t="s">
        <v>263</v>
      </c>
      <c r="J6" s="245" t="s">
        <v>269</v>
      </c>
      <c r="K6" s="245" t="s">
        <v>270</v>
      </c>
      <c r="L6" s="246" t="s">
        <v>271</v>
      </c>
      <c r="M6" s="246" t="s">
        <v>272</v>
      </c>
      <c r="N6" s="246" t="s">
        <v>273</v>
      </c>
      <c r="O6" s="246" t="s">
        <v>274</v>
      </c>
      <c r="P6" s="246" t="s">
        <v>275</v>
      </c>
      <c r="Q6" s="246" t="s">
        <v>276</v>
      </c>
      <c r="R6" s="246" t="s">
        <v>396</v>
      </c>
      <c r="S6" s="246" t="s">
        <v>398</v>
      </c>
      <c r="T6" s="246" t="s">
        <v>277</v>
      </c>
      <c r="U6" s="247" t="s">
        <v>271</v>
      </c>
      <c r="V6" s="247" t="s">
        <v>272</v>
      </c>
      <c r="W6" s="247" t="s">
        <v>273</v>
      </c>
      <c r="X6" s="247" t="s">
        <v>274</v>
      </c>
      <c r="Y6" s="247" t="s">
        <v>275</v>
      </c>
      <c r="Z6" s="247" t="s">
        <v>276</v>
      </c>
      <c r="AA6" s="247" t="s">
        <v>396</v>
      </c>
      <c r="AB6" s="247" t="s">
        <v>398</v>
      </c>
      <c r="AC6" s="247" t="s">
        <v>277</v>
      </c>
      <c r="AD6" s="248" t="s">
        <v>271</v>
      </c>
      <c r="AE6" s="248" t="s">
        <v>272</v>
      </c>
      <c r="AF6" s="248" t="s">
        <v>273</v>
      </c>
      <c r="AG6" s="248" t="s">
        <v>274</v>
      </c>
      <c r="AH6" s="248" t="s">
        <v>275</v>
      </c>
      <c r="AI6" s="248" t="s">
        <v>276</v>
      </c>
      <c r="AJ6" s="248" t="s">
        <v>396</v>
      </c>
      <c r="AK6" s="248" t="s">
        <v>398</v>
      </c>
      <c r="AL6" s="248" t="s">
        <v>277</v>
      </c>
    </row>
    <row r="7" spans="1:38" ht="45" x14ac:dyDescent="0.25">
      <c r="A7" s="23" t="s">
        <v>7</v>
      </c>
      <c r="B7" s="23" t="s">
        <v>5</v>
      </c>
      <c r="C7" s="23" t="s">
        <v>8</v>
      </c>
      <c r="D7" s="41" t="s">
        <v>68</v>
      </c>
      <c r="E7" s="24" t="s">
        <v>24</v>
      </c>
      <c r="F7" s="24" t="s">
        <v>73</v>
      </c>
      <c r="G7" s="25" t="s">
        <v>25</v>
      </c>
      <c r="H7" s="25" t="s">
        <v>197</v>
      </c>
      <c r="I7" s="25" t="s">
        <v>26</v>
      </c>
      <c r="J7" s="25" t="s">
        <v>20</v>
      </c>
      <c r="K7" s="25" t="s">
        <v>21</v>
      </c>
      <c r="L7" s="25" t="s">
        <v>278</v>
      </c>
      <c r="M7" s="25" t="s">
        <v>279</v>
      </c>
      <c r="N7" s="228" t="s">
        <v>280</v>
      </c>
      <c r="O7" s="228" t="s">
        <v>281</v>
      </c>
      <c r="P7" s="25" t="s">
        <v>282</v>
      </c>
      <c r="Q7" s="25" t="s">
        <v>283</v>
      </c>
      <c r="R7" s="25" t="s">
        <v>403</v>
      </c>
      <c r="S7" s="25" t="s">
        <v>404</v>
      </c>
      <c r="T7" s="25" t="s">
        <v>284</v>
      </c>
      <c r="U7" s="25" t="s">
        <v>285</v>
      </c>
      <c r="V7" s="25" t="s">
        <v>286</v>
      </c>
      <c r="W7" s="228" t="s">
        <v>287</v>
      </c>
      <c r="X7" s="228" t="s">
        <v>196</v>
      </c>
      <c r="Y7" s="25" t="s">
        <v>288</v>
      </c>
      <c r="Z7" s="25" t="s">
        <v>289</v>
      </c>
      <c r="AA7" s="25" t="s">
        <v>405</v>
      </c>
      <c r="AB7" s="25" t="s">
        <v>406</v>
      </c>
      <c r="AC7" s="25" t="s">
        <v>290</v>
      </c>
      <c r="AD7" s="29" t="s">
        <v>291</v>
      </c>
      <c r="AE7" s="29" t="s">
        <v>292</v>
      </c>
      <c r="AF7" s="29" t="s">
        <v>293</v>
      </c>
      <c r="AG7" s="29" t="s">
        <v>195</v>
      </c>
      <c r="AH7" s="29" t="s">
        <v>294</v>
      </c>
      <c r="AI7" s="29" t="s">
        <v>295</v>
      </c>
      <c r="AJ7" s="29" t="s">
        <v>408</v>
      </c>
      <c r="AK7" s="29" t="s">
        <v>407</v>
      </c>
      <c r="AL7" s="25" t="s">
        <v>296</v>
      </c>
    </row>
    <row r="8" spans="1:38" ht="15.75" x14ac:dyDescent="0.25">
      <c r="A8" s="269" t="s">
        <v>395</v>
      </c>
      <c r="B8" s="253">
        <v>2018</v>
      </c>
      <c r="C8" s="270">
        <v>1</v>
      </c>
      <c r="D8" s="271"/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</row>
    <row r="9" spans="1:38" ht="15.75" x14ac:dyDescent="0.25">
      <c r="A9" s="269" t="s">
        <v>395</v>
      </c>
      <c r="B9" s="253">
        <v>2018</v>
      </c>
      <c r="C9" s="270">
        <v>2</v>
      </c>
      <c r="D9" s="271"/>
      <c r="E9" s="272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3"/>
      <c r="U9" s="273"/>
      <c r="V9" s="273"/>
      <c r="W9" s="273"/>
      <c r="X9" s="273"/>
      <c r="Y9" s="273"/>
      <c r="Z9" s="273"/>
      <c r="AA9" s="273"/>
      <c r="AB9" s="273"/>
      <c r="AC9" s="273"/>
      <c r="AD9" s="273"/>
      <c r="AE9" s="273"/>
      <c r="AF9" s="273"/>
      <c r="AG9" s="273"/>
      <c r="AH9" s="273"/>
      <c r="AI9" s="273"/>
      <c r="AJ9" s="273"/>
      <c r="AK9" s="273"/>
      <c r="AL9" s="273"/>
    </row>
    <row r="10" spans="1:38" ht="15.75" x14ac:dyDescent="0.25">
      <c r="A10" s="269" t="s">
        <v>395</v>
      </c>
      <c r="B10" s="253">
        <v>2018</v>
      </c>
      <c r="C10" s="270">
        <v>3</v>
      </c>
      <c r="D10" s="271"/>
      <c r="E10" s="272"/>
      <c r="F10" s="273"/>
      <c r="G10" s="273"/>
      <c r="H10" s="273"/>
      <c r="I10" s="273"/>
      <c r="J10" s="273"/>
      <c r="K10" s="273"/>
      <c r="L10" s="273"/>
      <c r="M10" s="273"/>
      <c r="N10" s="273"/>
      <c r="O10" s="273"/>
      <c r="P10" s="273"/>
      <c r="Q10" s="273"/>
      <c r="R10" s="273"/>
      <c r="S10" s="273"/>
      <c r="T10" s="273"/>
      <c r="U10" s="273"/>
      <c r="V10" s="273"/>
      <c r="W10" s="273"/>
      <c r="X10" s="273"/>
      <c r="Y10" s="273"/>
      <c r="Z10" s="273"/>
      <c r="AA10" s="273"/>
      <c r="AB10" s="273"/>
      <c r="AC10" s="273"/>
      <c r="AD10" s="273"/>
      <c r="AE10" s="273"/>
      <c r="AF10" s="273"/>
      <c r="AG10" s="273"/>
      <c r="AH10" s="273"/>
      <c r="AI10" s="273"/>
      <c r="AJ10" s="273"/>
      <c r="AK10" s="273"/>
      <c r="AL10" s="273"/>
    </row>
    <row r="11" spans="1:38" ht="15.75" x14ac:dyDescent="0.25">
      <c r="A11" s="269" t="s">
        <v>395</v>
      </c>
      <c r="B11" s="253">
        <v>2018</v>
      </c>
      <c r="C11" s="270">
        <v>4</v>
      </c>
      <c r="D11" s="271"/>
      <c r="E11" s="272"/>
      <c r="F11" s="273"/>
      <c r="G11" s="273"/>
      <c r="H11" s="273"/>
      <c r="I11" s="273"/>
      <c r="J11" s="273"/>
      <c r="K11" s="273"/>
      <c r="L11" s="273"/>
      <c r="M11" s="273"/>
      <c r="N11" s="273"/>
      <c r="O11" s="273"/>
      <c r="P11" s="273"/>
      <c r="Q11" s="273"/>
      <c r="R11" s="273"/>
      <c r="S11" s="273"/>
      <c r="T11" s="273"/>
      <c r="U11" s="273"/>
      <c r="V11" s="273"/>
      <c r="W11" s="273"/>
      <c r="X11" s="273"/>
      <c r="Y11" s="273"/>
      <c r="Z11" s="273"/>
      <c r="AA11" s="273"/>
      <c r="AB11" s="273"/>
      <c r="AC11" s="273"/>
      <c r="AD11" s="273"/>
      <c r="AE11" s="273"/>
      <c r="AF11" s="273"/>
      <c r="AG11" s="273"/>
      <c r="AH11" s="273"/>
      <c r="AI11" s="273"/>
      <c r="AJ11" s="273"/>
      <c r="AK11" s="273"/>
      <c r="AL11" s="273"/>
    </row>
    <row r="12" spans="1:38" ht="15.75" x14ac:dyDescent="0.25">
      <c r="A12" s="269" t="s">
        <v>395</v>
      </c>
      <c r="B12" s="253">
        <v>2018</v>
      </c>
      <c r="C12" s="270">
        <v>5</v>
      </c>
      <c r="D12" s="271"/>
      <c r="E12" s="272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3"/>
      <c r="AF12" s="273"/>
      <c r="AG12" s="273"/>
      <c r="AH12" s="273"/>
      <c r="AI12" s="273"/>
      <c r="AJ12" s="273"/>
      <c r="AK12" s="273"/>
      <c r="AL12" s="273"/>
    </row>
    <row r="13" spans="1:38" ht="15.75" x14ac:dyDescent="0.25">
      <c r="A13" s="269" t="s">
        <v>395</v>
      </c>
      <c r="B13" s="253">
        <v>2018</v>
      </c>
      <c r="C13" s="270">
        <v>6</v>
      </c>
      <c r="D13" s="271"/>
      <c r="E13" s="272"/>
      <c r="F13" s="273"/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273"/>
      <c r="X13" s="273"/>
      <c r="Y13" s="273"/>
      <c r="Z13" s="273"/>
      <c r="AA13" s="273"/>
      <c r="AB13" s="273"/>
      <c r="AC13" s="273"/>
      <c r="AD13" s="273"/>
      <c r="AE13" s="273"/>
      <c r="AF13" s="273"/>
      <c r="AG13" s="273"/>
      <c r="AH13" s="273"/>
      <c r="AI13" s="273"/>
      <c r="AJ13" s="273"/>
      <c r="AK13" s="273"/>
      <c r="AL13" s="273"/>
    </row>
    <row r="14" spans="1:38" ht="15.75" x14ac:dyDescent="0.25">
      <c r="A14" s="269" t="s">
        <v>395</v>
      </c>
      <c r="B14" s="253">
        <v>2018</v>
      </c>
      <c r="C14" s="270">
        <v>7</v>
      </c>
      <c r="D14" s="271"/>
      <c r="E14" s="272"/>
      <c r="F14" s="273"/>
      <c r="G14" s="273"/>
      <c r="H14" s="273"/>
      <c r="I14" s="273"/>
      <c r="J14" s="273"/>
      <c r="K14" s="273"/>
      <c r="L14" s="273"/>
      <c r="M14" s="273"/>
      <c r="N14" s="273"/>
      <c r="O14" s="273"/>
      <c r="P14" s="273"/>
      <c r="Q14" s="273"/>
      <c r="R14" s="273"/>
      <c r="S14" s="273"/>
      <c r="T14" s="273"/>
      <c r="U14" s="273"/>
      <c r="V14" s="273"/>
      <c r="W14" s="273"/>
      <c r="X14" s="273"/>
      <c r="Y14" s="273"/>
      <c r="Z14" s="273"/>
      <c r="AA14" s="273"/>
      <c r="AB14" s="273"/>
      <c r="AC14" s="273"/>
      <c r="AD14" s="273"/>
      <c r="AE14" s="273"/>
      <c r="AF14" s="273"/>
      <c r="AG14" s="273"/>
      <c r="AH14" s="273"/>
      <c r="AI14" s="273"/>
      <c r="AJ14" s="273"/>
      <c r="AK14" s="273"/>
      <c r="AL14" s="273"/>
    </row>
    <row r="15" spans="1:38" ht="15.75" x14ac:dyDescent="0.25">
      <c r="A15" s="269" t="s">
        <v>395</v>
      </c>
      <c r="B15" s="253">
        <v>2018</v>
      </c>
      <c r="C15" s="270">
        <v>8</v>
      </c>
      <c r="D15" s="271"/>
      <c r="E15" s="272"/>
      <c r="F15" s="273"/>
      <c r="G15" s="273"/>
      <c r="H15" s="273"/>
      <c r="I15" s="273"/>
      <c r="J15" s="273"/>
      <c r="K15" s="273"/>
      <c r="L15" s="273"/>
      <c r="M15" s="273"/>
      <c r="N15" s="273"/>
      <c r="O15" s="273"/>
      <c r="P15" s="273"/>
      <c r="Q15" s="273"/>
      <c r="R15" s="273"/>
      <c r="S15" s="273"/>
      <c r="T15" s="273"/>
      <c r="U15" s="273"/>
      <c r="V15" s="273"/>
      <c r="W15" s="273"/>
      <c r="X15" s="273"/>
      <c r="Y15" s="273"/>
      <c r="Z15" s="273"/>
      <c r="AA15" s="273"/>
      <c r="AB15" s="273"/>
      <c r="AC15" s="273"/>
      <c r="AD15" s="273"/>
      <c r="AE15" s="273"/>
      <c r="AF15" s="273"/>
      <c r="AG15" s="273"/>
      <c r="AH15" s="273"/>
      <c r="AI15" s="273"/>
      <c r="AJ15" s="273"/>
      <c r="AK15" s="273"/>
      <c r="AL15" s="273"/>
    </row>
    <row r="16" spans="1:38" ht="15.75" x14ac:dyDescent="0.25">
      <c r="A16" s="269" t="s">
        <v>395</v>
      </c>
      <c r="B16" s="253">
        <v>2018</v>
      </c>
      <c r="C16" s="270">
        <v>9</v>
      </c>
      <c r="D16" s="271"/>
      <c r="E16" s="272"/>
      <c r="F16" s="273"/>
      <c r="G16" s="273"/>
      <c r="H16" s="273"/>
      <c r="I16" s="273"/>
      <c r="J16" s="273"/>
      <c r="K16" s="273"/>
      <c r="L16" s="273"/>
      <c r="M16" s="273"/>
      <c r="N16" s="273"/>
      <c r="O16" s="273"/>
      <c r="P16" s="273"/>
      <c r="Q16" s="273"/>
      <c r="R16" s="273"/>
      <c r="S16" s="273"/>
      <c r="T16" s="273"/>
      <c r="U16" s="273"/>
      <c r="V16" s="273"/>
      <c r="W16" s="273"/>
      <c r="X16" s="273"/>
      <c r="Y16" s="273"/>
      <c r="Z16" s="273"/>
      <c r="AA16" s="273"/>
      <c r="AB16" s="273"/>
      <c r="AC16" s="273"/>
      <c r="AD16" s="273"/>
      <c r="AE16" s="273"/>
      <c r="AF16" s="273"/>
      <c r="AG16" s="273"/>
      <c r="AH16" s="273"/>
      <c r="AI16" s="273"/>
      <c r="AJ16" s="273"/>
      <c r="AK16" s="273"/>
      <c r="AL16" s="273"/>
    </row>
    <row r="17" spans="1:38" ht="15.75" x14ac:dyDescent="0.25">
      <c r="A17" s="269" t="s">
        <v>395</v>
      </c>
      <c r="B17" s="253">
        <v>2018</v>
      </c>
      <c r="C17" s="270">
        <v>10</v>
      </c>
      <c r="D17" s="271"/>
      <c r="E17" s="272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</row>
    <row r="18" spans="1:38" ht="15.75" x14ac:dyDescent="0.25">
      <c r="A18" s="269" t="s">
        <v>395</v>
      </c>
      <c r="B18" s="253">
        <v>2018</v>
      </c>
      <c r="C18" s="270">
        <v>11</v>
      </c>
      <c r="D18" s="271"/>
      <c r="E18" s="272"/>
      <c r="F18" s="273"/>
      <c r="G18" s="273"/>
      <c r="H18" s="273"/>
      <c r="I18" s="273"/>
      <c r="J18" s="273"/>
      <c r="K18" s="273"/>
      <c r="L18" s="273"/>
      <c r="M18" s="273"/>
      <c r="N18" s="273"/>
      <c r="O18" s="273"/>
      <c r="P18" s="273"/>
      <c r="Q18" s="273"/>
      <c r="R18" s="273"/>
      <c r="S18" s="273"/>
      <c r="T18" s="273"/>
      <c r="U18" s="273"/>
      <c r="V18" s="273"/>
      <c r="W18" s="273"/>
      <c r="X18" s="273"/>
      <c r="Y18" s="273"/>
      <c r="Z18" s="273"/>
      <c r="AA18" s="273"/>
      <c r="AB18" s="273"/>
      <c r="AC18" s="273"/>
      <c r="AD18" s="273"/>
      <c r="AE18" s="273"/>
      <c r="AF18" s="273"/>
      <c r="AG18" s="273"/>
      <c r="AH18" s="273"/>
      <c r="AI18" s="273"/>
      <c r="AJ18" s="273"/>
      <c r="AK18" s="273"/>
      <c r="AL18" s="273"/>
    </row>
    <row r="19" spans="1:38" ht="15.75" x14ac:dyDescent="0.25">
      <c r="A19" s="269" t="s">
        <v>395</v>
      </c>
      <c r="B19" s="253">
        <v>2018</v>
      </c>
      <c r="C19" s="270">
        <v>12</v>
      </c>
      <c r="D19" s="271"/>
      <c r="E19" s="272"/>
      <c r="F19" s="273"/>
      <c r="G19" s="273"/>
      <c r="H19" s="273"/>
      <c r="I19" s="273"/>
      <c r="J19" s="273"/>
      <c r="K19" s="273"/>
      <c r="L19" s="273"/>
      <c r="M19" s="273"/>
      <c r="N19" s="273"/>
      <c r="O19" s="273"/>
      <c r="P19" s="273"/>
      <c r="Q19" s="273"/>
      <c r="R19" s="273"/>
      <c r="S19" s="273"/>
      <c r="T19" s="273"/>
      <c r="U19" s="273"/>
      <c r="V19" s="273"/>
      <c r="W19" s="273"/>
      <c r="X19" s="273"/>
      <c r="Y19" s="273"/>
      <c r="Z19" s="273"/>
      <c r="AA19" s="273"/>
      <c r="AB19" s="273"/>
      <c r="AC19" s="273"/>
      <c r="AD19" s="273"/>
      <c r="AE19" s="273"/>
      <c r="AF19" s="273"/>
      <c r="AG19" s="273"/>
      <c r="AH19" s="273"/>
      <c r="AI19" s="273"/>
      <c r="AJ19" s="273"/>
      <c r="AK19" s="273"/>
      <c r="AL19" s="273"/>
    </row>
    <row r="20" spans="1:38" ht="15.75" x14ac:dyDescent="0.25">
      <c r="A20" s="269" t="s">
        <v>395</v>
      </c>
      <c r="B20" s="253">
        <v>2018</v>
      </c>
      <c r="C20" s="270">
        <v>13</v>
      </c>
      <c r="D20" s="271"/>
      <c r="E20" s="272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73"/>
      <c r="AL20" s="273"/>
    </row>
    <row r="21" spans="1:38" ht="15.75" x14ac:dyDescent="0.25">
      <c r="A21" s="269" t="s">
        <v>395</v>
      </c>
      <c r="B21" s="253">
        <v>2018</v>
      </c>
      <c r="C21" s="270">
        <v>14</v>
      </c>
      <c r="D21" s="271"/>
      <c r="E21" s="272"/>
      <c r="F21" s="273"/>
      <c r="G21" s="273"/>
      <c r="H21" s="273"/>
      <c r="I21" s="273"/>
      <c r="J21" s="273"/>
      <c r="K21" s="273"/>
      <c r="L21" s="273"/>
      <c r="M21" s="273"/>
      <c r="N21" s="273"/>
      <c r="O21" s="273"/>
      <c r="P21" s="273"/>
      <c r="Q21" s="273"/>
      <c r="R21" s="273"/>
      <c r="S21" s="273"/>
      <c r="T21" s="273"/>
      <c r="U21" s="273"/>
      <c r="V21" s="273"/>
      <c r="W21" s="273"/>
      <c r="X21" s="273"/>
      <c r="Y21" s="273"/>
      <c r="Z21" s="273"/>
      <c r="AA21" s="273"/>
      <c r="AB21" s="273"/>
      <c r="AC21" s="273"/>
      <c r="AD21" s="273"/>
      <c r="AE21" s="273"/>
      <c r="AF21" s="273"/>
      <c r="AG21" s="273"/>
      <c r="AH21" s="273"/>
      <c r="AI21" s="273"/>
      <c r="AJ21" s="273"/>
      <c r="AK21" s="273"/>
      <c r="AL21" s="273"/>
    </row>
    <row r="22" spans="1:38" ht="15.75" x14ac:dyDescent="0.25">
      <c r="A22" s="269" t="s">
        <v>395</v>
      </c>
      <c r="B22" s="253">
        <v>2018</v>
      </c>
      <c r="C22" s="270">
        <v>15</v>
      </c>
      <c r="D22" s="271"/>
      <c r="E22" s="272"/>
      <c r="F22" s="273"/>
      <c r="G22" s="273"/>
      <c r="H22" s="273"/>
      <c r="I22" s="273"/>
      <c r="J22" s="273"/>
      <c r="K22" s="273"/>
      <c r="L22" s="273"/>
      <c r="M22" s="273"/>
      <c r="N22" s="273"/>
      <c r="O22" s="273"/>
      <c r="P22" s="273"/>
      <c r="Q22" s="273"/>
      <c r="R22" s="273"/>
      <c r="S22" s="273"/>
      <c r="T22" s="273"/>
      <c r="U22" s="273"/>
      <c r="V22" s="273"/>
      <c r="W22" s="273"/>
      <c r="X22" s="273"/>
      <c r="Y22" s="273"/>
      <c r="Z22" s="273"/>
      <c r="AA22" s="273"/>
      <c r="AB22" s="273"/>
      <c r="AC22" s="273"/>
      <c r="AD22" s="273"/>
      <c r="AE22" s="273"/>
      <c r="AF22" s="273"/>
      <c r="AG22" s="273"/>
      <c r="AH22" s="273"/>
      <c r="AI22" s="273"/>
      <c r="AJ22" s="273"/>
      <c r="AK22" s="273"/>
      <c r="AL22" s="273"/>
    </row>
    <row r="23" spans="1:38" ht="15.75" x14ac:dyDescent="0.25">
      <c r="A23" s="269" t="s">
        <v>395</v>
      </c>
      <c r="B23" s="253">
        <v>2018</v>
      </c>
      <c r="C23" s="270">
        <v>16</v>
      </c>
      <c r="D23" s="271"/>
      <c r="E23" s="272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</row>
    <row r="24" spans="1:38" ht="15.75" x14ac:dyDescent="0.25">
      <c r="A24" s="269" t="s">
        <v>395</v>
      </c>
      <c r="B24" s="253">
        <v>2018</v>
      </c>
      <c r="C24" s="270">
        <v>17</v>
      </c>
      <c r="D24" s="271"/>
      <c r="E24" s="272"/>
      <c r="F24" s="273"/>
      <c r="G24" s="273"/>
      <c r="H24" s="273"/>
      <c r="I24" s="273"/>
      <c r="J24" s="273"/>
      <c r="K24" s="273"/>
      <c r="L24" s="273"/>
      <c r="M24" s="273"/>
      <c r="N24" s="273"/>
      <c r="O24" s="273"/>
      <c r="P24" s="273"/>
      <c r="Q24" s="273"/>
      <c r="R24" s="273"/>
      <c r="S24" s="273"/>
      <c r="T24" s="273"/>
      <c r="U24" s="273"/>
      <c r="V24" s="273"/>
      <c r="W24" s="273"/>
      <c r="X24" s="273"/>
      <c r="Y24" s="273"/>
      <c r="Z24" s="273"/>
      <c r="AA24" s="273"/>
      <c r="AB24" s="273"/>
      <c r="AC24" s="273"/>
      <c r="AD24" s="273"/>
      <c r="AE24" s="273"/>
      <c r="AF24" s="273"/>
      <c r="AG24" s="273"/>
      <c r="AH24" s="273"/>
      <c r="AI24" s="273"/>
      <c r="AJ24" s="273"/>
      <c r="AK24" s="273"/>
      <c r="AL24" s="273"/>
    </row>
    <row r="25" spans="1:38" ht="15.75" x14ac:dyDescent="0.25">
      <c r="A25" s="269" t="s">
        <v>395</v>
      </c>
      <c r="B25" s="253">
        <v>2018</v>
      </c>
      <c r="C25" s="270">
        <v>18</v>
      </c>
      <c r="D25" s="271"/>
      <c r="E25" s="272"/>
      <c r="F25" s="273"/>
      <c r="G25" s="273"/>
      <c r="H25" s="273"/>
      <c r="I25" s="273"/>
      <c r="J25" s="273"/>
      <c r="K25" s="273"/>
      <c r="L25" s="273"/>
      <c r="M25" s="273"/>
      <c r="N25" s="273"/>
      <c r="O25" s="273"/>
      <c r="P25" s="273"/>
      <c r="Q25" s="273"/>
      <c r="R25" s="273"/>
      <c r="S25" s="273"/>
      <c r="T25" s="273"/>
      <c r="U25" s="273"/>
      <c r="V25" s="273"/>
      <c r="W25" s="273"/>
      <c r="X25" s="273"/>
      <c r="Y25" s="273"/>
      <c r="Z25" s="273"/>
      <c r="AA25" s="273"/>
      <c r="AB25" s="273"/>
      <c r="AC25" s="273"/>
      <c r="AD25" s="273"/>
      <c r="AE25" s="273"/>
      <c r="AF25" s="273"/>
      <c r="AG25" s="273"/>
      <c r="AH25" s="273"/>
      <c r="AI25" s="273"/>
      <c r="AJ25" s="273"/>
      <c r="AK25" s="273"/>
      <c r="AL25" s="273"/>
    </row>
    <row r="26" spans="1:38" ht="15.75" x14ac:dyDescent="0.25">
      <c r="A26" s="269" t="s">
        <v>395</v>
      </c>
      <c r="B26" s="253">
        <v>2018</v>
      </c>
      <c r="C26" s="270">
        <v>19</v>
      </c>
      <c r="D26" s="271"/>
      <c r="E26" s="272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 s="273"/>
      <c r="X26" s="273"/>
      <c r="Y26" s="273"/>
      <c r="Z26" s="273"/>
      <c r="AA26" s="273"/>
      <c r="AB26" s="273"/>
      <c r="AC26" s="273"/>
      <c r="AD26" s="273"/>
      <c r="AE26" s="273"/>
      <c r="AF26" s="273"/>
      <c r="AG26" s="273"/>
      <c r="AH26" s="273"/>
      <c r="AI26" s="273"/>
      <c r="AJ26" s="273"/>
      <c r="AK26" s="273"/>
      <c r="AL26" s="273"/>
    </row>
    <row r="27" spans="1:38" ht="15.75" x14ac:dyDescent="0.25">
      <c r="A27" s="269" t="s">
        <v>395</v>
      </c>
      <c r="B27" s="253">
        <v>2018</v>
      </c>
      <c r="C27" s="270">
        <v>20</v>
      </c>
      <c r="D27" s="271"/>
      <c r="E27" s="272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3"/>
      <c r="Y27" s="273"/>
      <c r="Z27" s="273"/>
      <c r="AA27" s="273"/>
      <c r="AB27" s="273"/>
      <c r="AC27" s="273"/>
      <c r="AD27" s="273"/>
      <c r="AE27" s="273"/>
      <c r="AF27" s="273"/>
      <c r="AG27" s="273"/>
      <c r="AH27" s="273"/>
      <c r="AI27" s="273"/>
      <c r="AJ27" s="273"/>
      <c r="AK27" s="273"/>
      <c r="AL27" s="273"/>
    </row>
    <row r="28" spans="1:38" ht="15.75" x14ac:dyDescent="0.25">
      <c r="A28" s="269" t="s">
        <v>395</v>
      </c>
      <c r="B28" s="253">
        <v>2018</v>
      </c>
      <c r="C28" s="270">
        <v>21</v>
      </c>
      <c r="D28" s="271"/>
      <c r="E28" s="272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3"/>
      <c r="AC28" s="273"/>
      <c r="AD28" s="273"/>
      <c r="AE28" s="273"/>
      <c r="AF28" s="273"/>
      <c r="AG28" s="273"/>
      <c r="AH28" s="273"/>
      <c r="AI28" s="273"/>
      <c r="AJ28" s="273"/>
      <c r="AK28" s="273"/>
      <c r="AL28" s="273"/>
    </row>
    <row r="29" spans="1:38" ht="15.75" x14ac:dyDescent="0.25">
      <c r="A29" s="269" t="s">
        <v>395</v>
      </c>
      <c r="B29" s="253">
        <v>2018</v>
      </c>
      <c r="C29" s="270">
        <v>22</v>
      </c>
      <c r="D29" s="271"/>
      <c r="E29" s="272"/>
      <c r="F29" s="273"/>
      <c r="G29" s="273"/>
      <c r="H29" s="273"/>
      <c r="I29" s="273"/>
      <c r="J29" s="273"/>
      <c r="K29" s="273"/>
      <c r="L29" s="273"/>
      <c r="M29" s="273"/>
      <c r="N29" s="273"/>
      <c r="O29" s="273"/>
      <c r="P29" s="273"/>
      <c r="Q29" s="273"/>
      <c r="R29" s="273"/>
      <c r="S29" s="273"/>
      <c r="T29" s="273"/>
      <c r="U29" s="273"/>
      <c r="V29" s="273"/>
      <c r="W29" s="273"/>
      <c r="X29" s="273"/>
      <c r="Y29" s="273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273"/>
    </row>
    <row r="30" spans="1:38" ht="15.75" x14ac:dyDescent="0.25">
      <c r="A30" s="269" t="s">
        <v>395</v>
      </c>
      <c r="B30" s="253">
        <v>2018</v>
      </c>
      <c r="C30" s="270">
        <v>23</v>
      </c>
      <c r="D30" s="271"/>
      <c r="E30" s="27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273"/>
      <c r="Z30" s="273"/>
      <c r="AA30" s="273"/>
      <c r="AB30" s="273"/>
      <c r="AC30" s="273"/>
      <c r="AD30" s="273"/>
      <c r="AE30" s="273"/>
      <c r="AF30" s="273"/>
      <c r="AG30" s="273"/>
      <c r="AH30" s="273"/>
      <c r="AI30" s="273"/>
      <c r="AJ30" s="273"/>
      <c r="AK30" s="273"/>
      <c r="AL30" s="273"/>
    </row>
    <row r="31" spans="1:38" ht="15.75" x14ac:dyDescent="0.25">
      <c r="A31" s="269" t="s">
        <v>395</v>
      </c>
      <c r="B31" s="253">
        <v>2018</v>
      </c>
      <c r="C31" s="270">
        <v>24</v>
      </c>
      <c r="D31" s="271"/>
      <c r="E31" s="272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3"/>
      <c r="AC31" s="273"/>
      <c r="AD31" s="273"/>
      <c r="AE31" s="273"/>
      <c r="AF31" s="273"/>
      <c r="AG31" s="273"/>
      <c r="AH31" s="273"/>
      <c r="AI31" s="273"/>
      <c r="AJ31" s="273"/>
      <c r="AK31" s="273"/>
      <c r="AL31" s="273"/>
    </row>
    <row r="32" spans="1:38" ht="15.75" x14ac:dyDescent="0.25">
      <c r="A32" s="269" t="s">
        <v>395</v>
      </c>
      <c r="B32" s="253">
        <v>2018</v>
      </c>
      <c r="C32" s="270">
        <v>25</v>
      </c>
      <c r="D32" s="271"/>
      <c r="E32" s="272"/>
      <c r="F32" s="273"/>
      <c r="G32" s="273"/>
      <c r="H32" s="273"/>
      <c r="I32" s="273"/>
      <c r="J32" s="273"/>
      <c r="K32" s="273"/>
      <c r="L32" s="273"/>
      <c r="M32" s="273"/>
      <c r="N32" s="273"/>
      <c r="O32" s="273"/>
      <c r="P32" s="273"/>
      <c r="Q32" s="273"/>
      <c r="R32" s="273"/>
      <c r="S32" s="273"/>
      <c r="T32" s="273"/>
      <c r="U32" s="273"/>
      <c r="V32" s="273"/>
      <c r="W32" s="273"/>
      <c r="X32" s="273"/>
      <c r="Y32" s="273"/>
      <c r="Z32" s="273"/>
      <c r="AA32" s="273"/>
      <c r="AB32" s="273"/>
      <c r="AC32" s="273"/>
      <c r="AD32" s="273"/>
      <c r="AE32" s="273"/>
      <c r="AF32" s="273"/>
      <c r="AG32" s="273"/>
      <c r="AH32" s="273"/>
      <c r="AI32" s="273"/>
      <c r="AJ32" s="273"/>
      <c r="AK32" s="273"/>
      <c r="AL32" s="273"/>
    </row>
    <row r="33" spans="1:38" ht="15.75" x14ac:dyDescent="0.25">
      <c r="A33" s="269" t="s">
        <v>395</v>
      </c>
      <c r="B33" s="253">
        <v>2018</v>
      </c>
      <c r="C33" s="270">
        <v>26</v>
      </c>
      <c r="D33" s="271"/>
      <c r="E33" s="272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</row>
    <row r="34" spans="1:38" ht="15.75" x14ac:dyDescent="0.25">
      <c r="A34" s="269" t="s">
        <v>395</v>
      </c>
      <c r="B34" s="253">
        <v>2018</v>
      </c>
      <c r="C34" s="270">
        <v>27</v>
      </c>
      <c r="D34" s="271"/>
      <c r="E34" s="272"/>
      <c r="F34" s="273"/>
      <c r="G34" s="273"/>
      <c r="H34" s="273"/>
      <c r="I34" s="273"/>
      <c r="J34" s="273"/>
      <c r="K34" s="273"/>
      <c r="L34" s="273"/>
      <c r="M34" s="273"/>
      <c r="N34" s="273"/>
      <c r="O34" s="273"/>
      <c r="P34" s="273"/>
      <c r="Q34" s="273"/>
      <c r="R34" s="273"/>
      <c r="S34" s="273"/>
      <c r="T34" s="273"/>
      <c r="U34" s="273"/>
      <c r="V34" s="273"/>
      <c r="W34" s="273"/>
      <c r="X34" s="273"/>
      <c r="Y34" s="273"/>
      <c r="Z34" s="273"/>
      <c r="AA34" s="273"/>
      <c r="AB34" s="273"/>
      <c r="AC34" s="273"/>
      <c r="AD34" s="273"/>
      <c r="AE34" s="273"/>
      <c r="AF34" s="273"/>
      <c r="AG34" s="273"/>
      <c r="AH34" s="273"/>
      <c r="AI34" s="273"/>
      <c r="AJ34" s="273"/>
      <c r="AK34" s="273"/>
      <c r="AL34" s="273"/>
    </row>
    <row r="35" spans="1:38" ht="15.75" x14ac:dyDescent="0.25">
      <c r="A35" s="269" t="s">
        <v>395</v>
      </c>
      <c r="B35" s="253">
        <v>2018</v>
      </c>
      <c r="C35" s="270">
        <v>28</v>
      </c>
      <c r="D35" s="271"/>
      <c r="E35" s="272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3"/>
      <c r="AD35" s="273"/>
      <c r="AE35" s="273"/>
      <c r="AF35" s="273"/>
      <c r="AG35" s="273"/>
      <c r="AH35" s="273"/>
      <c r="AI35" s="273"/>
      <c r="AJ35" s="273"/>
      <c r="AK35" s="273"/>
      <c r="AL35" s="273"/>
    </row>
    <row r="36" spans="1:38" ht="15.75" x14ac:dyDescent="0.25">
      <c r="A36" s="269" t="s">
        <v>395</v>
      </c>
      <c r="B36" s="253">
        <v>2018</v>
      </c>
      <c r="C36" s="270">
        <v>29</v>
      </c>
      <c r="D36" s="271"/>
      <c r="E36" s="272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3"/>
      <c r="Y36" s="273"/>
      <c r="Z36" s="273"/>
      <c r="AA36" s="273"/>
      <c r="AB36" s="273"/>
      <c r="AC36" s="273"/>
      <c r="AD36" s="273"/>
      <c r="AE36" s="273"/>
      <c r="AF36" s="273"/>
      <c r="AG36" s="273"/>
      <c r="AH36" s="273"/>
      <c r="AI36" s="273"/>
      <c r="AJ36" s="273"/>
      <c r="AK36" s="273"/>
      <c r="AL36" s="273"/>
    </row>
    <row r="37" spans="1:38" ht="15.75" x14ac:dyDescent="0.25">
      <c r="A37" s="269" t="s">
        <v>395</v>
      </c>
      <c r="B37" s="253">
        <v>2018</v>
      </c>
      <c r="C37" s="270">
        <v>30</v>
      </c>
      <c r="D37" s="271"/>
      <c r="E37" s="272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3"/>
      <c r="AD37" s="273"/>
      <c r="AE37" s="273"/>
      <c r="AF37" s="273"/>
      <c r="AG37" s="273"/>
      <c r="AH37" s="273"/>
      <c r="AI37" s="273"/>
      <c r="AJ37" s="273"/>
      <c r="AK37" s="273"/>
      <c r="AL37" s="273"/>
    </row>
    <row r="38" spans="1:38" ht="15.75" x14ac:dyDescent="0.25">
      <c r="A38" s="269" t="s">
        <v>395</v>
      </c>
      <c r="B38" s="253">
        <v>2018</v>
      </c>
      <c r="C38" s="270">
        <v>31</v>
      </c>
      <c r="D38" s="271"/>
      <c r="E38" s="272"/>
      <c r="F38" s="273"/>
      <c r="G38" s="273"/>
      <c r="H38" s="273"/>
      <c r="I38" s="273"/>
      <c r="J38" s="273"/>
      <c r="K38" s="273"/>
      <c r="L38" s="273"/>
      <c r="M38" s="273"/>
      <c r="N38" s="273"/>
      <c r="O38" s="273"/>
      <c r="P38" s="273"/>
      <c r="Q38" s="273"/>
      <c r="R38" s="273"/>
      <c r="S38" s="273"/>
      <c r="T38" s="273"/>
      <c r="U38" s="273"/>
      <c r="V38" s="273"/>
      <c r="W38" s="273"/>
      <c r="X38" s="273"/>
      <c r="Y38" s="273"/>
      <c r="Z38" s="273"/>
      <c r="AA38" s="273"/>
      <c r="AB38" s="273"/>
      <c r="AC38" s="273"/>
      <c r="AD38" s="273"/>
      <c r="AE38" s="273"/>
      <c r="AF38" s="273"/>
      <c r="AG38" s="273"/>
      <c r="AH38" s="273"/>
      <c r="AI38" s="273"/>
      <c r="AJ38" s="273"/>
      <c r="AK38" s="273"/>
      <c r="AL38" s="273"/>
    </row>
    <row r="39" spans="1:38" ht="15.75" x14ac:dyDescent="0.25">
      <c r="A39" s="269" t="s">
        <v>395</v>
      </c>
      <c r="B39" s="253">
        <v>2018</v>
      </c>
      <c r="C39" s="270">
        <v>32</v>
      </c>
      <c r="D39" s="271"/>
      <c r="E39" s="272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3"/>
      <c r="Q39" s="273"/>
      <c r="R39" s="273"/>
      <c r="S39" s="273"/>
      <c r="T39" s="273"/>
      <c r="U39" s="273"/>
      <c r="V39" s="273"/>
      <c r="W39" s="273"/>
      <c r="X39" s="273"/>
      <c r="Y39" s="273"/>
      <c r="Z39" s="273"/>
      <c r="AA39" s="273"/>
      <c r="AB39" s="273"/>
      <c r="AC39" s="273"/>
      <c r="AD39" s="273"/>
      <c r="AE39" s="273"/>
      <c r="AF39" s="273"/>
      <c r="AG39" s="273"/>
      <c r="AH39" s="273"/>
      <c r="AI39" s="273"/>
      <c r="AJ39" s="273"/>
      <c r="AK39" s="273"/>
      <c r="AL39" s="273"/>
    </row>
    <row r="40" spans="1:38" ht="15.75" x14ac:dyDescent="0.25">
      <c r="A40" s="269" t="s">
        <v>395</v>
      </c>
      <c r="B40" s="253">
        <v>2018</v>
      </c>
      <c r="C40" s="270">
        <v>33</v>
      </c>
      <c r="D40" s="271"/>
      <c r="E40" s="272"/>
      <c r="F40" s="273"/>
      <c r="G40" s="273"/>
      <c r="H40" s="273"/>
      <c r="I40" s="273"/>
      <c r="J40" s="273"/>
      <c r="K40" s="273"/>
      <c r="L40" s="273"/>
      <c r="M40" s="273"/>
      <c r="N40" s="273"/>
      <c r="O40" s="273"/>
      <c r="P40" s="273"/>
      <c r="Q40" s="273"/>
      <c r="R40" s="273"/>
      <c r="S40" s="273"/>
      <c r="T40" s="273"/>
      <c r="U40" s="273"/>
      <c r="V40" s="273"/>
      <c r="W40" s="273"/>
      <c r="X40" s="273"/>
      <c r="Y40" s="273"/>
      <c r="Z40" s="273"/>
      <c r="AA40" s="273"/>
      <c r="AB40" s="273"/>
      <c r="AC40" s="273"/>
      <c r="AD40" s="273"/>
      <c r="AE40" s="273"/>
      <c r="AF40" s="273"/>
      <c r="AG40" s="273"/>
      <c r="AH40" s="273"/>
      <c r="AI40" s="273"/>
      <c r="AJ40" s="273"/>
      <c r="AK40" s="273"/>
      <c r="AL40" s="273"/>
    </row>
    <row r="41" spans="1:38" ht="15.75" x14ac:dyDescent="0.25">
      <c r="A41" s="269" t="s">
        <v>395</v>
      </c>
      <c r="B41" s="253">
        <v>2018</v>
      </c>
      <c r="C41" s="270">
        <v>34</v>
      </c>
      <c r="D41" s="271"/>
      <c r="E41" s="272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3"/>
      <c r="AE41" s="273"/>
      <c r="AF41" s="273"/>
      <c r="AG41" s="273"/>
      <c r="AH41" s="273"/>
      <c r="AI41" s="273"/>
      <c r="AJ41" s="273"/>
      <c r="AK41" s="273"/>
      <c r="AL41" s="273"/>
    </row>
    <row r="42" spans="1:38" ht="15.75" x14ac:dyDescent="0.25">
      <c r="A42" s="269" t="s">
        <v>395</v>
      </c>
      <c r="B42" s="253">
        <v>2018</v>
      </c>
      <c r="C42" s="270">
        <v>35</v>
      </c>
      <c r="D42" s="271"/>
      <c r="E42" s="272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3"/>
      <c r="Y42" s="273"/>
      <c r="Z42" s="273"/>
      <c r="AA42" s="273"/>
      <c r="AB42" s="273"/>
      <c r="AC42" s="273"/>
      <c r="AD42" s="273"/>
      <c r="AE42" s="273"/>
      <c r="AF42" s="273"/>
      <c r="AG42" s="273"/>
      <c r="AH42" s="273"/>
      <c r="AI42" s="273"/>
      <c r="AJ42" s="273"/>
      <c r="AK42" s="273"/>
      <c r="AL42" s="273"/>
    </row>
    <row r="43" spans="1:38" ht="15.75" x14ac:dyDescent="0.25">
      <c r="A43" s="269" t="s">
        <v>395</v>
      </c>
      <c r="B43" s="253">
        <v>2018</v>
      </c>
      <c r="C43" s="270">
        <v>36</v>
      </c>
      <c r="D43" s="271"/>
      <c r="E43" s="272"/>
      <c r="F43" s="273"/>
      <c r="G43" s="273"/>
      <c r="H43" s="273"/>
      <c r="I43" s="273"/>
      <c r="J43" s="273"/>
      <c r="K43" s="273"/>
      <c r="L43" s="273"/>
      <c r="M43" s="273"/>
      <c r="N43" s="273"/>
      <c r="O43" s="273"/>
      <c r="P43" s="273"/>
      <c r="Q43" s="273"/>
      <c r="R43" s="273"/>
      <c r="S43" s="273"/>
      <c r="T43" s="273"/>
      <c r="U43" s="273"/>
      <c r="V43" s="273"/>
      <c r="W43" s="273"/>
      <c r="X43" s="273"/>
      <c r="Y43" s="273"/>
      <c r="Z43" s="273"/>
      <c r="AA43" s="273"/>
      <c r="AB43" s="273"/>
      <c r="AC43" s="273"/>
      <c r="AD43" s="273"/>
      <c r="AE43" s="273"/>
      <c r="AF43" s="273"/>
      <c r="AG43" s="273"/>
      <c r="AH43" s="273"/>
      <c r="AI43" s="273"/>
      <c r="AJ43" s="273"/>
      <c r="AK43" s="273"/>
      <c r="AL43" s="273"/>
    </row>
    <row r="44" spans="1:38" ht="15.75" x14ac:dyDescent="0.25">
      <c r="A44" s="269" t="s">
        <v>395</v>
      </c>
      <c r="B44" s="253">
        <v>2018</v>
      </c>
      <c r="C44" s="270">
        <v>37</v>
      </c>
      <c r="D44" s="271"/>
      <c r="E44" s="272"/>
      <c r="F44" s="273"/>
      <c r="G44" s="273"/>
      <c r="H44" s="273"/>
      <c r="I44" s="273"/>
      <c r="J44" s="273"/>
      <c r="K44" s="273"/>
      <c r="L44" s="273"/>
      <c r="M44" s="273"/>
      <c r="N44" s="273"/>
      <c r="O44" s="273"/>
      <c r="P44" s="273"/>
      <c r="Q44" s="273"/>
      <c r="R44" s="273"/>
      <c r="S44" s="273"/>
      <c r="T44" s="273"/>
      <c r="U44" s="273"/>
      <c r="V44" s="273"/>
      <c r="W44" s="273"/>
      <c r="X44" s="273"/>
      <c r="Y44" s="273"/>
      <c r="Z44" s="273"/>
      <c r="AA44" s="273"/>
      <c r="AB44" s="273"/>
      <c r="AC44" s="273"/>
      <c r="AD44" s="273"/>
      <c r="AE44" s="273"/>
      <c r="AF44" s="273"/>
      <c r="AG44" s="273"/>
      <c r="AH44" s="273"/>
      <c r="AI44" s="273"/>
      <c r="AJ44" s="273"/>
      <c r="AK44" s="273"/>
      <c r="AL44" s="273"/>
    </row>
    <row r="45" spans="1:38" ht="15.75" x14ac:dyDescent="0.25">
      <c r="A45" s="269" t="s">
        <v>395</v>
      </c>
      <c r="B45" s="253">
        <v>2018</v>
      </c>
      <c r="C45" s="270">
        <v>38</v>
      </c>
      <c r="D45" s="271"/>
      <c r="E45" s="272"/>
      <c r="F45" s="273"/>
      <c r="G45" s="273"/>
      <c r="H45" s="273"/>
      <c r="I45" s="273"/>
      <c r="J45" s="273"/>
      <c r="K45" s="273"/>
      <c r="L45" s="273"/>
      <c r="M45" s="273"/>
      <c r="N45" s="273"/>
      <c r="O45" s="273"/>
      <c r="P45" s="273"/>
      <c r="Q45" s="273"/>
      <c r="R45" s="273"/>
      <c r="S45" s="273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3"/>
      <c r="AE45" s="273"/>
      <c r="AF45" s="273"/>
      <c r="AG45" s="273"/>
      <c r="AH45" s="273"/>
      <c r="AI45" s="273"/>
      <c r="AJ45" s="273"/>
      <c r="AK45" s="273"/>
      <c r="AL45" s="273"/>
    </row>
    <row r="46" spans="1:38" ht="15.75" x14ac:dyDescent="0.25">
      <c r="A46" s="269" t="s">
        <v>395</v>
      </c>
      <c r="B46" s="253">
        <v>2018</v>
      </c>
      <c r="C46" s="270">
        <v>39</v>
      </c>
      <c r="D46" s="271"/>
      <c r="E46" s="272"/>
      <c r="F46" s="273"/>
      <c r="G46" s="273"/>
      <c r="H46" s="273"/>
      <c r="I46" s="273"/>
      <c r="J46" s="273"/>
      <c r="K46" s="273"/>
      <c r="L46" s="273"/>
      <c r="M46" s="273"/>
      <c r="N46" s="273"/>
      <c r="O46" s="273"/>
      <c r="P46" s="273"/>
      <c r="Q46" s="273"/>
      <c r="R46" s="273"/>
      <c r="S46" s="273"/>
      <c r="T46" s="273"/>
      <c r="U46" s="273"/>
      <c r="V46" s="273"/>
      <c r="W46" s="273"/>
      <c r="X46" s="273"/>
      <c r="Y46" s="273"/>
      <c r="Z46" s="273"/>
      <c r="AA46" s="273"/>
      <c r="AB46" s="273"/>
      <c r="AC46" s="273"/>
      <c r="AD46" s="273"/>
      <c r="AE46" s="273"/>
      <c r="AF46" s="273"/>
      <c r="AG46" s="273"/>
      <c r="AH46" s="273"/>
      <c r="AI46" s="273"/>
      <c r="AJ46" s="273"/>
      <c r="AK46" s="273"/>
      <c r="AL46" s="273"/>
    </row>
    <row r="47" spans="1:38" ht="15.75" x14ac:dyDescent="0.25">
      <c r="A47" s="269" t="s">
        <v>395</v>
      </c>
      <c r="B47" s="253">
        <v>2018</v>
      </c>
      <c r="C47" s="270">
        <v>40</v>
      </c>
      <c r="D47" s="271"/>
      <c r="E47" s="272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3"/>
      <c r="Y47" s="273"/>
      <c r="Z47" s="273"/>
      <c r="AA47" s="273"/>
      <c r="AB47" s="273"/>
      <c r="AC47" s="273"/>
      <c r="AD47" s="273"/>
      <c r="AE47" s="273"/>
      <c r="AF47" s="273"/>
      <c r="AG47" s="273"/>
      <c r="AH47" s="273"/>
      <c r="AI47" s="273"/>
      <c r="AJ47" s="273"/>
      <c r="AK47" s="273"/>
      <c r="AL47" s="273"/>
    </row>
    <row r="48" spans="1:38" ht="15.75" x14ac:dyDescent="0.25">
      <c r="A48" s="269" t="s">
        <v>395</v>
      </c>
      <c r="B48" s="253">
        <v>2018</v>
      </c>
      <c r="C48" s="270">
        <v>41</v>
      </c>
      <c r="D48" s="271"/>
      <c r="E48" s="272"/>
      <c r="F48" s="273"/>
      <c r="G48" s="273"/>
      <c r="H48" s="273"/>
      <c r="I48" s="273"/>
      <c r="J48" s="273"/>
      <c r="K48" s="273"/>
      <c r="L48" s="273"/>
      <c r="M48" s="273"/>
      <c r="N48" s="273"/>
      <c r="O48" s="273"/>
      <c r="P48" s="273"/>
      <c r="Q48" s="273"/>
      <c r="R48" s="273"/>
      <c r="S48" s="273"/>
      <c r="T48" s="273"/>
      <c r="U48" s="273"/>
      <c r="V48" s="273"/>
      <c r="W48" s="273"/>
      <c r="X48" s="273"/>
      <c r="Y48" s="273"/>
      <c r="Z48" s="273"/>
      <c r="AA48" s="273"/>
      <c r="AB48" s="273"/>
      <c r="AC48" s="273"/>
      <c r="AD48" s="273"/>
      <c r="AE48" s="273"/>
      <c r="AF48" s="273"/>
      <c r="AG48" s="273"/>
      <c r="AH48" s="273"/>
      <c r="AI48" s="273"/>
      <c r="AJ48" s="273"/>
      <c r="AK48" s="273"/>
      <c r="AL48" s="273"/>
    </row>
    <row r="49" spans="1:38" ht="15.75" x14ac:dyDescent="0.25">
      <c r="A49" s="269" t="s">
        <v>395</v>
      </c>
      <c r="B49" s="253">
        <v>2018</v>
      </c>
      <c r="C49" s="270">
        <v>42</v>
      </c>
      <c r="D49" s="271"/>
      <c r="E49" s="272"/>
      <c r="F49" s="273"/>
      <c r="G49" s="273"/>
      <c r="H49" s="273"/>
      <c r="I49" s="273"/>
      <c r="J49" s="273"/>
      <c r="K49" s="273"/>
      <c r="L49" s="273"/>
      <c r="M49" s="273"/>
      <c r="N49" s="273"/>
      <c r="O49" s="273"/>
      <c r="P49" s="273"/>
      <c r="Q49" s="273"/>
      <c r="R49" s="273"/>
      <c r="S49" s="273"/>
      <c r="T49" s="273"/>
      <c r="U49" s="273"/>
      <c r="V49" s="273"/>
      <c r="W49" s="273"/>
      <c r="X49" s="273"/>
      <c r="Y49" s="273"/>
      <c r="Z49" s="273"/>
      <c r="AA49" s="273"/>
      <c r="AB49" s="273"/>
      <c r="AC49" s="273"/>
      <c r="AD49" s="273"/>
      <c r="AE49" s="273"/>
      <c r="AF49" s="273"/>
      <c r="AG49" s="273"/>
      <c r="AH49" s="273"/>
      <c r="AI49" s="273"/>
      <c r="AJ49" s="273"/>
      <c r="AK49" s="273"/>
      <c r="AL49" s="273"/>
    </row>
    <row r="50" spans="1:38" ht="15.75" x14ac:dyDescent="0.25">
      <c r="A50" s="269" t="s">
        <v>395</v>
      </c>
      <c r="B50" s="253">
        <v>2018</v>
      </c>
      <c r="C50" s="270">
        <v>43</v>
      </c>
      <c r="D50" s="271"/>
      <c r="E50" s="272"/>
      <c r="F50" s="273"/>
      <c r="G50" s="273"/>
      <c r="H50" s="273"/>
      <c r="I50" s="273"/>
      <c r="J50" s="273"/>
      <c r="K50" s="273"/>
      <c r="L50" s="273"/>
      <c r="M50" s="273"/>
      <c r="N50" s="273"/>
      <c r="O50" s="273"/>
      <c r="P50" s="273"/>
      <c r="Q50" s="273"/>
      <c r="R50" s="273"/>
      <c r="S50" s="273"/>
      <c r="T50" s="273"/>
      <c r="U50" s="273"/>
      <c r="V50" s="273"/>
      <c r="W50" s="273"/>
      <c r="X50" s="273"/>
      <c r="Y50" s="273"/>
      <c r="Z50" s="273"/>
      <c r="AA50" s="273"/>
      <c r="AB50" s="273"/>
      <c r="AC50" s="273"/>
      <c r="AD50" s="273"/>
      <c r="AE50" s="273"/>
      <c r="AF50" s="273"/>
      <c r="AG50" s="273"/>
      <c r="AH50" s="273"/>
      <c r="AI50" s="273"/>
      <c r="AJ50" s="273"/>
      <c r="AK50" s="273"/>
      <c r="AL50" s="273"/>
    </row>
    <row r="51" spans="1:38" ht="15.75" x14ac:dyDescent="0.25">
      <c r="A51" s="269" t="s">
        <v>395</v>
      </c>
      <c r="B51" s="253">
        <v>2018</v>
      </c>
      <c r="C51" s="270">
        <v>44</v>
      </c>
      <c r="D51" s="271"/>
      <c r="E51" s="272"/>
      <c r="F51" s="273"/>
      <c r="G51" s="273"/>
      <c r="H51" s="273"/>
      <c r="I51" s="273"/>
      <c r="J51" s="273"/>
      <c r="K51" s="273"/>
      <c r="L51" s="273"/>
      <c r="M51" s="273"/>
      <c r="N51" s="273"/>
      <c r="O51" s="273"/>
      <c r="P51" s="273"/>
      <c r="Q51" s="273"/>
      <c r="R51" s="273"/>
      <c r="S51" s="273"/>
      <c r="T51" s="273"/>
      <c r="U51" s="273"/>
      <c r="V51" s="273"/>
      <c r="W51" s="273"/>
      <c r="X51" s="273"/>
      <c r="Y51" s="273"/>
      <c r="Z51" s="273"/>
      <c r="AA51" s="273"/>
      <c r="AB51" s="273"/>
      <c r="AC51" s="273"/>
      <c r="AD51" s="273"/>
      <c r="AE51" s="273"/>
      <c r="AF51" s="273"/>
      <c r="AG51" s="273"/>
      <c r="AH51" s="273"/>
      <c r="AI51" s="273"/>
      <c r="AJ51" s="273"/>
      <c r="AK51" s="273"/>
      <c r="AL51" s="273"/>
    </row>
    <row r="52" spans="1:38" ht="15.75" x14ac:dyDescent="0.25">
      <c r="A52" s="269" t="s">
        <v>395</v>
      </c>
      <c r="B52" s="253">
        <v>2018</v>
      </c>
      <c r="C52" s="270">
        <v>45</v>
      </c>
      <c r="D52" s="271"/>
      <c r="E52" s="272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</row>
    <row r="53" spans="1:38" ht="15.75" x14ac:dyDescent="0.25">
      <c r="A53" s="269" t="s">
        <v>395</v>
      </c>
      <c r="B53" s="253">
        <v>2018</v>
      </c>
      <c r="C53" s="270">
        <v>46</v>
      </c>
      <c r="D53" s="271"/>
      <c r="E53" s="272"/>
      <c r="F53" s="273"/>
      <c r="G53" s="273"/>
      <c r="H53" s="273"/>
      <c r="I53" s="273"/>
      <c r="J53" s="273"/>
      <c r="K53" s="273"/>
      <c r="L53" s="273"/>
      <c r="M53" s="273"/>
      <c r="N53" s="273"/>
      <c r="O53" s="273"/>
      <c r="P53" s="273"/>
      <c r="Q53" s="273"/>
      <c r="R53" s="273"/>
      <c r="S53" s="273"/>
      <c r="T53" s="273"/>
      <c r="U53" s="273"/>
      <c r="V53" s="273"/>
      <c r="W53" s="273"/>
      <c r="X53" s="273"/>
      <c r="Y53" s="273"/>
      <c r="Z53" s="273"/>
      <c r="AA53" s="273"/>
      <c r="AB53" s="273"/>
      <c r="AC53" s="273"/>
      <c r="AD53" s="273"/>
      <c r="AE53" s="273"/>
      <c r="AF53" s="273"/>
      <c r="AG53" s="273"/>
      <c r="AH53" s="273"/>
      <c r="AI53" s="273"/>
      <c r="AJ53" s="273"/>
      <c r="AK53" s="273"/>
      <c r="AL53" s="273"/>
    </row>
    <row r="54" spans="1:38" ht="15.75" x14ac:dyDescent="0.25">
      <c r="A54" s="269" t="s">
        <v>395</v>
      </c>
      <c r="B54" s="253">
        <v>2018</v>
      </c>
      <c r="C54" s="270">
        <v>47</v>
      </c>
      <c r="D54" s="271"/>
      <c r="E54" s="272"/>
      <c r="F54" s="273"/>
      <c r="G54" s="273"/>
      <c r="H54" s="273"/>
      <c r="I54" s="273"/>
      <c r="J54" s="273"/>
      <c r="K54" s="273"/>
      <c r="L54" s="273"/>
      <c r="M54" s="273"/>
      <c r="N54" s="273"/>
      <c r="O54" s="273"/>
      <c r="P54" s="273"/>
      <c r="Q54" s="273"/>
      <c r="R54" s="273"/>
      <c r="S54" s="273"/>
      <c r="T54" s="273"/>
      <c r="U54" s="273"/>
      <c r="V54" s="273"/>
      <c r="W54" s="273"/>
      <c r="X54" s="273"/>
      <c r="Y54" s="273"/>
      <c r="Z54" s="273"/>
      <c r="AA54" s="273"/>
      <c r="AB54" s="273"/>
      <c r="AC54" s="273"/>
      <c r="AD54" s="273"/>
      <c r="AE54" s="273"/>
      <c r="AF54" s="273"/>
      <c r="AG54" s="273"/>
      <c r="AH54" s="273"/>
      <c r="AI54" s="273"/>
      <c r="AJ54" s="273"/>
      <c r="AK54" s="273"/>
      <c r="AL54" s="273"/>
    </row>
    <row r="55" spans="1:38" ht="15.75" x14ac:dyDescent="0.25">
      <c r="A55" s="269" t="s">
        <v>395</v>
      </c>
      <c r="B55" s="253">
        <v>2018</v>
      </c>
      <c r="C55" s="270">
        <v>48</v>
      </c>
      <c r="D55" s="271"/>
      <c r="E55" s="272"/>
      <c r="F55" s="273"/>
      <c r="G55" s="273"/>
      <c r="H55" s="273"/>
      <c r="I55" s="273"/>
      <c r="J55" s="273"/>
      <c r="K55" s="273"/>
      <c r="L55" s="273"/>
      <c r="M55" s="273"/>
      <c r="N55" s="273"/>
      <c r="O55" s="273"/>
      <c r="P55" s="273"/>
      <c r="Q55" s="273"/>
      <c r="R55" s="273"/>
      <c r="S55" s="273"/>
      <c r="T55" s="273"/>
      <c r="U55" s="273"/>
      <c r="V55" s="273"/>
      <c r="W55" s="273"/>
      <c r="X55" s="273"/>
      <c r="Y55" s="273"/>
      <c r="Z55" s="273"/>
      <c r="AA55" s="273"/>
      <c r="AB55" s="273"/>
      <c r="AC55" s="273"/>
      <c r="AD55" s="273"/>
      <c r="AE55" s="273"/>
      <c r="AF55" s="273"/>
      <c r="AG55" s="273"/>
      <c r="AH55" s="273"/>
      <c r="AI55" s="273"/>
      <c r="AJ55" s="273"/>
      <c r="AK55" s="273"/>
      <c r="AL55" s="273"/>
    </row>
    <row r="56" spans="1:38" ht="15.75" x14ac:dyDescent="0.25">
      <c r="A56" s="269" t="s">
        <v>395</v>
      </c>
      <c r="B56" s="253">
        <v>2018</v>
      </c>
      <c r="C56" s="270">
        <v>49</v>
      </c>
      <c r="D56" s="271"/>
      <c r="E56" s="272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3"/>
      <c r="Y56" s="273"/>
      <c r="Z56" s="273"/>
      <c r="AA56" s="273"/>
      <c r="AB56" s="273"/>
      <c r="AC56" s="273"/>
      <c r="AD56" s="273"/>
      <c r="AE56" s="273"/>
      <c r="AF56" s="273"/>
      <c r="AG56" s="273"/>
      <c r="AH56" s="273"/>
      <c r="AI56" s="273"/>
      <c r="AJ56" s="273"/>
      <c r="AK56" s="273"/>
      <c r="AL56" s="273"/>
    </row>
    <row r="57" spans="1:38" ht="15.75" x14ac:dyDescent="0.25">
      <c r="A57" s="269" t="s">
        <v>395</v>
      </c>
      <c r="B57" s="253">
        <v>2018</v>
      </c>
      <c r="C57" s="270">
        <v>50</v>
      </c>
      <c r="D57" s="271"/>
      <c r="E57" s="272"/>
      <c r="F57" s="273"/>
      <c r="G57" s="273"/>
      <c r="H57" s="273"/>
      <c r="I57" s="273"/>
      <c r="J57" s="273"/>
      <c r="K57" s="273"/>
      <c r="L57" s="273"/>
      <c r="M57" s="273"/>
      <c r="N57" s="273"/>
      <c r="O57" s="273"/>
      <c r="P57" s="273"/>
      <c r="Q57" s="273"/>
      <c r="R57" s="273"/>
      <c r="S57" s="273"/>
      <c r="T57" s="273"/>
      <c r="U57" s="273"/>
      <c r="V57" s="273"/>
      <c r="W57" s="273"/>
      <c r="X57" s="273"/>
      <c r="Y57" s="273"/>
      <c r="Z57" s="273"/>
      <c r="AA57" s="273"/>
      <c r="AB57" s="273"/>
      <c r="AC57" s="273"/>
      <c r="AD57" s="273"/>
      <c r="AE57" s="273"/>
      <c r="AF57" s="273"/>
      <c r="AG57" s="273"/>
      <c r="AH57" s="273"/>
      <c r="AI57" s="273"/>
      <c r="AJ57" s="273"/>
      <c r="AK57" s="273"/>
      <c r="AL57" s="273"/>
    </row>
    <row r="58" spans="1:38" ht="15.75" x14ac:dyDescent="0.25">
      <c r="A58" s="269" t="s">
        <v>395</v>
      </c>
      <c r="B58" s="253">
        <v>2018</v>
      </c>
      <c r="C58" s="270">
        <v>51</v>
      </c>
      <c r="D58" s="271"/>
      <c r="E58" s="272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273"/>
      <c r="AA58" s="273"/>
      <c r="AB58" s="273"/>
      <c r="AC58" s="273"/>
      <c r="AD58" s="273"/>
      <c r="AE58" s="273"/>
      <c r="AF58" s="273"/>
      <c r="AG58" s="273"/>
      <c r="AH58" s="273"/>
      <c r="AI58" s="273"/>
      <c r="AJ58" s="273"/>
      <c r="AK58" s="273"/>
      <c r="AL58" s="273"/>
    </row>
    <row r="59" spans="1:38" ht="15.75" x14ac:dyDescent="0.25">
      <c r="A59" s="269" t="s">
        <v>395</v>
      </c>
      <c r="B59" s="253">
        <v>2018</v>
      </c>
      <c r="C59" s="270">
        <v>52</v>
      </c>
      <c r="D59" s="271"/>
      <c r="E59" s="272"/>
      <c r="F59" s="273"/>
      <c r="G59" s="273"/>
      <c r="H59" s="273"/>
      <c r="I59" s="273"/>
      <c r="J59" s="273"/>
      <c r="K59" s="273"/>
      <c r="L59" s="273"/>
      <c r="M59" s="273"/>
      <c r="N59" s="273"/>
      <c r="O59" s="273"/>
      <c r="P59" s="273"/>
      <c r="Q59" s="273"/>
      <c r="R59" s="273"/>
      <c r="S59" s="273"/>
      <c r="T59" s="273"/>
      <c r="U59" s="273"/>
      <c r="V59" s="273"/>
      <c r="W59" s="273"/>
      <c r="X59" s="273"/>
      <c r="Y59" s="273"/>
      <c r="Z59" s="273"/>
      <c r="AA59" s="273"/>
      <c r="AB59" s="273"/>
      <c r="AC59" s="273"/>
      <c r="AD59" s="273"/>
      <c r="AE59" s="273"/>
      <c r="AF59" s="273"/>
      <c r="AG59" s="273"/>
      <c r="AH59" s="273"/>
      <c r="AI59" s="273"/>
      <c r="AJ59" s="273"/>
      <c r="AK59" s="273"/>
      <c r="AL59" s="273"/>
    </row>
  </sheetData>
  <protectedRanges>
    <protectedRange sqref="AD7:AK7" name="Rango1_5"/>
    <protectedRange sqref="C4" name="Datos_1"/>
  </protectedRanges>
  <mergeCells count="12">
    <mergeCell ref="A3:K3"/>
    <mergeCell ref="A4:K4"/>
    <mergeCell ref="A2:K2"/>
    <mergeCell ref="A1:K1"/>
    <mergeCell ref="U4:AC4"/>
    <mergeCell ref="AD4:AE4"/>
    <mergeCell ref="J5:K5"/>
    <mergeCell ref="L5:T5"/>
    <mergeCell ref="AD5:AL5"/>
    <mergeCell ref="D5:I5"/>
    <mergeCell ref="U5:AC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70" zoomScaleNormal="70" workbookViewId="0">
      <selection activeCell="B2" sqref="B2"/>
    </sheetView>
  </sheetViews>
  <sheetFormatPr baseColWidth="10" defaultColWidth="9.140625" defaultRowHeight="15" x14ac:dyDescent="0.25"/>
  <cols>
    <col min="1" max="1" width="6" style="177" customWidth="1"/>
    <col min="2" max="2" width="3.85546875" style="177" customWidth="1"/>
    <col min="3" max="3" width="6.85546875" style="178" customWidth="1"/>
    <col min="4" max="5" width="6.85546875" style="200" customWidth="1"/>
    <col min="6" max="6" width="6.42578125" style="177" customWidth="1"/>
    <col min="7" max="7" width="4.5703125" style="177" customWidth="1"/>
    <col min="8" max="17" width="6.7109375" style="93" customWidth="1"/>
    <col min="18" max="19" width="4.5703125" style="94" customWidth="1"/>
    <col min="20" max="20" width="3" style="177" customWidth="1"/>
    <col min="21" max="21" width="4.5703125" style="177" customWidth="1"/>
    <col min="22" max="26" width="4.5703125" style="94" customWidth="1"/>
    <col min="27" max="16384" width="9.140625" style="177"/>
  </cols>
  <sheetData>
    <row r="1" spans="1:28" x14ac:dyDescent="0.25">
      <c r="C1" s="356" t="str">
        <f>Leyendas!$C$11</f>
        <v>Jamaica - Sentinel  SARI surveillance  2018Number of SARI cases (in comparison to last year(s))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  <c r="S1" s="356"/>
      <c r="T1" s="356"/>
      <c r="U1" s="356"/>
      <c r="V1" s="356"/>
      <c r="W1" s="356"/>
      <c r="X1" s="356"/>
      <c r="Y1" s="356"/>
      <c r="Z1" s="356"/>
      <c r="AA1" s="356"/>
      <c r="AB1" s="356"/>
    </row>
    <row r="2" spans="1:28" x14ac:dyDescent="0.25">
      <c r="A2" s="87"/>
      <c r="B2" s="87"/>
      <c r="C2" s="183"/>
      <c r="D2" s="184"/>
      <c r="E2" s="184"/>
      <c r="F2" s="87"/>
      <c r="G2" s="355"/>
      <c r="H2" s="355"/>
      <c r="I2" s="355"/>
      <c r="J2" s="355"/>
      <c r="K2" s="355"/>
      <c r="L2" s="355"/>
      <c r="M2" s="100"/>
      <c r="N2" s="355"/>
      <c r="O2" s="355"/>
      <c r="P2" s="355"/>
      <c r="Q2" s="355"/>
      <c r="R2" s="355"/>
      <c r="S2" s="355"/>
      <c r="T2" s="87"/>
      <c r="U2" s="355"/>
      <c r="V2" s="355"/>
      <c r="W2" s="355"/>
      <c r="X2" s="355"/>
      <c r="Y2" s="355"/>
      <c r="Z2" s="355"/>
    </row>
    <row r="3" spans="1:28" x14ac:dyDescent="0.25">
      <c r="A3" s="12"/>
      <c r="B3" s="12"/>
      <c r="C3" s="12"/>
      <c r="D3" s="101"/>
      <c r="E3" s="101"/>
      <c r="F3" s="13"/>
      <c r="G3" s="87"/>
      <c r="H3" s="102"/>
      <c r="I3" s="102"/>
      <c r="J3" s="102"/>
      <c r="K3" s="102"/>
      <c r="L3" s="102"/>
      <c r="M3" s="100"/>
      <c r="N3" s="100"/>
      <c r="O3" s="102"/>
      <c r="P3" s="102"/>
      <c r="Q3" s="102"/>
      <c r="R3" s="102"/>
      <c r="S3" s="102"/>
      <c r="T3" s="87"/>
      <c r="U3" s="87"/>
      <c r="V3" s="102"/>
      <c r="W3" s="102"/>
      <c r="X3" s="102"/>
      <c r="Y3" s="102"/>
      <c r="Z3" s="102"/>
    </row>
    <row r="4" spans="1:28" x14ac:dyDescent="0.25">
      <c r="A4" s="183"/>
      <c r="B4" s="183"/>
      <c r="C4" s="183"/>
      <c r="D4" s="184"/>
      <c r="E4" s="184"/>
      <c r="F4" s="87"/>
      <c r="G4" s="87"/>
      <c r="H4" s="103"/>
      <c r="I4" s="103"/>
      <c r="J4" s="103"/>
      <c r="K4" s="103"/>
      <c r="L4" s="103"/>
      <c r="M4" s="100"/>
      <c r="N4" s="100"/>
      <c r="O4" s="104"/>
      <c r="P4" s="104"/>
      <c r="Q4" s="104"/>
      <c r="R4" s="105"/>
      <c r="S4" s="105"/>
      <c r="T4" s="87"/>
      <c r="U4" s="87"/>
      <c r="V4" s="105"/>
      <c r="W4" s="105"/>
      <c r="X4" s="105"/>
      <c r="Y4" s="105"/>
      <c r="Z4" s="105"/>
    </row>
    <row r="5" spans="1:28" x14ac:dyDescent="0.25">
      <c r="A5" s="183"/>
      <c r="B5" s="183"/>
      <c r="C5" s="183"/>
      <c r="D5" s="184"/>
      <c r="E5" s="184"/>
      <c r="F5" s="87"/>
      <c r="G5" s="87"/>
      <c r="H5" s="103"/>
      <c r="I5" s="103"/>
      <c r="J5" s="103"/>
      <c r="K5" s="103"/>
      <c r="L5" s="103"/>
      <c r="M5" s="100"/>
      <c r="N5" s="100"/>
      <c r="O5" s="104"/>
      <c r="P5" s="104"/>
      <c r="Q5" s="104"/>
      <c r="R5" s="105"/>
      <c r="S5" s="105"/>
      <c r="T5" s="87"/>
      <c r="U5" s="87"/>
      <c r="V5" s="105"/>
      <c r="W5" s="105"/>
      <c r="X5" s="105"/>
      <c r="Y5" s="105"/>
      <c r="Z5" s="105"/>
    </row>
    <row r="6" spans="1:28" x14ac:dyDescent="0.25">
      <c r="A6" s="183"/>
      <c r="B6" s="183"/>
      <c r="C6" s="183"/>
      <c r="D6" s="184"/>
      <c r="E6" s="184"/>
      <c r="F6" s="87"/>
      <c r="G6" s="87"/>
      <c r="H6" s="103"/>
      <c r="I6" s="103"/>
      <c r="J6" s="103"/>
      <c r="K6" s="103"/>
      <c r="L6" s="103"/>
      <c r="M6" s="100"/>
      <c r="N6" s="100"/>
      <c r="O6" s="104"/>
      <c r="P6" s="104"/>
      <c r="Q6" s="104"/>
      <c r="R6" s="105"/>
      <c r="S6" s="105"/>
      <c r="T6" s="87"/>
      <c r="U6" s="87"/>
      <c r="V6" s="105"/>
      <c r="W6" s="105"/>
      <c r="X6" s="105"/>
      <c r="Y6" s="105"/>
      <c r="Z6" s="105"/>
    </row>
    <row r="7" spans="1:28" x14ac:dyDescent="0.25">
      <c r="A7" s="183"/>
      <c r="B7" s="183"/>
      <c r="C7" s="183"/>
      <c r="D7" s="184"/>
      <c r="E7" s="184"/>
      <c r="F7" s="87"/>
      <c r="G7" s="87"/>
      <c r="H7" s="103"/>
      <c r="I7" s="103"/>
      <c r="J7" s="103"/>
      <c r="K7" s="103"/>
      <c r="L7" s="103"/>
      <c r="M7" s="100"/>
      <c r="N7" s="100"/>
      <c r="O7" s="104"/>
      <c r="P7" s="104"/>
      <c r="Q7" s="104"/>
      <c r="R7" s="105"/>
      <c r="S7" s="105"/>
      <c r="T7" s="87"/>
      <c r="U7" s="87"/>
      <c r="V7" s="105"/>
      <c r="W7" s="105"/>
      <c r="X7" s="105"/>
      <c r="Y7" s="105"/>
      <c r="Z7" s="105"/>
    </row>
    <row r="8" spans="1:28" x14ac:dyDescent="0.25">
      <c r="A8" s="183"/>
      <c r="B8" s="183"/>
      <c r="C8" s="183"/>
      <c r="D8" s="184"/>
      <c r="E8" s="184"/>
      <c r="F8" s="87"/>
      <c r="G8" s="87"/>
      <c r="H8" s="103"/>
      <c r="I8" s="103"/>
      <c r="J8" s="103"/>
      <c r="K8" s="103"/>
      <c r="L8" s="103"/>
      <c r="M8" s="100"/>
      <c r="N8" s="100"/>
      <c r="O8" s="104"/>
      <c r="P8" s="104"/>
      <c r="Q8" s="104"/>
      <c r="R8" s="105"/>
      <c r="S8" s="105"/>
      <c r="T8" s="87"/>
      <c r="U8" s="87"/>
      <c r="V8" s="105"/>
      <c r="W8" s="105"/>
      <c r="X8" s="105"/>
      <c r="Y8" s="105"/>
      <c r="Z8" s="105"/>
    </row>
    <row r="9" spans="1:28" x14ac:dyDescent="0.25">
      <c r="A9" s="183"/>
      <c r="B9" s="183"/>
      <c r="C9" s="183"/>
      <c r="D9" s="184"/>
      <c r="E9" s="184"/>
      <c r="F9" s="87"/>
      <c r="G9" s="87"/>
      <c r="H9" s="103"/>
      <c r="I9" s="103"/>
      <c r="J9" s="103"/>
      <c r="K9" s="103"/>
      <c r="L9" s="103"/>
      <c r="M9" s="100"/>
      <c r="N9" s="100"/>
      <c r="O9" s="104"/>
      <c r="P9" s="104"/>
      <c r="Q9" s="104"/>
      <c r="R9" s="105"/>
      <c r="S9" s="105"/>
      <c r="T9" s="87"/>
      <c r="U9" s="87"/>
      <c r="V9" s="105"/>
      <c r="W9" s="105"/>
      <c r="X9" s="105"/>
      <c r="Y9" s="105"/>
      <c r="Z9" s="105"/>
    </row>
    <row r="10" spans="1:28" x14ac:dyDescent="0.25">
      <c r="A10" s="183"/>
      <c r="B10" s="183"/>
      <c r="C10" s="183"/>
      <c r="D10" s="184"/>
      <c r="E10" s="184"/>
      <c r="F10" s="87"/>
      <c r="G10" s="87"/>
      <c r="H10" s="103"/>
      <c r="I10" s="103"/>
      <c r="J10" s="103"/>
      <c r="K10" s="103"/>
      <c r="L10" s="103"/>
      <c r="M10" s="100"/>
      <c r="N10" s="100"/>
      <c r="O10" s="104"/>
      <c r="P10" s="104"/>
      <c r="Q10" s="104"/>
      <c r="R10" s="105"/>
      <c r="S10" s="105"/>
      <c r="T10" s="87"/>
      <c r="U10" s="87"/>
      <c r="V10" s="105"/>
      <c r="W10" s="105"/>
      <c r="X10" s="105"/>
      <c r="Y10" s="105"/>
      <c r="Z10" s="105"/>
    </row>
    <row r="11" spans="1:28" x14ac:dyDescent="0.25">
      <c r="A11" s="183"/>
      <c r="B11" s="183"/>
      <c r="C11" s="183"/>
      <c r="D11" s="184"/>
      <c r="E11" s="184"/>
      <c r="F11" s="87"/>
      <c r="G11" s="87"/>
      <c r="H11" s="103"/>
      <c r="I11" s="103"/>
      <c r="J11" s="103"/>
      <c r="K11" s="103"/>
      <c r="L11" s="103"/>
      <c r="M11" s="100"/>
      <c r="N11" s="100"/>
      <c r="O11" s="104"/>
      <c r="P11" s="104"/>
      <c r="Q11" s="104"/>
      <c r="R11" s="105"/>
      <c r="S11" s="105"/>
      <c r="T11" s="87"/>
      <c r="U11" s="87"/>
      <c r="V11" s="105"/>
      <c r="W11" s="105"/>
      <c r="X11" s="105"/>
      <c r="Y11" s="105"/>
      <c r="Z11" s="105"/>
    </row>
    <row r="12" spans="1:28" x14ac:dyDescent="0.25">
      <c r="A12" s="183"/>
      <c r="B12" s="183"/>
      <c r="C12" s="183"/>
      <c r="D12" s="184"/>
      <c r="E12" s="184"/>
      <c r="F12" s="87"/>
      <c r="G12" s="87"/>
      <c r="H12" s="103"/>
      <c r="I12" s="103"/>
      <c r="J12" s="103"/>
      <c r="K12" s="103"/>
      <c r="L12" s="103"/>
      <c r="M12" s="100"/>
      <c r="N12" s="100"/>
      <c r="O12" s="104"/>
      <c r="P12" s="104"/>
      <c r="Q12" s="104"/>
      <c r="R12" s="105"/>
      <c r="S12" s="105"/>
      <c r="T12" s="87"/>
      <c r="U12" s="87"/>
      <c r="V12" s="105"/>
      <c r="W12" s="105"/>
      <c r="X12" s="105"/>
      <c r="Y12" s="105"/>
      <c r="Z12" s="105"/>
    </row>
    <row r="13" spans="1:28" x14ac:dyDescent="0.25">
      <c r="A13" s="183"/>
      <c r="B13" s="183"/>
      <c r="C13" s="183"/>
      <c r="D13" s="184"/>
      <c r="E13" s="184"/>
      <c r="F13" s="87"/>
      <c r="G13" s="87"/>
      <c r="H13" s="103"/>
      <c r="I13" s="103"/>
      <c r="J13" s="103"/>
      <c r="K13" s="103"/>
      <c r="L13" s="103"/>
      <c r="M13" s="100"/>
      <c r="N13" s="100"/>
      <c r="O13" s="104"/>
      <c r="P13" s="104"/>
      <c r="Q13" s="104"/>
      <c r="R13" s="105"/>
      <c r="S13" s="105"/>
      <c r="T13" s="87"/>
      <c r="U13" s="87"/>
      <c r="V13" s="105"/>
      <c r="W13" s="105"/>
      <c r="X13" s="105"/>
      <c r="Y13" s="105"/>
      <c r="Z13" s="105"/>
    </row>
    <row r="14" spans="1:28" x14ac:dyDescent="0.25">
      <c r="A14" s="183"/>
      <c r="B14" s="183"/>
      <c r="C14" s="183"/>
      <c r="D14" s="184"/>
      <c r="E14" s="184"/>
      <c r="F14" s="87"/>
      <c r="G14" s="87"/>
      <c r="H14" s="103"/>
      <c r="I14" s="103"/>
      <c r="J14" s="103"/>
      <c r="K14" s="103"/>
      <c r="L14" s="103"/>
      <c r="M14" s="100"/>
      <c r="N14" s="100"/>
      <c r="O14" s="104"/>
      <c r="P14" s="104"/>
      <c r="Q14" s="104"/>
      <c r="R14" s="105"/>
      <c r="S14" s="105"/>
      <c r="T14" s="87"/>
      <c r="U14" s="87"/>
      <c r="V14" s="105"/>
      <c r="W14" s="105"/>
      <c r="X14" s="105"/>
      <c r="Y14" s="105"/>
      <c r="Z14" s="105"/>
    </row>
    <row r="15" spans="1:28" x14ac:dyDescent="0.25">
      <c r="A15" s="183"/>
      <c r="B15" s="183"/>
      <c r="C15" s="183"/>
      <c r="D15" s="184"/>
      <c r="E15" s="184"/>
      <c r="F15" s="87"/>
      <c r="G15" s="87"/>
      <c r="H15" s="103"/>
      <c r="I15" s="103"/>
      <c r="J15" s="103"/>
      <c r="K15" s="103"/>
      <c r="L15" s="103"/>
      <c r="M15" s="100"/>
      <c r="N15" s="100"/>
      <c r="O15" s="104"/>
      <c r="P15" s="104"/>
      <c r="Q15" s="104"/>
      <c r="R15" s="105"/>
      <c r="S15" s="105"/>
      <c r="T15" s="87"/>
      <c r="U15" s="87"/>
      <c r="V15" s="105"/>
      <c r="W15" s="105"/>
      <c r="X15" s="105"/>
      <c r="Y15" s="105"/>
      <c r="Z15" s="105"/>
    </row>
    <row r="16" spans="1:28" x14ac:dyDescent="0.25">
      <c r="A16" s="183"/>
      <c r="B16" s="183"/>
      <c r="C16" s="183"/>
      <c r="D16" s="184"/>
      <c r="E16" s="184"/>
      <c r="F16" s="87"/>
      <c r="G16" s="87"/>
      <c r="H16" s="103"/>
      <c r="I16" s="103"/>
      <c r="J16" s="103"/>
      <c r="K16" s="103"/>
      <c r="L16" s="103"/>
      <c r="M16" s="100"/>
      <c r="N16" s="100"/>
      <c r="O16" s="104"/>
      <c r="P16" s="104"/>
      <c r="Q16" s="104"/>
      <c r="R16" s="105"/>
      <c r="S16" s="105"/>
      <c r="T16" s="87"/>
      <c r="U16" s="87"/>
      <c r="V16" s="105"/>
      <c r="W16" s="105"/>
      <c r="X16" s="105"/>
      <c r="Y16" s="105"/>
      <c r="Z16" s="105"/>
    </row>
    <row r="17" spans="1:28" x14ac:dyDescent="0.25">
      <c r="A17" s="183"/>
      <c r="B17" s="183"/>
      <c r="C17" s="183"/>
      <c r="D17" s="184"/>
      <c r="E17" s="184"/>
      <c r="F17" s="87"/>
      <c r="G17" s="87"/>
      <c r="H17" s="103"/>
      <c r="I17" s="103"/>
      <c r="J17" s="103"/>
      <c r="K17" s="103"/>
      <c r="L17" s="103"/>
      <c r="M17" s="100"/>
      <c r="N17" s="100"/>
      <c r="O17" s="104"/>
      <c r="P17" s="104"/>
      <c r="Q17" s="104"/>
      <c r="R17" s="105"/>
      <c r="S17" s="105"/>
      <c r="T17" s="87"/>
      <c r="U17" s="87"/>
      <c r="V17" s="105"/>
      <c r="W17" s="105"/>
      <c r="X17" s="105"/>
      <c r="Y17" s="105"/>
      <c r="Z17" s="105"/>
    </row>
    <row r="18" spans="1:28" x14ac:dyDescent="0.25">
      <c r="A18" s="183"/>
      <c r="B18" s="183"/>
      <c r="C18" s="183"/>
      <c r="D18" s="184"/>
      <c r="E18" s="184"/>
      <c r="F18" s="87"/>
      <c r="G18" s="87"/>
      <c r="H18" s="103"/>
      <c r="I18" s="103"/>
      <c r="J18" s="103"/>
      <c r="K18" s="103"/>
      <c r="L18" s="103"/>
      <c r="M18" s="100"/>
      <c r="N18" s="100"/>
      <c r="O18" s="104"/>
      <c r="P18" s="104"/>
      <c r="Q18" s="104"/>
      <c r="R18" s="105"/>
      <c r="S18" s="105"/>
      <c r="T18" s="87"/>
      <c r="U18" s="87"/>
      <c r="V18" s="105"/>
      <c r="W18" s="105"/>
      <c r="X18" s="105"/>
      <c r="Y18" s="105"/>
      <c r="Z18" s="105"/>
    </row>
    <row r="19" spans="1:28" x14ac:dyDescent="0.25">
      <c r="A19" s="183"/>
      <c r="B19" s="183"/>
      <c r="C19" s="183"/>
      <c r="D19" s="184"/>
      <c r="E19" s="184"/>
      <c r="F19" s="87"/>
      <c r="G19" s="87"/>
      <c r="H19" s="103"/>
      <c r="I19" s="103"/>
      <c r="J19" s="103"/>
      <c r="K19" s="103"/>
      <c r="L19" s="103"/>
      <c r="M19" s="100"/>
      <c r="N19" s="100"/>
      <c r="O19" s="104"/>
      <c r="P19" s="104"/>
      <c r="Q19" s="104"/>
      <c r="R19" s="105"/>
      <c r="S19" s="105"/>
      <c r="T19" s="87"/>
      <c r="U19" s="87"/>
      <c r="V19" s="105"/>
      <c r="W19" s="105"/>
      <c r="X19" s="105"/>
      <c r="Y19" s="105"/>
      <c r="Z19" s="105"/>
    </row>
    <row r="20" spans="1:28" x14ac:dyDescent="0.25">
      <c r="A20" s="183"/>
      <c r="B20" s="183"/>
      <c r="C20" s="357" t="str">
        <f>Leyendas!C31</f>
        <v>2018 graphs</v>
      </c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57"/>
      <c r="Z20" s="357"/>
      <c r="AA20" s="357"/>
      <c r="AB20" s="357"/>
    </row>
    <row r="21" spans="1:28" x14ac:dyDescent="0.25">
      <c r="A21" s="183"/>
      <c r="B21" s="183"/>
      <c r="C21" s="183"/>
      <c r="D21" s="184"/>
      <c r="E21" s="184"/>
      <c r="F21" s="87"/>
      <c r="G21" s="87"/>
      <c r="H21" s="103"/>
      <c r="I21" s="103"/>
      <c r="J21" s="103"/>
      <c r="K21" s="103"/>
      <c r="L21" s="103"/>
      <c r="M21" s="100"/>
      <c r="N21" s="100"/>
      <c r="O21" s="104"/>
      <c r="P21" s="104"/>
      <c r="Q21" s="104"/>
      <c r="R21" s="105"/>
      <c r="S21" s="105"/>
      <c r="T21" s="87"/>
      <c r="U21" s="87"/>
      <c r="V21" s="105"/>
      <c r="W21" s="105"/>
      <c r="X21" s="105"/>
      <c r="Y21" s="105"/>
      <c r="Z21" s="105"/>
    </row>
    <row r="23" spans="1:28" x14ac:dyDescent="0.25">
      <c r="A23" s="87"/>
      <c r="B23" s="87"/>
      <c r="C23" s="183"/>
      <c r="D23" s="184"/>
      <c r="E23" s="184"/>
      <c r="F23" s="87"/>
      <c r="G23" s="355"/>
      <c r="H23" s="355"/>
      <c r="I23" s="355"/>
      <c r="J23" s="355"/>
      <c r="K23" s="355"/>
      <c r="L23" s="355"/>
      <c r="M23" s="100"/>
      <c r="N23" s="355"/>
      <c r="O23" s="355"/>
      <c r="P23" s="355"/>
      <c r="Q23" s="355"/>
      <c r="R23" s="355"/>
      <c r="S23" s="355"/>
      <c r="T23" s="87"/>
      <c r="U23" s="355"/>
      <c r="V23" s="355"/>
      <c r="W23" s="355"/>
      <c r="X23" s="355"/>
      <c r="Y23" s="355"/>
      <c r="Z23" s="355"/>
    </row>
    <row r="24" spans="1:28" x14ac:dyDescent="0.25">
      <c r="A24" s="12"/>
      <c r="B24" s="12"/>
      <c r="C24" s="12"/>
      <c r="D24" s="101"/>
      <c r="E24" s="101"/>
      <c r="F24" s="13"/>
      <c r="G24" s="87"/>
      <c r="H24" s="102"/>
      <c r="I24" s="102"/>
      <c r="J24" s="102"/>
      <c r="K24" s="102"/>
      <c r="L24" s="102"/>
      <c r="M24" s="100"/>
      <c r="N24" s="100"/>
      <c r="O24" s="102"/>
      <c r="P24" s="102"/>
      <c r="Q24" s="102"/>
      <c r="R24" s="102"/>
      <c r="S24" s="102"/>
      <c r="T24" s="87"/>
      <c r="U24" s="87"/>
      <c r="V24" s="102"/>
      <c r="W24" s="102"/>
      <c r="X24" s="102"/>
      <c r="Y24" s="102"/>
      <c r="Z24" s="102"/>
    </row>
    <row r="25" spans="1:28" x14ac:dyDescent="0.25">
      <c r="A25" s="183"/>
      <c r="B25" s="183"/>
      <c r="C25" s="183"/>
      <c r="D25" s="184"/>
      <c r="E25" s="184"/>
      <c r="F25" s="87"/>
      <c r="G25" s="87"/>
      <c r="H25" s="103"/>
      <c r="I25" s="103"/>
      <c r="J25" s="103"/>
      <c r="K25" s="103"/>
      <c r="L25" s="103"/>
      <c r="M25" s="100"/>
      <c r="N25" s="100"/>
      <c r="O25" s="104"/>
      <c r="P25" s="104"/>
      <c r="Q25" s="104"/>
      <c r="R25" s="105"/>
      <c r="S25" s="105"/>
      <c r="T25" s="87"/>
      <c r="U25" s="87"/>
      <c r="V25" s="105"/>
      <c r="W25" s="105"/>
      <c r="X25" s="105"/>
      <c r="Y25" s="105"/>
      <c r="Z25" s="105"/>
    </row>
    <row r="26" spans="1:28" x14ac:dyDescent="0.25">
      <c r="A26" s="183"/>
      <c r="B26" s="183"/>
      <c r="C26" s="183"/>
      <c r="D26" s="184"/>
      <c r="E26" s="184"/>
      <c r="F26" s="87"/>
      <c r="G26" s="87"/>
      <c r="H26" s="103"/>
      <c r="I26" s="103"/>
      <c r="J26" s="103"/>
      <c r="K26" s="103"/>
      <c r="L26" s="103"/>
      <c r="M26" s="100"/>
      <c r="N26" s="100"/>
      <c r="O26" s="104"/>
      <c r="P26" s="104"/>
      <c r="Q26" s="104"/>
      <c r="R26" s="105"/>
      <c r="S26" s="105"/>
      <c r="T26" s="87"/>
      <c r="U26" s="87"/>
      <c r="V26" s="105"/>
      <c r="W26" s="105"/>
      <c r="X26" s="105"/>
      <c r="Y26" s="105"/>
      <c r="Z26" s="105"/>
    </row>
    <row r="27" spans="1:28" x14ac:dyDescent="0.25">
      <c r="A27" s="183"/>
      <c r="B27" s="183"/>
      <c r="C27" s="183"/>
      <c r="D27" s="184"/>
      <c r="E27" s="184"/>
      <c r="F27" s="87"/>
      <c r="G27" s="87"/>
      <c r="H27" s="103"/>
      <c r="I27" s="103"/>
      <c r="J27" s="103"/>
      <c r="K27" s="103"/>
      <c r="L27" s="103"/>
      <c r="M27" s="100"/>
      <c r="N27" s="100"/>
      <c r="O27" s="104"/>
      <c r="P27" s="104"/>
      <c r="Q27" s="104"/>
      <c r="R27" s="105"/>
      <c r="S27" s="105"/>
      <c r="T27" s="87"/>
      <c r="U27" s="87"/>
      <c r="V27" s="105"/>
      <c r="W27" s="105"/>
      <c r="X27" s="105"/>
      <c r="Y27" s="105"/>
      <c r="Z27" s="105"/>
    </row>
    <row r="28" spans="1:28" x14ac:dyDescent="0.25">
      <c r="A28" s="183"/>
      <c r="B28" s="183"/>
      <c r="C28" s="183"/>
      <c r="D28" s="184"/>
      <c r="E28" s="184"/>
      <c r="F28" s="87"/>
      <c r="G28" s="87"/>
      <c r="H28" s="103"/>
      <c r="I28" s="103"/>
      <c r="J28" s="103"/>
      <c r="K28" s="103"/>
      <c r="L28" s="103"/>
      <c r="M28" s="100"/>
      <c r="N28" s="100"/>
      <c r="O28" s="104"/>
      <c r="P28" s="104"/>
      <c r="Q28" s="104"/>
      <c r="R28" s="105"/>
      <c r="S28" s="105"/>
      <c r="T28" s="87"/>
      <c r="U28" s="87"/>
      <c r="V28" s="105"/>
      <c r="W28" s="105"/>
      <c r="X28" s="105"/>
      <c r="Y28" s="105"/>
      <c r="Z28" s="105"/>
    </row>
    <row r="29" spans="1:28" x14ac:dyDescent="0.25">
      <c r="A29" s="183"/>
      <c r="B29" s="183"/>
      <c r="C29" s="183"/>
      <c r="D29" s="184"/>
      <c r="E29" s="184"/>
      <c r="F29" s="87"/>
      <c r="G29" s="87"/>
      <c r="H29" s="103"/>
      <c r="I29" s="103"/>
      <c r="J29" s="103"/>
      <c r="K29" s="103"/>
      <c r="L29" s="103"/>
      <c r="M29" s="100"/>
      <c r="N29" s="100"/>
      <c r="O29" s="104"/>
      <c r="P29" s="104"/>
      <c r="Q29" s="104"/>
      <c r="R29" s="105"/>
      <c r="S29" s="105"/>
      <c r="T29" s="87"/>
      <c r="U29" s="87"/>
      <c r="V29" s="105"/>
      <c r="W29" s="105"/>
      <c r="X29" s="105"/>
      <c r="Y29" s="105"/>
      <c r="Z29" s="105"/>
    </row>
    <row r="30" spans="1:28" x14ac:dyDescent="0.25">
      <c r="A30" s="183"/>
      <c r="B30" s="183"/>
      <c r="C30" s="183"/>
      <c r="D30" s="184"/>
      <c r="E30" s="184"/>
      <c r="F30" s="87"/>
      <c r="G30" s="87"/>
      <c r="H30" s="103"/>
      <c r="I30" s="103"/>
      <c r="J30" s="103"/>
      <c r="K30" s="103"/>
      <c r="L30" s="103"/>
      <c r="M30" s="100"/>
      <c r="N30" s="100"/>
      <c r="O30" s="104"/>
      <c r="P30" s="104"/>
      <c r="Q30" s="104"/>
      <c r="R30" s="105"/>
      <c r="S30" s="105"/>
      <c r="T30" s="87"/>
      <c r="U30" s="87"/>
      <c r="V30" s="105"/>
      <c r="W30" s="105"/>
      <c r="X30" s="105"/>
      <c r="Y30" s="105"/>
      <c r="Z30" s="105"/>
    </row>
    <row r="31" spans="1:28" x14ac:dyDescent="0.25">
      <c r="A31" s="183"/>
      <c r="B31" s="183"/>
      <c r="C31" s="183"/>
      <c r="D31" s="184"/>
      <c r="E31" s="184"/>
      <c r="F31" s="87"/>
      <c r="G31" s="87"/>
      <c r="H31" s="103"/>
      <c r="I31" s="103"/>
      <c r="J31" s="103"/>
      <c r="K31" s="103"/>
      <c r="L31" s="103"/>
      <c r="M31" s="100"/>
      <c r="N31" s="100"/>
      <c r="O31" s="104"/>
      <c r="P31" s="104"/>
      <c r="Q31" s="104"/>
      <c r="R31" s="105"/>
      <c r="S31" s="105"/>
      <c r="T31" s="87"/>
      <c r="U31" s="87"/>
      <c r="V31" s="105"/>
      <c r="W31" s="105"/>
      <c r="X31" s="105"/>
      <c r="Y31" s="105"/>
      <c r="Z31" s="105"/>
    </row>
    <row r="32" spans="1:28" x14ac:dyDescent="0.25">
      <c r="A32" s="183"/>
      <c r="B32" s="183"/>
      <c r="C32" s="183"/>
      <c r="D32" s="184"/>
      <c r="E32" s="184"/>
      <c r="F32" s="87"/>
      <c r="G32" s="87"/>
      <c r="H32" s="103"/>
      <c r="I32" s="103"/>
      <c r="J32" s="103"/>
      <c r="K32" s="103"/>
      <c r="L32" s="103"/>
      <c r="M32" s="100"/>
      <c r="N32" s="100"/>
      <c r="O32" s="104"/>
      <c r="P32" s="104"/>
      <c r="Q32" s="104"/>
      <c r="R32" s="105"/>
      <c r="S32" s="105"/>
      <c r="T32" s="87"/>
      <c r="U32" s="87"/>
      <c r="V32" s="105"/>
      <c r="W32" s="105"/>
      <c r="X32" s="105"/>
      <c r="Y32" s="105"/>
      <c r="Z32" s="105"/>
    </row>
    <row r="33" spans="1:26" x14ac:dyDescent="0.25">
      <c r="A33" s="183"/>
      <c r="B33" s="183"/>
      <c r="C33" s="183"/>
      <c r="D33" s="184"/>
      <c r="E33" s="184"/>
      <c r="F33" s="87"/>
      <c r="G33" s="87"/>
      <c r="H33" s="103"/>
      <c r="I33" s="103"/>
      <c r="J33" s="103"/>
      <c r="K33" s="103"/>
      <c r="L33" s="103"/>
      <c r="M33" s="100"/>
      <c r="N33" s="100"/>
      <c r="O33" s="104"/>
      <c r="P33" s="104"/>
      <c r="Q33" s="104"/>
      <c r="R33" s="105"/>
      <c r="S33" s="105"/>
      <c r="T33" s="87"/>
      <c r="U33" s="87"/>
      <c r="V33" s="105"/>
      <c r="W33" s="105"/>
      <c r="X33" s="105"/>
      <c r="Y33" s="105"/>
      <c r="Z33" s="105"/>
    </row>
    <row r="34" spans="1:26" x14ac:dyDescent="0.25">
      <c r="A34" s="183"/>
      <c r="B34" s="183"/>
      <c r="C34" s="183"/>
      <c r="D34" s="184"/>
      <c r="E34" s="184"/>
      <c r="F34" s="87"/>
      <c r="G34" s="87"/>
      <c r="H34" s="103"/>
      <c r="I34" s="103"/>
      <c r="J34" s="103"/>
      <c r="K34" s="103"/>
      <c r="L34" s="103"/>
      <c r="M34" s="100"/>
      <c r="N34" s="100"/>
      <c r="O34" s="104"/>
      <c r="P34" s="104"/>
      <c r="Q34" s="104"/>
      <c r="R34" s="105"/>
      <c r="S34" s="105"/>
      <c r="T34" s="87"/>
      <c r="U34" s="87"/>
      <c r="V34" s="105"/>
      <c r="W34" s="105"/>
      <c r="X34" s="105"/>
      <c r="Y34" s="105"/>
      <c r="Z34" s="105"/>
    </row>
    <row r="35" spans="1:26" x14ac:dyDescent="0.25">
      <c r="A35" s="183"/>
      <c r="B35" s="183"/>
      <c r="C35" s="183"/>
      <c r="D35" s="184"/>
      <c r="E35" s="184"/>
      <c r="F35" s="87"/>
      <c r="G35" s="87"/>
      <c r="H35" s="103"/>
      <c r="I35" s="103"/>
      <c r="J35" s="103"/>
      <c r="K35" s="103"/>
      <c r="L35" s="103"/>
      <c r="M35" s="100"/>
      <c r="N35" s="100"/>
      <c r="O35" s="104"/>
      <c r="P35" s="104"/>
      <c r="Q35" s="104"/>
      <c r="R35" s="105"/>
      <c r="S35" s="105"/>
      <c r="T35" s="87"/>
      <c r="U35" s="87"/>
      <c r="V35" s="105"/>
      <c r="W35" s="105"/>
      <c r="X35" s="105"/>
      <c r="Y35" s="105"/>
      <c r="Z35" s="105"/>
    </row>
    <row r="36" spans="1:26" x14ac:dyDescent="0.25">
      <c r="A36" s="183"/>
      <c r="B36" s="183"/>
      <c r="C36" s="183"/>
      <c r="D36" s="184"/>
      <c r="E36" s="184"/>
      <c r="F36" s="87"/>
      <c r="G36" s="87"/>
      <c r="H36" s="103"/>
      <c r="I36" s="103"/>
      <c r="J36" s="103"/>
      <c r="K36" s="103"/>
      <c r="L36" s="103"/>
      <c r="M36" s="100"/>
      <c r="N36" s="100"/>
      <c r="O36" s="104"/>
      <c r="P36" s="104"/>
      <c r="Q36" s="104"/>
      <c r="R36" s="105"/>
      <c r="S36" s="105"/>
      <c r="T36" s="87"/>
      <c r="U36" s="87"/>
      <c r="V36" s="105"/>
      <c r="W36" s="105"/>
      <c r="X36" s="105"/>
      <c r="Y36" s="105"/>
      <c r="Z36" s="105"/>
    </row>
    <row r="37" spans="1:26" x14ac:dyDescent="0.25">
      <c r="A37" s="183"/>
      <c r="B37" s="183"/>
      <c r="C37" s="183"/>
      <c r="D37" s="184"/>
      <c r="E37" s="184"/>
      <c r="F37" s="87"/>
      <c r="G37" s="87"/>
      <c r="H37" s="103"/>
      <c r="I37" s="103"/>
      <c r="J37" s="103"/>
      <c r="K37" s="103"/>
      <c r="L37" s="103"/>
      <c r="M37" s="100"/>
      <c r="N37" s="100"/>
      <c r="O37" s="104"/>
      <c r="P37" s="104"/>
      <c r="Q37" s="104"/>
      <c r="R37" s="105"/>
      <c r="S37" s="105"/>
      <c r="T37" s="87"/>
      <c r="U37" s="87"/>
      <c r="V37" s="105"/>
      <c r="W37" s="105"/>
      <c r="X37" s="105"/>
      <c r="Y37" s="105"/>
      <c r="Z37" s="105"/>
    </row>
    <row r="38" spans="1:26" x14ac:dyDescent="0.25">
      <c r="A38" s="183"/>
      <c r="B38" s="183"/>
      <c r="C38" s="183"/>
      <c r="D38" s="184"/>
      <c r="E38" s="184"/>
      <c r="F38" s="87"/>
      <c r="G38" s="87"/>
      <c r="H38" s="103"/>
      <c r="I38" s="103"/>
      <c r="J38" s="103"/>
      <c r="K38" s="103"/>
      <c r="L38" s="103"/>
      <c r="M38" s="100"/>
      <c r="N38" s="100"/>
      <c r="O38" s="104"/>
      <c r="P38" s="104"/>
      <c r="Q38" s="104"/>
      <c r="R38" s="105"/>
      <c r="S38" s="105"/>
      <c r="T38" s="87"/>
      <c r="U38" s="87"/>
      <c r="V38" s="105"/>
      <c r="W38" s="105"/>
      <c r="X38" s="105"/>
      <c r="Y38" s="105"/>
      <c r="Z38" s="105"/>
    </row>
    <row r="39" spans="1:26" x14ac:dyDescent="0.25">
      <c r="A39" s="183"/>
      <c r="B39" s="183"/>
      <c r="C39" s="183"/>
      <c r="D39" s="184"/>
      <c r="E39" s="184"/>
      <c r="F39" s="87"/>
      <c r="G39" s="87"/>
      <c r="H39" s="103"/>
      <c r="I39" s="103"/>
      <c r="J39" s="103"/>
      <c r="K39" s="103"/>
      <c r="L39" s="103"/>
      <c r="M39" s="100"/>
      <c r="N39" s="100"/>
      <c r="O39" s="104"/>
      <c r="P39" s="104"/>
      <c r="Q39" s="104"/>
      <c r="R39" s="105"/>
      <c r="S39" s="105"/>
      <c r="T39" s="87"/>
      <c r="U39" s="87"/>
      <c r="V39" s="105"/>
      <c r="W39" s="105"/>
      <c r="X39" s="105"/>
      <c r="Y39" s="105"/>
      <c r="Z39" s="105"/>
    </row>
    <row r="40" spans="1:26" x14ac:dyDescent="0.25">
      <c r="A40" s="183"/>
      <c r="B40" s="183"/>
      <c r="C40" s="183"/>
      <c r="D40" s="184"/>
      <c r="E40" s="184"/>
      <c r="F40" s="87"/>
      <c r="G40" s="87"/>
      <c r="H40" s="103"/>
      <c r="I40" s="103"/>
      <c r="J40" s="103"/>
      <c r="K40" s="103"/>
      <c r="L40" s="103"/>
      <c r="M40" s="100"/>
      <c r="N40" s="100"/>
      <c r="O40" s="104"/>
      <c r="P40" s="104"/>
      <c r="Q40" s="104"/>
      <c r="R40" s="105"/>
      <c r="S40" s="105"/>
      <c r="T40" s="87"/>
      <c r="U40" s="87"/>
      <c r="V40" s="105"/>
      <c r="W40" s="105"/>
      <c r="X40" s="105"/>
      <c r="Y40" s="105"/>
      <c r="Z40" s="105"/>
    </row>
    <row r="41" spans="1:26" x14ac:dyDescent="0.25">
      <c r="A41" s="183"/>
      <c r="B41" s="183"/>
      <c r="C41" s="183"/>
      <c r="D41" s="184"/>
      <c r="E41" s="184"/>
      <c r="F41" s="87"/>
      <c r="G41" s="87"/>
      <c r="H41" s="103"/>
      <c r="I41" s="103"/>
      <c r="J41" s="103"/>
      <c r="K41" s="103"/>
      <c r="L41" s="103"/>
      <c r="M41" s="100"/>
      <c r="N41" s="100"/>
      <c r="O41" s="104"/>
      <c r="P41" s="104"/>
      <c r="Q41" s="104"/>
      <c r="R41" s="105"/>
      <c r="S41" s="105"/>
      <c r="T41" s="87"/>
      <c r="U41" s="87"/>
      <c r="V41" s="105"/>
      <c r="W41" s="105"/>
      <c r="X41" s="105"/>
      <c r="Y41" s="105"/>
      <c r="Z41" s="105"/>
    </row>
    <row r="42" spans="1:26" x14ac:dyDescent="0.25">
      <c r="A42" s="183"/>
      <c r="B42" s="183"/>
      <c r="C42" s="183"/>
      <c r="D42" s="184"/>
      <c r="E42" s="184"/>
      <c r="F42" s="87"/>
      <c r="G42" s="87"/>
      <c r="H42" s="103"/>
      <c r="I42" s="103"/>
      <c r="J42" s="103"/>
      <c r="K42" s="103"/>
      <c r="L42" s="103"/>
      <c r="M42" s="100"/>
      <c r="N42" s="100"/>
      <c r="O42" s="104"/>
      <c r="P42" s="104"/>
      <c r="Q42" s="104"/>
      <c r="R42" s="105"/>
      <c r="S42" s="105"/>
      <c r="T42" s="87"/>
      <c r="U42" s="87"/>
      <c r="V42" s="105"/>
      <c r="W42" s="105"/>
      <c r="X42" s="105"/>
      <c r="Y42" s="105"/>
      <c r="Z42" s="105"/>
    </row>
    <row r="43" spans="1:26" x14ac:dyDescent="0.25">
      <c r="A43" s="183"/>
      <c r="B43" s="183"/>
      <c r="C43" s="183"/>
      <c r="D43" s="184"/>
      <c r="E43" s="184"/>
      <c r="F43" s="87"/>
      <c r="G43" s="87"/>
      <c r="H43" s="103"/>
      <c r="I43" s="103"/>
      <c r="J43" s="103"/>
      <c r="K43" s="103"/>
      <c r="L43" s="103"/>
      <c r="M43" s="100"/>
      <c r="N43" s="100"/>
      <c r="O43" s="104"/>
      <c r="P43" s="104"/>
      <c r="Q43" s="104"/>
      <c r="R43" s="105"/>
      <c r="S43" s="105"/>
      <c r="T43" s="87"/>
      <c r="U43" s="87"/>
      <c r="V43" s="105"/>
      <c r="W43" s="105"/>
      <c r="X43" s="105"/>
      <c r="Y43" s="105"/>
      <c r="Z43" s="105"/>
    </row>
    <row r="44" spans="1:26" x14ac:dyDescent="0.25">
      <c r="A44" s="183"/>
      <c r="B44" s="183"/>
      <c r="C44" s="183"/>
      <c r="D44" s="184"/>
      <c r="E44" s="184"/>
      <c r="F44" s="87"/>
      <c r="G44" s="87"/>
      <c r="H44" s="103"/>
      <c r="I44" s="103"/>
      <c r="J44" s="103"/>
      <c r="K44" s="103"/>
      <c r="L44" s="103"/>
      <c r="M44" s="100"/>
      <c r="N44" s="100"/>
      <c r="O44" s="104"/>
      <c r="P44" s="104"/>
      <c r="Q44" s="104"/>
      <c r="R44" s="105"/>
      <c r="S44" s="105"/>
      <c r="T44" s="87"/>
      <c r="U44" s="87"/>
      <c r="V44" s="105"/>
      <c r="W44" s="105"/>
      <c r="X44" s="105"/>
      <c r="Y44" s="105"/>
      <c r="Z44" s="105"/>
    </row>
    <row r="45" spans="1:26" x14ac:dyDescent="0.25">
      <c r="A45" s="183"/>
      <c r="B45" s="183"/>
      <c r="C45" s="183"/>
      <c r="D45" s="184"/>
      <c r="E45" s="184"/>
      <c r="F45" s="87"/>
      <c r="G45" s="87"/>
      <c r="H45" s="103"/>
      <c r="I45" s="103"/>
      <c r="J45" s="103"/>
      <c r="K45" s="103"/>
      <c r="L45" s="103"/>
      <c r="M45" s="100"/>
      <c r="N45" s="100"/>
      <c r="O45" s="104"/>
      <c r="P45" s="104"/>
      <c r="Q45" s="104"/>
      <c r="R45" s="105"/>
      <c r="S45" s="105"/>
      <c r="T45" s="87"/>
      <c r="U45" s="87"/>
      <c r="V45" s="105"/>
      <c r="W45" s="105"/>
      <c r="X45" s="105"/>
      <c r="Y45" s="105"/>
      <c r="Z45" s="105"/>
    </row>
    <row r="46" spans="1:26" x14ac:dyDescent="0.25">
      <c r="A46" s="183"/>
      <c r="B46" s="183"/>
      <c r="C46" s="183"/>
      <c r="D46" s="184"/>
      <c r="E46" s="184"/>
      <c r="F46" s="87"/>
      <c r="G46" s="87"/>
      <c r="H46" s="103"/>
      <c r="I46" s="103"/>
      <c r="J46" s="103"/>
      <c r="K46" s="103"/>
      <c r="L46" s="103"/>
      <c r="M46" s="100"/>
      <c r="N46" s="100"/>
      <c r="O46" s="104"/>
      <c r="P46" s="104"/>
      <c r="Q46" s="104"/>
      <c r="R46" s="105"/>
      <c r="S46" s="105"/>
      <c r="T46" s="87"/>
      <c r="U46" s="87"/>
      <c r="V46" s="105"/>
      <c r="W46" s="105"/>
      <c r="X46" s="105"/>
      <c r="Y46" s="105"/>
      <c r="Z46" s="105"/>
    </row>
    <row r="47" spans="1:26" x14ac:dyDescent="0.25">
      <c r="A47" s="183"/>
      <c r="B47" s="183"/>
      <c r="C47" s="183"/>
      <c r="D47" s="184"/>
      <c r="E47" s="184"/>
      <c r="F47" s="87"/>
      <c r="G47" s="87"/>
      <c r="H47" s="103"/>
      <c r="I47" s="103"/>
      <c r="J47" s="103"/>
      <c r="K47" s="103"/>
      <c r="L47" s="103"/>
      <c r="M47" s="100"/>
      <c r="N47" s="100"/>
      <c r="O47" s="104"/>
      <c r="P47" s="104"/>
      <c r="Q47" s="104"/>
      <c r="R47" s="105"/>
      <c r="S47" s="105"/>
      <c r="T47" s="87"/>
      <c r="U47" s="87"/>
      <c r="V47" s="105"/>
      <c r="W47" s="105"/>
      <c r="X47" s="105"/>
      <c r="Y47" s="105"/>
      <c r="Z47" s="105"/>
    </row>
    <row r="48" spans="1:26" x14ac:dyDescent="0.25">
      <c r="A48" s="183"/>
      <c r="B48" s="183"/>
      <c r="C48" s="183"/>
      <c r="D48" s="184"/>
      <c r="E48" s="184"/>
      <c r="F48" s="87"/>
      <c r="G48" s="87"/>
      <c r="H48" s="103"/>
      <c r="I48" s="103"/>
      <c r="J48" s="103"/>
      <c r="K48" s="103"/>
      <c r="L48" s="103"/>
      <c r="M48" s="100"/>
      <c r="N48" s="100"/>
      <c r="O48" s="104"/>
      <c r="P48" s="104"/>
      <c r="Q48" s="104"/>
      <c r="R48" s="105"/>
      <c r="S48" s="105"/>
      <c r="T48" s="87"/>
      <c r="U48" s="87"/>
      <c r="V48" s="105"/>
      <c r="W48" s="105"/>
      <c r="X48" s="105"/>
      <c r="Y48" s="105"/>
      <c r="Z48" s="105"/>
    </row>
    <row r="49" spans="1:26" x14ac:dyDescent="0.25">
      <c r="A49" s="183"/>
      <c r="B49" s="183"/>
      <c r="C49" s="183"/>
      <c r="D49" s="184"/>
      <c r="E49" s="184"/>
      <c r="F49" s="87"/>
      <c r="G49" s="87"/>
      <c r="H49" s="103"/>
      <c r="I49" s="103"/>
      <c r="J49" s="103"/>
      <c r="K49" s="103"/>
      <c r="L49" s="103"/>
      <c r="M49" s="100"/>
      <c r="N49" s="100"/>
      <c r="O49" s="104"/>
      <c r="P49" s="104"/>
      <c r="Q49" s="104"/>
      <c r="R49" s="105"/>
      <c r="S49" s="105"/>
      <c r="T49" s="87"/>
      <c r="U49" s="87"/>
      <c r="V49" s="105"/>
      <c r="W49" s="105"/>
      <c r="X49" s="105"/>
      <c r="Y49" s="105"/>
      <c r="Z49" s="105"/>
    </row>
    <row r="50" spans="1:26" x14ac:dyDescent="0.25">
      <c r="A50" s="183"/>
      <c r="B50" s="183"/>
      <c r="C50" s="183"/>
      <c r="D50" s="184"/>
      <c r="E50" s="184"/>
      <c r="F50" s="87"/>
      <c r="G50" s="87"/>
      <c r="H50" s="103"/>
      <c r="I50" s="103"/>
      <c r="J50" s="103"/>
      <c r="K50" s="103"/>
      <c r="L50" s="103"/>
      <c r="M50" s="100"/>
      <c r="N50" s="100"/>
      <c r="O50" s="104"/>
      <c r="P50" s="104"/>
      <c r="Q50" s="104"/>
      <c r="R50" s="105"/>
      <c r="S50" s="105"/>
      <c r="T50" s="87"/>
      <c r="U50" s="87"/>
      <c r="V50" s="105"/>
      <c r="W50" s="105"/>
      <c r="X50" s="105"/>
      <c r="Y50" s="105"/>
      <c r="Z50" s="105"/>
    </row>
    <row r="51" spans="1:26" x14ac:dyDescent="0.25">
      <c r="A51" s="183"/>
      <c r="B51" s="183"/>
      <c r="C51" s="183"/>
      <c r="D51" s="184"/>
      <c r="E51" s="184"/>
      <c r="F51" s="87"/>
      <c r="G51" s="87"/>
      <c r="H51" s="103"/>
      <c r="I51" s="103"/>
      <c r="J51" s="103"/>
      <c r="K51" s="103"/>
      <c r="L51" s="103"/>
      <c r="M51" s="100"/>
      <c r="N51" s="100"/>
      <c r="O51" s="104"/>
      <c r="P51" s="104"/>
      <c r="Q51" s="104"/>
      <c r="R51" s="105"/>
      <c r="S51" s="105"/>
      <c r="T51" s="87"/>
      <c r="U51" s="87"/>
      <c r="V51" s="105"/>
      <c r="W51" s="105"/>
      <c r="X51" s="105"/>
      <c r="Y51" s="105"/>
      <c r="Z51" s="105"/>
    </row>
    <row r="52" spans="1:26" x14ac:dyDescent="0.25">
      <c r="A52" s="183"/>
      <c r="B52" s="183"/>
      <c r="C52" s="183"/>
      <c r="D52" s="184"/>
      <c r="E52" s="184"/>
      <c r="F52" s="87"/>
      <c r="G52" s="87"/>
      <c r="H52" s="103"/>
      <c r="I52" s="103"/>
      <c r="J52" s="103"/>
      <c r="K52" s="103"/>
      <c r="L52" s="103"/>
      <c r="M52" s="100"/>
      <c r="N52" s="100"/>
      <c r="O52" s="104"/>
      <c r="P52" s="104"/>
      <c r="Q52" s="104"/>
      <c r="R52" s="105"/>
      <c r="S52" s="105"/>
      <c r="T52" s="87"/>
      <c r="U52" s="87"/>
      <c r="V52" s="105"/>
      <c r="W52" s="105"/>
      <c r="X52" s="105"/>
      <c r="Y52" s="105"/>
      <c r="Z52" s="105"/>
    </row>
    <row r="53" spans="1:26" x14ac:dyDescent="0.25">
      <c r="A53" s="183"/>
      <c r="B53" s="183"/>
      <c r="C53" s="183"/>
      <c r="D53" s="184"/>
      <c r="E53" s="184"/>
      <c r="F53" s="87"/>
      <c r="G53" s="87"/>
      <c r="H53" s="103"/>
      <c r="I53" s="103"/>
      <c r="J53" s="103"/>
      <c r="K53" s="103"/>
      <c r="L53" s="103"/>
      <c r="M53" s="100"/>
      <c r="N53" s="100"/>
      <c r="O53" s="104"/>
      <c r="P53" s="104"/>
      <c r="Q53" s="104"/>
      <c r="R53" s="105"/>
      <c r="S53" s="105"/>
      <c r="T53" s="87"/>
      <c r="U53" s="87"/>
      <c r="V53" s="105"/>
      <c r="W53" s="105"/>
      <c r="X53" s="105"/>
      <c r="Y53" s="105"/>
      <c r="Z53" s="105"/>
    </row>
    <row r="54" spans="1:26" x14ac:dyDescent="0.25">
      <c r="A54" s="183"/>
      <c r="B54" s="183"/>
      <c r="C54" s="183"/>
      <c r="D54" s="184"/>
      <c r="E54" s="184"/>
      <c r="F54" s="87"/>
      <c r="G54" s="87"/>
      <c r="H54" s="103"/>
      <c r="I54" s="103"/>
      <c r="J54" s="103"/>
      <c r="K54" s="103"/>
      <c r="L54" s="103"/>
      <c r="M54" s="100"/>
      <c r="N54" s="100"/>
      <c r="O54" s="104"/>
      <c r="P54" s="104"/>
      <c r="Q54" s="104"/>
      <c r="R54" s="105"/>
      <c r="S54" s="105"/>
      <c r="T54" s="87"/>
      <c r="U54" s="87"/>
      <c r="V54" s="105"/>
      <c r="W54" s="105"/>
      <c r="X54" s="105"/>
      <c r="Y54" s="105"/>
      <c r="Z54" s="105"/>
    </row>
    <row r="55" spans="1:26" x14ac:dyDescent="0.25">
      <c r="A55" s="183"/>
      <c r="B55" s="183"/>
      <c r="C55" s="183"/>
      <c r="D55" s="184"/>
      <c r="E55" s="184"/>
      <c r="F55" s="87"/>
      <c r="G55" s="87"/>
      <c r="H55" s="103"/>
      <c r="I55" s="103"/>
      <c r="J55" s="103"/>
      <c r="K55" s="103"/>
      <c r="L55" s="103"/>
      <c r="M55" s="100"/>
      <c r="N55" s="100"/>
      <c r="O55" s="104"/>
      <c r="P55" s="104"/>
      <c r="Q55" s="104"/>
      <c r="R55" s="105"/>
      <c r="S55" s="105"/>
      <c r="T55" s="87"/>
      <c r="U55" s="87"/>
      <c r="V55" s="105"/>
      <c r="W55" s="105"/>
      <c r="X55" s="105"/>
      <c r="Y55" s="105"/>
      <c r="Z55" s="105"/>
    </row>
    <row r="56" spans="1:26" x14ac:dyDescent="0.25">
      <c r="A56" s="183"/>
      <c r="B56" s="183"/>
      <c r="C56" s="183"/>
      <c r="D56" s="184"/>
      <c r="E56" s="184"/>
      <c r="F56" s="87"/>
      <c r="G56" s="87"/>
      <c r="H56" s="103"/>
      <c r="I56" s="103"/>
      <c r="J56" s="103"/>
      <c r="K56" s="103"/>
      <c r="L56" s="103"/>
      <c r="M56" s="100"/>
      <c r="N56" s="100"/>
      <c r="O56" s="104"/>
      <c r="P56" s="104"/>
      <c r="Q56" s="104"/>
      <c r="R56" s="105"/>
      <c r="S56" s="105"/>
      <c r="T56" s="87"/>
      <c r="U56" s="87"/>
      <c r="V56" s="105"/>
      <c r="W56" s="105"/>
      <c r="X56" s="105"/>
      <c r="Y56" s="105"/>
      <c r="Z56" s="105"/>
    </row>
    <row r="57" spans="1:26" x14ac:dyDescent="0.25">
      <c r="A57" s="183"/>
      <c r="B57" s="183"/>
      <c r="C57" s="183"/>
      <c r="D57" s="184"/>
      <c r="E57" s="184"/>
      <c r="F57" s="87"/>
      <c r="G57" s="87"/>
      <c r="H57" s="103"/>
      <c r="I57" s="103"/>
      <c r="J57" s="103"/>
      <c r="K57" s="103"/>
      <c r="L57" s="103"/>
      <c r="M57" s="100"/>
      <c r="N57" s="100"/>
      <c r="O57" s="104"/>
      <c r="P57" s="104"/>
      <c r="Q57" s="104"/>
      <c r="R57" s="105"/>
      <c r="S57" s="105"/>
      <c r="T57" s="87"/>
      <c r="U57" s="87"/>
      <c r="V57" s="105"/>
      <c r="W57" s="105"/>
      <c r="X57" s="105"/>
      <c r="Y57" s="105"/>
      <c r="Z57" s="105"/>
    </row>
    <row r="58" spans="1:26" x14ac:dyDescent="0.25">
      <c r="A58" s="183"/>
      <c r="B58" s="183"/>
      <c r="C58" s="183"/>
      <c r="D58" s="184"/>
      <c r="E58" s="184"/>
      <c r="F58" s="87"/>
      <c r="G58" s="87"/>
      <c r="H58" s="103"/>
      <c r="I58" s="103"/>
      <c r="J58" s="103"/>
      <c r="K58" s="103"/>
      <c r="L58" s="103"/>
      <c r="M58" s="100"/>
      <c r="N58" s="100"/>
      <c r="O58" s="104"/>
      <c r="P58" s="104"/>
      <c r="Q58" s="104"/>
      <c r="R58" s="105"/>
      <c r="S58" s="105"/>
      <c r="T58" s="87"/>
      <c r="U58" s="87"/>
      <c r="V58" s="105"/>
      <c r="W58" s="105"/>
      <c r="X58" s="105"/>
      <c r="Y58" s="105"/>
      <c r="Z58" s="105"/>
    </row>
    <row r="59" spans="1:26" x14ac:dyDescent="0.25">
      <c r="A59" s="183"/>
      <c r="B59" s="183"/>
      <c r="C59" s="183"/>
      <c r="D59" s="184"/>
      <c r="E59" s="184"/>
      <c r="F59" s="87"/>
      <c r="G59" s="87"/>
      <c r="H59" s="103"/>
      <c r="I59" s="103"/>
      <c r="J59" s="103"/>
      <c r="K59" s="103"/>
      <c r="L59" s="103"/>
      <c r="M59" s="100"/>
      <c r="N59" s="100"/>
      <c r="O59" s="104"/>
      <c r="P59" s="104"/>
      <c r="Q59" s="104"/>
      <c r="R59" s="105"/>
      <c r="S59" s="105"/>
      <c r="T59" s="87"/>
      <c r="U59" s="87"/>
      <c r="V59" s="105"/>
      <c r="W59" s="105"/>
      <c r="X59" s="105"/>
      <c r="Y59" s="105"/>
      <c r="Z59" s="105"/>
    </row>
    <row r="60" spans="1:26" x14ac:dyDescent="0.25">
      <c r="A60" s="183"/>
      <c r="B60" s="183"/>
      <c r="C60" s="183"/>
      <c r="D60" s="184"/>
      <c r="E60" s="184"/>
      <c r="F60" s="87"/>
      <c r="G60" s="87"/>
      <c r="H60" s="103"/>
      <c r="I60" s="103"/>
      <c r="J60" s="103"/>
      <c r="K60" s="103"/>
      <c r="L60" s="103"/>
      <c r="M60" s="100"/>
      <c r="N60" s="100"/>
      <c r="O60" s="104"/>
      <c r="P60" s="104"/>
      <c r="Q60" s="104"/>
      <c r="R60" s="105"/>
      <c r="S60" s="105"/>
      <c r="T60" s="87"/>
      <c r="U60" s="87"/>
      <c r="V60" s="105"/>
      <c r="W60" s="105"/>
      <c r="X60" s="105"/>
      <c r="Y60" s="105"/>
      <c r="Z60" s="105"/>
    </row>
    <row r="61" spans="1:26" x14ac:dyDescent="0.25">
      <c r="A61" s="183"/>
      <c r="B61" s="183"/>
      <c r="C61" s="183"/>
      <c r="D61" s="184"/>
      <c r="E61" s="184"/>
      <c r="F61" s="87"/>
      <c r="G61" s="87"/>
      <c r="H61" s="103"/>
      <c r="I61" s="103"/>
      <c r="J61" s="103"/>
      <c r="K61" s="103"/>
      <c r="L61" s="103"/>
      <c r="M61" s="100"/>
      <c r="N61" s="100"/>
      <c r="O61" s="104"/>
      <c r="P61" s="104"/>
      <c r="Q61" s="104"/>
      <c r="R61" s="105"/>
      <c r="S61" s="105"/>
      <c r="T61" s="87"/>
      <c r="U61" s="87"/>
      <c r="V61" s="105"/>
      <c r="W61" s="105"/>
      <c r="X61" s="105"/>
      <c r="Y61" s="105"/>
      <c r="Z61" s="105"/>
    </row>
    <row r="62" spans="1:26" x14ac:dyDescent="0.25">
      <c r="A62" s="183"/>
      <c r="B62" s="183"/>
      <c r="C62" s="183"/>
      <c r="D62" s="184"/>
      <c r="E62" s="184"/>
      <c r="F62" s="87"/>
      <c r="G62" s="87"/>
      <c r="H62" s="103"/>
      <c r="I62" s="103"/>
      <c r="J62" s="103"/>
      <c r="K62" s="103"/>
      <c r="L62" s="103"/>
      <c r="M62" s="100"/>
      <c r="N62" s="100"/>
      <c r="O62" s="104"/>
      <c r="P62" s="104"/>
      <c r="Q62" s="104"/>
      <c r="R62" s="105"/>
      <c r="S62" s="105"/>
      <c r="T62" s="87"/>
      <c r="U62" s="87"/>
      <c r="V62" s="105"/>
      <c r="W62" s="105"/>
      <c r="X62" s="105"/>
      <c r="Y62" s="105"/>
      <c r="Z62" s="105"/>
    </row>
    <row r="63" spans="1:26" x14ac:dyDescent="0.25">
      <c r="A63" s="183"/>
      <c r="B63" s="183"/>
      <c r="C63" s="183"/>
      <c r="D63" s="184"/>
      <c r="E63" s="184"/>
      <c r="F63" s="87"/>
      <c r="G63" s="87"/>
      <c r="H63" s="103"/>
      <c r="I63" s="103"/>
      <c r="J63" s="103"/>
      <c r="K63" s="103"/>
      <c r="L63" s="103"/>
      <c r="M63" s="100"/>
      <c r="N63" s="100"/>
      <c r="O63" s="104"/>
      <c r="P63" s="104"/>
      <c r="Q63" s="104"/>
      <c r="R63" s="105"/>
      <c r="S63" s="105"/>
      <c r="T63" s="87"/>
      <c r="U63" s="87"/>
      <c r="V63" s="105"/>
      <c r="W63" s="105"/>
      <c r="X63" s="105"/>
      <c r="Y63" s="105"/>
      <c r="Z63" s="105"/>
    </row>
    <row r="64" spans="1:26" x14ac:dyDescent="0.25">
      <c r="A64" s="183"/>
      <c r="B64" s="183"/>
      <c r="C64" s="183"/>
      <c r="D64" s="184"/>
      <c r="E64" s="184"/>
      <c r="F64" s="87"/>
      <c r="G64" s="87"/>
      <c r="H64" s="103"/>
      <c r="I64" s="103"/>
      <c r="J64" s="103"/>
      <c r="K64" s="103"/>
      <c r="L64" s="103"/>
      <c r="M64" s="100"/>
      <c r="N64" s="100"/>
      <c r="O64" s="104"/>
      <c r="P64" s="104"/>
      <c r="Q64" s="104"/>
      <c r="R64" s="105"/>
      <c r="S64" s="105"/>
      <c r="T64" s="87"/>
      <c r="U64" s="87"/>
      <c r="V64" s="105"/>
      <c r="W64" s="105"/>
      <c r="X64" s="105"/>
      <c r="Y64" s="105"/>
      <c r="Z64" s="105"/>
    </row>
    <row r="65" spans="1:26" x14ac:dyDescent="0.25">
      <c r="A65" s="183"/>
      <c r="B65" s="183"/>
      <c r="C65" s="183"/>
      <c r="D65" s="184"/>
      <c r="E65" s="184"/>
      <c r="F65" s="87"/>
      <c r="G65" s="87"/>
      <c r="H65" s="103"/>
      <c r="I65" s="103"/>
      <c r="J65" s="103"/>
      <c r="K65" s="103"/>
      <c r="L65" s="103"/>
      <c r="M65" s="100"/>
      <c r="N65" s="100"/>
      <c r="O65" s="104"/>
      <c r="P65" s="104"/>
      <c r="Q65" s="104"/>
      <c r="R65" s="105"/>
      <c r="S65" s="105"/>
      <c r="T65" s="87"/>
      <c r="U65" s="87"/>
      <c r="V65" s="105"/>
      <c r="W65" s="105"/>
      <c r="X65" s="105"/>
      <c r="Y65" s="105"/>
      <c r="Z65" s="105"/>
    </row>
    <row r="66" spans="1:26" x14ac:dyDescent="0.25">
      <c r="A66" s="183"/>
      <c r="B66" s="183"/>
      <c r="C66" s="183"/>
      <c r="D66" s="184"/>
      <c r="E66" s="184"/>
      <c r="F66" s="87"/>
      <c r="G66" s="87"/>
      <c r="H66" s="103"/>
      <c r="I66" s="103"/>
      <c r="J66" s="103"/>
      <c r="K66" s="103"/>
      <c r="L66" s="103"/>
      <c r="M66" s="100"/>
      <c r="N66" s="100"/>
      <c r="O66" s="104"/>
      <c r="P66" s="104"/>
      <c r="Q66" s="104"/>
      <c r="R66" s="105"/>
      <c r="S66" s="105"/>
      <c r="T66" s="87"/>
      <c r="U66" s="87"/>
      <c r="V66" s="105"/>
      <c r="W66" s="105"/>
      <c r="X66" s="105"/>
      <c r="Y66" s="105"/>
      <c r="Z66" s="105"/>
    </row>
    <row r="67" spans="1:26" x14ac:dyDescent="0.25">
      <c r="A67" s="183"/>
      <c r="B67" s="183"/>
      <c r="C67" s="183"/>
      <c r="D67" s="184"/>
      <c r="E67" s="184"/>
      <c r="F67" s="87"/>
      <c r="G67" s="87"/>
      <c r="H67" s="103"/>
      <c r="I67" s="103"/>
      <c r="J67" s="103"/>
      <c r="K67" s="103"/>
      <c r="L67" s="103"/>
      <c r="M67" s="100"/>
      <c r="N67" s="100"/>
      <c r="O67" s="104"/>
      <c r="P67" s="104"/>
      <c r="Q67" s="104"/>
      <c r="R67" s="105"/>
      <c r="S67" s="105"/>
      <c r="T67" s="87"/>
      <c r="U67" s="87"/>
      <c r="V67" s="105"/>
      <c r="W67" s="105"/>
      <c r="X67" s="105"/>
      <c r="Y67" s="105"/>
      <c r="Z67" s="105"/>
    </row>
    <row r="68" spans="1:26" x14ac:dyDescent="0.25">
      <c r="A68" s="183"/>
      <c r="B68" s="183"/>
      <c r="C68" s="183"/>
      <c r="D68" s="184"/>
      <c r="E68" s="184"/>
      <c r="F68" s="87"/>
      <c r="G68" s="87"/>
      <c r="H68" s="103"/>
      <c r="I68" s="103"/>
      <c r="J68" s="103"/>
      <c r="K68" s="103"/>
      <c r="L68" s="103"/>
      <c r="M68" s="100"/>
      <c r="N68" s="100"/>
      <c r="O68" s="104"/>
      <c r="P68" s="104"/>
      <c r="Q68" s="104"/>
      <c r="R68" s="105"/>
      <c r="S68" s="105"/>
      <c r="T68" s="87"/>
      <c r="U68" s="87"/>
      <c r="V68" s="105"/>
      <c r="W68" s="105"/>
      <c r="X68" s="105"/>
      <c r="Y68" s="105"/>
      <c r="Z68" s="105"/>
    </row>
    <row r="69" spans="1:26" x14ac:dyDescent="0.25">
      <c r="A69" s="183"/>
      <c r="B69" s="183"/>
      <c r="C69" s="183"/>
      <c r="D69" s="184"/>
      <c r="E69" s="184"/>
      <c r="F69" s="87"/>
      <c r="G69" s="87"/>
      <c r="H69" s="103"/>
      <c r="I69" s="103"/>
      <c r="J69" s="103"/>
      <c r="K69" s="103"/>
      <c r="L69" s="103"/>
      <c r="M69" s="100"/>
      <c r="N69" s="100"/>
      <c r="O69" s="104"/>
      <c r="P69" s="104"/>
      <c r="Q69" s="104"/>
      <c r="R69" s="105"/>
      <c r="S69" s="105"/>
      <c r="T69" s="87"/>
      <c r="U69" s="87"/>
      <c r="V69" s="105"/>
      <c r="W69" s="105"/>
      <c r="X69" s="105"/>
      <c r="Y69" s="105"/>
      <c r="Z69" s="105"/>
    </row>
    <row r="70" spans="1:26" x14ac:dyDescent="0.25">
      <c r="A70" s="183"/>
      <c r="B70" s="183"/>
      <c r="C70" s="183"/>
      <c r="D70" s="184"/>
      <c r="E70" s="184"/>
      <c r="F70" s="87"/>
      <c r="G70" s="87"/>
      <c r="H70" s="103"/>
      <c r="I70" s="103"/>
      <c r="J70" s="103"/>
      <c r="K70" s="103"/>
      <c r="L70" s="103"/>
      <c r="M70" s="100"/>
      <c r="N70" s="100"/>
      <c r="O70" s="104"/>
      <c r="P70" s="104"/>
      <c r="Q70" s="104"/>
      <c r="R70" s="105"/>
      <c r="S70" s="105"/>
      <c r="T70" s="87"/>
      <c r="U70" s="87"/>
      <c r="V70" s="105"/>
      <c r="W70" s="105"/>
      <c r="X70" s="105"/>
      <c r="Y70" s="105"/>
      <c r="Z70" s="105"/>
    </row>
    <row r="71" spans="1:26" x14ac:dyDescent="0.25">
      <c r="A71" s="183"/>
      <c r="B71" s="183"/>
      <c r="C71" s="183"/>
      <c r="D71" s="184"/>
      <c r="E71" s="184"/>
      <c r="F71" s="87"/>
      <c r="G71" s="87"/>
      <c r="H71" s="103"/>
      <c r="I71" s="103"/>
      <c r="J71" s="103"/>
      <c r="K71" s="103"/>
      <c r="L71" s="103"/>
      <c r="M71" s="100"/>
      <c r="N71" s="100"/>
      <c r="O71" s="104"/>
      <c r="P71" s="104"/>
      <c r="Q71" s="104"/>
      <c r="R71" s="105"/>
      <c r="S71" s="105"/>
      <c r="T71" s="87"/>
      <c r="U71" s="87"/>
      <c r="V71" s="105"/>
      <c r="W71" s="105"/>
      <c r="X71" s="105"/>
      <c r="Y71" s="105"/>
      <c r="Z71" s="105"/>
    </row>
    <row r="72" spans="1:26" x14ac:dyDescent="0.25">
      <c r="A72" s="183"/>
      <c r="B72" s="183"/>
      <c r="C72" s="183"/>
      <c r="D72" s="184"/>
      <c r="E72" s="184"/>
      <c r="F72" s="87"/>
      <c r="G72" s="87"/>
      <c r="H72" s="103"/>
      <c r="I72" s="103"/>
      <c r="J72" s="103"/>
      <c r="K72" s="103"/>
      <c r="L72" s="103"/>
      <c r="M72" s="100"/>
      <c r="N72" s="100"/>
      <c r="O72" s="104"/>
      <c r="P72" s="104"/>
      <c r="Q72" s="104"/>
      <c r="R72" s="105"/>
      <c r="S72" s="105"/>
      <c r="T72" s="87"/>
      <c r="U72" s="87"/>
      <c r="V72" s="105"/>
      <c r="W72" s="105"/>
      <c r="X72" s="105"/>
      <c r="Y72" s="105"/>
      <c r="Z72" s="105"/>
    </row>
    <row r="73" spans="1:26" x14ac:dyDescent="0.25">
      <c r="A73" s="183"/>
      <c r="B73" s="183"/>
      <c r="C73" s="183"/>
      <c r="D73" s="184"/>
      <c r="E73" s="184"/>
      <c r="F73" s="87"/>
      <c r="G73" s="87"/>
      <c r="H73" s="103"/>
      <c r="I73" s="103"/>
      <c r="J73" s="103"/>
      <c r="K73" s="103"/>
      <c r="L73" s="103"/>
      <c r="M73" s="100"/>
      <c r="N73" s="100"/>
      <c r="O73" s="104"/>
      <c r="P73" s="104"/>
      <c r="Q73" s="104"/>
      <c r="R73" s="105"/>
      <c r="S73" s="105"/>
      <c r="T73" s="87"/>
      <c r="U73" s="87"/>
      <c r="V73" s="105"/>
      <c r="W73" s="105"/>
      <c r="X73" s="105"/>
      <c r="Y73" s="105"/>
      <c r="Z73" s="105"/>
    </row>
    <row r="74" spans="1:26" x14ac:dyDescent="0.25">
      <c r="A74" s="183"/>
      <c r="B74" s="183"/>
      <c r="C74" s="183"/>
      <c r="D74" s="184"/>
      <c r="E74" s="184"/>
      <c r="F74" s="87"/>
      <c r="G74" s="87"/>
      <c r="H74" s="103"/>
      <c r="I74" s="103"/>
      <c r="J74" s="103"/>
      <c r="K74" s="103"/>
      <c r="L74" s="103"/>
      <c r="M74" s="100"/>
      <c r="N74" s="100"/>
      <c r="O74" s="104"/>
      <c r="P74" s="104"/>
      <c r="Q74" s="104"/>
      <c r="R74" s="105"/>
      <c r="S74" s="105"/>
      <c r="T74" s="87"/>
      <c r="U74" s="87"/>
      <c r="V74" s="105"/>
      <c r="W74" s="105"/>
      <c r="X74" s="105"/>
      <c r="Y74" s="105"/>
      <c r="Z74" s="105"/>
    </row>
    <row r="75" spans="1:26" x14ac:dyDescent="0.25">
      <c r="A75" s="183"/>
      <c r="B75" s="183"/>
      <c r="C75" s="183"/>
      <c r="D75" s="184"/>
      <c r="E75" s="184"/>
      <c r="F75" s="87"/>
      <c r="G75" s="87"/>
      <c r="H75" s="103"/>
      <c r="I75" s="103"/>
      <c r="J75" s="103"/>
      <c r="K75" s="103"/>
      <c r="L75" s="103"/>
      <c r="M75" s="100"/>
      <c r="N75" s="100"/>
      <c r="O75" s="104"/>
      <c r="P75" s="104"/>
      <c r="Q75" s="104"/>
      <c r="R75" s="105"/>
      <c r="S75" s="105"/>
      <c r="T75" s="87"/>
      <c r="U75" s="87"/>
      <c r="V75" s="105"/>
      <c r="W75" s="105"/>
      <c r="X75" s="105"/>
      <c r="Y75" s="105"/>
      <c r="Z75" s="105"/>
    </row>
    <row r="76" spans="1:26" x14ac:dyDescent="0.25">
      <c r="A76" s="183"/>
      <c r="B76" s="183"/>
      <c r="C76" s="183"/>
      <c r="D76" s="184"/>
      <c r="E76" s="184"/>
      <c r="F76" s="87"/>
      <c r="G76" s="87"/>
      <c r="H76" s="103"/>
      <c r="I76" s="103"/>
      <c r="J76" s="103"/>
      <c r="K76" s="103"/>
      <c r="L76" s="103"/>
      <c r="M76" s="100"/>
      <c r="N76" s="100"/>
      <c r="O76" s="104"/>
      <c r="P76" s="104"/>
      <c r="Q76" s="104"/>
      <c r="R76" s="105"/>
      <c r="S76" s="105"/>
      <c r="T76" s="87"/>
      <c r="U76" s="87"/>
      <c r="V76" s="105"/>
      <c r="W76" s="105"/>
      <c r="X76" s="105"/>
      <c r="Y76" s="105"/>
      <c r="Z76" s="105"/>
    </row>
    <row r="77" spans="1:26" x14ac:dyDescent="0.25">
      <c r="A77" s="183"/>
      <c r="B77" s="183"/>
      <c r="C77" s="183"/>
      <c r="D77" s="184"/>
      <c r="E77" s="184"/>
      <c r="F77" s="87"/>
      <c r="G77" s="87"/>
      <c r="H77" s="103"/>
      <c r="I77" s="103"/>
      <c r="J77" s="103"/>
      <c r="K77" s="103"/>
      <c r="L77" s="103"/>
      <c r="M77" s="100"/>
      <c r="N77" s="100"/>
      <c r="O77" s="104"/>
      <c r="P77" s="104"/>
      <c r="Q77" s="104"/>
      <c r="R77" s="105"/>
      <c r="S77" s="105"/>
      <c r="T77" s="87"/>
      <c r="U77" s="87"/>
      <c r="V77" s="105"/>
      <c r="W77" s="105"/>
      <c r="X77" s="105"/>
      <c r="Y77" s="105"/>
      <c r="Z77" s="105"/>
    </row>
    <row r="78" spans="1:26" x14ac:dyDescent="0.25">
      <c r="A78" s="183"/>
      <c r="B78" s="183"/>
      <c r="C78" s="183"/>
      <c r="D78" s="184"/>
      <c r="E78" s="184"/>
      <c r="F78" s="87"/>
      <c r="G78" s="87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96"/>
      <c r="S78" s="96"/>
      <c r="T78" s="87"/>
      <c r="U78" s="87"/>
      <c r="V78" s="96"/>
      <c r="W78" s="96"/>
      <c r="X78" s="96"/>
      <c r="Y78" s="96"/>
      <c r="Z78" s="96"/>
    </row>
    <row r="79" spans="1:26" x14ac:dyDescent="0.25">
      <c r="A79" s="183"/>
      <c r="B79" s="183"/>
      <c r="C79" s="183"/>
      <c r="D79" s="184"/>
      <c r="E79" s="184"/>
      <c r="F79" s="87"/>
      <c r="G79" s="87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96"/>
      <c r="S79" s="96"/>
      <c r="T79" s="87"/>
      <c r="U79" s="87"/>
      <c r="V79" s="96"/>
      <c r="W79" s="96"/>
      <c r="X79" s="96"/>
      <c r="Y79" s="96"/>
      <c r="Z79" s="96"/>
    </row>
    <row r="80" spans="1:26" x14ac:dyDescent="0.25">
      <c r="A80" s="183"/>
      <c r="B80" s="183"/>
      <c r="C80" s="183"/>
      <c r="D80" s="184"/>
      <c r="E80" s="184"/>
      <c r="F80" s="87"/>
      <c r="G80" s="87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96"/>
      <c r="S80" s="96"/>
      <c r="T80" s="87"/>
      <c r="U80" s="87"/>
      <c r="V80" s="96"/>
      <c r="W80" s="96"/>
      <c r="X80" s="96"/>
      <c r="Y80" s="96"/>
      <c r="Z80" s="96"/>
    </row>
    <row r="81" spans="1:26" x14ac:dyDescent="0.25">
      <c r="A81" s="183"/>
      <c r="B81" s="183"/>
      <c r="C81" s="183"/>
      <c r="D81" s="184"/>
      <c r="E81" s="184"/>
      <c r="F81" s="87"/>
      <c r="G81" s="87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96"/>
      <c r="S81" s="96"/>
      <c r="T81" s="87"/>
      <c r="U81" s="87"/>
      <c r="V81" s="96"/>
      <c r="W81" s="96"/>
      <c r="X81" s="96"/>
      <c r="Y81" s="96"/>
      <c r="Z81" s="96"/>
    </row>
    <row r="82" spans="1:26" x14ac:dyDescent="0.25">
      <c r="A82" s="183"/>
      <c r="B82" s="183"/>
      <c r="C82" s="183"/>
      <c r="D82" s="184"/>
      <c r="E82" s="184"/>
      <c r="F82" s="87"/>
      <c r="G82" s="87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96"/>
      <c r="S82" s="96"/>
      <c r="T82" s="87"/>
      <c r="U82" s="87"/>
      <c r="V82" s="96"/>
      <c r="W82" s="96"/>
      <c r="X82" s="96"/>
      <c r="Y82" s="96"/>
      <c r="Z82" s="96"/>
    </row>
    <row r="83" spans="1:26" x14ac:dyDescent="0.25">
      <c r="A83" s="183"/>
      <c r="B83" s="183"/>
      <c r="C83" s="183"/>
      <c r="D83" s="184"/>
      <c r="E83" s="184"/>
      <c r="F83" s="87"/>
      <c r="G83" s="87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96"/>
      <c r="S83" s="96"/>
      <c r="T83" s="87"/>
      <c r="U83" s="87"/>
      <c r="V83" s="96"/>
      <c r="W83" s="96"/>
      <c r="X83" s="96"/>
      <c r="Y83" s="96"/>
      <c r="Z83" s="96"/>
    </row>
    <row r="84" spans="1:26" x14ac:dyDescent="0.25">
      <c r="A84" s="183"/>
      <c r="B84" s="183"/>
      <c r="C84" s="183"/>
      <c r="D84" s="184"/>
      <c r="E84" s="184"/>
      <c r="F84" s="87"/>
      <c r="G84" s="87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96"/>
      <c r="S84" s="96"/>
      <c r="T84" s="87"/>
      <c r="U84" s="87"/>
      <c r="V84" s="96"/>
      <c r="W84" s="96"/>
      <c r="X84" s="96"/>
      <c r="Y84" s="96"/>
      <c r="Z84" s="96"/>
    </row>
    <row r="85" spans="1:26" x14ac:dyDescent="0.25">
      <c r="A85" s="183"/>
      <c r="B85" s="183"/>
      <c r="C85" s="183"/>
      <c r="D85" s="184"/>
      <c r="E85" s="184"/>
      <c r="F85" s="87"/>
      <c r="G85" s="87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96"/>
      <c r="S85" s="96"/>
      <c r="T85" s="87"/>
      <c r="U85" s="87"/>
      <c r="V85" s="96"/>
      <c r="W85" s="96"/>
      <c r="X85" s="96"/>
      <c r="Y85" s="96"/>
      <c r="Z85" s="96"/>
    </row>
    <row r="86" spans="1:26" x14ac:dyDescent="0.25">
      <c r="A86" s="183"/>
      <c r="B86" s="183"/>
      <c r="C86" s="183"/>
      <c r="D86" s="184"/>
      <c r="E86" s="184"/>
      <c r="F86" s="87"/>
      <c r="G86" s="87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96"/>
      <c r="S86" s="96"/>
      <c r="T86" s="87"/>
      <c r="U86" s="87"/>
      <c r="V86" s="96"/>
      <c r="W86" s="96"/>
      <c r="X86" s="96"/>
      <c r="Y86" s="96"/>
      <c r="Z86" s="96"/>
    </row>
    <row r="87" spans="1:26" x14ac:dyDescent="0.25">
      <c r="A87" s="183"/>
      <c r="B87" s="183"/>
      <c r="C87" s="183"/>
      <c r="D87" s="184"/>
      <c r="E87" s="184"/>
      <c r="F87" s="87"/>
      <c r="G87" s="87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96"/>
      <c r="S87" s="96"/>
      <c r="T87" s="87"/>
      <c r="U87" s="87"/>
      <c r="V87" s="96"/>
      <c r="W87" s="96"/>
      <c r="X87" s="96"/>
      <c r="Y87" s="96"/>
      <c r="Z87" s="96"/>
    </row>
    <row r="88" spans="1:26" x14ac:dyDescent="0.25">
      <c r="A88" s="183"/>
      <c r="B88" s="183"/>
      <c r="C88" s="183"/>
      <c r="D88" s="184"/>
      <c r="E88" s="184"/>
      <c r="F88" s="87"/>
      <c r="G88" s="87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96"/>
      <c r="S88" s="96"/>
      <c r="T88" s="87"/>
      <c r="U88" s="87"/>
      <c r="V88" s="96"/>
      <c r="W88" s="96"/>
      <c r="X88" s="96"/>
      <c r="Y88" s="96"/>
      <c r="Z88" s="96"/>
    </row>
    <row r="89" spans="1:26" x14ac:dyDescent="0.25">
      <c r="A89" s="183"/>
      <c r="B89" s="183"/>
      <c r="C89" s="183"/>
      <c r="D89" s="184"/>
      <c r="E89" s="184"/>
      <c r="F89" s="87"/>
      <c r="G89" s="87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96"/>
      <c r="S89" s="96"/>
      <c r="T89" s="87"/>
      <c r="U89" s="87"/>
      <c r="V89" s="96"/>
      <c r="W89" s="96"/>
      <c r="X89" s="96"/>
      <c r="Y89" s="96"/>
      <c r="Z89" s="96"/>
    </row>
    <row r="90" spans="1:26" x14ac:dyDescent="0.25">
      <c r="A90" s="183"/>
      <c r="B90" s="183"/>
      <c r="C90" s="183"/>
      <c r="D90" s="184"/>
      <c r="E90" s="184"/>
      <c r="F90" s="87"/>
      <c r="G90" s="87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96"/>
      <c r="S90" s="96"/>
      <c r="T90" s="87"/>
      <c r="U90" s="87"/>
      <c r="V90" s="96"/>
      <c r="W90" s="96"/>
      <c r="X90" s="96"/>
      <c r="Y90" s="96"/>
      <c r="Z90" s="96"/>
    </row>
    <row r="91" spans="1:26" x14ac:dyDescent="0.25">
      <c r="A91" s="183"/>
      <c r="B91" s="183"/>
      <c r="C91" s="183"/>
      <c r="D91" s="184"/>
      <c r="E91" s="184"/>
      <c r="F91" s="87"/>
      <c r="G91" s="87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96"/>
      <c r="S91" s="96"/>
      <c r="T91" s="87"/>
      <c r="U91" s="87"/>
      <c r="V91" s="96"/>
      <c r="W91" s="96"/>
      <c r="X91" s="96"/>
      <c r="Y91" s="96"/>
      <c r="Z91" s="96"/>
    </row>
    <row r="92" spans="1:26" x14ac:dyDescent="0.25">
      <c r="A92" s="183"/>
      <c r="B92" s="183"/>
      <c r="C92" s="183"/>
      <c r="D92" s="184"/>
      <c r="E92" s="184"/>
      <c r="F92" s="87"/>
      <c r="G92" s="87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96"/>
      <c r="S92" s="96"/>
      <c r="T92" s="87"/>
      <c r="U92" s="87"/>
      <c r="V92" s="96"/>
      <c r="W92" s="96"/>
      <c r="X92" s="96"/>
      <c r="Y92" s="96"/>
      <c r="Z92" s="96"/>
    </row>
    <row r="93" spans="1:26" x14ac:dyDescent="0.25">
      <c r="A93" s="183"/>
      <c r="B93" s="183"/>
      <c r="C93" s="183"/>
      <c r="D93" s="184"/>
      <c r="E93" s="184"/>
      <c r="F93" s="87"/>
      <c r="G93" s="87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96"/>
      <c r="S93" s="96"/>
      <c r="T93" s="87"/>
      <c r="U93" s="87"/>
      <c r="V93" s="96"/>
      <c r="W93" s="96"/>
      <c r="X93" s="96"/>
      <c r="Y93" s="96"/>
      <c r="Z93" s="96"/>
    </row>
    <row r="94" spans="1:26" x14ac:dyDescent="0.25">
      <c r="A94" s="183"/>
      <c r="B94" s="183"/>
      <c r="C94" s="183"/>
      <c r="D94" s="184"/>
      <c r="E94" s="184"/>
      <c r="F94" s="87"/>
      <c r="G94" s="87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96"/>
      <c r="S94" s="96"/>
      <c r="T94" s="87"/>
      <c r="U94" s="87"/>
      <c r="V94" s="96"/>
      <c r="W94" s="96"/>
      <c r="X94" s="96"/>
      <c r="Y94" s="96"/>
      <c r="Z94" s="96"/>
    </row>
    <row r="95" spans="1:26" x14ac:dyDescent="0.25">
      <c r="A95" s="183"/>
      <c r="B95" s="183"/>
      <c r="C95" s="183"/>
      <c r="D95" s="184"/>
      <c r="E95" s="184"/>
      <c r="F95" s="87"/>
      <c r="G95" s="87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96"/>
      <c r="S95" s="96"/>
      <c r="T95" s="87"/>
      <c r="U95" s="87"/>
      <c r="V95" s="96"/>
      <c r="W95" s="96"/>
      <c r="X95" s="96"/>
      <c r="Y95" s="96"/>
      <c r="Z95" s="96"/>
    </row>
    <row r="96" spans="1:26" x14ac:dyDescent="0.25">
      <c r="A96" s="183"/>
      <c r="B96" s="183"/>
      <c r="C96" s="183"/>
      <c r="D96" s="184"/>
      <c r="E96" s="184"/>
      <c r="F96" s="87"/>
      <c r="G96" s="87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96"/>
      <c r="S96" s="96"/>
      <c r="T96" s="87"/>
      <c r="U96" s="87"/>
      <c r="V96" s="96"/>
      <c r="W96" s="96"/>
      <c r="X96" s="96"/>
      <c r="Y96" s="96"/>
      <c r="Z96" s="96"/>
    </row>
    <row r="97" spans="1:36" x14ac:dyDescent="0.25">
      <c r="A97" s="183"/>
      <c r="B97" s="183"/>
      <c r="C97" s="183"/>
      <c r="D97" s="184"/>
      <c r="E97" s="184"/>
      <c r="F97" s="87"/>
      <c r="G97" s="87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96"/>
      <c r="S97" s="96"/>
      <c r="T97" s="87"/>
      <c r="U97" s="87"/>
      <c r="V97" s="96"/>
      <c r="W97" s="96"/>
      <c r="X97" s="96"/>
      <c r="Y97" s="96"/>
      <c r="Z97" s="96"/>
    </row>
    <row r="98" spans="1:36" x14ac:dyDescent="0.25">
      <c r="A98" s="183"/>
      <c r="B98" s="183"/>
      <c r="C98" s="183"/>
      <c r="D98" s="184"/>
      <c r="E98" s="184"/>
      <c r="F98" s="87"/>
      <c r="G98" s="87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96"/>
      <c r="S98" s="96"/>
      <c r="T98" s="87"/>
      <c r="U98" s="87"/>
      <c r="V98" s="96"/>
      <c r="W98" s="96"/>
      <c r="X98" s="96"/>
      <c r="Y98" s="96"/>
      <c r="Z98" s="96"/>
    </row>
    <row r="99" spans="1:36" x14ac:dyDescent="0.25">
      <c r="A99" s="183"/>
      <c r="B99" s="183"/>
      <c r="C99" s="183"/>
      <c r="D99" s="184"/>
      <c r="E99" s="184"/>
      <c r="F99" s="87"/>
      <c r="G99" s="87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96"/>
      <c r="S99" s="96"/>
      <c r="T99" s="87"/>
      <c r="U99" s="87"/>
      <c r="V99" s="96"/>
      <c r="W99" s="96"/>
      <c r="X99" s="96"/>
      <c r="Y99" s="96"/>
      <c r="Z99" s="96"/>
    </row>
    <row r="100" spans="1:36" x14ac:dyDescent="0.25">
      <c r="A100" s="183"/>
      <c r="B100" s="183"/>
      <c r="C100" s="183"/>
      <c r="D100" s="184"/>
      <c r="E100" s="184"/>
      <c r="F100" s="87"/>
      <c r="G100" s="87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96"/>
      <c r="S100" s="96"/>
      <c r="T100" s="87"/>
      <c r="U100" s="87"/>
      <c r="V100" s="96"/>
      <c r="W100" s="96"/>
      <c r="X100" s="96"/>
      <c r="Y100" s="96"/>
      <c r="Z100" s="96"/>
    </row>
    <row r="101" spans="1:36" x14ac:dyDescent="0.25">
      <c r="A101" s="183"/>
      <c r="B101" s="183"/>
      <c r="C101" s="183"/>
      <c r="D101" s="184"/>
      <c r="E101" s="184"/>
      <c r="F101" s="87"/>
      <c r="G101" s="87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96"/>
      <c r="S101" s="96"/>
      <c r="T101" s="87"/>
      <c r="U101" s="87"/>
      <c r="V101" s="96"/>
      <c r="W101" s="96"/>
      <c r="X101" s="96"/>
      <c r="Y101" s="96"/>
      <c r="Z101" s="96"/>
    </row>
    <row r="102" spans="1:36" x14ac:dyDescent="0.25">
      <c r="A102" s="183"/>
      <c r="B102" s="183"/>
      <c r="C102" s="183"/>
      <c r="D102" s="184"/>
      <c r="E102" s="184"/>
      <c r="F102" s="87"/>
      <c r="G102" s="87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96"/>
      <c r="S102" s="96"/>
      <c r="T102" s="87"/>
      <c r="U102" s="87"/>
      <c r="V102" s="96"/>
      <c r="W102" s="96"/>
      <c r="X102" s="96"/>
      <c r="Y102" s="96"/>
      <c r="Z102" s="96"/>
    </row>
    <row r="103" spans="1:36" x14ac:dyDescent="0.25">
      <c r="A103" s="183"/>
      <c r="B103" s="183"/>
      <c r="C103" s="183"/>
      <c r="D103" s="184"/>
      <c r="E103" s="184"/>
      <c r="F103" s="87"/>
      <c r="G103" s="87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96"/>
      <c r="S103" s="96"/>
      <c r="T103" s="87"/>
      <c r="U103" s="87"/>
      <c r="V103" s="96"/>
      <c r="W103" s="96"/>
      <c r="X103" s="96"/>
      <c r="Y103" s="96"/>
      <c r="Z103" s="96"/>
    </row>
    <row r="104" spans="1:36" x14ac:dyDescent="0.25">
      <c r="A104" s="183"/>
      <c r="B104" s="183"/>
      <c r="C104" s="183"/>
      <c r="D104" s="184"/>
      <c r="E104" s="184"/>
      <c r="F104" s="87"/>
      <c r="G104" s="87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96"/>
      <c r="S104" s="96"/>
      <c r="T104" s="87"/>
      <c r="U104" s="87"/>
      <c r="V104" s="96"/>
      <c r="W104" s="96"/>
      <c r="X104" s="96"/>
      <c r="Y104" s="96"/>
      <c r="Z104" s="96"/>
    </row>
    <row r="105" spans="1:36" x14ac:dyDescent="0.25">
      <c r="A105" s="183"/>
      <c r="B105" s="183"/>
      <c r="C105" s="183"/>
      <c r="D105" s="184"/>
      <c r="E105" s="184"/>
      <c r="F105" s="87"/>
      <c r="G105" s="87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96"/>
      <c r="S105" s="96"/>
      <c r="T105" s="87"/>
      <c r="U105" s="87"/>
      <c r="V105" s="96"/>
      <c r="W105" s="96"/>
      <c r="X105" s="96"/>
      <c r="Y105" s="96"/>
      <c r="Z105" s="96"/>
    </row>
    <row r="106" spans="1:36" x14ac:dyDescent="0.25">
      <c r="A106" s="183"/>
      <c r="B106" s="183"/>
      <c r="C106" s="183"/>
      <c r="D106" s="184"/>
      <c r="E106" s="184"/>
      <c r="F106" s="87"/>
      <c r="G106" s="87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96"/>
      <c r="S106" s="96"/>
      <c r="T106" s="87"/>
      <c r="U106" s="87"/>
      <c r="V106" s="96"/>
      <c r="W106" s="96"/>
      <c r="X106" s="96"/>
      <c r="Y106" s="96"/>
      <c r="Z106" s="96"/>
      <c r="AJ106" s="178"/>
    </row>
    <row r="107" spans="1:36" x14ac:dyDescent="0.25">
      <c r="A107" s="183"/>
      <c r="B107" s="183"/>
      <c r="C107" s="183"/>
      <c r="D107" s="184"/>
      <c r="E107" s="184"/>
      <c r="F107" s="87"/>
      <c r="G107" s="87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96"/>
      <c r="S107" s="96"/>
      <c r="T107" s="87"/>
      <c r="U107" s="87"/>
      <c r="V107" s="96"/>
      <c r="W107" s="96"/>
      <c r="X107" s="96"/>
      <c r="Y107" s="96"/>
      <c r="Z107" s="96"/>
    </row>
    <row r="108" spans="1:36" x14ac:dyDescent="0.25">
      <c r="A108" s="183"/>
      <c r="B108" s="183"/>
      <c r="C108" s="183"/>
      <c r="D108" s="184"/>
      <c r="E108" s="184"/>
      <c r="F108" s="87"/>
      <c r="G108" s="87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96"/>
      <c r="S108" s="96"/>
      <c r="T108" s="87"/>
      <c r="U108" s="87"/>
      <c r="V108" s="96"/>
      <c r="W108" s="96"/>
      <c r="X108" s="96"/>
      <c r="Y108" s="96"/>
      <c r="Z108" s="96"/>
    </row>
    <row r="109" spans="1:36" x14ac:dyDescent="0.25">
      <c r="A109" s="183"/>
      <c r="B109" s="183"/>
      <c r="C109" s="183"/>
      <c r="D109" s="184"/>
      <c r="E109" s="184"/>
      <c r="F109" s="87"/>
      <c r="G109" s="87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96"/>
      <c r="S109" s="96"/>
      <c r="T109" s="87"/>
      <c r="U109" s="87"/>
      <c r="V109" s="96"/>
      <c r="W109" s="96"/>
      <c r="X109" s="96"/>
      <c r="Y109" s="96"/>
      <c r="Z109" s="96"/>
    </row>
    <row r="110" spans="1:36" x14ac:dyDescent="0.25">
      <c r="A110" s="183"/>
      <c r="B110" s="183"/>
      <c r="C110" s="183"/>
      <c r="D110" s="184"/>
      <c r="E110" s="184"/>
      <c r="F110" s="87"/>
      <c r="G110" s="87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96"/>
      <c r="S110" s="96"/>
      <c r="T110" s="87"/>
      <c r="U110" s="87"/>
      <c r="V110" s="96"/>
      <c r="W110" s="96"/>
      <c r="X110" s="96"/>
      <c r="Y110" s="96"/>
      <c r="Z110" s="96"/>
    </row>
    <row r="111" spans="1:36" x14ac:dyDescent="0.25">
      <c r="A111" s="183"/>
      <c r="B111" s="183"/>
      <c r="C111" s="183"/>
      <c r="D111" s="184"/>
      <c r="E111" s="184"/>
      <c r="F111" s="87"/>
      <c r="G111" s="87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96"/>
      <c r="S111" s="96"/>
      <c r="T111" s="87"/>
      <c r="U111" s="87"/>
      <c r="V111" s="96"/>
      <c r="W111" s="96"/>
      <c r="X111" s="96"/>
      <c r="Y111" s="96"/>
      <c r="Z111" s="96"/>
    </row>
    <row r="112" spans="1:36" x14ac:dyDescent="0.25">
      <c r="A112" s="183"/>
      <c r="B112" s="183"/>
      <c r="C112" s="183"/>
      <c r="D112" s="184"/>
      <c r="E112" s="184"/>
      <c r="F112" s="87"/>
      <c r="G112" s="87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96"/>
      <c r="S112" s="96"/>
      <c r="T112" s="87"/>
      <c r="U112" s="87"/>
      <c r="V112" s="96"/>
      <c r="W112" s="96"/>
      <c r="X112" s="96"/>
      <c r="Y112" s="96"/>
      <c r="Z112" s="96"/>
    </row>
    <row r="113" spans="1:26" x14ac:dyDescent="0.25">
      <c r="A113" s="183"/>
      <c r="B113" s="183"/>
      <c r="C113" s="183"/>
      <c r="D113" s="184"/>
      <c r="E113" s="184"/>
      <c r="F113" s="87"/>
      <c r="G113" s="87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96"/>
      <c r="S113" s="96"/>
      <c r="T113" s="87"/>
      <c r="U113" s="87"/>
      <c r="V113" s="96"/>
      <c r="W113" s="96"/>
      <c r="X113" s="96"/>
      <c r="Y113" s="96"/>
      <c r="Z113" s="96"/>
    </row>
    <row r="114" spans="1:26" x14ac:dyDescent="0.25">
      <c r="A114" s="183"/>
      <c r="B114" s="183"/>
      <c r="C114" s="183"/>
      <c r="D114" s="184"/>
      <c r="E114" s="184"/>
      <c r="F114" s="87"/>
      <c r="G114" s="87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96"/>
      <c r="S114" s="96"/>
      <c r="T114" s="87"/>
      <c r="U114" s="87"/>
      <c r="V114" s="96"/>
      <c r="W114" s="96"/>
      <c r="X114" s="96"/>
      <c r="Y114" s="96"/>
      <c r="Z114" s="96"/>
    </row>
    <row r="115" spans="1:26" x14ac:dyDescent="0.25">
      <c r="A115" s="183"/>
      <c r="B115" s="183"/>
      <c r="C115" s="183"/>
      <c r="D115" s="184"/>
      <c r="E115" s="184"/>
      <c r="F115" s="87"/>
      <c r="G115" s="87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96"/>
      <c r="S115" s="96"/>
      <c r="T115" s="87"/>
      <c r="U115" s="87"/>
      <c r="V115" s="96"/>
      <c r="W115" s="96"/>
      <c r="X115" s="96"/>
      <c r="Y115" s="96"/>
      <c r="Z115" s="96"/>
    </row>
    <row r="116" spans="1:26" x14ac:dyDescent="0.25">
      <c r="A116" s="183"/>
      <c r="B116" s="183"/>
      <c r="C116" s="183"/>
      <c r="D116" s="184"/>
      <c r="E116" s="184"/>
      <c r="F116" s="87"/>
      <c r="G116" s="87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96"/>
      <c r="S116" s="96"/>
      <c r="T116" s="87"/>
      <c r="U116" s="87"/>
      <c r="V116" s="96"/>
      <c r="W116" s="96"/>
      <c r="X116" s="96"/>
      <c r="Y116" s="96"/>
      <c r="Z116" s="96"/>
    </row>
    <row r="117" spans="1:26" x14ac:dyDescent="0.25">
      <c r="A117" s="183"/>
      <c r="B117" s="183"/>
      <c r="C117" s="183"/>
      <c r="D117" s="184"/>
      <c r="E117" s="184"/>
      <c r="F117" s="87"/>
      <c r="G117" s="87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96"/>
      <c r="S117" s="96"/>
      <c r="T117" s="87"/>
      <c r="U117" s="87"/>
      <c r="V117" s="96"/>
      <c r="W117" s="96"/>
      <c r="X117" s="96"/>
      <c r="Y117" s="96"/>
      <c r="Z117" s="96"/>
    </row>
    <row r="118" spans="1:26" x14ac:dyDescent="0.25">
      <c r="A118" s="183"/>
      <c r="B118" s="183"/>
      <c r="C118" s="183"/>
      <c r="D118" s="184"/>
      <c r="E118" s="184"/>
      <c r="F118" s="87"/>
      <c r="G118" s="87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96"/>
      <c r="S118" s="96"/>
      <c r="T118" s="87"/>
      <c r="U118" s="87"/>
      <c r="V118" s="96"/>
      <c r="W118" s="96"/>
      <c r="X118" s="96"/>
      <c r="Y118" s="96"/>
      <c r="Z118" s="96"/>
    </row>
    <row r="119" spans="1:26" x14ac:dyDescent="0.25">
      <c r="A119" s="183"/>
      <c r="B119" s="183"/>
      <c r="C119" s="183"/>
      <c r="D119" s="184"/>
      <c r="E119" s="184"/>
      <c r="F119" s="87"/>
      <c r="G119" s="87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96"/>
      <c r="S119" s="96"/>
      <c r="T119" s="87"/>
      <c r="U119" s="87"/>
      <c r="V119" s="96"/>
      <c r="W119" s="96"/>
      <c r="X119" s="96"/>
      <c r="Y119" s="96"/>
      <c r="Z119" s="96"/>
    </row>
    <row r="120" spans="1:26" x14ac:dyDescent="0.25">
      <c r="A120" s="183"/>
      <c r="B120" s="183"/>
      <c r="C120" s="183"/>
      <c r="D120" s="184"/>
      <c r="E120" s="184"/>
      <c r="F120" s="87"/>
      <c r="G120" s="87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96"/>
      <c r="S120" s="96"/>
      <c r="T120" s="87"/>
      <c r="U120" s="87"/>
      <c r="V120" s="96"/>
      <c r="W120" s="96"/>
      <c r="X120" s="96"/>
      <c r="Y120" s="96"/>
      <c r="Z120" s="96"/>
    </row>
    <row r="121" spans="1:26" x14ac:dyDescent="0.25">
      <c r="A121" s="183"/>
      <c r="B121" s="183"/>
      <c r="C121" s="183"/>
      <c r="D121" s="184"/>
      <c r="E121" s="184"/>
      <c r="F121" s="87"/>
      <c r="G121" s="87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96"/>
      <c r="S121" s="96"/>
      <c r="T121" s="87"/>
      <c r="U121" s="87"/>
      <c r="V121" s="96"/>
      <c r="W121" s="96"/>
      <c r="X121" s="96"/>
      <c r="Y121" s="96"/>
      <c r="Z121" s="96"/>
    </row>
    <row r="122" spans="1:26" x14ac:dyDescent="0.25">
      <c r="A122" s="183"/>
      <c r="B122" s="183"/>
      <c r="C122" s="183"/>
      <c r="D122" s="184"/>
      <c r="E122" s="184"/>
      <c r="F122" s="87"/>
      <c r="G122" s="87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96"/>
      <c r="S122" s="96"/>
      <c r="T122" s="87"/>
      <c r="U122" s="87"/>
      <c r="V122" s="96"/>
      <c r="W122" s="96"/>
      <c r="X122" s="96"/>
      <c r="Y122" s="96"/>
      <c r="Z122" s="96"/>
    </row>
    <row r="123" spans="1:26" x14ac:dyDescent="0.25">
      <c r="A123" s="183"/>
      <c r="B123" s="183"/>
      <c r="C123" s="183"/>
      <c r="D123" s="184"/>
      <c r="E123" s="184"/>
      <c r="F123" s="87"/>
      <c r="G123" s="87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96"/>
      <c r="S123" s="96"/>
      <c r="T123" s="87"/>
      <c r="U123" s="87"/>
      <c r="V123" s="96"/>
      <c r="W123" s="96"/>
      <c r="X123" s="96"/>
      <c r="Y123" s="96"/>
      <c r="Z123" s="96"/>
    </row>
    <row r="124" spans="1:26" x14ac:dyDescent="0.25">
      <c r="A124" s="183"/>
      <c r="B124" s="183"/>
      <c r="C124" s="183"/>
      <c r="D124" s="184"/>
      <c r="E124" s="184"/>
      <c r="F124" s="87"/>
      <c r="G124" s="87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96"/>
      <c r="S124" s="96"/>
      <c r="T124" s="87"/>
      <c r="U124" s="87"/>
      <c r="V124" s="96"/>
      <c r="W124" s="96"/>
      <c r="X124" s="96"/>
      <c r="Y124" s="96"/>
      <c r="Z124" s="96"/>
    </row>
    <row r="125" spans="1:26" x14ac:dyDescent="0.25">
      <c r="A125" s="183"/>
      <c r="B125" s="183"/>
      <c r="C125" s="183"/>
      <c r="D125" s="184"/>
      <c r="E125" s="184"/>
      <c r="F125" s="87"/>
      <c r="G125" s="87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96"/>
      <c r="S125" s="96"/>
      <c r="T125" s="87"/>
      <c r="U125" s="87"/>
      <c r="V125" s="96"/>
      <c r="W125" s="96"/>
      <c r="X125" s="96"/>
      <c r="Y125" s="96"/>
      <c r="Z125" s="96"/>
    </row>
    <row r="126" spans="1:26" x14ac:dyDescent="0.25">
      <c r="A126" s="183"/>
      <c r="B126" s="183"/>
      <c r="C126" s="183"/>
      <c r="D126" s="184"/>
      <c r="E126" s="184"/>
      <c r="F126" s="87"/>
      <c r="G126" s="87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96"/>
      <c r="S126" s="96"/>
      <c r="T126" s="87"/>
      <c r="U126" s="87"/>
      <c r="V126" s="96"/>
      <c r="W126" s="96"/>
      <c r="X126" s="96"/>
      <c r="Y126" s="96"/>
      <c r="Z126" s="96"/>
    </row>
    <row r="127" spans="1:26" x14ac:dyDescent="0.25">
      <c r="A127" s="183"/>
      <c r="B127" s="183"/>
      <c r="C127" s="183"/>
      <c r="D127" s="184"/>
      <c r="E127" s="184"/>
      <c r="F127" s="87"/>
      <c r="G127" s="87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96"/>
      <c r="S127" s="96"/>
      <c r="T127" s="87"/>
      <c r="U127" s="87"/>
      <c r="V127" s="96"/>
      <c r="W127" s="96"/>
      <c r="X127" s="96"/>
      <c r="Y127" s="96"/>
      <c r="Z127" s="96"/>
    </row>
    <row r="128" spans="1:26" x14ac:dyDescent="0.25">
      <c r="A128" s="183"/>
      <c r="B128" s="183"/>
      <c r="C128" s="183"/>
      <c r="D128" s="184"/>
      <c r="E128" s="184"/>
      <c r="F128" s="87"/>
      <c r="G128" s="87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96"/>
      <c r="S128" s="96"/>
      <c r="T128" s="87"/>
      <c r="U128" s="87"/>
      <c r="V128" s="96"/>
      <c r="W128" s="96"/>
      <c r="X128" s="96"/>
      <c r="Y128" s="96"/>
      <c r="Z128" s="96"/>
    </row>
    <row r="129" spans="1:26" x14ac:dyDescent="0.25">
      <c r="A129" s="183"/>
      <c r="B129" s="183"/>
      <c r="C129" s="183"/>
      <c r="D129" s="184"/>
      <c r="E129" s="184"/>
      <c r="F129" s="87"/>
      <c r="G129" s="87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96"/>
      <c r="S129" s="96"/>
      <c r="T129" s="87"/>
      <c r="U129" s="87"/>
      <c r="V129" s="96"/>
      <c r="W129" s="96"/>
      <c r="X129" s="96"/>
      <c r="Y129" s="96"/>
      <c r="Z129" s="96"/>
    </row>
    <row r="130" spans="1:26" x14ac:dyDescent="0.25">
      <c r="A130" s="183"/>
      <c r="B130" s="183"/>
      <c r="C130" s="183"/>
      <c r="D130" s="184"/>
      <c r="E130" s="184"/>
      <c r="F130" s="87"/>
      <c r="G130" s="87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96"/>
      <c r="S130" s="96"/>
      <c r="T130" s="87"/>
      <c r="U130" s="87"/>
      <c r="V130" s="96"/>
      <c r="W130" s="96"/>
      <c r="X130" s="96"/>
      <c r="Y130" s="96"/>
      <c r="Z130" s="96"/>
    </row>
    <row r="131" spans="1:26" x14ac:dyDescent="0.25">
      <c r="A131" s="183"/>
      <c r="B131" s="183"/>
      <c r="C131" s="183"/>
      <c r="D131" s="184"/>
      <c r="E131" s="184"/>
      <c r="F131" s="87"/>
      <c r="G131" s="87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96"/>
      <c r="S131" s="96"/>
      <c r="T131" s="87"/>
      <c r="U131" s="87"/>
      <c r="V131" s="96"/>
      <c r="W131" s="96"/>
      <c r="X131" s="96"/>
      <c r="Y131" s="96"/>
      <c r="Z131" s="96"/>
    </row>
    <row r="132" spans="1:26" x14ac:dyDescent="0.25">
      <c r="A132" s="183"/>
      <c r="B132" s="183"/>
      <c r="C132" s="183"/>
      <c r="D132" s="184"/>
      <c r="E132" s="184"/>
      <c r="F132" s="87"/>
      <c r="G132" s="87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96"/>
      <c r="S132" s="96"/>
      <c r="T132" s="87"/>
      <c r="U132" s="87"/>
      <c r="V132" s="96"/>
      <c r="W132" s="96"/>
      <c r="X132" s="96"/>
      <c r="Y132" s="96"/>
      <c r="Z132" s="96"/>
    </row>
    <row r="133" spans="1:26" x14ac:dyDescent="0.25">
      <c r="A133" s="183"/>
      <c r="B133" s="183"/>
      <c r="C133" s="183"/>
      <c r="D133" s="184"/>
      <c r="E133" s="184"/>
      <c r="F133" s="87"/>
      <c r="G133" s="87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96"/>
      <c r="S133" s="96"/>
      <c r="T133" s="87"/>
      <c r="U133" s="87"/>
      <c r="V133" s="96"/>
      <c r="W133" s="96"/>
      <c r="X133" s="96"/>
      <c r="Y133" s="96"/>
      <c r="Z133" s="96"/>
    </row>
    <row r="134" spans="1:26" x14ac:dyDescent="0.25">
      <c r="A134" s="183"/>
      <c r="B134" s="183"/>
      <c r="C134" s="183"/>
      <c r="D134" s="184"/>
      <c r="E134" s="184"/>
      <c r="F134" s="87"/>
      <c r="G134" s="87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96"/>
      <c r="S134" s="96"/>
      <c r="T134" s="87"/>
      <c r="U134" s="87"/>
      <c r="V134" s="96"/>
      <c r="W134" s="96"/>
      <c r="X134" s="96"/>
      <c r="Y134" s="96"/>
      <c r="Z134" s="96"/>
    </row>
    <row r="135" spans="1:26" x14ac:dyDescent="0.25">
      <c r="A135" s="183"/>
      <c r="B135" s="183"/>
      <c r="C135" s="183"/>
      <c r="D135" s="184"/>
      <c r="E135" s="184"/>
      <c r="F135" s="87"/>
      <c r="G135" s="87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96"/>
      <c r="S135" s="96"/>
      <c r="T135" s="87"/>
      <c r="U135" s="87"/>
      <c r="V135" s="96"/>
      <c r="W135" s="96"/>
      <c r="X135" s="96"/>
      <c r="Y135" s="96"/>
      <c r="Z135" s="96"/>
    </row>
    <row r="136" spans="1:26" x14ac:dyDescent="0.25">
      <c r="A136" s="183"/>
      <c r="B136" s="183"/>
      <c r="C136" s="183"/>
      <c r="D136" s="184"/>
      <c r="E136" s="184"/>
      <c r="F136" s="87"/>
      <c r="G136" s="87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96"/>
      <c r="S136" s="96"/>
      <c r="T136" s="87"/>
      <c r="U136" s="87"/>
      <c r="V136" s="96"/>
      <c r="W136" s="96"/>
      <c r="X136" s="96"/>
      <c r="Y136" s="96"/>
      <c r="Z136" s="96"/>
    </row>
    <row r="137" spans="1:26" x14ac:dyDescent="0.25">
      <c r="A137" s="183"/>
      <c r="B137" s="183"/>
      <c r="C137" s="183"/>
      <c r="D137" s="184"/>
      <c r="E137" s="184"/>
      <c r="F137" s="87"/>
      <c r="G137" s="87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96"/>
      <c r="S137" s="96"/>
      <c r="T137" s="87"/>
      <c r="U137" s="87"/>
      <c r="V137" s="96"/>
      <c r="W137" s="96"/>
      <c r="X137" s="96"/>
      <c r="Y137" s="96"/>
      <c r="Z137" s="96"/>
    </row>
    <row r="138" spans="1:26" x14ac:dyDescent="0.25">
      <c r="A138" s="183"/>
      <c r="B138" s="183"/>
      <c r="C138" s="183"/>
      <c r="D138" s="184"/>
      <c r="E138" s="184"/>
      <c r="F138" s="87"/>
      <c r="G138" s="87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96"/>
      <c r="S138" s="96"/>
      <c r="T138" s="87"/>
      <c r="U138" s="87"/>
      <c r="V138" s="96"/>
      <c r="W138" s="96"/>
      <c r="X138" s="96"/>
      <c r="Y138" s="96"/>
      <c r="Z138" s="96"/>
    </row>
    <row r="139" spans="1:26" x14ac:dyDescent="0.25">
      <c r="A139" s="183"/>
      <c r="B139" s="183"/>
      <c r="C139" s="183"/>
      <c r="D139" s="184"/>
      <c r="E139" s="184"/>
      <c r="F139" s="87"/>
      <c r="G139" s="87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96"/>
      <c r="S139" s="96"/>
      <c r="T139" s="87"/>
      <c r="U139" s="87"/>
      <c r="V139" s="96"/>
      <c r="W139" s="96"/>
      <c r="X139" s="96"/>
      <c r="Y139" s="96"/>
      <c r="Z139" s="96"/>
    </row>
    <row r="140" spans="1:26" x14ac:dyDescent="0.25">
      <c r="A140" s="183"/>
      <c r="B140" s="183"/>
      <c r="C140" s="183"/>
      <c r="D140" s="184"/>
      <c r="E140" s="184"/>
      <c r="F140" s="87"/>
      <c r="G140" s="87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96"/>
      <c r="S140" s="96"/>
      <c r="T140" s="87"/>
      <c r="U140" s="87"/>
      <c r="V140" s="96"/>
      <c r="W140" s="96"/>
      <c r="X140" s="96"/>
      <c r="Y140" s="96"/>
      <c r="Z140" s="96"/>
    </row>
    <row r="141" spans="1:26" x14ac:dyDescent="0.25">
      <c r="A141" s="183"/>
      <c r="B141" s="183"/>
      <c r="C141" s="183"/>
      <c r="D141" s="184"/>
      <c r="E141" s="184"/>
      <c r="F141" s="87"/>
      <c r="G141" s="87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96"/>
      <c r="S141" s="96"/>
      <c r="T141" s="87"/>
      <c r="U141" s="87"/>
      <c r="V141" s="96"/>
      <c r="W141" s="96"/>
      <c r="X141" s="96"/>
      <c r="Y141" s="96"/>
      <c r="Z141" s="96"/>
    </row>
    <row r="142" spans="1:26" x14ac:dyDescent="0.25">
      <c r="A142" s="183"/>
      <c r="B142" s="183"/>
      <c r="C142" s="183"/>
      <c r="D142" s="184"/>
      <c r="E142" s="184"/>
      <c r="F142" s="87"/>
      <c r="G142" s="87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96"/>
      <c r="S142" s="96"/>
      <c r="T142" s="87"/>
      <c r="U142" s="87"/>
      <c r="V142" s="96"/>
      <c r="W142" s="96"/>
      <c r="X142" s="96"/>
      <c r="Y142" s="96"/>
      <c r="Z142" s="96"/>
    </row>
    <row r="143" spans="1:26" x14ac:dyDescent="0.25">
      <c r="A143" s="183"/>
      <c r="B143" s="183"/>
      <c r="C143" s="183"/>
      <c r="D143" s="184"/>
      <c r="E143" s="184"/>
      <c r="F143" s="87"/>
      <c r="G143" s="87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96"/>
      <c r="S143" s="96"/>
      <c r="T143" s="87"/>
      <c r="U143" s="87"/>
      <c r="V143" s="96"/>
      <c r="W143" s="96"/>
      <c r="X143" s="96"/>
      <c r="Y143" s="96"/>
      <c r="Z143" s="96"/>
    </row>
    <row r="144" spans="1:26" x14ac:dyDescent="0.25">
      <c r="A144" s="183"/>
      <c r="B144" s="183"/>
      <c r="C144" s="183"/>
      <c r="D144" s="184"/>
      <c r="E144" s="184"/>
      <c r="F144" s="87"/>
      <c r="G144" s="355"/>
      <c r="H144" s="355"/>
      <c r="I144" s="355"/>
      <c r="J144" s="355"/>
      <c r="K144" s="355"/>
      <c r="L144" s="355"/>
      <c r="M144" s="355"/>
      <c r="N144" s="355"/>
      <c r="O144" s="355"/>
      <c r="P144" s="355"/>
      <c r="Q144" s="355"/>
      <c r="R144" s="96"/>
      <c r="S144" s="96"/>
      <c r="T144" s="87"/>
      <c r="U144" s="87"/>
      <c r="V144" s="96"/>
      <c r="W144" s="96"/>
      <c r="X144" s="96"/>
      <c r="Y144" s="96"/>
      <c r="Z144" s="96"/>
    </row>
    <row r="145" spans="1:26" x14ac:dyDescent="0.25">
      <c r="A145" s="183"/>
      <c r="B145" s="183"/>
      <c r="C145" s="183"/>
      <c r="D145" s="184"/>
      <c r="E145" s="184"/>
      <c r="F145" s="87"/>
      <c r="G145" s="87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96"/>
      <c r="S145" s="96"/>
      <c r="T145" s="87"/>
      <c r="U145" s="87"/>
      <c r="V145" s="96"/>
      <c r="W145" s="96"/>
      <c r="X145" s="96"/>
      <c r="Y145" s="96"/>
      <c r="Z145" s="96"/>
    </row>
    <row r="146" spans="1:26" x14ac:dyDescent="0.25">
      <c r="A146" s="183"/>
      <c r="B146" s="183"/>
      <c r="C146" s="183"/>
      <c r="D146" s="184"/>
      <c r="E146" s="184"/>
      <c r="F146" s="87"/>
      <c r="G146" s="8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96"/>
      <c r="S146" s="96"/>
      <c r="T146" s="87"/>
      <c r="U146" s="87"/>
      <c r="V146" s="96"/>
      <c r="W146" s="96"/>
      <c r="X146" s="96"/>
      <c r="Y146" s="96"/>
      <c r="Z146" s="96"/>
    </row>
    <row r="147" spans="1:26" x14ac:dyDescent="0.25">
      <c r="A147" s="183"/>
      <c r="B147" s="183"/>
      <c r="C147" s="183"/>
      <c r="D147" s="184"/>
      <c r="E147" s="184"/>
      <c r="F147" s="87"/>
      <c r="G147" s="87"/>
      <c r="H147" s="103"/>
      <c r="I147" s="103"/>
      <c r="J147" s="103"/>
      <c r="K147" s="103"/>
      <c r="L147" s="103"/>
      <c r="M147" s="100"/>
      <c r="N147" s="100"/>
      <c r="O147" s="100"/>
      <c r="P147" s="100"/>
      <c r="Q147" s="100"/>
      <c r="R147" s="96"/>
      <c r="S147" s="96"/>
      <c r="T147" s="87"/>
      <c r="U147" s="87"/>
      <c r="V147" s="96"/>
      <c r="W147" s="96"/>
      <c r="X147" s="96"/>
      <c r="Y147" s="96"/>
      <c r="Z147" s="96"/>
    </row>
    <row r="148" spans="1:26" x14ac:dyDescent="0.25">
      <c r="A148" s="183"/>
      <c r="B148" s="183"/>
      <c r="C148" s="183"/>
      <c r="D148" s="184"/>
      <c r="E148" s="184"/>
      <c r="F148" s="87"/>
      <c r="G148" s="87"/>
      <c r="H148" s="103"/>
      <c r="I148" s="103"/>
      <c r="J148" s="103"/>
      <c r="K148" s="103"/>
      <c r="L148" s="103"/>
      <c r="M148" s="100"/>
      <c r="N148" s="100"/>
      <c r="O148" s="100"/>
      <c r="P148" s="100"/>
      <c r="Q148" s="100"/>
      <c r="R148" s="96"/>
      <c r="S148" s="96"/>
      <c r="T148" s="87"/>
      <c r="U148" s="87"/>
      <c r="V148" s="96"/>
      <c r="W148" s="96"/>
      <c r="X148" s="96"/>
      <c r="Y148" s="96"/>
      <c r="Z148" s="96"/>
    </row>
    <row r="149" spans="1:26" x14ac:dyDescent="0.25">
      <c r="A149" s="183"/>
      <c r="B149" s="183"/>
      <c r="C149" s="183"/>
      <c r="D149" s="184"/>
      <c r="E149" s="184"/>
      <c r="F149" s="87"/>
      <c r="G149" s="87"/>
      <c r="H149" s="103"/>
      <c r="I149" s="103"/>
      <c r="J149" s="103"/>
      <c r="K149" s="103"/>
      <c r="L149" s="103"/>
      <c r="M149" s="100"/>
      <c r="N149" s="100"/>
      <c r="O149" s="100"/>
      <c r="P149" s="100"/>
      <c r="Q149" s="100"/>
      <c r="R149" s="96"/>
      <c r="S149" s="96"/>
      <c r="T149" s="87"/>
      <c r="U149" s="87"/>
      <c r="V149" s="96"/>
      <c r="W149" s="96"/>
      <c r="X149" s="96"/>
      <c r="Y149" s="96"/>
      <c r="Z149" s="96"/>
    </row>
    <row r="150" spans="1:26" x14ac:dyDescent="0.25">
      <c r="A150" s="183"/>
      <c r="B150" s="183"/>
      <c r="C150" s="183"/>
      <c r="D150" s="184"/>
      <c r="E150" s="184"/>
      <c r="F150" s="87"/>
      <c r="G150" s="87"/>
      <c r="H150" s="103"/>
      <c r="I150" s="103"/>
      <c r="J150" s="103"/>
      <c r="K150" s="103"/>
      <c r="L150" s="103"/>
      <c r="M150" s="100"/>
      <c r="N150" s="100"/>
      <c r="O150" s="100"/>
      <c r="P150" s="100"/>
      <c r="Q150" s="100"/>
      <c r="R150" s="96"/>
      <c r="S150" s="96"/>
      <c r="T150" s="87"/>
      <c r="U150" s="87"/>
      <c r="V150" s="96"/>
      <c r="W150" s="96"/>
      <c r="X150" s="96"/>
      <c r="Y150" s="96"/>
      <c r="Z150" s="96"/>
    </row>
    <row r="151" spans="1:26" x14ac:dyDescent="0.25">
      <c r="A151" s="183"/>
      <c r="B151" s="183"/>
      <c r="C151" s="183"/>
      <c r="D151" s="184"/>
      <c r="E151" s="184"/>
      <c r="F151" s="87"/>
      <c r="G151" s="87"/>
      <c r="H151" s="103"/>
      <c r="I151" s="103"/>
      <c r="J151" s="103"/>
      <c r="K151" s="103"/>
      <c r="L151" s="103"/>
      <c r="M151" s="100"/>
      <c r="N151" s="100"/>
      <c r="O151" s="100"/>
      <c r="P151" s="100"/>
      <c r="Q151" s="100"/>
      <c r="R151" s="96"/>
      <c r="S151" s="96"/>
      <c r="T151" s="87"/>
      <c r="U151" s="87"/>
      <c r="V151" s="96"/>
      <c r="W151" s="96"/>
      <c r="X151" s="96"/>
      <c r="Y151" s="96"/>
      <c r="Z151" s="96"/>
    </row>
    <row r="152" spans="1:26" x14ac:dyDescent="0.25">
      <c r="A152" s="183"/>
      <c r="B152" s="183"/>
      <c r="C152" s="183"/>
      <c r="D152" s="184"/>
      <c r="E152" s="184"/>
      <c r="F152" s="87"/>
      <c r="G152" s="87"/>
      <c r="H152" s="103"/>
      <c r="I152" s="103"/>
      <c r="J152" s="103"/>
      <c r="K152" s="103"/>
      <c r="L152" s="103"/>
      <c r="M152" s="100"/>
      <c r="N152" s="100"/>
      <c r="O152" s="100"/>
      <c r="P152" s="100"/>
      <c r="Q152" s="100"/>
      <c r="R152" s="96"/>
      <c r="S152" s="96"/>
      <c r="T152" s="87"/>
      <c r="U152" s="87"/>
      <c r="V152" s="96"/>
      <c r="W152" s="96"/>
      <c r="X152" s="96"/>
      <c r="Y152" s="96"/>
      <c r="Z152" s="96"/>
    </row>
    <row r="153" spans="1:26" x14ac:dyDescent="0.25">
      <c r="A153" s="183"/>
      <c r="B153" s="183"/>
      <c r="C153" s="183"/>
      <c r="D153" s="184"/>
      <c r="E153" s="184"/>
      <c r="F153" s="87"/>
      <c r="G153" s="87"/>
      <c r="H153" s="103"/>
      <c r="I153" s="103"/>
      <c r="J153" s="103"/>
      <c r="K153" s="103"/>
      <c r="L153" s="103"/>
      <c r="M153" s="100"/>
      <c r="N153" s="100"/>
      <c r="O153" s="100"/>
      <c r="P153" s="100"/>
      <c r="Q153" s="100"/>
      <c r="R153" s="96"/>
      <c r="S153" s="96"/>
      <c r="T153" s="87"/>
      <c r="U153" s="87"/>
      <c r="V153" s="96"/>
      <c r="W153" s="96"/>
      <c r="X153" s="96"/>
      <c r="Y153" s="96"/>
      <c r="Z153" s="96"/>
    </row>
    <row r="154" spans="1:26" x14ac:dyDescent="0.25">
      <c r="A154" s="183"/>
      <c r="B154" s="183"/>
      <c r="C154" s="183"/>
      <c r="D154" s="184"/>
      <c r="E154" s="184"/>
      <c r="F154" s="87"/>
      <c r="G154" s="87"/>
      <c r="H154" s="103"/>
      <c r="I154" s="103"/>
      <c r="J154" s="103"/>
      <c r="K154" s="103"/>
      <c r="L154" s="103"/>
      <c r="M154" s="100"/>
      <c r="N154" s="100"/>
      <c r="O154" s="100"/>
      <c r="P154" s="100"/>
      <c r="Q154" s="100"/>
      <c r="R154" s="96"/>
      <c r="S154" s="96"/>
      <c r="T154" s="87"/>
      <c r="U154" s="87"/>
      <c r="V154" s="96"/>
      <c r="W154" s="96"/>
      <c r="X154" s="96"/>
      <c r="Y154" s="96"/>
      <c r="Z154" s="96"/>
    </row>
    <row r="155" spans="1:26" x14ac:dyDescent="0.25">
      <c r="A155" s="183"/>
      <c r="B155" s="183"/>
      <c r="C155" s="183"/>
      <c r="D155" s="184"/>
      <c r="E155" s="184"/>
      <c r="F155" s="87"/>
      <c r="G155" s="87"/>
      <c r="H155" s="103"/>
      <c r="I155" s="103"/>
      <c r="J155" s="103"/>
      <c r="K155" s="103"/>
      <c r="L155" s="103"/>
      <c r="M155" s="100"/>
      <c r="N155" s="100"/>
      <c r="O155" s="100"/>
      <c r="P155" s="100"/>
      <c r="Q155" s="100"/>
      <c r="R155" s="96"/>
      <c r="S155" s="96"/>
      <c r="T155" s="87"/>
      <c r="U155" s="87"/>
      <c r="V155" s="96"/>
      <c r="W155" s="96"/>
      <c r="X155" s="96"/>
      <c r="Y155" s="96"/>
      <c r="Z155" s="96"/>
    </row>
    <row r="156" spans="1:26" x14ac:dyDescent="0.25">
      <c r="A156" s="183"/>
      <c r="B156" s="183"/>
      <c r="C156" s="183"/>
      <c r="D156" s="184"/>
      <c r="E156" s="184"/>
      <c r="F156" s="87"/>
      <c r="G156" s="87"/>
      <c r="H156" s="103"/>
      <c r="I156" s="103"/>
      <c r="J156" s="103"/>
      <c r="K156" s="103"/>
      <c r="L156" s="103"/>
      <c r="M156" s="100"/>
      <c r="N156" s="100"/>
      <c r="O156" s="100"/>
      <c r="P156" s="100"/>
      <c r="Q156" s="100"/>
      <c r="R156" s="96"/>
      <c r="S156" s="96"/>
      <c r="T156" s="87"/>
      <c r="U156" s="87"/>
      <c r="V156" s="96"/>
      <c r="W156" s="96"/>
      <c r="X156" s="96"/>
      <c r="Y156" s="96"/>
      <c r="Z156" s="96"/>
    </row>
    <row r="157" spans="1:26" x14ac:dyDescent="0.25">
      <c r="A157" s="183"/>
      <c r="B157" s="183"/>
      <c r="C157" s="183"/>
      <c r="D157" s="184"/>
      <c r="E157" s="184"/>
      <c r="F157" s="87"/>
      <c r="G157" s="87"/>
      <c r="H157" s="103"/>
      <c r="I157" s="103"/>
      <c r="J157" s="103"/>
      <c r="K157" s="103"/>
      <c r="L157" s="103"/>
      <c r="M157" s="100"/>
      <c r="N157" s="100"/>
      <c r="O157" s="100"/>
      <c r="P157" s="100"/>
      <c r="Q157" s="100"/>
      <c r="R157" s="96"/>
      <c r="S157" s="96"/>
      <c r="T157" s="87"/>
      <c r="U157" s="87"/>
      <c r="V157" s="96"/>
      <c r="W157" s="96"/>
      <c r="X157" s="96"/>
      <c r="Y157" s="96"/>
      <c r="Z157" s="96"/>
    </row>
    <row r="158" spans="1:26" x14ac:dyDescent="0.25">
      <c r="A158" s="183"/>
      <c r="B158" s="183"/>
      <c r="C158" s="183"/>
      <c r="D158" s="184"/>
      <c r="E158" s="184"/>
      <c r="F158" s="87"/>
      <c r="G158" s="87"/>
      <c r="H158" s="103"/>
      <c r="I158" s="103"/>
      <c r="J158" s="103"/>
      <c r="K158" s="103"/>
      <c r="L158" s="103"/>
      <c r="M158" s="100"/>
      <c r="N158" s="100"/>
      <c r="O158" s="100"/>
      <c r="P158" s="100"/>
      <c r="Q158" s="100"/>
      <c r="R158" s="96"/>
      <c r="S158" s="96"/>
      <c r="T158" s="87"/>
      <c r="U158" s="87"/>
      <c r="V158" s="96"/>
      <c r="W158" s="96"/>
      <c r="X158" s="96"/>
      <c r="Y158" s="96"/>
      <c r="Z158" s="96"/>
    </row>
    <row r="159" spans="1:26" x14ac:dyDescent="0.25">
      <c r="A159" s="183"/>
      <c r="B159" s="183"/>
      <c r="C159" s="183"/>
      <c r="D159" s="184"/>
      <c r="E159" s="184"/>
      <c r="F159" s="87"/>
      <c r="G159" s="87"/>
      <c r="H159" s="103"/>
      <c r="I159" s="103"/>
      <c r="J159" s="103"/>
      <c r="K159" s="103"/>
      <c r="L159" s="103"/>
      <c r="M159" s="100"/>
      <c r="N159" s="100"/>
      <c r="O159" s="100"/>
      <c r="P159" s="100"/>
      <c r="Q159" s="100"/>
      <c r="R159" s="96"/>
      <c r="S159" s="96"/>
      <c r="T159" s="87"/>
      <c r="U159" s="87"/>
      <c r="V159" s="96"/>
      <c r="W159" s="96"/>
      <c r="X159" s="96"/>
      <c r="Y159" s="96"/>
      <c r="Z159" s="96"/>
    </row>
    <row r="160" spans="1:26" x14ac:dyDescent="0.25">
      <c r="A160" s="183"/>
      <c r="B160" s="183"/>
      <c r="C160" s="183"/>
      <c r="D160" s="184"/>
      <c r="E160" s="184"/>
      <c r="F160" s="87"/>
      <c r="G160" s="87"/>
      <c r="H160" s="103"/>
      <c r="I160" s="103"/>
      <c r="J160" s="103"/>
      <c r="K160" s="103"/>
      <c r="L160" s="103"/>
      <c r="M160" s="100"/>
      <c r="N160" s="100"/>
      <c r="O160" s="100"/>
      <c r="P160" s="100"/>
      <c r="Q160" s="100"/>
      <c r="R160" s="96"/>
      <c r="S160" s="96"/>
      <c r="T160" s="87"/>
      <c r="U160" s="87"/>
      <c r="V160" s="96"/>
      <c r="W160" s="96"/>
      <c r="X160" s="96"/>
      <c r="Y160" s="96"/>
      <c r="Z160" s="96"/>
    </row>
    <row r="161" spans="1:26" x14ac:dyDescent="0.25">
      <c r="A161" s="183"/>
      <c r="B161" s="183"/>
      <c r="C161" s="183"/>
      <c r="D161" s="184"/>
      <c r="E161" s="184"/>
      <c r="F161" s="87"/>
      <c r="G161" s="87"/>
      <c r="H161" s="103"/>
      <c r="I161" s="103"/>
      <c r="J161" s="103"/>
      <c r="K161" s="103"/>
      <c r="L161" s="103"/>
      <c r="M161" s="100"/>
      <c r="N161" s="100"/>
      <c r="O161" s="100"/>
      <c r="P161" s="100"/>
      <c r="Q161" s="100"/>
      <c r="R161" s="96"/>
      <c r="S161" s="96"/>
      <c r="T161" s="87"/>
      <c r="U161" s="87"/>
      <c r="V161" s="96"/>
      <c r="W161" s="96"/>
      <c r="X161" s="96"/>
      <c r="Y161" s="96"/>
      <c r="Z161" s="96"/>
    </row>
    <row r="162" spans="1:26" x14ac:dyDescent="0.25">
      <c r="A162" s="183"/>
      <c r="B162" s="183"/>
      <c r="C162" s="183"/>
      <c r="D162" s="184"/>
      <c r="E162" s="184"/>
      <c r="F162" s="87"/>
      <c r="G162" s="87"/>
      <c r="H162" s="103"/>
      <c r="I162" s="103"/>
      <c r="J162" s="103"/>
      <c r="K162" s="103"/>
      <c r="L162" s="103"/>
      <c r="M162" s="100"/>
      <c r="N162" s="100"/>
      <c r="O162" s="100"/>
      <c r="P162" s="100"/>
      <c r="Q162" s="100"/>
      <c r="R162" s="96"/>
      <c r="S162" s="96"/>
      <c r="T162" s="87"/>
      <c r="U162" s="87"/>
      <c r="V162" s="96"/>
      <c r="W162" s="96"/>
      <c r="X162" s="96"/>
      <c r="Y162" s="96"/>
      <c r="Z162" s="96"/>
    </row>
    <row r="163" spans="1:26" x14ac:dyDescent="0.25">
      <c r="A163" s="183"/>
      <c r="B163" s="183"/>
      <c r="C163" s="183"/>
      <c r="D163" s="184"/>
      <c r="E163" s="184"/>
      <c r="F163" s="87"/>
      <c r="G163" s="87"/>
      <c r="H163" s="103"/>
      <c r="I163" s="103"/>
      <c r="J163" s="103"/>
      <c r="K163" s="103"/>
      <c r="L163" s="103"/>
      <c r="M163" s="100"/>
      <c r="N163" s="100"/>
      <c r="O163" s="100"/>
      <c r="P163" s="100"/>
      <c r="Q163" s="100"/>
      <c r="R163" s="96"/>
      <c r="S163" s="96"/>
      <c r="T163" s="87"/>
      <c r="U163" s="87"/>
      <c r="V163" s="96"/>
      <c r="W163" s="96"/>
      <c r="X163" s="96"/>
      <c r="Y163" s="96"/>
      <c r="Z163" s="96"/>
    </row>
    <row r="164" spans="1:26" x14ac:dyDescent="0.25">
      <c r="A164" s="183"/>
      <c r="B164" s="183"/>
      <c r="C164" s="183"/>
      <c r="D164" s="184"/>
      <c r="E164" s="184"/>
      <c r="F164" s="87"/>
      <c r="G164" s="87"/>
      <c r="H164" s="103"/>
      <c r="I164" s="103"/>
      <c r="J164" s="103"/>
      <c r="K164" s="103"/>
      <c r="L164" s="103"/>
      <c r="M164" s="100"/>
      <c r="N164" s="100"/>
      <c r="O164" s="100"/>
      <c r="P164" s="100"/>
      <c r="Q164" s="100"/>
      <c r="R164" s="96"/>
      <c r="S164" s="96"/>
      <c r="T164" s="87"/>
      <c r="U164" s="87"/>
      <c r="V164" s="96"/>
      <c r="W164" s="96"/>
      <c r="X164" s="96"/>
      <c r="Y164" s="96"/>
      <c r="Z164" s="96"/>
    </row>
    <row r="165" spans="1:26" x14ac:dyDescent="0.25">
      <c r="A165" s="183"/>
      <c r="B165" s="183"/>
      <c r="C165" s="183"/>
      <c r="D165" s="184"/>
      <c r="E165" s="184"/>
      <c r="F165" s="87"/>
      <c r="G165" s="87"/>
      <c r="H165" s="103"/>
      <c r="I165" s="103"/>
      <c r="J165" s="103"/>
      <c r="K165" s="103"/>
      <c r="L165" s="103"/>
      <c r="M165" s="100"/>
      <c r="N165" s="100"/>
      <c r="O165" s="100"/>
      <c r="P165" s="100"/>
      <c r="Q165" s="100"/>
      <c r="R165" s="96"/>
      <c r="S165" s="96"/>
      <c r="T165" s="87"/>
      <c r="U165" s="87"/>
      <c r="V165" s="96"/>
      <c r="W165" s="96"/>
      <c r="X165" s="96"/>
      <c r="Y165" s="96"/>
      <c r="Z165" s="96"/>
    </row>
    <row r="166" spans="1:26" x14ac:dyDescent="0.25">
      <c r="A166" s="183"/>
      <c r="B166" s="183"/>
      <c r="C166" s="183"/>
      <c r="D166" s="184"/>
      <c r="E166" s="184"/>
      <c r="F166" s="87"/>
      <c r="G166" s="87"/>
      <c r="H166" s="103"/>
      <c r="I166" s="103"/>
      <c r="J166" s="103"/>
      <c r="K166" s="103"/>
      <c r="L166" s="103"/>
      <c r="M166" s="100"/>
      <c r="N166" s="100"/>
      <c r="O166" s="100"/>
      <c r="P166" s="100"/>
      <c r="Q166" s="100"/>
      <c r="R166" s="96"/>
      <c r="S166" s="96"/>
      <c r="T166" s="87"/>
      <c r="U166" s="87"/>
      <c r="V166" s="96"/>
      <c r="W166" s="96"/>
      <c r="X166" s="96"/>
      <c r="Y166" s="96"/>
      <c r="Z166" s="96"/>
    </row>
    <row r="167" spans="1:26" x14ac:dyDescent="0.25">
      <c r="A167" s="183"/>
      <c r="B167" s="183"/>
      <c r="C167" s="183"/>
      <c r="D167" s="184"/>
      <c r="E167" s="184"/>
      <c r="F167" s="87"/>
      <c r="G167" s="87"/>
      <c r="H167" s="103"/>
      <c r="I167" s="103"/>
      <c r="J167" s="103"/>
      <c r="K167" s="103"/>
      <c r="L167" s="103"/>
      <c r="M167" s="100"/>
      <c r="N167" s="100"/>
      <c r="O167" s="100"/>
      <c r="P167" s="100"/>
      <c r="Q167" s="100"/>
      <c r="R167" s="96"/>
      <c r="S167" s="96"/>
      <c r="T167" s="87"/>
      <c r="U167" s="87"/>
      <c r="V167" s="96"/>
      <c r="W167" s="96"/>
      <c r="X167" s="96"/>
      <c r="Y167" s="96"/>
      <c r="Z167" s="96"/>
    </row>
    <row r="168" spans="1:26" x14ac:dyDescent="0.25">
      <c r="A168" s="183"/>
      <c r="B168" s="183"/>
      <c r="C168" s="183"/>
      <c r="D168" s="184"/>
      <c r="E168" s="184"/>
      <c r="F168" s="87"/>
      <c r="G168" s="87"/>
      <c r="H168" s="103"/>
      <c r="I168" s="103"/>
      <c r="J168" s="103"/>
      <c r="K168" s="103"/>
      <c r="L168" s="103"/>
      <c r="M168" s="100"/>
      <c r="N168" s="100"/>
      <c r="O168" s="100"/>
      <c r="P168" s="100"/>
      <c r="Q168" s="100"/>
      <c r="R168" s="96"/>
      <c r="S168" s="96"/>
      <c r="T168" s="87"/>
      <c r="U168" s="87"/>
      <c r="V168" s="96"/>
      <c r="W168" s="96"/>
      <c r="X168" s="96"/>
      <c r="Y168" s="96"/>
      <c r="Z168" s="96"/>
    </row>
    <row r="169" spans="1:26" x14ac:dyDescent="0.25">
      <c r="A169" s="183"/>
      <c r="B169" s="183"/>
      <c r="C169" s="183"/>
      <c r="D169" s="184"/>
      <c r="E169" s="184"/>
      <c r="F169" s="87"/>
      <c r="G169" s="87"/>
      <c r="H169" s="103"/>
      <c r="I169" s="103"/>
      <c r="J169" s="103"/>
      <c r="K169" s="103"/>
      <c r="L169" s="103"/>
      <c r="M169" s="100"/>
      <c r="N169" s="100"/>
      <c r="O169" s="100"/>
      <c r="P169" s="100"/>
      <c r="Q169" s="100"/>
      <c r="R169" s="96"/>
      <c r="S169" s="96"/>
      <c r="T169" s="87"/>
      <c r="U169" s="87"/>
      <c r="V169" s="96"/>
      <c r="W169" s="96"/>
      <c r="X169" s="96"/>
      <c r="Y169" s="96"/>
      <c r="Z169" s="96"/>
    </row>
    <row r="170" spans="1:26" x14ac:dyDescent="0.25">
      <c r="A170" s="183"/>
      <c r="B170" s="183"/>
      <c r="C170" s="183"/>
      <c r="D170" s="184"/>
      <c r="E170" s="184"/>
      <c r="F170" s="87"/>
      <c r="G170" s="87"/>
      <c r="H170" s="103"/>
      <c r="I170" s="103"/>
      <c r="J170" s="103"/>
      <c r="K170" s="103"/>
      <c r="L170" s="103"/>
      <c r="M170" s="100"/>
      <c r="N170" s="100"/>
      <c r="O170" s="100"/>
      <c r="P170" s="100"/>
      <c r="Q170" s="100"/>
      <c r="R170" s="96"/>
      <c r="S170" s="96"/>
      <c r="T170" s="87"/>
      <c r="U170" s="87"/>
      <c r="V170" s="96"/>
      <c r="W170" s="96"/>
      <c r="X170" s="96"/>
      <c r="Y170" s="96"/>
      <c r="Z170" s="96"/>
    </row>
    <row r="171" spans="1:26" x14ac:dyDescent="0.25">
      <c r="A171" s="183"/>
      <c r="B171" s="183"/>
      <c r="C171" s="183"/>
      <c r="D171" s="184"/>
      <c r="E171" s="184"/>
      <c r="F171" s="87"/>
      <c r="G171" s="87"/>
      <c r="H171" s="103"/>
      <c r="I171" s="103"/>
      <c r="J171" s="103"/>
      <c r="K171" s="103"/>
      <c r="L171" s="103"/>
      <c r="M171" s="100"/>
      <c r="N171" s="100"/>
      <c r="O171" s="100"/>
      <c r="P171" s="100"/>
      <c r="Q171" s="100"/>
      <c r="R171" s="96"/>
      <c r="S171" s="96"/>
      <c r="T171" s="87"/>
      <c r="U171" s="87"/>
      <c r="V171" s="96"/>
      <c r="W171" s="96"/>
      <c r="X171" s="96"/>
      <c r="Y171" s="96"/>
      <c r="Z171" s="96"/>
    </row>
    <row r="172" spans="1:26" x14ac:dyDescent="0.25">
      <c r="A172" s="183"/>
      <c r="B172" s="183"/>
      <c r="C172" s="183"/>
      <c r="D172" s="184"/>
      <c r="E172" s="184"/>
      <c r="F172" s="87"/>
      <c r="G172" s="87"/>
      <c r="H172" s="103"/>
      <c r="I172" s="103"/>
      <c r="J172" s="103"/>
      <c r="K172" s="103"/>
      <c r="L172" s="103"/>
      <c r="M172" s="100"/>
      <c r="N172" s="100"/>
      <c r="O172" s="100"/>
      <c r="P172" s="100"/>
      <c r="Q172" s="100"/>
      <c r="R172" s="96"/>
      <c r="S172" s="96"/>
      <c r="T172" s="87"/>
      <c r="U172" s="87"/>
      <c r="V172" s="96"/>
      <c r="W172" s="96"/>
      <c r="X172" s="96"/>
      <c r="Y172" s="96"/>
      <c r="Z172" s="96"/>
    </row>
    <row r="173" spans="1:26" x14ac:dyDescent="0.25">
      <c r="A173" s="183"/>
      <c r="B173" s="183"/>
      <c r="C173" s="183"/>
      <c r="D173" s="184"/>
      <c r="E173" s="184"/>
      <c r="F173" s="87"/>
      <c r="G173" s="87"/>
      <c r="H173" s="103"/>
      <c r="I173" s="103"/>
      <c r="J173" s="103"/>
      <c r="K173" s="103"/>
      <c r="L173" s="103"/>
      <c r="M173" s="100"/>
      <c r="N173" s="100"/>
      <c r="O173" s="100"/>
      <c r="P173" s="100"/>
      <c r="Q173" s="100"/>
      <c r="R173" s="96"/>
      <c r="S173" s="96"/>
      <c r="T173" s="87"/>
      <c r="U173" s="87"/>
      <c r="V173" s="96"/>
      <c r="W173" s="96"/>
      <c r="X173" s="96"/>
      <c r="Y173" s="96"/>
      <c r="Z173" s="96"/>
    </row>
    <row r="174" spans="1:26" x14ac:dyDescent="0.25">
      <c r="A174" s="183"/>
      <c r="B174" s="183"/>
      <c r="C174" s="183"/>
      <c r="D174" s="184"/>
      <c r="E174" s="184"/>
      <c r="F174" s="87"/>
      <c r="G174" s="87"/>
      <c r="H174" s="103"/>
      <c r="I174" s="103"/>
      <c r="J174" s="103"/>
      <c r="K174" s="103"/>
      <c r="L174" s="103"/>
      <c r="M174" s="100"/>
      <c r="N174" s="100"/>
      <c r="O174" s="100"/>
      <c r="P174" s="100"/>
      <c r="Q174" s="100"/>
      <c r="R174" s="96"/>
      <c r="S174" s="96"/>
      <c r="T174" s="87"/>
      <c r="U174" s="87"/>
      <c r="V174" s="96"/>
      <c r="W174" s="96"/>
      <c r="X174" s="96"/>
      <c r="Y174" s="96"/>
      <c r="Z174" s="96"/>
    </row>
    <row r="175" spans="1:26" x14ac:dyDescent="0.25">
      <c r="A175" s="183"/>
      <c r="B175" s="183"/>
      <c r="C175" s="183"/>
      <c r="D175" s="184"/>
      <c r="E175" s="184"/>
      <c r="F175" s="87"/>
      <c r="G175" s="87"/>
      <c r="H175" s="103"/>
      <c r="I175" s="103"/>
      <c r="J175" s="103"/>
      <c r="K175" s="103"/>
      <c r="L175" s="103"/>
      <c r="M175" s="100"/>
      <c r="N175" s="100"/>
      <c r="O175" s="100"/>
      <c r="P175" s="100"/>
      <c r="Q175" s="100"/>
      <c r="R175" s="96"/>
      <c r="S175" s="96"/>
      <c r="T175" s="87"/>
      <c r="U175" s="87"/>
      <c r="V175" s="96"/>
      <c r="W175" s="96"/>
      <c r="X175" s="96"/>
      <c r="Y175" s="96"/>
      <c r="Z175" s="96"/>
    </row>
    <row r="176" spans="1:26" x14ac:dyDescent="0.25">
      <c r="A176" s="183"/>
      <c r="B176" s="183"/>
      <c r="C176" s="183"/>
      <c r="D176" s="184"/>
      <c r="E176" s="184"/>
      <c r="F176" s="87"/>
      <c r="G176" s="87"/>
      <c r="H176" s="103"/>
      <c r="I176" s="103"/>
      <c r="J176" s="103"/>
      <c r="K176" s="103"/>
      <c r="L176" s="103"/>
      <c r="M176" s="100"/>
      <c r="N176" s="100"/>
      <c r="O176" s="100"/>
      <c r="P176" s="100"/>
      <c r="Q176" s="100"/>
      <c r="R176" s="96"/>
      <c r="S176" s="96"/>
      <c r="T176" s="87"/>
      <c r="U176" s="87"/>
      <c r="V176" s="96"/>
      <c r="W176" s="96"/>
      <c r="X176" s="96"/>
      <c r="Y176" s="96"/>
      <c r="Z176" s="96"/>
    </row>
    <row r="177" spans="1:26" x14ac:dyDescent="0.25">
      <c r="A177" s="183"/>
      <c r="B177" s="183"/>
      <c r="C177" s="183"/>
      <c r="D177" s="184"/>
      <c r="E177" s="184"/>
      <c r="F177" s="87"/>
      <c r="G177" s="87"/>
      <c r="H177" s="103"/>
      <c r="I177" s="103"/>
      <c r="J177" s="103"/>
      <c r="K177" s="103"/>
      <c r="L177" s="103"/>
      <c r="M177" s="100"/>
      <c r="N177" s="100"/>
      <c r="O177" s="100"/>
      <c r="P177" s="100"/>
      <c r="Q177" s="100"/>
      <c r="R177" s="96"/>
      <c r="S177" s="96"/>
      <c r="T177" s="87"/>
      <c r="U177" s="87"/>
      <c r="V177" s="96"/>
      <c r="W177" s="96"/>
      <c r="X177" s="96"/>
      <c r="Y177" s="96"/>
      <c r="Z177" s="96"/>
    </row>
    <row r="178" spans="1:26" x14ac:dyDescent="0.25">
      <c r="A178" s="183"/>
      <c r="B178" s="183"/>
      <c r="C178" s="183"/>
      <c r="D178" s="184"/>
      <c r="E178" s="184"/>
      <c r="F178" s="87"/>
      <c r="G178" s="87"/>
      <c r="H178" s="103"/>
      <c r="I178" s="103"/>
      <c r="J178" s="103"/>
      <c r="K178" s="103"/>
      <c r="L178" s="103"/>
      <c r="M178" s="100"/>
      <c r="N178" s="100"/>
      <c r="O178" s="100"/>
      <c r="P178" s="100"/>
      <c r="Q178" s="100"/>
      <c r="R178" s="96"/>
      <c r="S178" s="96"/>
      <c r="T178" s="87"/>
      <c r="U178" s="87"/>
      <c r="V178" s="96"/>
      <c r="W178" s="96"/>
      <c r="X178" s="96"/>
      <c r="Y178" s="96"/>
      <c r="Z178" s="96"/>
    </row>
    <row r="179" spans="1:26" x14ac:dyDescent="0.25">
      <c r="A179" s="183"/>
      <c r="B179" s="183"/>
      <c r="C179" s="183"/>
      <c r="D179" s="184"/>
      <c r="E179" s="184"/>
      <c r="F179" s="87"/>
      <c r="G179" s="87"/>
      <c r="H179" s="103"/>
      <c r="I179" s="103"/>
      <c r="J179" s="103"/>
      <c r="K179" s="103"/>
      <c r="L179" s="103"/>
      <c r="M179" s="100"/>
      <c r="N179" s="100"/>
      <c r="O179" s="100"/>
      <c r="P179" s="100"/>
      <c r="Q179" s="100"/>
      <c r="R179" s="96"/>
      <c r="S179" s="96"/>
      <c r="T179" s="87"/>
      <c r="U179" s="87"/>
      <c r="V179" s="96"/>
      <c r="W179" s="96"/>
      <c r="X179" s="96"/>
      <c r="Y179" s="96"/>
      <c r="Z179" s="96"/>
    </row>
    <row r="180" spans="1:26" x14ac:dyDescent="0.25">
      <c r="A180" s="183"/>
      <c r="B180" s="183"/>
      <c r="C180" s="183"/>
      <c r="D180" s="184"/>
      <c r="E180" s="184"/>
      <c r="F180" s="87"/>
      <c r="G180" s="87"/>
      <c r="H180" s="103"/>
      <c r="I180" s="103"/>
      <c r="J180" s="103"/>
      <c r="K180" s="103"/>
      <c r="L180" s="103"/>
      <c r="M180" s="100"/>
      <c r="N180" s="100"/>
      <c r="O180" s="100"/>
      <c r="P180" s="100"/>
      <c r="Q180" s="100"/>
      <c r="R180" s="96"/>
      <c r="S180" s="96"/>
      <c r="T180" s="87"/>
      <c r="U180" s="87"/>
      <c r="V180" s="96"/>
      <c r="W180" s="96"/>
      <c r="X180" s="96"/>
      <c r="Y180" s="96"/>
      <c r="Z180" s="96"/>
    </row>
    <row r="181" spans="1:26" x14ac:dyDescent="0.25">
      <c r="A181" s="183"/>
      <c r="B181" s="183"/>
      <c r="C181" s="183"/>
      <c r="D181" s="184"/>
      <c r="E181" s="184"/>
      <c r="F181" s="87"/>
      <c r="G181" s="87"/>
      <c r="H181" s="103"/>
      <c r="I181" s="103"/>
      <c r="J181" s="103"/>
      <c r="K181" s="103"/>
      <c r="L181" s="103"/>
      <c r="M181" s="100"/>
      <c r="N181" s="100"/>
      <c r="O181" s="100"/>
      <c r="P181" s="100"/>
      <c r="Q181" s="100"/>
      <c r="R181" s="96"/>
      <c r="S181" s="96"/>
      <c r="T181" s="87"/>
      <c r="U181" s="87"/>
      <c r="V181" s="96"/>
      <c r="W181" s="96"/>
      <c r="X181" s="96"/>
      <c r="Y181" s="96"/>
      <c r="Z181" s="96"/>
    </row>
    <row r="182" spans="1:26" x14ac:dyDescent="0.25">
      <c r="A182" s="183"/>
      <c r="B182" s="183"/>
      <c r="C182" s="183"/>
      <c r="D182" s="184"/>
      <c r="E182" s="184"/>
      <c r="F182" s="87"/>
      <c r="G182" s="87"/>
      <c r="H182" s="103"/>
      <c r="I182" s="103"/>
      <c r="J182" s="103"/>
      <c r="K182" s="103"/>
      <c r="L182" s="103"/>
      <c r="M182" s="100"/>
      <c r="N182" s="100"/>
      <c r="O182" s="100"/>
      <c r="P182" s="100"/>
      <c r="Q182" s="100"/>
      <c r="R182" s="96"/>
      <c r="S182" s="96"/>
      <c r="T182" s="87"/>
      <c r="U182" s="87"/>
      <c r="V182" s="96"/>
      <c r="W182" s="96"/>
      <c r="X182" s="96"/>
      <c r="Y182" s="96"/>
      <c r="Z182" s="96"/>
    </row>
    <row r="183" spans="1:26" x14ac:dyDescent="0.25">
      <c r="A183" s="183"/>
      <c r="B183" s="183"/>
      <c r="C183" s="183"/>
      <c r="D183" s="184"/>
      <c r="E183" s="184"/>
      <c r="F183" s="87"/>
      <c r="G183" s="87"/>
      <c r="H183" s="103"/>
      <c r="I183" s="103"/>
      <c r="J183" s="103"/>
      <c r="K183" s="103"/>
      <c r="L183" s="103"/>
      <c r="M183" s="100"/>
      <c r="N183" s="100"/>
      <c r="O183" s="100"/>
      <c r="P183" s="100"/>
      <c r="Q183" s="100"/>
      <c r="R183" s="96"/>
      <c r="S183" s="96"/>
      <c r="T183" s="87"/>
      <c r="U183" s="87"/>
      <c r="V183" s="96"/>
      <c r="W183" s="96"/>
      <c r="X183" s="96"/>
      <c r="Y183" s="96"/>
      <c r="Z183" s="96"/>
    </row>
    <row r="184" spans="1:26" x14ac:dyDescent="0.25">
      <c r="A184" s="183"/>
      <c r="B184" s="183"/>
      <c r="C184" s="183"/>
      <c r="D184" s="184"/>
      <c r="E184" s="184"/>
      <c r="F184" s="87"/>
      <c r="G184" s="87"/>
      <c r="H184" s="103"/>
      <c r="I184" s="103"/>
      <c r="J184" s="103"/>
      <c r="K184" s="103"/>
      <c r="L184" s="103"/>
      <c r="M184" s="100"/>
      <c r="N184" s="100"/>
      <c r="O184" s="100"/>
      <c r="P184" s="100"/>
      <c r="Q184" s="100"/>
      <c r="R184" s="96"/>
      <c r="S184" s="96"/>
      <c r="T184" s="87"/>
      <c r="U184" s="87"/>
      <c r="V184" s="96"/>
      <c r="W184" s="96"/>
      <c r="X184" s="96"/>
      <c r="Y184" s="96"/>
      <c r="Z184" s="96"/>
    </row>
    <row r="185" spans="1:26" x14ac:dyDescent="0.25">
      <c r="A185" s="183"/>
      <c r="B185" s="183"/>
      <c r="C185" s="183"/>
      <c r="D185" s="184"/>
      <c r="E185" s="184"/>
      <c r="F185" s="87"/>
      <c r="G185" s="87"/>
      <c r="H185" s="103"/>
      <c r="I185" s="103"/>
      <c r="J185" s="103"/>
      <c r="K185" s="103"/>
      <c r="L185" s="103"/>
      <c r="M185" s="100"/>
      <c r="N185" s="100"/>
      <c r="O185" s="100"/>
      <c r="P185" s="100"/>
      <c r="Q185" s="100"/>
      <c r="R185" s="96"/>
      <c r="S185" s="96"/>
      <c r="T185" s="87"/>
      <c r="U185" s="87"/>
      <c r="V185" s="96"/>
      <c r="W185" s="96"/>
      <c r="X185" s="96"/>
      <c r="Y185" s="96"/>
      <c r="Z185" s="96"/>
    </row>
    <row r="186" spans="1:26" x14ac:dyDescent="0.25">
      <c r="A186" s="183"/>
      <c r="B186" s="183"/>
      <c r="C186" s="183"/>
      <c r="D186" s="184"/>
      <c r="E186" s="184"/>
      <c r="F186" s="87"/>
      <c r="G186" s="87"/>
      <c r="H186" s="103"/>
      <c r="I186" s="103"/>
      <c r="J186" s="103"/>
      <c r="K186" s="103"/>
      <c r="L186" s="103"/>
      <c r="M186" s="100"/>
      <c r="N186" s="100"/>
      <c r="O186" s="100"/>
      <c r="P186" s="100"/>
      <c r="Q186" s="100"/>
      <c r="R186" s="96"/>
      <c r="S186" s="96"/>
      <c r="T186" s="87"/>
      <c r="U186" s="87"/>
      <c r="V186" s="96"/>
      <c r="W186" s="96"/>
      <c r="X186" s="96"/>
      <c r="Y186" s="96"/>
      <c r="Z186" s="96"/>
    </row>
    <row r="187" spans="1:26" x14ac:dyDescent="0.25">
      <c r="A187" s="183"/>
      <c r="B187" s="183"/>
      <c r="C187" s="183"/>
      <c r="D187" s="184"/>
      <c r="E187" s="184"/>
      <c r="F187" s="87"/>
      <c r="G187" s="87"/>
      <c r="H187" s="103"/>
      <c r="I187" s="103"/>
      <c r="J187" s="103"/>
      <c r="K187" s="103"/>
      <c r="L187" s="103"/>
      <c r="M187" s="100"/>
      <c r="N187" s="100"/>
      <c r="O187" s="100"/>
      <c r="P187" s="100"/>
      <c r="Q187" s="100"/>
      <c r="R187" s="96"/>
      <c r="S187" s="96"/>
      <c r="T187" s="87"/>
      <c r="U187" s="87"/>
      <c r="V187" s="96"/>
      <c r="W187" s="96"/>
      <c r="X187" s="96"/>
      <c r="Y187" s="96"/>
      <c r="Z187" s="96"/>
    </row>
    <row r="188" spans="1:26" x14ac:dyDescent="0.25">
      <c r="A188" s="183"/>
      <c r="B188" s="183"/>
      <c r="C188" s="183"/>
      <c r="D188" s="184"/>
      <c r="E188" s="184"/>
      <c r="F188" s="87"/>
      <c r="G188" s="87"/>
      <c r="H188" s="103"/>
      <c r="I188" s="103"/>
      <c r="J188" s="103"/>
      <c r="K188" s="103"/>
      <c r="L188" s="103"/>
      <c r="M188" s="100"/>
      <c r="N188" s="100"/>
      <c r="O188" s="100"/>
      <c r="P188" s="100"/>
      <c r="Q188" s="100"/>
      <c r="R188" s="96"/>
      <c r="S188" s="96"/>
      <c r="T188" s="87"/>
      <c r="U188" s="87"/>
      <c r="V188" s="96"/>
      <c r="W188" s="96"/>
      <c r="X188" s="96"/>
      <c r="Y188" s="96"/>
      <c r="Z188" s="96"/>
    </row>
    <row r="189" spans="1:26" x14ac:dyDescent="0.25">
      <c r="A189" s="183"/>
      <c r="B189" s="183"/>
      <c r="C189" s="183"/>
      <c r="D189" s="184"/>
      <c r="E189" s="184"/>
      <c r="F189" s="87"/>
      <c r="G189" s="87"/>
      <c r="H189" s="103"/>
      <c r="I189" s="103"/>
      <c r="J189" s="103"/>
      <c r="K189" s="103"/>
      <c r="L189" s="103"/>
      <c r="M189" s="100"/>
      <c r="N189" s="100"/>
      <c r="O189" s="100"/>
      <c r="P189" s="100"/>
      <c r="Q189" s="100"/>
      <c r="R189" s="96"/>
      <c r="S189" s="96"/>
      <c r="T189" s="87"/>
      <c r="U189" s="87"/>
      <c r="V189" s="96"/>
      <c r="W189" s="96"/>
      <c r="X189" s="96"/>
      <c r="Y189" s="96"/>
      <c r="Z189" s="96"/>
    </row>
    <row r="190" spans="1:26" x14ac:dyDescent="0.25">
      <c r="A190" s="183"/>
      <c r="B190" s="183"/>
      <c r="C190" s="183"/>
      <c r="D190" s="184"/>
      <c r="E190" s="184"/>
      <c r="F190" s="87"/>
      <c r="G190" s="87"/>
      <c r="H190" s="103"/>
      <c r="I190" s="103"/>
      <c r="J190" s="103"/>
      <c r="K190" s="103"/>
      <c r="L190" s="103"/>
      <c r="M190" s="100"/>
      <c r="N190" s="100"/>
      <c r="O190" s="100"/>
      <c r="P190" s="100"/>
      <c r="Q190" s="100"/>
      <c r="R190" s="96"/>
      <c r="S190" s="96"/>
      <c r="T190" s="87"/>
      <c r="U190" s="87"/>
      <c r="V190" s="96"/>
      <c r="W190" s="96"/>
      <c r="X190" s="96"/>
      <c r="Y190" s="96"/>
      <c r="Z190" s="96"/>
    </row>
    <row r="191" spans="1:26" x14ac:dyDescent="0.25">
      <c r="A191" s="183"/>
      <c r="B191" s="183"/>
      <c r="C191" s="183"/>
      <c r="D191" s="184"/>
      <c r="E191" s="184"/>
      <c r="F191" s="87"/>
      <c r="G191" s="87"/>
      <c r="H191" s="103"/>
      <c r="I191" s="103"/>
      <c r="J191" s="103"/>
      <c r="K191" s="103"/>
      <c r="L191" s="103"/>
      <c r="M191" s="100"/>
      <c r="N191" s="100"/>
      <c r="O191" s="100"/>
      <c r="P191" s="100"/>
      <c r="Q191" s="100"/>
      <c r="R191" s="96"/>
      <c r="S191" s="96"/>
      <c r="T191" s="87"/>
      <c r="U191" s="87"/>
      <c r="V191" s="96"/>
      <c r="W191" s="96"/>
      <c r="X191" s="96"/>
      <c r="Y191" s="96"/>
      <c r="Z191" s="96"/>
    </row>
    <row r="192" spans="1:26" x14ac:dyDescent="0.25">
      <c r="A192" s="183"/>
      <c r="B192" s="183"/>
      <c r="C192" s="183"/>
      <c r="D192" s="184"/>
      <c r="E192" s="184"/>
      <c r="F192" s="87"/>
      <c r="G192" s="87"/>
      <c r="H192" s="103"/>
      <c r="I192" s="103"/>
      <c r="J192" s="103"/>
      <c r="K192" s="103"/>
      <c r="L192" s="103"/>
      <c r="M192" s="100"/>
      <c r="N192" s="100"/>
      <c r="O192" s="100"/>
      <c r="P192" s="100"/>
      <c r="Q192" s="100"/>
      <c r="R192" s="96"/>
      <c r="S192" s="96"/>
      <c r="T192" s="87"/>
      <c r="U192" s="87"/>
      <c r="V192" s="96"/>
      <c r="W192" s="96"/>
      <c r="X192" s="96"/>
      <c r="Y192" s="96"/>
      <c r="Z192" s="96"/>
    </row>
    <row r="193" spans="1:26" x14ac:dyDescent="0.25">
      <c r="A193" s="183"/>
      <c r="B193" s="183"/>
      <c r="C193" s="183"/>
      <c r="D193" s="184"/>
      <c r="E193" s="184"/>
      <c r="F193" s="87"/>
      <c r="G193" s="87"/>
      <c r="H193" s="103"/>
      <c r="I193" s="103"/>
      <c r="J193" s="103"/>
      <c r="K193" s="103"/>
      <c r="L193" s="103"/>
      <c r="M193" s="100"/>
      <c r="N193" s="100"/>
      <c r="O193" s="100"/>
      <c r="P193" s="100"/>
      <c r="Q193" s="100"/>
      <c r="R193" s="96"/>
      <c r="S193" s="96"/>
      <c r="T193" s="87"/>
      <c r="U193" s="87"/>
      <c r="V193" s="96"/>
      <c r="W193" s="96"/>
      <c r="X193" s="96"/>
      <c r="Y193" s="96"/>
      <c r="Z193" s="96"/>
    </row>
    <row r="194" spans="1:26" x14ac:dyDescent="0.25">
      <c r="A194" s="183"/>
      <c r="B194" s="183"/>
      <c r="C194" s="183"/>
      <c r="D194" s="184"/>
      <c r="E194" s="184"/>
      <c r="F194" s="87"/>
      <c r="G194" s="87"/>
      <c r="H194" s="103"/>
      <c r="I194" s="103"/>
      <c r="J194" s="103"/>
      <c r="K194" s="103"/>
      <c r="L194" s="103"/>
      <c r="M194" s="100"/>
      <c r="N194" s="100"/>
      <c r="O194" s="100"/>
      <c r="P194" s="100"/>
      <c r="Q194" s="100"/>
      <c r="R194" s="96"/>
      <c r="S194" s="96"/>
      <c r="T194" s="87"/>
      <c r="U194" s="87"/>
      <c r="V194" s="96"/>
      <c r="W194" s="96"/>
      <c r="X194" s="96"/>
      <c r="Y194" s="96"/>
      <c r="Z194" s="96"/>
    </row>
    <row r="195" spans="1:26" x14ac:dyDescent="0.25">
      <c r="A195" s="183"/>
      <c r="B195" s="183"/>
      <c r="C195" s="183"/>
      <c r="D195" s="184"/>
      <c r="E195" s="184"/>
      <c r="F195" s="87"/>
      <c r="G195" s="87"/>
      <c r="H195" s="103"/>
      <c r="I195" s="103"/>
      <c r="J195" s="103"/>
      <c r="K195" s="103"/>
      <c r="L195" s="103"/>
      <c r="M195" s="100"/>
      <c r="N195" s="100"/>
      <c r="O195" s="100"/>
      <c r="P195" s="100"/>
      <c r="Q195" s="100"/>
      <c r="R195" s="96"/>
      <c r="S195" s="96"/>
      <c r="T195" s="87"/>
      <c r="U195" s="87"/>
      <c r="V195" s="96"/>
      <c r="W195" s="96"/>
      <c r="X195" s="96"/>
      <c r="Y195" s="96"/>
      <c r="Z195" s="96"/>
    </row>
    <row r="196" spans="1:26" x14ac:dyDescent="0.25">
      <c r="A196" s="183"/>
      <c r="B196" s="183"/>
      <c r="C196" s="183"/>
      <c r="D196" s="184"/>
      <c r="E196" s="184"/>
      <c r="F196" s="87"/>
      <c r="G196" s="87"/>
      <c r="H196" s="103"/>
      <c r="I196" s="103"/>
      <c r="J196" s="103"/>
      <c r="K196" s="103"/>
      <c r="L196" s="103"/>
      <c r="M196" s="100"/>
      <c r="N196" s="100"/>
      <c r="O196" s="100"/>
      <c r="P196" s="100"/>
      <c r="Q196" s="100"/>
      <c r="R196" s="96"/>
      <c r="S196" s="96"/>
      <c r="T196" s="87"/>
      <c r="U196" s="87"/>
      <c r="V196" s="96"/>
      <c r="W196" s="96"/>
      <c r="X196" s="96"/>
      <c r="Y196" s="96"/>
      <c r="Z196" s="96"/>
    </row>
    <row r="197" spans="1:26" x14ac:dyDescent="0.25">
      <c r="A197" s="183"/>
      <c r="B197" s="183"/>
      <c r="C197" s="183"/>
      <c r="D197" s="184"/>
      <c r="E197" s="184"/>
      <c r="F197" s="87"/>
      <c r="G197" s="87"/>
      <c r="H197" s="103"/>
      <c r="I197" s="103"/>
      <c r="J197" s="103"/>
      <c r="K197" s="103"/>
      <c r="L197" s="103"/>
      <c r="M197" s="100"/>
      <c r="N197" s="100"/>
      <c r="O197" s="100"/>
      <c r="P197" s="100"/>
      <c r="Q197" s="100"/>
      <c r="R197" s="96"/>
      <c r="S197" s="96"/>
      <c r="T197" s="87"/>
      <c r="U197" s="87"/>
      <c r="V197" s="96"/>
      <c r="W197" s="96"/>
      <c r="X197" s="96"/>
      <c r="Y197" s="96"/>
      <c r="Z197" s="96"/>
    </row>
    <row r="198" spans="1:26" x14ac:dyDescent="0.25">
      <c r="A198" s="183"/>
      <c r="B198" s="183"/>
      <c r="C198" s="183"/>
      <c r="D198" s="184"/>
      <c r="E198" s="184"/>
      <c r="F198" s="87"/>
      <c r="G198" s="87"/>
      <c r="H198" s="103"/>
      <c r="I198" s="103"/>
      <c r="J198" s="103"/>
      <c r="K198" s="103"/>
      <c r="L198" s="103"/>
      <c r="M198" s="100"/>
      <c r="N198" s="100"/>
      <c r="O198" s="100"/>
      <c r="P198" s="100"/>
      <c r="Q198" s="100"/>
      <c r="R198" s="96"/>
      <c r="S198" s="96"/>
      <c r="T198" s="87"/>
      <c r="U198" s="87"/>
      <c r="V198" s="96"/>
      <c r="W198" s="96"/>
      <c r="X198" s="96"/>
      <c r="Y198" s="96"/>
      <c r="Z198" s="96"/>
    </row>
    <row r="199" spans="1:26" x14ac:dyDescent="0.25">
      <c r="A199" s="183"/>
      <c r="B199" s="183"/>
      <c r="C199" s="183"/>
      <c r="D199" s="184"/>
      <c r="E199" s="184"/>
      <c r="F199" s="87"/>
      <c r="G199" s="87"/>
      <c r="H199" s="103"/>
      <c r="I199" s="103"/>
      <c r="J199" s="103"/>
      <c r="K199" s="103"/>
      <c r="L199" s="103"/>
      <c r="M199" s="100"/>
      <c r="N199" s="100"/>
      <c r="O199" s="100"/>
      <c r="P199" s="100"/>
      <c r="Q199" s="100"/>
      <c r="R199" s="96"/>
      <c r="S199" s="96"/>
      <c r="T199" s="87"/>
      <c r="U199" s="87"/>
      <c r="V199" s="96"/>
      <c r="W199" s="96"/>
      <c r="X199" s="96"/>
      <c r="Y199" s="96"/>
      <c r="Z199" s="96"/>
    </row>
    <row r="200" spans="1:26" x14ac:dyDescent="0.25">
      <c r="A200" s="183"/>
      <c r="B200" s="183"/>
      <c r="C200" s="183"/>
      <c r="D200" s="184"/>
      <c r="E200" s="184"/>
      <c r="F200" s="87"/>
      <c r="G200" s="95"/>
      <c r="H200" s="108"/>
      <c r="I200" s="108"/>
      <c r="J200" s="108"/>
      <c r="K200" s="108"/>
      <c r="L200" s="108"/>
      <c r="M200" s="108"/>
      <c r="N200" s="108"/>
      <c r="O200" s="108"/>
      <c r="P200" s="108"/>
      <c r="Q200" s="100"/>
      <c r="R200" s="96"/>
      <c r="S200" s="96"/>
      <c r="T200" s="87"/>
      <c r="U200" s="87"/>
      <c r="V200" s="96"/>
      <c r="W200" s="96"/>
      <c r="X200" s="96"/>
      <c r="Y200" s="96"/>
      <c r="Z200" s="96"/>
    </row>
    <row r="201" spans="1:26" x14ac:dyDescent="0.25">
      <c r="A201" s="183"/>
      <c r="B201" s="183"/>
      <c r="C201" s="183"/>
      <c r="D201" s="184"/>
      <c r="E201" s="184"/>
      <c r="F201" s="87"/>
      <c r="G201" s="95"/>
      <c r="H201" s="108"/>
      <c r="I201" s="108"/>
      <c r="J201" s="108"/>
      <c r="K201" s="108"/>
      <c r="L201" s="108"/>
      <c r="M201" s="108"/>
      <c r="N201" s="108"/>
      <c r="O201" s="108"/>
      <c r="P201" s="108"/>
      <c r="Q201" s="100"/>
      <c r="R201" s="96"/>
      <c r="S201" s="96"/>
      <c r="T201" s="87"/>
      <c r="U201" s="87"/>
      <c r="V201" s="96"/>
      <c r="W201" s="96"/>
      <c r="X201" s="96"/>
      <c r="Y201" s="96"/>
      <c r="Z201" s="96"/>
    </row>
    <row r="202" spans="1:26" x14ac:dyDescent="0.25">
      <c r="A202" s="183"/>
      <c r="B202" s="183"/>
      <c r="C202" s="183"/>
      <c r="D202" s="184"/>
      <c r="E202" s="184"/>
      <c r="F202" s="87"/>
      <c r="G202" s="95"/>
      <c r="H202" s="109"/>
      <c r="I202" s="110"/>
      <c r="J202" s="110"/>
      <c r="K202" s="110"/>
      <c r="L202" s="108"/>
      <c r="M202" s="108"/>
      <c r="N202" s="108"/>
      <c r="O202" s="108"/>
      <c r="P202" s="108"/>
      <c r="Q202" s="100"/>
      <c r="R202" s="96"/>
      <c r="S202" s="96"/>
      <c r="T202" s="87"/>
      <c r="U202" s="87"/>
      <c r="V202" s="96"/>
      <c r="W202" s="96"/>
      <c r="X202" s="96"/>
      <c r="Y202" s="96"/>
      <c r="Z202" s="96"/>
    </row>
    <row r="203" spans="1:26" x14ac:dyDescent="0.25">
      <c r="A203" s="183"/>
      <c r="B203" s="183"/>
      <c r="C203" s="183"/>
      <c r="D203" s="184"/>
      <c r="E203" s="184"/>
      <c r="F203" s="87"/>
      <c r="G203" s="95"/>
      <c r="H203" s="109"/>
      <c r="I203" s="110"/>
      <c r="J203" s="110"/>
      <c r="K203" s="110"/>
      <c r="L203" s="108"/>
      <c r="M203" s="108"/>
      <c r="N203" s="108"/>
      <c r="O203" s="108"/>
      <c r="P203" s="108"/>
      <c r="Q203" s="100"/>
      <c r="R203" s="96"/>
      <c r="S203" s="96"/>
      <c r="T203" s="87"/>
      <c r="U203" s="87"/>
      <c r="V203" s="96"/>
      <c r="W203" s="96"/>
      <c r="X203" s="96"/>
      <c r="Y203" s="96"/>
      <c r="Z203" s="96"/>
    </row>
    <row r="204" spans="1:26" x14ac:dyDescent="0.25">
      <c r="A204" s="183"/>
      <c r="B204" s="183"/>
      <c r="C204" s="183"/>
      <c r="D204" s="184"/>
      <c r="E204" s="184"/>
      <c r="F204" s="87"/>
      <c r="G204" s="95"/>
      <c r="H204" s="109"/>
      <c r="I204" s="110"/>
      <c r="J204" s="110"/>
      <c r="K204" s="110"/>
      <c r="L204" s="108"/>
      <c r="M204" s="108"/>
      <c r="N204" s="108"/>
      <c r="O204" s="108"/>
      <c r="P204" s="108"/>
      <c r="Q204" s="100"/>
      <c r="R204" s="96"/>
      <c r="S204" s="96"/>
      <c r="T204" s="87"/>
      <c r="U204" s="87"/>
      <c r="V204" s="96"/>
      <c r="W204" s="96"/>
      <c r="X204" s="96"/>
      <c r="Y204" s="96"/>
      <c r="Z204" s="96"/>
    </row>
    <row r="205" spans="1:26" x14ac:dyDescent="0.25">
      <c r="A205" s="183"/>
      <c r="B205" s="183"/>
      <c r="C205" s="183"/>
      <c r="D205" s="184"/>
      <c r="E205" s="184"/>
      <c r="F205" s="87"/>
      <c r="G205" s="95"/>
      <c r="H205" s="109"/>
      <c r="I205" s="110"/>
      <c r="J205" s="110"/>
      <c r="K205" s="110"/>
      <c r="L205" s="108"/>
      <c r="M205" s="108"/>
      <c r="N205" s="108"/>
      <c r="O205" s="108"/>
      <c r="P205" s="108"/>
      <c r="Q205" s="100"/>
      <c r="R205" s="96"/>
      <c r="S205" s="96"/>
      <c r="T205" s="87"/>
      <c r="U205" s="87"/>
      <c r="V205" s="96"/>
      <c r="W205" s="96"/>
      <c r="X205" s="96"/>
      <c r="Y205" s="96"/>
      <c r="Z205" s="96"/>
    </row>
    <row r="206" spans="1:26" x14ac:dyDescent="0.25">
      <c r="A206" s="183"/>
      <c r="B206" s="183"/>
      <c r="C206" s="183"/>
      <c r="D206" s="184"/>
      <c r="E206" s="184"/>
      <c r="F206" s="87"/>
      <c r="G206" s="95"/>
      <c r="H206" s="109"/>
      <c r="I206" s="110"/>
      <c r="J206" s="110"/>
      <c r="K206" s="110"/>
      <c r="L206" s="108"/>
      <c r="M206" s="108"/>
      <c r="N206" s="108"/>
      <c r="O206" s="108"/>
      <c r="P206" s="108"/>
      <c r="Q206" s="100"/>
      <c r="R206" s="96"/>
      <c r="S206" s="96"/>
      <c r="T206" s="87"/>
      <c r="U206" s="87"/>
      <c r="V206" s="96"/>
      <c r="W206" s="96"/>
      <c r="X206" s="96"/>
      <c r="Y206" s="96"/>
      <c r="Z206" s="96"/>
    </row>
    <row r="207" spans="1:26" x14ac:dyDescent="0.25">
      <c r="A207" s="183"/>
      <c r="B207" s="183"/>
      <c r="C207" s="183"/>
      <c r="D207" s="184"/>
      <c r="E207" s="184"/>
      <c r="F207" s="87"/>
      <c r="G207" s="95"/>
      <c r="H207" s="108"/>
      <c r="I207" s="108"/>
      <c r="J207" s="108"/>
      <c r="K207" s="108"/>
      <c r="L207" s="108"/>
      <c r="M207" s="108"/>
      <c r="N207" s="108"/>
      <c r="O207" s="108"/>
      <c r="P207" s="108"/>
      <c r="Q207" s="100"/>
      <c r="R207" s="96"/>
      <c r="S207" s="96"/>
      <c r="T207" s="87"/>
      <c r="U207" s="87"/>
      <c r="V207" s="96"/>
      <c r="W207" s="96"/>
      <c r="X207" s="96"/>
      <c r="Y207" s="96"/>
      <c r="Z207" s="96"/>
    </row>
    <row r="208" spans="1:26" x14ac:dyDescent="0.25">
      <c r="A208" s="183"/>
      <c r="B208" s="183"/>
      <c r="C208" s="183"/>
      <c r="D208" s="184"/>
      <c r="E208" s="184"/>
      <c r="F208" s="87"/>
      <c r="G208" s="95"/>
      <c r="H208" s="108"/>
      <c r="I208" s="108"/>
      <c r="J208" s="108"/>
      <c r="K208" s="108"/>
      <c r="L208" s="108"/>
      <c r="M208" s="108"/>
      <c r="N208" s="108"/>
      <c r="O208" s="108"/>
      <c r="P208" s="108"/>
      <c r="Q208" s="100"/>
      <c r="R208" s="96"/>
      <c r="S208" s="96"/>
      <c r="T208" s="87"/>
      <c r="U208" s="87"/>
      <c r="V208" s="96"/>
      <c r="W208" s="96"/>
      <c r="X208" s="96"/>
      <c r="Y208" s="96"/>
      <c r="Z208" s="96"/>
    </row>
    <row r="209" spans="1:26" x14ac:dyDescent="0.25">
      <c r="A209" s="183"/>
      <c r="B209" s="183"/>
      <c r="C209" s="183"/>
      <c r="D209" s="184"/>
      <c r="E209" s="184"/>
      <c r="F209" s="87"/>
      <c r="G209" s="95"/>
      <c r="H209" s="110"/>
      <c r="I209" s="110"/>
      <c r="J209" s="110"/>
      <c r="K209" s="110"/>
      <c r="L209" s="110"/>
      <c r="M209" s="108"/>
      <c r="N209" s="108"/>
      <c r="O209" s="110"/>
      <c r="P209" s="110"/>
      <c r="Q209" s="111"/>
      <c r="R209" s="97"/>
      <c r="S209" s="97"/>
      <c r="T209" s="87"/>
      <c r="U209" s="87"/>
      <c r="V209" s="96"/>
      <c r="W209" s="96"/>
      <c r="X209" s="96"/>
      <c r="Y209" s="96"/>
      <c r="Z209" s="96"/>
    </row>
    <row r="210" spans="1:26" x14ac:dyDescent="0.25">
      <c r="A210" s="183"/>
      <c r="B210" s="183"/>
      <c r="C210" s="183"/>
      <c r="D210" s="184"/>
      <c r="E210" s="184"/>
      <c r="F210" s="87"/>
      <c r="G210" s="95"/>
      <c r="H210" s="109"/>
      <c r="I210" s="109"/>
      <c r="J210" s="109"/>
      <c r="K210" s="109"/>
      <c r="L210" s="109"/>
      <c r="M210" s="108"/>
      <c r="N210" s="108"/>
      <c r="O210" s="109"/>
      <c r="P210" s="109"/>
      <c r="Q210" s="103"/>
      <c r="R210" s="98"/>
      <c r="S210" s="98"/>
      <c r="T210" s="87"/>
      <c r="U210" s="87"/>
      <c r="V210" s="96"/>
      <c r="W210" s="96"/>
      <c r="X210" s="96"/>
      <c r="Y210" s="96"/>
      <c r="Z210" s="96"/>
    </row>
    <row r="211" spans="1:26" x14ac:dyDescent="0.25">
      <c r="A211" s="183"/>
      <c r="B211" s="183"/>
      <c r="C211" s="183"/>
      <c r="D211" s="184"/>
      <c r="E211" s="184"/>
      <c r="F211" s="87"/>
      <c r="G211" s="95"/>
      <c r="H211" s="108"/>
      <c r="I211" s="108"/>
      <c r="J211" s="108"/>
      <c r="K211" s="108"/>
      <c r="L211" s="108"/>
      <c r="M211" s="108"/>
      <c r="N211" s="108"/>
      <c r="O211" s="108"/>
      <c r="P211" s="108"/>
      <c r="Q211" s="100"/>
      <c r="R211" s="96"/>
      <c r="S211" s="96"/>
      <c r="T211" s="87"/>
      <c r="U211" s="87"/>
      <c r="V211" s="96"/>
      <c r="W211" s="96"/>
      <c r="X211" s="96"/>
      <c r="Y211" s="96"/>
      <c r="Z211" s="96"/>
    </row>
    <row r="212" spans="1:26" x14ac:dyDescent="0.25">
      <c r="A212" s="183"/>
      <c r="B212" s="183"/>
      <c r="C212" s="183"/>
      <c r="D212" s="184"/>
      <c r="E212" s="184"/>
      <c r="F212" s="87"/>
      <c r="G212" s="95"/>
      <c r="H212" s="108"/>
      <c r="I212" s="108"/>
      <c r="J212" s="108"/>
      <c r="K212" s="108"/>
      <c r="L212" s="108"/>
      <c r="M212" s="108"/>
      <c r="N212" s="108"/>
      <c r="O212" s="108"/>
      <c r="P212" s="108"/>
      <c r="Q212" s="100"/>
      <c r="R212" s="96"/>
      <c r="S212" s="96"/>
      <c r="T212" s="87"/>
      <c r="U212" s="87"/>
      <c r="V212" s="96"/>
      <c r="W212" s="96"/>
      <c r="X212" s="96"/>
      <c r="Y212" s="96"/>
      <c r="Z212" s="96"/>
    </row>
    <row r="213" spans="1:26" x14ac:dyDescent="0.25">
      <c r="A213" s="183"/>
      <c r="B213" s="183"/>
      <c r="C213" s="183"/>
      <c r="D213" s="184"/>
      <c r="E213" s="184"/>
      <c r="F213" s="87"/>
      <c r="G213" s="95"/>
      <c r="H213" s="108"/>
      <c r="I213" s="108"/>
      <c r="J213" s="108"/>
      <c r="K213" s="108"/>
      <c r="L213" s="108"/>
      <c r="M213" s="108"/>
      <c r="N213" s="108"/>
      <c r="O213" s="108"/>
      <c r="P213" s="108"/>
      <c r="Q213" s="100"/>
      <c r="R213" s="96"/>
      <c r="S213" s="96"/>
      <c r="T213" s="87"/>
      <c r="U213" s="87"/>
      <c r="V213" s="96"/>
      <c r="W213" s="96"/>
      <c r="X213" s="96"/>
      <c r="Y213" s="96"/>
      <c r="Z213" s="96"/>
    </row>
    <row r="214" spans="1:26" x14ac:dyDescent="0.25">
      <c r="A214" s="183"/>
      <c r="B214" s="183"/>
      <c r="C214" s="183"/>
      <c r="D214" s="184"/>
      <c r="E214" s="184"/>
      <c r="F214" s="87"/>
      <c r="G214" s="95"/>
      <c r="H214" s="108"/>
      <c r="I214" s="108"/>
      <c r="J214" s="108"/>
      <c r="K214" s="108"/>
      <c r="L214" s="108"/>
      <c r="M214" s="108"/>
      <c r="N214" s="108"/>
      <c r="O214" s="108"/>
      <c r="P214" s="108"/>
      <c r="Q214" s="100"/>
      <c r="R214" s="96"/>
      <c r="S214" s="96"/>
      <c r="T214" s="87"/>
      <c r="U214" s="87"/>
      <c r="V214" s="96"/>
      <c r="W214" s="96"/>
      <c r="X214" s="96"/>
      <c r="Y214" s="96"/>
      <c r="Z214" s="96"/>
    </row>
    <row r="215" spans="1:26" x14ac:dyDescent="0.25">
      <c r="A215" s="183"/>
      <c r="B215" s="183"/>
      <c r="C215" s="183"/>
      <c r="D215" s="184"/>
      <c r="E215" s="184"/>
      <c r="F215" s="87"/>
      <c r="G215" s="87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96"/>
      <c r="S215" s="96"/>
      <c r="T215" s="87"/>
      <c r="U215" s="87"/>
      <c r="V215" s="96"/>
      <c r="W215" s="96"/>
      <c r="X215" s="96"/>
      <c r="Y215" s="96"/>
      <c r="Z215" s="96"/>
    </row>
    <row r="216" spans="1:26" x14ac:dyDescent="0.25">
      <c r="A216" s="183"/>
      <c r="B216" s="183"/>
      <c r="C216" s="183"/>
      <c r="D216" s="184"/>
      <c r="E216" s="184"/>
      <c r="F216" s="87"/>
      <c r="G216" s="87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96"/>
      <c r="S216" s="96"/>
      <c r="T216" s="87"/>
      <c r="U216" s="87"/>
      <c r="V216" s="96"/>
      <c r="W216" s="96"/>
      <c r="X216" s="96"/>
      <c r="Y216" s="96"/>
      <c r="Z216" s="96"/>
    </row>
    <row r="217" spans="1:26" x14ac:dyDescent="0.25">
      <c r="A217" s="183"/>
      <c r="B217" s="183"/>
      <c r="C217" s="183"/>
      <c r="D217" s="184"/>
      <c r="E217" s="184"/>
      <c r="F217" s="87"/>
      <c r="G217" s="87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96"/>
      <c r="S217" s="96"/>
      <c r="T217" s="87"/>
      <c r="U217" s="87"/>
      <c r="V217" s="96"/>
      <c r="W217" s="96"/>
      <c r="X217" s="96"/>
      <c r="Y217" s="96"/>
      <c r="Z217" s="96"/>
    </row>
    <row r="218" spans="1:26" x14ac:dyDescent="0.25">
      <c r="A218" s="183"/>
      <c r="B218" s="183"/>
      <c r="C218" s="183"/>
      <c r="D218" s="184"/>
      <c r="E218" s="184"/>
      <c r="F218" s="87"/>
      <c r="G218" s="87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96"/>
      <c r="S218" s="96"/>
      <c r="T218" s="87"/>
      <c r="U218" s="87"/>
      <c r="V218" s="96"/>
      <c r="W218" s="96"/>
      <c r="X218" s="96"/>
      <c r="Y218" s="96"/>
      <c r="Z218" s="96"/>
    </row>
    <row r="219" spans="1:26" x14ac:dyDescent="0.25">
      <c r="A219" s="183"/>
      <c r="B219" s="183"/>
      <c r="C219" s="183"/>
      <c r="D219" s="184"/>
      <c r="E219" s="184"/>
      <c r="F219" s="87"/>
      <c r="G219" s="87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96"/>
      <c r="S219" s="96"/>
      <c r="T219" s="87"/>
      <c r="U219" s="87"/>
      <c r="V219" s="96"/>
      <c r="W219" s="96"/>
      <c r="X219" s="96"/>
      <c r="Y219" s="96"/>
      <c r="Z219" s="96"/>
    </row>
    <row r="220" spans="1:26" x14ac:dyDescent="0.25">
      <c r="A220" s="183"/>
      <c r="B220" s="183"/>
      <c r="C220" s="183"/>
      <c r="D220" s="184"/>
      <c r="E220" s="184"/>
      <c r="F220" s="87"/>
      <c r="G220" s="87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96"/>
      <c r="S220" s="96"/>
      <c r="T220" s="87"/>
      <c r="U220" s="87"/>
      <c r="V220" s="96"/>
      <c r="W220" s="96"/>
      <c r="X220" s="96"/>
      <c r="Y220" s="96"/>
      <c r="Z220" s="96"/>
    </row>
    <row r="221" spans="1:26" x14ac:dyDescent="0.25">
      <c r="A221" s="183"/>
      <c r="B221" s="183"/>
      <c r="C221" s="183"/>
      <c r="D221" s="184"/>
      <c r="E221" s="184"/>
      <c r="F221" s="87"/>
      <c r="G221" s="87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96"/>
      <c r="S221" s="96"/>
      <c r="T221" s="87"/>
      <c r="U221" s="87"/>
      <c r="V221" s="96"/>
      <c r="W221" s="96"/>
      <c r="X221" s="96"/>
      <c r="Y221" s="96"/>
      <c r="Z221" s="96"/>
    </row>
    <row r="222" spans="1:26" x14ac:dyDescent="0.25">
      <c r="A222" s="183"/>
      <c r="B222" s="183"/>
      <c r="C222" s="183"/>
      <c r="D222" s="184"/>
      <c r="E222" s="184"/>
      <c r="F222" s="87"/>
      <c r="G222" s="87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96"/>
      <c r="S222" s="96"/>
      <c r="T222" s="87"/>
      <c r="U222" s="87"/>
      <c r="V222" s="96"/>
      <c r="W222" s="96"/>
      <c r="X222" s="96"/>
      <c r="Y222" s="96"/>
      <c r="Z222" s="96"/>
    </row>
    <row r="223" spans="1:26" x14ac:dyDescent="0.25">
      <c r="A223" s="183"/>
      <c r="B223" s="183"/>
      <c r="C223" s="183"/>
      <c r="D223" s="184"/>
      <c r="E223" s="184"/>
      <c r="F223" s="87"/>
      <c r="G223" s="87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96"/>
      <c r="S223" s="96"/>
      <c r="T223" s="87"/>
      <c r="U223" s="87"/>
      <c r="V223" s="96"/>
      <c r="W223" s="96"/>
      <c r="X223" s="96"/>
      <c r="Y223" s="96"/>
      <c r="Z223" s="96"/>
    </row>
    <row r="224" spans="1:26" x14ac:dyDescent="0.25">
      <c r="A224" s="183"/>
      <c r="B224" s="183"/>
      <c r="C224" s="183"/>
      <c r="D224" s="184"/>
      <c r="E224" s="184"/>
      <c r="F224" s="87"/>
      <c r="G224" s="87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96"/>
      <c r="S224" s="96"/>
      <c r="T224" s="87"/>
      <c r="U224" s="87"/>
      <c r="V224" s="96"/>
      <c r="W224" s="96"/>
      <c r="X224" s="96"/>
      <c r="Y224" s="96"/>
      <c r="Z224" s="96"/>
    </row>
    <row r="225" spans="1:26" x14ac:dyDescent="0.25">
      <c r="A225" s="183"/>
      <c r="B225" s="183"/>
      <c r="C225" s="183"/>
      <c r="D225" s="184"/>
      <c r="E225" s="184"/>
      <c r="F225" s="87"/>
      <c r="G225" s="87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96"/>
      <c r="S225" s="96"/>
      <c r="T225" s="87"/>
      <c r="U225" s="87"/>
      <c r="V225" s="96"/>
      <c r="W225" s="96"/>
      <c r="X225" s="96"/>
      <c r="Y225" s="96"/>
      <c r="Z225" s="96"/>
    </row>
    <row r="226" spans="1:26" x14ac:dyDescent="0.25">
      <c r="A226" s="183"/>
      <c r="B226" s="183"/>
      <c r="C226" s="183"/>
      <c r="D226" s="184"/>
      <c r="E226" s="184"/>
      <c r="F226" s="87"/>
      <c r="G226" s="87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96"/>
      <c r="S226" s="96"/>
      <c r="T226" s="87"/>
      <c r="U226" s="87"/>
      <c r="V226" s="96"/>
      <c r="W226" s="96"/>
      <c r="X226" s="96"/>
      <c r="Y226" s="96"/>
      <c r="Z226" s="96"/>
    </row>
    <row r="227" spans="1:26" x14ac:dyDescent="0.25">
      <c r="A227" s="183"/>
      <c r="B227" s="183"/>
      <c r="C227" s="183"/>
      <c r="D227" s="184"/>
      <c r="E227" s="184"/>
      <c r="F227" s="87"/>
      <c r="G227" s="87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96"/>
      <c r="S227" s="96"/>
      <c r="T227" s="87"/>
      <c r="U227" s="87"/>
      <c r="V227" s="96"/>
      <c r="W227" s="96"/>
      <c r="X227" s="96"/>
      <c r="Y227" s="96"/>
      <c r="Z227" s="96"/>
    </row>
    <row r="228" spans="1:26" x14ac:dyDescent="0.25">
      <c r="A228" s="183"/>
      <c r="B228" s="183"/>
      <c r="C228" s="183"/>
      <c r="D228" s="184"/>
      <c r="E228" s="184"/>
      <c r="F228" s="87"/>
      <c r="G228" s="87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96"/>
      <c r="S228" s="96"/>
      <c r="T228" s="87"/>
      <c r="U228" s="87"/>
      <c r="V228" s="96"/>
      <c r="W228" s="96"/>
      <c r="X228" s="96"/>
      <c r="Y228" s="96"/>
      <c r="Z228" s="96"/>
    </row>
    <row r="229" spans="1:26" x14ac:dyDescent="0.25">
      <c r="A229" s="183"/>
      <c r="B229" s="183"/>
      <c r="C229" s="183"/>
      <c r="D229" s="184"/>
      <c r="E229" s="184"/>
      <c r="F229" s="87"/>
      <c r="G229" s="87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96"/>
      <c r="S229" s="96"/>
      <c r="T229" s="87"/>
      <c r="U229" s="87"/>
      <c r="V229" s="96"/>
      <c r="W229" s="96"/>
      <c r="X229" s="96"/>
      <c r="Y229" s="96"/>
      <c r="Z229" s="96"/>
    </row>
    <row r="230" spans="1:26" x14ac:dyDescent="0.25">
      <c r="A230" s="183"/>
      <c r="B230" s="183"/>
      <c r="C230" s="183"/>
      <c r="D230" s="184"/>
      <c r="E230" s="184"/>
      <c r="F230" s="87"/>
      <c r="G230" s="87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96"/>
      <c r="S230" s="96"/>
      <c r="T230" s="87"/>
      <c r="U230" s="87"/>
      <c r="V230" s="96"/>
      <c r="W230" s="96"/>
      <c r="X230" s="96"/>
      <c r="Y230" s="96"/>
      <c r="Z230" s="96"/>
    </row>
    <row r="231" spans="1:26" x14ac:dyDescent="0.25">
      <c r="A231" s="183"/>
      <c r="B231" s="183"/>
      <c r="C231" s="183"/>
      <c r="D231" s="184"/>
      <c r="E231" s="184"/>
      <c r="F231" s="87"/>
      <c r="G231" s="87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96"/>
      <c r="S231" s="96"/>
      <c r="T231" s="87"/>
      <c r="U231" s="87"/>
      <c r="V231" s="96"/>
      <c r="W231" s="96"/>
      <c r="X231" s="96"/>
      <c r="Y231" s="96"/>
      <c r="Z231" s="96"/>
    </row>
    <row r="232" spans="1:26" x14ac:dyDescent="0.25">
      <c r="A232" s="183"/>
      <c r="B232" s="183"/>
      <c r="C232" s="183"/>
      <c r="D232" s="184"/>
      <c r="E232" s="184"/>
      <c r="F232" s="87"/>
      <c r="G232" s="87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96"/>
      <c r="S232" s="96"/>
      <c r="T232" s="87"/>
      <c r="U232" s="87"/>
      <c r="V232" s="96"/>
      <c r="W232" s="96"/>
      <c r="X232" s="96"/>
      <c r="Y232" s="96"/>
      <c r="Z232" s="96"/>
    </row>
    <row r="233" spans="1:26" x14ac:dyDescent="0.25">
      <c r="A233" s="183"/>
      <c r="B233" s="183"/>
      <c r="C233" s="183"/>
      <c r="D233" s="184"/>
      <c r="E233" s="184"/>
      <c r="F233" s="87"/>
      <c r="G233" s="87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96"/>
      <c r="S233" s="96"/>
      <c r="T233" s="87"/>
      <c r="U233" s="87"/>
      <c r="V233" s="96"/>
      <c r="W233" s="96"/>
      <c r="X233" s="96"/>
      <c r="Y233" s="96"/>
      <c r="Z233" s="96"/>
    </row>
    <row r="234" spans="1:26" x14ac:dyDescent="0.25">
      <c r="A234" s="183"/>
      <c r="B234" s="183"/>
      <c r="C234" s="183"/>
      <c r="D234" s="184"/>
      <c r="E234" s="184"/>
      <c r="F234" s="87"/>
      <c r="G234" s="87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96"/>
      <c r="S234" s="96"/>
      <c r="T234" s="87"/>
      <c r="U234" s="87"/>
      <c r="V234" s="96"/>
      <c r="W234" s="96"/>
      <c r="X234" s="96"/>
      <c r="Y234" s="96"/>
      <c r="Z234" s="96"/>
    </row>
    <row r="235" spans="1:26" x14ac:dyDescent="0.25">
      <c r="A235" s="183"/>
      <c r="B235" s="183"/>
      <c r="C235" s="183"/>
      <c r="D235" s="184"/>
      <c r="E235" s="184"/>
      <c r="F235" s="87"/>
      <c r="G235" s="87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96"/>
      <c r="S235" s="96"/>
      <c r="T235" s="87"/>
      <c r="U235" s="87"/>
      <c r="V235" s="96"/>
      <c r="W235" s="96"/>
      <c r="X235" s="96"/>
      <c r="Y235" s="96"/>
      <c r="Z235" s="96"/>
    </row>
    <row r="236" spans="1:26" x14ac:dyDescent="0.25">
      <c r="A236" s="183"/>
      <c r="B236" s="183"/>
      <c r="C236" s="183"/>
      <c r="D236" s="184"/>
      <c r="E236" s="184"/>
      <c r="F236" s="87"/>
      <c r="G236" s="87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96"/>
      <c r="S236" s="96"/>
      <c r="T236" s="87"/>
      <c r="U236" s="87"/>
      <c r="V236" s="96"/>
      <c r="W236" s="96"/>
      <c r="X236" s="96"/>
      <c r="Y236" s="96"/>
      <c r="Z236" s="96"/>
    </row>
    <row r="237" spans="1:26" x14ac:dyDescent="0.25">
      <c r="A237" s="183"/>
      <c r="B237" s="183"/>
      <c r="C237" s="183"/>
      <c r="D237" s="184"/>
      <c r="E237" s="184"/>
      <c r="F237" s="87"/>
      <c r="G237" s="87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96"/>
      <c r="S237" s="96"/>
      <c r="T237" s="87"/>
      <c r="U237" s="87"/>
      <c r="V237" s="96"/>
      <c r="W237" s="96"/>
      <c r="X237" s="96"/>
      <c r="Y237" s="96"/>
      <c r="Z237" s="96"/>
    </row>
    <row r="238" spans="1:26" x14ac:dyDescent="0.25">
      <c r="A238" s="183"/>
      <c r="B238" s="183"/>
      <c r="C238" s="183"/>
      <c r="D238" s="184"/>
      <c r="E238" s="184"/>
      <c r="F238" s="87"/>
      <c r="G238" s="87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96"/>
      <c r="S238" s="96"/>
      <c r="T238" s="87"/>
      <c r="U238" s="87"/>
      <c r="V238" s="96"/>
      <c r="W238" s="96"/>
      <c r="X238" s="96"/>
      <c r="Y238" s="96"/>
      <c r="Z238" s="96"/>
    </row>
    <row r="239" spans="1:26" x14ac:dyDescent="0.25">
      <c r="A239" s="183"/>
      <c r="B239" s="183"/>
      <c r="C239" s="183"/>
      <c r="D239" s="184"/>
      <c r="E239" s="184"/>
      <c r="F239" s="87"/>
      <c r="G239" s="87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96"/>
      <c r="S239" s="96"/>
      <c r="T239" s="87"/>
      <c r="U239" s="87"/>
      <c r="V239" s="96"/>
      <c r="W239" s="96"/>
      <c r="X239" s="96"/>
      <c r="Y239" s="96"/>
      <c r="Z239" s="96"/>
    </row>
    <row r="240" spans="1:26" x14ac:dyDescent="0.25">
      <c r="A240" s="183"/>
      <c r="B240" s="183"/>
      <c r="C240" s="183"/>
      <c r="D240" s="184"/>
      <c r="E240" s="184"/>
      <c r="F240" s="87"/>
      <c r="G240" s="87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96"/>
      <c r="S240" s="96"/>
      <c r="T240" s="87"/>
      <c r="U240" s="87"/>
      <c r="V240" s="96"/>
      <c r="W240" s="96"/>
      <c r="X240" s="96"/>
      <c r="Y240" s="96"/>
      <c r="Z240" s="96"/>
    </row>
    <row r="241" spans="1:26" x14ac:dyDescent="0.25">
      <c r="A241" s="183"/>
      <c r="B241" s="183"/>
      <c r="C241" s="183"/>
      <c r="D241" s="184"/>
      <c r="E241" s="184"/>
      <c r="F241" s="87"/>
      <c r="G241" s="87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96"/>
      <c r="S241" s="96"/>
      <c r="T241" s="87"/>
      <c r="U241" s="87"/>
      <c r="V241" s="96"/>
      <c r="W241" s="96"/>
      <c r="X241" s="96"/>
      <c r="Y241" s="96"/>
      <c r="Z241" s="96"/>
    </row>
    <row r="242" spans="1:26" x14ac:dyDescent="0.25">
      <c r="A242" s="183"/>
      <c r="B242" s="183"/>
      <c r="C242" s="183"/>
      <c r="D242" s="184"/>
      <c r="E242" s="184"/>
      <c r="F242" s="87"/>
      <c r="G242" s="87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96"/>
      <c r="S242" s="96"/>
      <c r="T242" s="87"/>
      <c r="U242" s="87"/>
      <c r="V242" s="96"/>
      <c r="W242" s="96"/>
      <c r="X242" s="96"/>
      <c r="Y242" s="96"/>
      <c r="Z242" s="96"/>
    </row>
    <row r="243" spans="1:26" x14ac:dyDescent="0.25">
      <c r="A243" s="183"/>
      <c r="B243" s="183"/>
      <c r="C243" s="183"/>
      <c r="D243" s="184"/>
      <c r="E243" s="184"/>
      <c r="F243" s="87"/>
      <c r="G243" s="87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96"/>
      <c r="S243" s="96"/>
      <c r="T243" s="87"/>
      <c r="U243" s="87"/>
      <c r="V243" s="96"/>
      <c r="W243" s="96"/>
      <c r="X243" s="96"/>
      <c r="Y243" s="96"/>
      <c r="Z243" s="96"/>
    </row>
    <row r="244" spans="1:26" x14ac:dyDescent="0.25">
      <c r="A244" s="183"/>
      <c r="B244" s="183"/>
      <c r="C244" s="183"/>
      <c r="D244" s="184"/>
      <c r="E244" s="184"/>
      <c r="F244" s="87"/>
      <c r="G244" s="87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96"/>
      <c r="S244" s="96"/>
      <c r="T244" s="87"/>
      <c r="U244" s="87"/>
      <c r="V244" s="96"/>
      <c r="W244" s="96"/>
      <c r="X244" s="96"/>
      <c r="Y244" s="96"/>
      <c r="Z244" s="96"/>
    </row>
    <row r="245" spans="1:26" x14ac:dyDescent="0.25">
      <c r="A245" s="183"/>
      <c r="B245" s="183"/>
      <c r="C245" s="183"/>
      <c r="D245" s="184"/>
      <c r="E245" s="184"/>
      <c r="F245" s="87"/>
      <c r="G245" s="87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96"/>
      <c r="S245" s="96"/>
      <c r="T245" s="87"/>
      <c r="U245" s="87"/>
      <c r="V245" s="96"/>
      <c r="W245" s="96"/>
      <c r="X245" s="96"/>
      <c r="Y245" s="96"/>
      <c r="Z245" s="96"/>
    </row>
    <row r="246" spans="1:26" x14ac:dyDescent="0.25">
      <c r="A246" s="183"/>
      <c r="B246" s="183"/>
      <c r="C246" s="183"/>
      <c r="D246" s="184"/>
      <c r="E246" s="184"/>
      <c r="F246" s="87"/>
      <c r="G246" s="87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96"/>
      <c r="S246" s="96"/>
      <c r="T246" s="87"/>
      <c r="U246" s="87"/>
      <c r="V246" s="96"/>
      <c r="W246" s="96"/>
      <c r="X246" s="96"/>
      <c r="Y246" s="96"/>
      <c r="Z246" s="96"/>
    </row>
    <row r="247" spans="1:26" x14ac:dyDescent="0.25">
      <c r="A247" s="183"/>
      <c r="B247" s="183"/>
      <c r="C247" s="183"/>
      <c r="D247" s="184"/>
      <c r="E247" s="184"/>
      <c r="F247" s="87"/>
      <c r="G247" s="87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96"/>
      <c r="S247" s="96"/>
      <c r="T247" s="87"/>
      <c r="U247" s="87"/>
      <c r="V247" s="96"/>
      <c r="W247" s="96"/>
      <c r="X247" s="96"/>
      <c r="Y247" s="96"/>
      <c r="Z247" s="96"/>
    </row>
    <row r="248" spans="1:26" x14ac:dyDescent="0.25">
      <c r="A248" s="183"/>
      <c r="B248" s="183"/>
      <c r="C248" s="183"/>
      <c r="D248" s="184"/>
      <c r="E248" s="184"/>
      <c r="F248" s="87"/>
      <c r="G248" s="87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96"/>
      <c r="S248" s="96"/>
      <c r="T248" s="87"/>
      <c r="U248" s="87"/>
      <c r="V248" s="96"/>
      <c r="W248" s="96"/>
      <c r="X248" s="96"/>
      <c r="Y248" s="96"/>
      <c r="Z248" s="96"/>
    </row>
    <row r="249" spans="1:26" x14ac:dyDescent="0.25">
      <c r="A249" s="183"/>
      <c r="B249" s="183"/>
      <c r="C249" s="183"/>
      <c r="D249" s="184"/>
      <c r="E249" s="184"/>
      <c r="F249" s="87"/>
      <c r="G249" s="87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96"/>
      <c r="S249" s="96"/>
      <c r="T249" s="87"/>
      <c r="U249" s="87"/>
      <c r="V249" s="96"/>
      <c r="W249" s="96"/>
      <c r="X249" s="96"/>
      <c r="Y249" s="96"/>
      <c r="Z249" s="96"/>
    </row>
    <row r="250" spans="1:26" x14ac:dyDescent="0.25">
      <c r="A250" s="183"/>
      <c r="B250" s="183"/>
      <c r="C250" s="183"/>
      <c r="D250" s="184"/>
      <c r="E250" s="184"/>
      <c r="F250" s="87"/>
      <c r="G250" s="87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96"/>
      <c r="S250" s="96"/>
      <c r="T250" s="87"/>
      <c r="U250" s="87"/>
      <c r="V250" s="96"/>
      <c r="W250" s="96"/>
      <c r="X250" s="96"/>
      <c r="Y250" s="96"/>
      <c r="Z250" s="96"/>
    </row>
    <row r="251" spans="1:26" x14ac:dyDescent="0.25">
      <c r="A251" s="183"/>
      <c r="B251" s="183"/>
      <c r="C251" s="183"/>
      <c r="D251" s="184"/>
      <c r="E251" s="184"/>
      <c r="F251" s="87"/>
      <c r="G251" s="87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96"/>
      <c r="S251" s="96"/>
      <c r="T251" s="87"/>
      <c r="U251" s="87"/>
      <c r="V251" s="96"/>
      <c r="W251" s="96"/>
      <c r="X251" s="96"/>
      <c r="Y251" s="96"/>
      <c r="Z251" s="96"/>
    </row>
    <row r="252" spans="1:26" x14ac:dyDescent="0.25">
      <c r="A252" s="183"/>
      <c r="B252" s="183"/>
      <c r="C252" s="183"/>
      <c r="D252" s="184"/>
      <c r="E252" s="184"/>
      <c r="F252" s="87"/>
      <c r="G252" s="87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96"/>
      <c r="S252" s="96"/>
      <c r="T252" s="87"/>
      <c r="U252" s="87"/>
      <c r="V252" s="96"/>
      <c r="W252" s="96"/>
      <c r="X252" s="96"/>
      <c r="Y252" s="96"/>
      <c r="Z252" s="96"/>
    </row>
    <row r="253" spans="1:26" x14ac:dyDescent="0.25">
      <c r="A253" s="87"/>
      <c r="B253" s="87"/>
      <c r="C253" s="183"/>
      <c r="D253" s="184"/>
      <c r="E253" s="184"/>
      <c r="F253" s="87"/>
      <c r="G253" s="87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96"/>
      <c r="S253" s="96"/>
      <c r="T253" s="87"/>
      <c r="U253" s="87"/>
      <c r="V253" s="96"/>
      <c r="W253" s="96"/>
      <c r="X253" s="96"/>
      <c r="Y253" s="96"/>
      <c r="Z253" s="96"/>
    </row>
    <row r="254" spans="1:26" x14ac:dyDescent="0.25">
      <c r="A254" s="87"/>
      <c r="B254" s="87"/>
      <c r="C254" s="183"/>
      <c r="D254" s="184"/>
      <c r="E254" s="184"/>
      <c r="F254" s="87"/>
      <c r="G254" s="87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96"/>
      <c r="S254" s="96"/>
      <c r="T254" s="87"/>
      <c r="U254" s="87"/>
      <c r="V254" s="96"/>
      <c r="W254" s="96"/>
      <c r="X254" s="96"/>
      <c r="Y254" s="96"/>
      <c r="Z254" s="96"/>
    </row>
    <row r="255" spans="1:26" x14ac:dyDescent="0.25">
      <c r="A255" s="87"/>
      <c r="B255" s="87"/>
      <c r="C255" s="183"/>
      <c r="D255" s="184"/>
      <c r="E255" s="184"/>
      <c r="F255" s="87"/>
      <c r="G255" s="87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96"/>
      <c r="S255" s="96"/>
      <c r="T255" s="87"/>
      <c r="U255" s="87"/>
      <c r="V255" s="96"/>
      <c r="W255" s="96"/>
      <c r="X255" s="96"/>
      <c r="Y255" s="96"/>
      <c r="Z255" s="96"/>
    </row>
    <row r="256" spans="1:26" x14ac:dyDescent="0.25">
      <c r="A256" s="87"/>
      <c r="B256" s="87"/>
      <c r="C256" s="183"/>
      <c r="D256" s="184"/>
      <c r="E256" s="184"/>
      <c r="F256" s="87"/>
      <c r="G256" s="87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96"/>
      <c r="S256" s="96"/>
      <c r="T256" s="87"/>
      <c r="U256" s="87"/>
      <c r="V256" s="96"/>
      <c r="W256" s="96"/>
      <c r="X256" s="96"/>
      <c r="Y256" s="96"/>
      <c r="Z256" s="96"/>
    </row>
    <row r="257" spans="1:26" x14ac:dyDescent="0.25">
      <c r="A257" s="87"/>
      <c r="B257" s="87"/>
      <c r="C257" s="183"/>
      <c r="D257" s="184"/>
      <c r="E257" s="184"/>
      <c r="F257" s="87"/>
      <c r="G257" s="87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96"/>
      <c r="S257" s="96"/>
      <c r="T257" s="87"/>
      <c r="U257" s="87"/>
      <c r="V257" s="96"/>
      <c r="W257" s="96"/>
      <c r="X257" s="96"/>
      <c r="Y257" s="96"/>
      <c r="Z257" s="96"/>
    </row>
    <row r="258" spans="1:26" x14ac:dyDescent="0.25">
      <c r="F258" s="87"/>
      <c r="G258" s="87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96"/>
      <c r="S258" s="96"/>
      <c r="T258" s="87"/>
      <c r="U258" s="87"/>
      <c r="V258" s="96"/>
    </row>
    <row r="259" spans="1:26" x14ac:dyDescent="0.25">
      <c r="F259" s="87"/>
      <c r="G259" s="87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96"/>
      <c r="S259" s="96"/>
      <c r="T259" s="87"/>
      <c r="U259" s="87"/>
      <c r="V259" s="96"/>
    </row>
    <row r="260" spans="1:26" x14ac:dyDescent="0.25">
      <c r="F260" s="87"/>
      <c r="G260" s="87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96"/>
      <c r="S260" s="96"/>
      <c r="T260" s="87"/>
      <c r="U260" s="87"/>
      <c r="V260" s="96"/>
    </row>
    <row r="261" spans="1:26" x14ac:dyDescent="0.25">
      <c r="F261" s="87"/>
      <c r="G261" s="87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96"/>
      <c r="S261" s="96"/>
      <c r="T261" s="87"/>
      <c r="U261" s="87"/>
      <c r="V261" s="96"/>
    </row>
    <row r="262" spans="1:26" x14ac:dyDescent="0.25">
      <c r="F262" s="87"/>
      <c r="G262" s="87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96"/>
      <c r="S262" s="96"/>
      <c r="T262" s="87"/>
      <c r="U262" s="87"/>
      <c r="V262" s="96"/>
    </row>
    <row r="263" spans="1:26" x14ac:dyDescent="0.25">
      <c r="F263" s="87"/>
      <c r="G263" s="87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96"/>
      <c r="S263" s="96"/>
      <c r="T263" s="87"/>
      <c r="U263" s="87"/>
      <c r="V263" s="96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EJ59"/>
  <sheetViews>
    <sheetView zoomScale="60" zoomScaleNormal="60" workbookViewId="0">
      <selection sqref="A1:L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5" width="12.140625" customWidth="1"/>
    <col min="6" max="7" width="12.140625" style="177" customWidth="1"/>
    <col min="8" max="10" width="12.140625" customWidth="1"/>
    <col min="11" max="11" width="12.140625" style="177" customWidth="1"/>
    <col min="12" max="12" width="12.140625" customWidth="1"/>
    <col min="13" max="13" width="13.28515625" customWidth="1"/>
    <col min="14" max="14" width="12.140625" customWidth="1"/>
    <col min="15" max="15" width="6.140625" customWidth="1"/>
    <col min="18" max="18" width="12.85546875" customWidth="1"/>
    <col min="25" max="140" width="11.42578125" style="31"/>
  </cols>
  <sheetData>
    <row r="1" spans="1:140" ht="26.25" x14ac:dyDescent="0.4">
      <c r="A1" s="358" t="str">
        <f>Leyendas!C29</f>
        <v>Jamaica - FluID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15"/>
      <c r="N1" s="15"/>
    </row>
    <row r="2" spans="1:140" ht="15.75" x14ac:dyDescent="0.25">
      <c r="A2" s="364" t="s">
        <v>361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15"/>
      <c r="N2" s="212"/>
      <c r="O2" s="31"/>
      <c r="P2" s="31"/>
      <c r="Q2" s="31"/>
      <c r="AA2" s="286"/>
    </row>
    <row r="3" spans="1:140" ht="20.25" x14ac:dyDescent="0.3">
      <c r="A3" s="363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4"/>
      <c r="N3" s="212"/>
      <c r="O3" s="210"/>
      <c r="P3" s="212"/>
      <c r="Q3" s="31"/>
      <c r="X3" s="120"/>
    </row>
    <row r="4" spans="1:140" ht="15.75" x14ac:dyDescent="0.25">
      <c r="A4" s="359" t="s">
        <v>329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4"/>
      <c r="N4" s="85"/>
    </row>
    <row r="5" spans="1:140" ht="18.75" x14ac:dyDescent="0.25">
      <c r="C5" s="121"/>
      <c r="D5" s="361" t="s">
        <v>327</v>
      </c>
      <c r="E5" s="361"/>
      <c r="F5" s="361"/>
      <c r="G5" s="361"/>
      <c r="H5" s="361"/>
      <c r="I5" s="361"/>
      <c r="J5" s="361"/>
      <c r="K5" s="361"/>
      <c r="L5" s="361"/>
      <c r="M5" s="16"/>
      <c r="N5" s="16"/>
      <c r="O5" s="1"/>
      <c r="P5" s="362" t="s">
        <v>328</v>
      </c>
      <c r="Q5" s="362"/>
      <c r="R5" s="362"/>
      <c r="S5" s="362"/>
      <c r="T5" s="362"/>
      <c r="U5" s="362"/>
      <c r="V5" s="362"/>
      <c r="W5" s="362"/>
      <c r="X5" s="362"/>
      <c r="Y5" s="360"/>
      <c r="Z5" s="360"/>
      <c r="AA5" s="360"/>
      <c r="AB5" s="360"/>
      <c r="AC5" s="360"/>
      <c r="AD5" s="360"/>
      <c r="AE5" s="360"/>
      <c r="AF5" s="360"/>
      <c r="AG5" s="360"/>
      <c r="AH5" s="360"/>
    </row>
    <row r="6" spans="1:140" s="14" customFormat="1" ht="77.25" customHeight="1" x14ac:dyDescent="0.25">
      <c r="A6" s="20" t="s">
        <v>312</v>
      </c>
      <c r="B6" s="20" t="s">
        <v>209</v>
      </c>
      <c r="C6" s="17" t="s">
        <v>313</v>
      </c>
      <c r="D6" s="22" t="s">
        <v>271</v>
      </c>
      <c r="E6" s="22" t="s">
        <v>272</v>
      </c>
      <c r="F6" s="22" t="s">
        <v>273</v>
      </c>
      <c r="G6" s="22" t="s">
        <v>274</v>
      </c>
      <c r="H6" s="22" t="s">
        <v>275</v>
      </c>
      <c r="I6" s="22" t="s">
        <v>276</v>
      </c>
      <c r="J6" s="22" t="s">
        <v>396</v>
      </c>
      <c r="K6" s="22" t="s">
        <v>398</v>
      </c>
      <c r="L6" s="22" t="s">
        <v>277</v>
      </c>
      <c r="M6" s="18" t="s">
        <v>322</v>
      </c>
      <c r="N6" s="18" t="s">
        <v>323</v>
      </c>
      <c r="P6" s="291" t="s">
        <v>1</v>
      </c>
      <c r="Q6" s="291" t="s">
        <v>3</v>
      </c>
      <c r="R6" s="291" t="s">
        <v>324</v>
      </c>
      <c r="S6" s="291" t="s">
        <v>4</v>
      </c>
      <c r="T6" s="291" t="s">
        <v>227</v>
      </c>
      <c r="U6" s="292" t="s">
        <v>325</v>
      </c>
      <c r="V6" s="292" t="s">
        <v>2</v>
      </c>
      <c r="W6" s="292" t="s">
        <v>229</v>
      </c>
      <c r="X6" s="293" t="s">
        <v>326</v>
      </c>
      <c r="Y6" s="288"/>
      <c r="Z6" s="288"/>
      <c r="AA6" s="288"/>
      <c r="AB6" s="288"/>
      <c r="AC6" s="288"/>
      <c r="AD6" s="288"/>
      <c r="AE6" s="288"/>
      <c r="AF6" s="288"/>
      <c r="AG6" s="288"/>
      <c r="AH6" s="288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</row>
    <row r="7" spans="1:140" s="21" customFormat="1" ht="51" customHeight="1" x14ac:dyDescent="0.25">
      <c r="A7" s="26" t="s">
        <v>7</v>
      </c>
      <c r="B7" s="26" t="s">
        <v>5</v>
      </c>
      <c r="C7" s="26" t="s">
        <v>8</v>
      </c>
      <c r="D7" s="27" t="s">
        <v>314</v>
      </c>
      <c r="E7" s="27" t="s">
        <v>315</v>
      </c>
      <c r="F7" s="230" t="s">
        <v>316</v>
      </c>
      <c r="G7" s="230" t="s">
        <v>317</v>
      </c>
      <c r="H7" s="27" t="s">
        <v>318</v>
      </c>
      <c r="I7" s="27" t="s">
        <v>319</v>
      </c>
      <c r="J7" s="27" t="s">
        <v>402</v>
      </c>
      <c r="K7" s="27" t="s">
        <v>320</v>
      </c>
      <c r="L7" s="27" t="s">
        <v>321</v>
      </c>
      <c r="M7" s="27" t="s">
        <v>9</v>
      </c>
      <c r="N7" s="27" t="s">
        <v>10</v>
      </c>
      <c r="O7" s="28"/>
      <c r="P7" s="294" t="s">
        <v>11</v>
      </c>
      <c r="Q7" s="294" t="s">
        <v>12</v>
      </c>
      <c r="R7" s="294" t="s">
        <v>13</v>
      </c>
      <c r="S7" s="294" t="s">
        <v>14</v>
      </c>
      <c r="T7" s="294" t="s">
        <v>15</v>
      </c>
      <c r="U7" s="295" t="s">
        <v>16</v>
      </c>
      <c r="V7" s="295" t="s">
        <v>17</v>
      </c>
      <c r="W7" s="295" t="s">
        <v>18</v>
      </c>
      <c r="X7" s="295" t="s">
        <v>19</v>
      </c>
      <c r="Y7" s="86"/>
      <c r="Z7" s="86"/>
      <c r="AA7" s="86"/>
      <c r="AB7" s="289"/>
      <c r="AC7" s="289"/>
      <c r="AD7" s="289"/>
      <c r="AE7" s="289"/>
      <c r="AF7" s="289"/>
      <c r="AG7" s="289"/>
      <c r="AH7" s="289"/>
    </row>
    <row r="8" spans="1:140" s="157" customFormat="1" ht="13.5" customHeight="1" x14ac:dyDescent="0.25">
      <c r="A8" s="176" t="s">
        <v>395</v>
      </c>
      <c r="B8" s="166">
        <v>2018</v>
      </c>
      <c r="C8" s="165">
        <v>1</v>
      </c>
      <c r="D8" s="164"/>
      <c r="E8" s="164"/>
      <c r="F8" s="231"/>
      <c r="G8" s="231"/>
      <c r="H8" s="164"/>
      <c r="I8" s="164"/>
      <c r="J8" s="164"/>
      <c r="K8" s="231"/>
      <c r="L8" s="164"/>
      <c r="M8" s="163"/>
      <c r="N8" s="163"/>
      <c r="O8" s="162"/>
      <c r="P8" s="296"/>
      <c r="Q8" s="297"/>
      <c r="R8" s="297"/>
      <c r="S8" s="297"/>
      <c r="T8" s="298"/>
      <c r="U8" s="298"/>
      <c r="V8" s="299"/>
      <c r="W8" s="299"/>
      <c r="X8" s="300"/>
      <c r="Y8" s="290"/>
      <c r="Z8" s="287"/>
      <c r="AA8" s="287"/>
      <c r="AB8" s="287"/>
      <c r="AC8" s="287"/>
      <c r="AD8" s="287"/>
      <c r="AE8" s="287"/>
      <c r="AF8" s="287"/>
      <c r="AG8" s="287"/>
      <c r="AH8" s="287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  <c r="BM8" s="213"/>
      <c r="BN8" s="213"/>
      <c r="BO8" s="213"/>
      <c r="BP8" s="213"/>
      <c r="BQ8" s="213"/>
      <c r="BR8" s="213"/>
      <c r="BS8" s="213"/>
      <c r="BT8" s="213"/>
      <c r="BU8" s="213"/>
      <c r="BV8" s="213"/>
      <c r="BW8" s="213"/>
      <c r="BX8" s="213"/>
      <c r="BY8" s="213"/>
      <c r="BZ8" s="213"/>
      <c r="CA8" s="213"/>
      <c r="CB8" s="213"/>
      <c r="CC8" s="213"/>
      <c r="CD8" s="213"/>
      <c r="CE8" s="213"/>
      <c r="CF8" s="213"/>
      <c r="CG8" s="213"/>
      <c r="CH8" s="213"/>
      <c r="CI8" s="213"/>
      <c r="CJ8" s="213"/>
      <c r="CK8" s="213"/>
      <c r="CL8" s="213"/>
      <c r="CM8" s="213"/>
      <c r="CN8" s="213"/>
      <c r="CO8" s="213"/>
      <c r="CP8" s="213"/>
      <c r="CQ8" s="213"/>
      <c r="CR8" s="213"/>
      <c r="CS8" s="213"/>
      <c r="CT8" s="213"/>
      <c r="CU8" s="213"/>
      <c r="CV8" s="213"/>
      <c r="CW8" s="213"/>
      <c r="CX8" s="213"/>
      <c r="CY8" s="213"/>
      <c r="CZ8" s="213"/>
      <c r="DA8" s="213"/>
      <c r="DB8" s="213"/>
      <c r="DC8" s="213"/>
      <c r="DD8" s="213"/>
      <c r="DE8" s="213"/>
      <c r="DF8" s="213"/>
      <c r="DG8" s="213"/>
      <c r="DH8" s="213"/>
      <c r="DI8" s="213"/>
      <c r="DJ8" s="213"/>
      <c r="DK8" s="213"/>
      <c r="DL8" s="213"/>
      <c r="DM8" s="213"/>
      <c r="DN8" s="213"/>
      <c r="DO8" s="213"/>
      <c r="DP8" s="213"/>
      <c r="DQ8" s="213"/>
      <c r="DR8" s="213"/>
      <c r="DS8" s="213"/>
      <c r="DT8" s="213"/>
      <c r="DU8" s="213"/>
      <c r="DV8" s="213"/>
      <c r="DW8" s="213"/>
      <c r="DX8" s="213"/>
      <c r="DY8" s="213"/>
      <c r="DZ8" s="213"/>
      <c r="EA8" s="213"/>
      <c r="EB8" s="213"/>
      <c r="EC8" s="213"/>
      <c r="ED8" s="213"/>
      <c r="EE8" s="213"/>
      <c r="EF8" s="213"/>
      <c r="EG8" s="213"/>
      <c r="EH8" s="213"/>
      <c r="EI8" s="213"/>
      <c r="EJ8" s="213"/>
    </row>
    <row r="9" spans="1:140" s="157" customFormat="1" ht="13.5" customHeight="1" x14ac:dyDescent="0.25">
      <c r="A9" s="176" t="s">
        <v>395</v>
      </c>
      <c r="B9" s="166">
        <v>2018</v>
      </c>
      <c r="C9" s="165">
        <v>2</v>
      </c>
      <c r="D9" s="164"/>
      <c r="E9" s="164"/>
      <c r="F9" s="231"/>
      <c r="G9" s="231"/>
      <c r="H9" s="164"/>
      <c r="I9" s="164"/>
      <c r="J9" s="164"/>
      <c r="K9" s="231"/>
      <c r="L9" s="164"/>
      <c r="M9" s="163"/>
      <c r="N9" s="163"/>
      <c r="O9" s="162"/>
      <c r="P9" s="296"/>
      <c r="Q9" s="297"/>
      <c r="R9" s="297"/>
      <c r="S9" s="297"/>
      <c r="T9" s="298"/>
      <c r="U9" s="298"/>
      <c r="V9" s="299"/>
      <c r="W9" s="299"/>
      <c r="X9" s="300"/>
      <c r="Y9" s="290"/>
      <c r="Z9" s="287"/>
      <c r="AA9" s="214"/>
      <c r="AB9" s="287"/>
      <c r="AC9" s="287"/>
      <c r="AD9" s="287"/>
      <c r="AE9" s="287"/>
      <c r="AF9" s="287"/>
      <c r="AG9" s="287"/>
      <c r="AH9" s="287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  <c r="BM9" s="213"/>
      <c r="BN9" s="213"/>
      <c r="BO9" s="213"/>
      <c r="BP9" s="213"/>
      <c r="BQ9" s="213"/>
      <c r="BR9" s="213"/>
      <c r="BS9" s="213"/>
      <c r="BT9" s="213"/>
      <c r="BU9" s="213"/>
      <c r="BV9" s="213"/>
      <c r="BW9" s="213"/>
      <c r="BX9" s="213"/>
      <c r="BY9" s="213"/>
      <c r="BZ9" s="213"/>
      <c r="CA9" s="213"/>
      <c r="CB9" s="213"/>
      <c r="CC9" s="213"/>
      <c r="CD9" s="213"/>
      <c r="CE9" s="213"/>
      <c r="CF9" s="213"/>
      <c r="CG9" s="213"/>
      <c r="CH9" s="213"/>
      <c r="CI9" s="213"/>
      <c r="CJ9" s="213"/>
      <c r="CK9" s="213"/>
      <c r="CL9" s="213"/>
      <c r="CM9" s="213"/>
      <c r="CN9" s="213"/>
      <c r="CO9" s="213"/>
      <c r="CP9" s="213"/>
      <c r="CQ9" s="213"/>
      <c r="CR9" s="213"/>
      <c r="CS9" s="213"/>
      <c r="CT9" s="213"/>
      <c r="CU9" s="213"/>
      <c r="CV9" s="213"/>
      <c r="CW9" s="213"/>
      <c r="CX9" s="213"/>
      <c r="CY9" s="213"/>
      <c r="CZ9" s="213"/>
      <c r="DA9" s="213"/>
      <c r="DB9" s="213"/>
      <c r="DC9" s="213"/>
      <c r="DD9" s="213"/>
      <c r="DE9" s="213"/>
      <c r="DF9" s="213"/>
      <c r="DG9" s="213"/>
      <c r="DH9" s="213"/>
      <c r="DI9" s="213"/>
      <c r="DJ9" s="213"/>
      <c r="DK9" s="213"/>
      <c r="DL9" s="213"/>
      <c r="DM9" s="213"/>
      <c r="DN9" s="213"/>
      <c r="DO9" s="213"/>
      <c r="DP9" s="213"/>
      <c r="DQ9" s="213"/>
      <c r="DR9" s="213"/>
      <c r="DS9" s="213"/>
      <c r="DT9" s="213"/>
      <c r="DU9" s="213"/>
      <c r="DV9" s="213"/>
      <c r="DW9" s="213"/>
      <c r="DX9" s="213"/>
      <c r="DY9" s="213"/>
      <c r="DZ9" s="213"/>
      <c r="EA9" s="213"/>
      <c r="EB9" s="213"/>
      <c r="EC9" s="213"/>
      <c r="ED9" s="213"/>
      <c r="EE9" s="213"/>
      <c r="EF9" s="213"/>
      <c r="EG9" s="213"/>
      <c r="EH9" s="213"/>
      <c r="EI9" s="213"/>
      <c r="EJ9" s="213"/>
    </row>
    <row r="10" spans="1:140" s="157" customFormat="1" ht="13.5" customHeight="1" x14ac:dyDescent="0.25">
      <c r="A10" s="176" t="s">
        <v>395</v>
      </c>
      <c r="B10" s="166">
        <v>2018</v>
      </c>
      <c r="C10" s="165">
        <v>3</v>
      </c>
      <c r="D10" s="164"/>
      <c r="E10" s="164"/>
      <c r="F10" s="231"/>
      <c r="G10" s="231"/>
      <c r="H10" s="164"/>
      <c r="I10" s="164"/>
      <c r="J10" s="164"/>
      <c r="K10" s="231"/>
      <c r="L10" s="164"/>
      <c r="M10" s="163"/>
      <c r="N10" s="163"/>
      <c r="O10" s="162"/>
      <c r="P10" s="296"/>
      <c r="Q10" s="297"/>
      <c r="R10" s="297"/>
      <c r="S10" s="297"/>
      <c r="T10" s="298"/>
      <c r="U10" s="298"/>
      <c r="V10" s="299"/>
      <c r="W10" s="299"/>
      <c r="X10" s="300"/>
      <c r="Y10" s="290"/>
      <c r="Z10" s="287"/>
      <c r="AA10" s="287"/>
      <c r="AB10" s="287"/>
      <c r="AC10" s="287"/>
      <c r="AD10" s="287"/>
      <c r="AE10" s="287"/>
      <c r="AF10" s="287"/>
      <c r="AG10" s="287"/>
      <c r="AH10" s="287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</row>
    <row r="11" spans="1:140" s="157" customFormat="1" ht="13.5" customHeight="1" x14ac:dyDescent="0.25">
      <c r="A11" s="176" t="s">
        <v>395</v>
      </c>
      <c r="B11" s="166">
        <v>2018</v>
      </c>
      <c r="C11" s="165">
        <v>4</v>
      </c>
      <c r="D11" s="164"/>
      <c r="E11" s="164"/>
      <c r="F11" s="231"/>
      <c r="G11" s="231"/>
      <c r="H11" s="164"/>
      <c r="I11" s="164"/>
      <c r="J11" s="164"/>
      <c r="K11" s="231"/>
      <c r="L11" s="164"/>
      <c r="M11" s="163"/>
      <c r="N11" s="163"/>
      <c r="O11" s="162"/>
      <c r="P11" s="296"/>
      <c r="Q11" s="297"/>
      <c r="R11" s="297"/>
      <c r="S11" s="297"/>
      <c r="T11" s="298"/>
      <c r="U11" s="298"/>
      <c r="V11" s="299"/>
      <c r="W11" s="299"/>
      <c r="X11" s="300"/>
      <c r="Y11" s="290"/>
      <c r="Z11" s="287"/>
      <c r="AA11" s="287"/>
      <c r="AB11" s="287"/>
      <c r="AC11" s="287"/>
      <c r="AD11" s="287"/>
      <c r="AE11" s="287"/>
      <c r="AF11" s="287"/>
      <c r="AG11" s="287"/>
      <c r="AH11" s="287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</row>
    <row r="12" spans="1:140" s="157" customFormat="1" ht="13.5" customHeight="1" x14ac:dyDescent="0.25">
      <c r="A12" s="176" t="s">
        <v>395</v>
      </c>
      <c r="B12" s="166">
        <v>2018</v>
      </c>
      <c r="C12" s="165">
        <v>5</v>
      </c>
      <c r="D12" s="164"/>
      <c r="E12" s="164"/>
      <c r="F12" s="231"/>
      <c r="G12" s="231"/>
      <c r="H12" s="164"/>
      <c r="I12" s="164"/>
      <c r="J12" s="164"/>
      <c r="K12" s="231"/>
      <c r="L12" s="164"/>
      <c r="M12" s="163"/>
      <c r="N12" s="163"/>
      <c r="O12" s="162"/>
      <c r="P12" s="296"/>
      <c r="Q12" s="297"/>
      <c r="R12" s="297"/>
      <c r="S12" s="297"/>
      <c r="T12" s="298"/>
      <c r="U12" s="298"/>
      <c r="V12" s="299"/>
      <c r="W12" s="299"/>
      <c r="X12" s="300"/>
      <c r="Y12" s="290"/>
      <c r="Z12" s="287"/>
      <c r="AA12" s="287"/>
      <c r="AB12" s="287"/>
      <c r="AC12" s="287"/>
      <c r="AD12" s="287"/>
      <c r="AE12" s="287"/>
      <c r="AF12" s="287"/>
      <c r="AG12" s="287"/>
      <c r="AH12" s="287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213"/>
      <c r="BO12" s="213"/>
      <c r="BP12" s="213"/>
      <c r="BQ12" s="213"/>
      <c r="BR12" s="213"/>
      <c r="BS12" s="213"/>
      <c r="BT12" s="213"/>
      <c r="BU12" s="213"/>
      <c r="BV12" s="213"/>
      <c r="BW12" s="213"/>
      <c r="BX12" s="213"/>
      <c r="BY12" s="213"/>
      <c r="BZ12" s="213"/>
      <c r="CA12" s="213"/>
      <c r="CB12" s="213"/>
      <c r="CC12" s="213"/>
      <c r="CD12" s="213"/>
      <c r="CE12" s="213"/>
      <c r="CF12" s="213"/>
      <c r="CG12" s="213"/>
      <c r="CH12" s="213"/>
      <c r="CI12" s="213"/>
      <c r="CJ12" s="213"/>
      <c r="CK12" s="213"/>
      <c r="CL12" s="213"/>
      <c r="CM12" s="213"/>
      <c r="CN12" s="213"/>
      <c r="CO12" s="213"/>
      <c r="CP12" s="213"/>
      <c r="CQ12" s="213"/>
      <c r="CR12" s="213"/>
      <c r="CS12" s="213"/>
      <c r="CT12" s="213"/>
      <c r="CU12" s="213"/>
      <c r="CV12" s="213"/>
      <c r="CW12" s="213"/>
      <c r="CX12" s="213"/>
      <c r="CY12" s="213"/>
      <c r="CZ12" s="213"/>
      <c r="DA12" s="213"/>
      <c r="DB12" s="213"/>
      <c r="DC12" s="213"/>
      <c r="DD12" s="213"/>
      <c r="DE12" s="213"/>
      <c r="DF12" s="213"/>
      <c r="DG12" s="213"/>
      <c r="DH12" s="213"/>
      <c r="DI12" s="213"/>
      <c r="DJ12" s="213"/>
      <c r="DK12" s="213"/>
      <c r="DL12" s="213"/>
      <c r="DM12" s="213"/>
      <c r="DN12" s="213"/>
      <c r="DO12" s="213"/>
      <c r="DP12" s="213"/>
      <c r="DQ12" s="213"/>
      <c r="DR12" s="213"/>
      <c r="DS12" s="213"/>
      <c r="DT12" s="213"/>
      <c r="DU12" s="213"/>
      <c r="DV12" s="213"/>
      <c r="DW12" s="213"/>
      <c r="DX12" s="213"/>
      <c r="DY12" s="213"/>
      <c r="DZ12" s="213"/>
      <c r="EA12" s="213"/>
      <c r="EB12" s="213"/>
      <c r="EC12" s="213"/>
      <c r="ED12" s="213"/>
      <c r="EE12" s="213"/>
      <c r="EF12" s="213"/>
      <c r="EG12" s="213"/>
      <c r="EH12" s="213"/>
      <c r="EI12" s="213"/>
      <c r="EJ12" s="213"/>
    </row>
    <row r="13" spans="1:140" s="157" customFormat="1" ht="13.5" customHeight="1" x14ac:dyDescent="0.25">
      <c r="A13" s="176" t="s">
        <v>395</v>
      </c>
      <c r="B13" s="166">
        <v>2018</v>
      </c>
      <c r="C13" s="165">
        <v>6</v>
      </c>
      <c r="D13" s="164"/>
      <c r="E13" s="164"/>
      <c r="F13" s="231"/>
      <c r="G13" s="231"/>
      <c r="H13" s="164"/>
      <c r="I13" s="164"/>
      <c r="J13" s="164"/>
      <c r="K13" s="231"/>
      <c r="L13" s="164"/>
      <c r="M13" s="163"/>
      <c r="N13" s="163"/>
      <c r="O13" s="162"/>
      <c r="P13" s="296"/>
      <c r="Q13" s="297"/>
      <c r="R13" s="297"/>
      <c r="S13" s="297"/>
      <c r="T13" s="298"/>
      <c r="U13" s="298"/>
      <c r="V13" s="299"/>
      <c r="W13" s="299"/>
      <c r="X13" s="300"/>
      <c r="Y13" s="290"/>
      <c r="Z13" s="287"/>
      <c r="AA13" s="287"/>
      <c r="AB13" s="287"/>
      <c r="AC13" s="287"/>
      <c r="AD13" s="287"/>
      <c r="AE13" s="287"/>
      <c r="AF13" s="287"/>
      <c r="AG13" s="287"/>
      <c r="AH13" s="287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213"/>
      <c r="BO13" s="213"/>
      <c r="BP13" s="213"/>
      <c r="BQ13" s="213"/>
      <c r="BR13" s="213"/>
      <c r="BS13" s="213"/>
      <c r="BT13" s="213"/>
      <c r="BU13" s="213"/>
      <c r="BV13" s="213"/>
      <c r="BW13" s="213"/>
      <c r="BX13" s="213"/>
      <c r="BY13" s="213"/>
      <c r="BZ13" s="213"/>
      <c r="CA13" s="213"/>
      <c r="CB13" s="213"/>
      <c r="CC13" s="213"/>
      <c r="CD13" s="213"/>
      <c r="CE13" s="213"/>
      <c r="CF13" s="213"/>
      <c r="CG13" s="213"/>
      <c r="CH13" s="213"/>
      <c r="CI13" s="213"/>
      <c r="CJ13" s="213"/>
      <c r="CK13" s="213"/>
      <c r="CL13" s="213"/>
      <c r="CM13" s="213"/>
      <c r="CN13" s="213"/>
      <c r="CO13" s="213"/>
      <c r="CP13" s="213"/>
      <c r="CQ13" s="213"/>
      <c r="CR13" s="213"/>
      <c r="CS13" s="213"/>
      <c r="CT13" s="213"/>
      <c r="CU13" s="213"/>
      <c r="CV13" s="213"/>
      <c r="CW13" s="213"/>
      <c r="CX13" s="213"/>
      <c r="CY13" s="213"/>
      <c r="CZ13" s="213"/>
      <c r="DA13" s="213"/>
      <c r="DB13" s="213"/>
      <c r="DC13" s="213"/>
      <c r="DD13" s="213"/>
      <c r="DE13" s="213"/>
      <c r="DF13" s="213"/>
      <c r="DG13" s="213"/>
      <c r="DH13" s="213"/>
      <c r="DI13" s="213"/>
      <c r="DJ13" s="213"/>
      <c r="DK13" s="213"/>
      <c r="DL13" s="213"/>
      <c r="DM13" s="213"/>
      <c r="DN13" s="213"/>
      <c r="DO13" s="213"/>
      <c r="DP13" s="213"/>
      <c r="DQ13" s="213"/>
      <c r="DR13" s="213"/>
      <c r="DS13" s="213"/>
      <c r="DT13" s="213"/>
      <c r="DU13" s="213"/>
      <c r="DV13" s="213"/>
      <c r="DW13" s="213"/>
      <c r="DX13" s="213"/>
      <c r="DY13" s="213"/>
      <c r="DZ13" s="213"/>
      <c r="EA13" s="213"/>
      <c r="EB13" s="213"/>
      <c r="EC13" s="213"/>
      <c r="ED13" s="213"/>
      <c r="EE13" s="213"/>
      <c r="EF13" s="213"/>
      <c r="EG13" s="213"/>
      <c r="EH13" s="213"/>
      <c r="EI13" s="213"/>
      <c r="EJ13" s="213"/>
    </row>
    <row r="14" spans="1:140" s="157" customFormat="1" ht="13.5" customHeight="1" x14ac:dyDescent="0.25">
      <c r="A14" s="176" t="s">
        <v>395</v>
      </c>
      <c r="B14" s="166">
        <v>2018</v>
      </c>
      <c r="C14" s="165">
        <v>7</v>
      </c>
      <c r="D14" s="164"/>
      <c r="E14" s="164"/>
      <c r="F14" s="231"/>
      <c r="G14" s="231"/>
      <c r="H14" s="164"/>
      <c r="I14" s="164"/>
      <c r="J14" s="164"/>
      <c r="K14" s="231"/>
      <c r="L14" s="164"/>
      <c r="M14" s="163"/>
      <c r="N14" s="163"/>
      <c r="O14" s="162"/>
      <c r="P14" s="296"/>
      <c r="Q14" s="297"/>
      <c r="R14" s="297"/>
      <c r="S14" s="297"/>
      <c r="T14" s="298"/>
      <c r="U14" s="298"/>
      <c r="V14" s="299"/>
      <c r="W14" s="299"/>
      <c r="X14" s="300"/>
      <c r="Y14" s="290"/>
      <c r="Z14" s="287"/>
      <c r="AA14" s="287"/>
      <c r="AB14" s="287"/>
      <c r="AC14" s="287"/>
      <c r="AD14" s="287"/>
      <c r="AE14" s="287"/>
      <c r="AF14" s="287"/>
      <c r="AG14" s="287"/>
      <c r="AH14" s="287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U14" s="213"/>
      <c r="CV14" s="213"/>
      <c r="CW14" s="213"/>
      <c r="CX14" s="213"/>
      <c r="CY14" s="213"/>
      <c r="CZ14" s="213"/>
      <c r="DA14" s="213"/>
      <c r="DB14" s="213"/>
      <c r="DC14" s="213"/>
      <c r="DD14" s="213"/>
      <c r="DE14" s="213"/>
      <c r="DF14" s="213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</row>
    <row r="15" spans="1:140" s="157" customFormat="1" ht="13.5" customHeight="1" x14ac:dyDescent="0.25">
      <c r="A15" s="176" t="s">
        <v>395</v>
      </c>
      <c r="B15" s="166">
        <v>2018</v>
      </c>
      <c r="C15" s="165">
        <v>8</v>
      </c>
      <c r="D15" s="164"/>
      <c r="E15" s="164"/>
      <c r="F15" s="231"/>
      <c r="G15" s="231"/>
      <c r="H15" s="164"/>
      <c r="I15" s="164"/>
      <c r="J15" s="164"/>
      <c r="K15" s="231"/>
      <c r="L15" s="164"/>
      <c r="M15" s="163"/>
      <c r="N15" s="163"/>
      <c r="O15" s="162"/>
      <c r="P15" s="296"/>
      <c r="Q15" s="297"/>
      <c r="R15" s="297"/>
      <c r="S15" s="297"/>
      <c r="T15" s="298"/>
      <c r="U15" s="298"/>
      <c r="V15" s="299"/>
      <c r="W15" s="299"/>
      <c r="X15" s="300"/>
      <c r="Y15" s="290"/>
      <c r="Z15" s="287"/>
      <c r="AA15" s="287"/>
      <c r="AB15" s="287"/>
      <c r="AC15" s="287"/>
      <c r="AD15" s="287"/>
      <c r="AE15" s="287"/>
      <c r="AF15" s="287"/>
      <c r="AG15" s="287"/>
      <c r="AH15" s="287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  <c r="EB15" s="213"/>
      <c r="EC15" s="213"/>
      <c r="ED15" s="213"/>
      <c r="EE15" s="213"/>
      <c r="EF15" s="213"/>
      <c r="EG15" s="213"/>
      <c r="EH15" s="213"/>
      <c r="EI15" s="213"/>
      <c r="EJ15" s="213"/>
    </row>
    <row r="16" spans="1:140" s="157" customFormat="1" ht="13.5" customHeight="1" x14ac:dyDescent="0.25">
      <c r="A16" s="176" t="s">
        <v>395</v>
      </c>
      <c r="B16" s="166">
        <v>2018</v>
      </c>
      <c r="C16" s="165">
        <v>9</v>
      </c>
      <c r="D16" s="164"/>
      <c r="E16" s="164"/>
      <c r="F16" s="231"/>
      <c r="G16" s="231"/>
      <c r="H16" s="164"/>
      <c r="I16" s="164"/>
      <c r="J16" s="164"/>
      <c r="K16" s="231"/>
      <c r="L16" s="164"/>
      <c r="M16" s="163"/>
      <c r="N16" s="163"/>
      <c r="O16" s="162"/>
      <c r="P16" s="296"/>
      <c r="Q16" s="297"/>
      <c r="R16" s="297"/>
      <c r="S16" s="297"/>
      <c r="T16" s="298"/>
      <c r="U16" s="298"/>
      <c r="V16" s="299"/>
      <c r="W16" s="299"/>
      <c r="X16" s="300"/>
      <c r="Y16" s="290"/>
      <c r="Z16" s="287"/>
      <c r="AA16" s="287"/>
      <c r="AB16" s="287"/>
      <c r="AC16" s="287"/>
      <c r="AD16" s="287"/>
      <c r="AE16" s="287"/>
      <c r="AF16" s="287"/>
      <c r="AG16" s="287"/>
      <c r="AH16" s="287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  <c r="EB16" s="213"/>
      <c r="EC16" s="213"/>
      <c r="ED16" s="213"/>
      <c r="EE16" s="213"/>
      <c r="EF16" s="213"/>
      <c r="EG16" s="213"/>
      <c r="EH16" s="213"/>
      <c r="EI16" s="213"/>
      <c r="EJ16" s="213"/>
    </row>
    <row r="17" spans="1:140" s="157" customFormat="1" ht="13.5" customHeight="1" x14ac:dyDescent="0.25">
      <c r="A17" s="176" t="s">
        <v>395</v>
      </c>
      <c r="B17" s="166">
        <v>2018</v>
      </c>
      <c r="C17" s="165">
        <v>10</v>
      </c>
      <c r="D17" s="164"/>
      <c r="E17" s="164"/>
      <c r="F17" s="231"/>
      <c r="G17" s="231"/>
      <c r="H17" s="164"/>
      <c r="I17" s="164"/>
      <c r="J17" s="164"/>
      <c r="K17" s="231"/>
      <c r="L17" s="164"/>
      <c r="M17" s="163"/>
      <c r="N17" s="163"/>
      <c r="O17" s="162"/>
      <c r="P17" s="296"/>
      <c r="Q17" s="297"/>
      <c r="R17" s="297"/>
      <c r="S17" s="297"/>
      <c r="T17" s="298"/>
      <c r="U17" s="298"/>
      <c r="V17" s="299"/>
      <c r="W17" s="299"/>
      <c r="X17" s="300"/>
      <c r="Y17" s="290"/>
      <c r="Z17" s="287"/>
      <c r="AA17" s="287"/>
      <c r="AB17" s="287"/>
      <c r="AC17" s="287"/>
      <c r="AD17" s="287"/>
      <c r="AE17" s="287"/>
      <c r="AF17" s="287"/>
      <c r="AG17" s="287"/>
      <c r="AH17" s="287"/>
      <c r="AI17" s="213"/>
      <c r="AJ17" s="213"/>
      <c r="AK17" s="213"/>
      <c r="AL17" s="213"/>
      <c r="AM17" s="213"/>
      <c r="AN17" s="213"/>
      <c r="AO17" s="213"/>
      <c r="AP17" s="213"/>
      <c r="AQ17" s="213"/>
      <c r="AR17" s="213"/>
      <c r="AS17" s="213"/>
      <c r="AT17" s="213"/>
      <c r="AU17" s="213"/>
      <c r="AV17" s="213"/>
      <c r="AW17" s="213"/>
      <c r="AX17" s="213"/>
      <c r="AY17" s="213"/>
      <c r="AZ17" s="213"/>
      <c r="BA17" s="213"/>
      <c r="BB17" s="213"/>
      <c r="BC17" s="213"/>
      <c r="BD17" s="213"/>
      <c r="BE17" s="213"/>
      <c r="BF17" s="213"/>
      <c r="BG17" s="213"/>
      <c r="BH17" s="213"/>
      <c r="BI17" s="213"/>
      <c r="BJ17" s="213"/>
      <c r="BK17" s="213"/>
      <c r="BL17" s="213"/>
      <c r="BM17" s="213"/>
      <c r="BN17" s="213"/>
      <c r="BO17" s="213"/>
      <c r="BP17" s="213"/>
      <c r="BQ17" s="213"/>
      <c r="BR17" s="213"/>
      <c r="BS17" s="213"/>
      <c r="BT17" s="213"/>
      <c r="BU17" s="213"/>
      <c r="BV17" s="213"/>
      <c r="BW17" s="213"/>
      <c r="BX17" s="213"/>
      <c r="BY17" s="213"/>
      <c r="BZ17" s="213"/>
      <c r="CA17" s="213"/>
      <c r="CB17" s="213"/>
      <c r="CC17" s="213"/>
      <c r="CD17" s="213"/>
      <c r="CE17" s="213"/>
      <c r="CF17" s="213"/>
      <c r="CG17" s="213"/>
      <c r="CH17" s="213"/>
      <c r="CI17" s="213"/>
      <c r="CJ17" s="213"/>
      <c r="CK17" s="213"/>
      <c r="CL17" s="213"/>
      <c r="CM17" s="213"/>
      <c r="CN17" s="213"/>
      <c r="CO17" s="213"/>
      <c r="CP17" s="213"/>
      <c r="CQ17" s="213"/>
      <c r="CR17" s="213"/>
      <c r="CS17" s="213"/>
      <c r="CT17" s="213"/>
      <c r="CU17" s="213"/>
      <c r="CV17" s="213"/>
      <c r="CW17" s="213"/>
      <c r="CX17" s="213"/>
      <c r="CY17" s="213"/>
      <c r="CZ17" s="213"/>
      <c r="DA17" s="213"/>
      <c r="DB17" s="213"/>
      <c r="DC17" s="213"/>
      <c r="DD17" s="213"/>
      <c r="DE17" s="213"/>
      <c r="DF17" s="213"/>
      <c r="DG17" s="213"/>
      <c r="DH17" s="213"/>
      <c r="DI17" s="213"/>
      <c r="DJ17" s="213"/>
      <c r="DK17" s="213"/>
      <c r="DL17" s="213"/>
      <c r="DM17" s="213"/>
      <c r="DN17" s="213"/>
      <c r="DO17" s="213"/>
      <c r="DP17" s="213"/>
      <c r="DQ17" s="213"/>
      <c r="DR17" s="213"/>
      <c r="DS17" s="213"/>
      <c r="DT17" s="213"/>
      <c r="DU17" s="213"/>
      <c r="DV17" s="213"/>
      <c r="DW17" s="213"/>
      <c r="DX17" s="213"/>
      <c r="DY17" s="213"/>
      <c r="DZ17" s="213"/>
      <c r="EA17" s="213"/>
      <c r="EB17" s="213"/>
      <c r="EC17" s="213"/>
      <c r="ED17" s="213"/>
      <c r="EE17" s="213"/>
      <c r="EF17" s="213"/>
      <c r="EG17" s="213"/>
      <c r="EH17" s="213"/>
      <c r="EI17" s="213"/>
      <c r="EJ17" s="213"/>
    </row>
    <row r="18" spans="1:140" s="157" customFormat="1" ht="13.5" customHeight="1" x14ac:dyDescent="0.25">
      <c r="A18" s="176" t="s">
        <v>395</v>
      </c>
      <c r="B18" s="166">
        <v>2018</v>
      </c>
      <c r="C18" s="165">
        <v>11</v>
      </c>
      <c r="D18" s="164"/>
      <c r="E18" s="164"/>
      <c r="F18" s="231"/>
      <c r="G18" s="231"/>
      <c r="H18" s="164"/>
      <c r="I18" s="164"/>
      <c r="J18" s="164"/>
      <c r="K18" s="231"/>
      <c r="L18" s="164"/>
      <c r="M18" s="163"/>
      <c r="N18" s="163"/>
      <c r="O18" s="162"/>
      <c r="P18" s="296"/>
      <c r="Q18" s="297"/>
      <c r="R18" s="297"/>
      <c r="S18" s="297"/>
      <c r="T18" s="298"/>
      <c r="U18" s="298"/>
      <c r="V18" s="299"/>
      <c r="W18" s="299"/>
      <c r="X18" s="300"/>
      <c r="Y18" s="290"/>
      <c r="Z18" s="287"/>
      <c r="AA18" s="287"/>
      <c r="AB18" s="287"/>
      <c r="AC18" s="287"/>
      <c r="AD18" s="287"/>
      <c r="AE18" s="287"/>
      <c r="AF18" s="287"/>
      <c r="AG18" s="287"/>
      <c r="AH18" s="287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3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</row>
    <row r="19" spans="1:140" s="157" customFormat="1" ht="13.5" customHeight="1" x14ac:dyDescent="0.25">
      <c r="A19" s="176" t="s">
        <v>395</v>
      </c>
      <c r="B19" s="166">
        <v>2018</v>
      </c>
      <c r="C19" s="165">
        <v>12</v>
      </c>
      <c r="D19" s="164"/>
      <c r="E19" s="164"/>
      <c r="F19" s="231"/>
      <c r="G19" s="231"/>
      <c r="H19" s="164"/>
      <c r="I19" s="164"/>
      <c r="J19" s="164"/>
      <c r="K19" s="231"/>
      <c r="L19" s="164"/>
      <c r="M19" s="163"/>
      <c r="N19" s="163"/>
      <c r="O19" s="162"/>
      <c r="P19" s="296"/>
      <c r="Q19" s="297"/>
      <c r="R19" s="297"/>
      <c r="S19" s="297"/>
      <c r="T19" s="298"/>
      <c r="U19" s="298"/>
      <c r="V19" s="299"/>
      <c r="W19" s="299"/>
      <c r="X19" s="300"/>
      <c r="Y19" s="290"/>
      <c r="Z19" s="287"/>
      <c r="AA19" s="287"/>
      <c r="AB19" s="287"/>
      <c r="AC19" s="287"/>
      <c r="AD19" s="287"/>
      <c r="AE19" s="287"/>
      <c r="AF19" s="287"/>
      <c r="AG19" s="287"/>
      <c r="AH19" s="287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  <c r="CU19" s="213"/>
      <c r="CV19" s="213"/>
      <c r="CW19" s="213"/>
      <c r="CX19" s="213"/>
      <c r="CY19" s="213"/>
      <c r="CZ19" s="213"/>
      <c r="DA19" s="213"/>
      <c r="DB19" s="213"/>
      <c r="DC19" s="213"/>
      <c r="DD19" s="213"/>
      <c r="DE19" s="213"/>
      <c r="DF19" s="213"/>
      <c r="DG19" s="213"/>
      <c r="DH19" s="213"/>
      <c r="DI19" s="213"/>
      <c r="DJ19" s="213"/>
      <c r="DK19" s="213"/>
      <c r="DL19" s="213"/>
      <c r="DM19" s="213"/>
      <c r="DN19" s="213"/>
      <c r="DO19" s="213"/>
      <c r="DP19" s="213"/>
      <c r="DQ19" s="213"/>
      <c r="DR19" s="213"/>
      <c r="DS19" s="213"/>
      <c r="DT19" s="213"/>
      <c r="DU19" s="213"/>
      <c r="DV19" s="213"/>
      <c r="DW19" s="213"/>
      <c r="DX19" s="213"/>
      <c r="DY19" s="213"/>
      <c r="DZ19" s="213"/>
      <c r="EA19" s="213"/>
      <c r="EB19" s="213"/>
      <c r="EC19" s="213"/>
      <c r="ED19" s="213"/>
      <c r="EE19" s="213"/>
      <c r="EF19" s="213"/>
      <c r="EG19" s="213"/>
      <c r="EH19" s="213"/>
      <c r="EI19" s="213"/>
      <c r="EJ19" s="213"/>
    </row>
    <row r="20" spans="1:140" s="157" customFormat="1" ht="13.5" customHeight="1" x14ac:dyDescent="0.25">
      <c r="A20" s="176" t="s">
        <v>395</v>
      </c>
      <c r="B20" s="166">
        <v>2018</v>
      </c>
      <c r="C20" s="165">
        <v>13</v>
      </c>
      <c r="D20" s="164"/>
      <c r="E20" s="164"/>
      <c r="F20" s="231"/>
      <c r="G20" s="231"/>
      <c r="H20" s="164"/>
      <c r="I20" s="164"/>
      <c r="J20" s="164"/>
      <c r="K20" s="231"/>
      <c r="L20" s="164"/>
      <c r="M20" s="163"/>
      <c r="N20" s="163"/>
      <c r="O20" s="162"/>
      <c r="P20" s="296"/>
      <c r="Q20" s="297"/>
      <c r="R20" s="297"/>
      <c r="S20" s="297"/>
      <c r="T20" s="298"/>
      <c r="U20" s="298"/>
      <c r="V20" s="299"/>
      <c r="W20" s="299"/>
      <c r="X20" s="300"/>
      <c r="Y20" s="290"/>
      <c r="Z20" s="287"/>
      <c r="AA20" s="287"/>
      <c r="AB20" s="287"/>
      <c r="AC20" s="287"/>
      <c r="AD20" s="287"/>
      <c r="AE20" s="287"/>
      <c r="AF20" s="287"/>
      <c r="AG20" s="287"/>
      <c r="AH20" s="287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3"/>
      <c r="AV20" s="213"/>
      <c r="AW20" s="213"/>
      <c r="AX20" s="213"/>
      <c r="AY20" s="213"/>
      <c r="AZ20" s="213"/>
      <c r="BA20" s="213"/>
      <c r="BB20" s="213"/>
      <c r="BC20" s="213"/>
      <c r="BD20" s="213"/>
      <c r="BE20" s="213"/>
      <c r="BF20" s="213"/>
      <c r="BG20" s="213"/>
      <c r="BH20" s="213"/>
      <c r="BI20" s="213"/>
      <c r="BJ20" s="213"/>
      <c r="BK20" s="213"/>
      <c r="BL20" s="213"/>
      <c r="BM20" s="213"/>
      <c r="BN20" s="213"/>
      <c r="BO20" s="213"/>
      <c r="BP20" s="213"/>
      <c r="BQ20" s="213"/>
      <c r="BR20" s="213"/>
      <c r="BS20" s="213"/>
      <c r="BT20" s="213"/>
      <c r="BU20" s="213"/>
      <c r="BV20" s="213"/>
      <c r="BW20" s="213"/>
      <c r="BX20" s="213"/>
      <c r="BY20" s="213"/>
      <c r="BZ20" s="213"/>
      <c r="CA20" s="213"/>
      <c r="CB20" s="213"/>
      <c r="CC20" s="213"/>
      <c r="CD20" s="213"/>
      <c r="CE20" s="213"/>
      <c r="CF20" s="213"/>
      <c r="CG20" s="213"/>
      <c r="CH20" s="213"/>
      <c r="CI20" s="213"/>
      <c r="CJ20" s="213"/>
      <c r="CK20" s="213"/>
      <c r="CL20" s="213"/>
      <c r="CM20" s="213"/>
      <c r="CN20" s="213"/>
      <c r="CO20" s="213"/>
      <c r="CP20" s="213"/>
      <c r="CQ20" s="213"/>
      <c r="CR20" s="213"/>
      <c r="CS20" s="213"/>
      <c r="CT20" s="213"/>
      <c r="CU20" s="213"/>
      <c r="CV20" s="213"/>
      <c r="CW20" s="213"/>
      <c r="CX20" s="213"/>
      <c r="CY20" s="213"/>
      <c r="CZ20" s="213"/>
      <c r="DA20" s="213"/>
      <c r="DB20" s="213"/>
      <c r="DC20" s="213"/>
      <c r="DD20" s="213"/>
      <c r="DE20" s="213"/>
      <c r="DF20" s="213"/>
      <c r="DG20" s="213"/>
      <c r="DH20" s="213"/>
      <c r="DI20" s="213"/>
      <c r="DJ20" s="213"/>
      <c r="DK20" s="213"/>
      <c r="DL20" s="213"/>
      <c r="DM20" s="213"/>
      <c r="DN20" s="213"/>
      <c r="DO20" s="213"/>
      <c r="DP20" s="213"/>
      <c r="DQ20" s="213"/>
      <c r="DR20" s="213"/>
      <c r="DS20" s="213"/>
      <c r="DT20" s="213"/>
      <c r="DU20" s="213"/>
      <c r="DV20" s="213"/>
      <c r="DW20" s="213"/>
      <c r="DX20" s="213"/>
      <c r="DY20" s="213"/>
      <c r="DZ20" s="213"/>
      <c r="EA20" s="213"/>
      <c r="EB20" s="213"/>
      <c r="EC20" s="213"/>
      <c r="ED20" s="213"/>
      <c r="EE20" s="213"/>
      <c r="EF20" s="213"/>
      <c r="EG20" s="213"/>
      <c r="EH20" s="213"/>
      <c r="EI20" s="213"/>
      <c r="EJ20" s="213"/>
    </row>
    <row r="21" spans="1:140" s="157" customFormat="1" ht="13.5" customHeight="1" x14ac:dyDescent="0.25">
      <c r="A21" s="176" t="s">
        <v>395</v>
      </c>
      <c r="B21" s="166">
        <v>2018</v>
      </c>
      <c r="C21" s="165">
        <v>14</v>
      </c>
      <c r="D21" s="164"/>
      <c r="E21" s="164"/>
      <c r="F21" s="231"/>
      <c r="G21" s="231"/>
      <c r="H21" s="164"/>
      <c r="I21" s="164"/>
      <c r="J21" s="164"/>
      <c r="K21" s="231"/>
      <c r="L21" s="164"/>
      <c r="M21" s="163"/>
      <c r="N21" s="163"/>
      <c r="O21" s="162"/>
      <c r="P21" s="296"/>
      <c r="Q21" s="297"/>
      <c r="R21" s="297"/>
      <c r="S21" s="297"/>
      <c r="T21" s="298"/>
      <c r="U21" s="298"/>
      <c r="V21" s="299"/>
      <c r="W21" s="299"/>
      <c r="X21" s="300"/>
      <c r="Y21" s="290"/>
      <c r="Z21" s="287"/>
      <c r="AA21" s="287"/>
      <c r="AB21" s="287"/>
      <c r="AC21" s="287"/>
      <c r="AD21" s="287"/>
      <c r="AE21" s="287"/>
      <c r="AF21" s="287"/>
      <c r="AG21" s="287"/>
      <c r="AH21" s="287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  <c r="EB21" s="213"/>
      <c r="EC21" s="213"/>
      <c r="ED21" s="213"/>
      <c r="EE21" s="213"/>
      <c r="EF21" s="213"/>
      <c r="EG21" s="213"/>
      <c r="EH21" s="213"/>
      <c r="EI21" s="213"/>
      <c r="EJ21" s="213"/>
    </row>
    <row r="22" spans="1:140" s="157" customFormat="1" ht="13.5" customHeight="1" x14ac:dyDescent="0.25">
      <c r="A22" s="176" t="s">
        <v>395</v>
      </c>
      <c r="B22" s="166">
        <v>2018</v>
      </c>
      <c r="C22" s="165">
        <v>15</v>
      </c>
      <c r="D22" s="164"/>
      <c r="E22" s="164"/>
      <c r="F22" s="231"/>
      <c r="G22" s="231"/>
      <c r="H22" s="164"/>
      <c r="I22" s="164"/>
      <c r="J22" s="164"/>
      <c r="K22" s="231"/>
      <c r="L22" s="164"/>
      <c r="M22" s="163"/>
      <c r="N22" s="163"/>
      <c r="O22" s="162"/>
      <c r="P22" s="296"/>
      <c r="Q22" s="297"/>
      <c r="R22" s="297"/>
      <c r="S22" s="297"/>
      <c r="T22" s="298"/>
      <c r="U22" s="298"/>
      <c r="V22" s="299"/>
      <c r="W22" s="299"/>
      <c r="X22" s="300"/>
      <c r="Y22" s="290"/>
      <c r="Z22" s="287"/>
      <c r="AA22" s="287"/>
      <c r="AB22" s="287"/>
      <c r="AC22" s="287"/>
      <c r="AD22" s="287"/>
      <c r="AE22" s="287"/>
      <c r="AF22" s="287"/>
      <c r="AG22" s="287"/>
      <c r="AH22" s="287"/>
      <c r="AI22" s="213"/>
      <c r="AJ22" s="213"/>
      <c r="AK22" s="213"/>
      <c r="AL22" s="213"/>
      <c r="AM22" s="213"/>
      <c r="AN22" s="213"/>
      <c r="AO22" s="213"/>
      <c r="AP22" s="213"/>
      <c r="AQ22" s="213"/>
      <c r="AR22" s="213"/>
      <c r="AS22" s="213"/>
      <c r="AT22" s="213"/>
      <c r="AU22" s="213"/>
      <c r="AV22" s="213"/>
      <c r="AW22" s="213"/>
      <c r="AX22" s="213"/>
      <c r="AY22" s="213"/>
      <c r="AZ22" s="213"/>
      <c r="BA22" s="213"/>
      <c r="BB22" s="213"/>
      <c r="BC22" s="213"/>
      <c r="BD22" s="213"/>
      <c r="BE22" s="213"/>
      <c r="BF22" s="213"/>
      <c r="BG22" s="213"/>
      <c r="BH22" s="213"/>
      <c r="BI22" s="213"/>
      <c r="BJ22" s="213"/>
      <c r="BK22" s="213"/>
      <c r="BL22" s="213"/>
      <c r="BM22" s="213"/>
      <c r="BN22" s="213"/>
      <c r="BO22" s="213"/>
      <c r="BP22" s="213"/>
      <c r="BQ22" s="213"/>
      <c r="BR22" s="213"/>
      <c r="BS22" s="213"/>
      <c r="BT22" s="213"/>
      <c r="BU22" s="213"/>
      <c r="BV22" s="213"/>
      <c r="BW22" s="213"/>
      <c r="BX22" s="213"/>
      <c r="BY22" s="213"/>
      <c r="BZ22" s="213"/>
      <c r="CA22" s="213"/>
      <c r="CB22" s="213"/>
      <c r="CC22" s="213"/>
      <c r="CD22" s="213"/>
      <c r="CE22" s="213"/>
      <c r="CF22" s="213"/>
      <c r="CG22" s="213"/>
      <c r="CH22" s="213"/>
      <c r="CI22" s="213"/>
      <c r="CJ22" s="213"/>
      <c r="CK22" s="213"/>
      <c r="CL22" s="213"/>
      <c r="CM22" s="213"/>
      <c r="CN22" s="213"/>
      <c r="CO22" s="213"/>
      <c r="CP22" s="213"/>
      <c r="CQ22" s="213"/>
      <c r="CR22" s="213"/>
      <c r="CS22" s="213"/>
      <c r="CT22" s="213"/>
      <c r="CU22" s="213"/>
      <c r="CV22" s="213"/>
      <c r="CW22" s="213"/>
      <c r="CX22" s="213"/>
      <c r="CY22" s="213"/>
      <c r="CZ22" s="213"/>
      <c r="DA22" s="213"/>
      <c r="DB22" s="213"/>
      <c r="DC22" s="213"/>
      <c r="DD22" s="213"/>
      <c r="DE22" s="213"/>
      <c r="DF22" s="213"/>
      <c r="DG22" s="213"/>
      <c r="DH22" s="213"/>
      <c r="DI22" s="213"/>
      <c r="DJ22" s="213"/>
      <c r="DK22" s="213"/>
      <c r="DL22" s="213"/>
      <c r="DM22" s="213"/>
      <c r="DN22" s="213"/>
      <c r="DO22" s="213"/>
      <c r="DP22" s="213"/>
      <c r="DQ22" s="213"/>
      <c r="DR22" s="213"/>
      <c r="DS22" s="213"/>
      <c r="DT22" s="213"/>
      <c r="DU22" s="213"/>
      <c r="DV22" s="213"/>
      <c r="DW22" s="213"/>
      <c r="DX22" s="213"/>
      <c r="DY22" s="213"/>
      <c r="DZ22" s="213"/>
      <c r="EA22" s="213"/>
      <c r="EB22" s="213"/>
      <c r="EC22" s="213"/>
      <c r="ED22" s="213"/>
      <c r="EE22" s="213"/>
      <c r="EF22" s="213"/>
      <c r="EG22" s="213"/>
      <c r="EH22" s="213"/>
      <c r="EI22" s="213"/>
      <c r="EJ22" s="213"/>
    </row>
    <row r="23" spans="1:140" s="157" customFormat="1" ht="13.5" customHeight="1" x14ac:dyDescent="0.25">
      <c r="A23" s="176" t="s">
        <v>395</v>
      </c>
      <c r="B23" s="166">
        <v>2018</v>
      </c>
      <c r="C23" s="165">
        <v>16</v>
      </c>
      <c r="D23" s="164"/>
      <c r="E23" s="164"/>
      <c r="F23" s="231"/>
      <c r="G23" s="231"/>
      <c r="H23" s="164"/>
      <c r="I23" s="164"/>
      <c r="J23" s="164"/>
      <c r="K23" s="231"/>
      <c r="L23" s="164"/>
      <c r="M23" s="163"/>
      <c r="N23" s="163"/>
      <c r="O23" s="162"/>
      <c r="P23" s="296"/>
      <c r="Q23" s="297"/>
      <c r="R23" s="297"/>
      <c r="S23" s="297"/>
      <c r="T23" s="298"/>
      <c r="U23" s="298"/>
      <c r="V23" s="299"/>
      <c r="W23" s="299"/>
      <c r="X23" s="300"/>
      <c r="Y23" s="290"/>
      <c r="Z23" s="287"/>
      <c r="AA23" s="287"/>
      <c r="AB23" s="287"/>
      <c r="AC23" s="287"/>
      <c r="AD23" s="287"/>
      <c r="AE23" s="287"/>
      <c r="AF23" s="287"/>
      <c r="AG23" s="287"/>
      <c r="AH23" s="287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  <c r="CU23" s="213"/>
      <c r="CV23" s="213"/>
      <c r="CW23" s="213"/>
      <c r="CX23" s="213"/>
      <c r="CY23" s="213"/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3"/>
      <c r="DK23" s="213"/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213"/>
      <c r="DW23" s="213"/>
      <c r="DX23" s="213"/>
      <c r="DY23" s="213"/>
      <c r="DZ23" s="213"/>
      <c r="EA23" s="213"/>
      <c r="EB23" s="213"/>
      <c r="EC23" s="213"/>
      <c r="ED23" s="213"/>
      <c r="EE23" s="213"/>
      <c r="EF23" s="213"/>
      <c r="EG23" s="213"/>
      <c r="EH23" s="213"/>
      <c r="EI23" s="213"/>
      <c r="EJ23" s="213"/>
    </row>
    <row r="24" spans="1:140" s="157" customFormat="1" ht="13.5" customHeight="1" x14ac:dyDescent="0.25">
      <c r="A24" s="176" t="s">
        <v>395</v>
      </c>
      <c r="B24" s="166">
        <v>2018</v>
      </c>
      <c r="C24" s="165">
        <v>17</v>
      </c>
      <c r="D24" s="164"/>
      <c r="E24" s="164"/>
      <c r="F24" s="231"/>
      <c r="G24" s="231"/>
      <c r="H24" s="164"/>
      <c r="I24" s="164"/>
      <c r="J24" s="164"/>
      <c r="K24" s="231"/>
      <c r="L24" s="164"/>
      <c r="M24" s="163"/>
      <c r="N24" s="163"/>
      <c r="O24" s="162"/>
      <c r="P24" s="296"/>
      <c r="Q24" s="297"/>
      <c r="R24" s="297"/>
      <c r="S24" s="297"/>
      <c r="T24" s="298"/>
      <c r="U24" s="298"/>
      <c r="V24" s="299"/>
      <c r="W24" s="299"/>
      <c r="X24" s="300"/>
      <c r="Y24" s="290"/>
      <c r="Z24" s="287"/>
      <c r="AA24" s="287"/>
      <c r="AB24" s="287"/>
      <c r="AC24" s="287"/>
      <c r="AD24" s="287"/>
      <c r="AE24" s="287"/>
      <c r="AF24" s="287"/>
      <c r="AG24" s="287"/>
      <c r="AH24" s="287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  <c r="CU24" s="213"/>
      <c r="CV24" s="213"/>
      <c r="CW24" s="213"/>
      <c r="CX24" s="213"/>
      <c r="CY24" s="213"/>
      <c r="CZ24" s="213"/>
      <c r="DA24" s="213"/>
      <c r="DB24" s="213"/>
      <c r="DC24" s="213"/>
      <c r="DD24" s="213"/>
      <c r="DE24" s="213"/>
      <c r="DF24" s="213"/>
      <c r="DG24" s="213"/>
      <c r="DH24" s="213"/>
      <c r="DI24" s="213"/>
      <c r="DJ24" s="213"/>
      <c r="DK24" s="213"/>
      <c r="DL24" s="213"/>
      <c r="DM24" s="213"/>
      <c r="DN24" s="213"/>
      <c r="DO24" s="213"/>
      <c r="DP24" s="213"/>
      <c r="DQ24" s="213"/>
      <c r="DR24" s="213"/>
      <c r="DS24" s="213"/>
      <c r="DT24" s="213"/>
      <c r="DU24" s="213"/>
      <c r="DV24" s="213"/>
      <c r="DW24" s="213"/>
      <c r="DX24" s="213"/>
      <c r="DY24" s="213"/>
      <c r="DZ24" s="213"/>
      <c r="EA24" s="213"/>
      <c r="EB24" s="213"/>
      <c r="EC24" s="213"/>
      <c r="ED24" s="213"/>
      <c r="EE24" s="213"/>
      <c r="EF24" s="213"/>
      <c r="EG24" s="213"/>
      <c r="EH24" s="213"/>
      <c r="EI24" s="213"/>
      <c r="EJ24" s="213"/>
    </row>
    <row r="25" spans="1:140" s="157" customFormat="1" ht="13.5" customHeight="1" x14ac:dyDescent="0.25">
      <c r="A25" s="176" t="s">
        <v>395</v>
      </c>
      <c r="B25" s="166">
        <v>2018</v>
      </c>
      <c r="C25" s="165">
        <v>18</v>
      </c>
      <c r="D25" s="164"/>
      <c r="E25" s="164"/>
      <c r="F25" s="231"/>
      <c r="G25" s="231"/>
      <c r="H25" s="164"/>
      <c r="I25" s="164"/>
      <c r="J25" s="164"/>
      <c r="K25" s="231"/>
      <c r="L25" s="164"/>
      <c r="M25" s="163"/>
      <c r="N25" s="163"/>
      <c r="O25" s="162"/>
      <c r="P25" s="296"/>
      <c r="Q25" s="297"/>
      <c r="R25" s="297"/>
      <c r="S25" s="297"/>
      <c r="T25" s="298"/>
      <c r="U25" s="298"/>
      <c r="V25" s="299"/>
      <c r="W25" s="299"/>
      <c r="X25" s="300"/>
      <c r="Y25" s="290"/>
      <c r="Z25" s="287"/>
      <c r="AA25" s="287"/>
      <c r="AB25" s="287"/>
      <c r="AC25" s="287"/>
      <c r="AD25" s="287"/>
      <c r="AE25" s="287"/>
      <c r="AF25" s="287"/>
      <c r="AG25" s="287"/>
      <c r="AH25" s="287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3"/>
      <c r="AV25" s="213"/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3"/>
      <c r="BX25" s="213"/>
      <c r="BY25" s="213"/>
      <c r="BZ25" s="213"/>
      <c r="CA25" s="213"/>
      <c r="CB25" s="213"/>
      <c r="CC25" s="213"/>
      <c r="CD25" s="213"/>
      <c r="CE25" s="213"/>
      <c r="CF25" s="213"/>
      <c r="CG25" s="213"/>
      <c r="CH25" s="213"/>
      <c r="CI25" s="213"/>
      <c r="CJ25" s="213"/>
      <c r="CK25" s="213"/>
      <c r="CL25" s="213"/>
      <c r="CM25" s="213"/>
      <c r="CN25" s="213"/>
      <c r="CO25" s="213"/>
      <c r="CP25" s="213"/>
      <c r="CQ25" s="213"/>
      <c r="CR25" s="213"/>
      <c r="CS25" s="213"/>
      <c r="CT25" s="213"/>
      <c r="CU25" s="213"/>
      <c r="CV25" s="213"/>
      <c r="CW25" s="213"/>
      <c r="CX25" s="213"/>
      <c r="CY25" s="213"/>
      <c r="CZ25" s="213"/>
      <c r="DA25" s="213"/>
      <c r="DB25" s="213"/>
      <c r="DC25" s="213"/>
      <c r="DD25" s="213"/>
      <c r="DE25" s="213"/>
      <c r="DF25" s="213"/>
      <c r="DG25" s="213"/>
      <c r="DH25" s="213"/>
      <c r="DI25" s="213"/>
      <c r="DJ25" s="213"/>
      <c r="DK25" s="213"/>
      <c r="DL25" s="213"/>
      <c r="DM25" s="213"/>
      <c r="DN25" s="213"/>
      <c r="DO25" s="213"/>
      <c r="DP25" s="213"/>
      <c r="DQ25" s="213"/>
      <c r="DR25" s="213"/>
      <c r="DS25" s="213"/>
      <c r="DT25" s="213"/>
      <c r="DU25" s="213"/>
      <c r="DV25" s="213"/>
      <c r="DW25" s="213"/>
      <c r="DX25" s="213"/>
      <c r="DY25" s="213"/>
      <c r="DZ25" s="213"/>
      <c r="EA25" s="213"/>
      <c r="EB25" s="213"/>
      <c r="EC25" s="213"/>
      <c r="ED25" s="213"/>
      <c r="EE25" s="213"/>
      <c r="EF25" s="213"/>
      <c r="EG25" s="213"/>
      <c r="EH25" s="213"/>
      <c r="EI25" s="213"/>
      <c r="EJ25" s="213"/>
    </row>
    <row r="26" spans="1:140" s="157" customFormat="1" ht="13.5" customHeight="1" x14ac:dyDescent="0.25">
      <c r="A26" s="176" t="s">
        <v>395</v>
      </c>
      <c r="B26" s="166">
        <v>2018</v>
      </c>
      <c r="C26" s="165">
        <v>19</v>
      </c>
      <c r="D26" s="164"/>
      <c r="E26" s="164"/>
      <c r="F26" s="231"/>
      <c r="G26" s="231"/>
      <c r="H26" s="164"/>
      <c r="I26" s="164"/>
      <c r="J26" s="164"/>
      <c r="K26" s="231"/>
      <c r="L26" s="164"/>
      <c r="M26" s="163"/>
      <c r="N26" s="163"/>
      <c r="O26" s="162"/>
      <c r="P26" s="296"/>
      <c r="Q26" s="297"/>
      <c r="R26" s="297"/>
      <c r="S26" s="297"/>
      <c r="T26" s="298"/>
      <c r="U26" s="298"/>
      <c r="V26" s="299"/>
      <c r="W26" s="299"/>
      <c r="X26" s="300"/>
      <c r="Y26" s="290"/>
      <c r="Z26" s="287"/>
      <c r="AA26" s="287"/>
      <c r="AB26" s="287"/>
      <c r="AC26" s="287"/>
      <c r="AD26" s="287"/>
      <c r="AE26" s="287"/>
      <c r="AF26" s="287"/>
      <c r="AG26" s="287"/>
      <c r="AH26" s="287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3"/>
      <c r="AV26" s="213"/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3"/>
      <c r="BX26" s="213"/>
      <c r="BY26" s="213"/>
      <c r="BZ26" s="213"/>
      <c r="CA26" s="213"/>
      <c r="CB26" s="213"/>
      <c r="CC26" s="213"/>
      <c r="CD26" s="213"/>
      <c r="CE26" s="213"/>
      <c r="CF26" s="213"/>
      <c r="CG26" s="213"/>
      <c r="CH26" s="213"/>
      <c r="CI26" s="213"/>
      <c r="CJ26" s="213"/>
      <c r="CK26" s="213"/>
      <c r="CL26" s="213"/>
      <c r="CM26" s="213"/>
      <c r="CN26" s="213"/>
      <c r="CO26" s="213"/>
      <c r="CP26" s="213"/>
      <c r="CQ26" s="213"/>
      <c r="CR26" s="213"/>
      <c r="CS26" s="213"/>
      <c r="CT26" s="213"/>
      <c r="CU26" s="213"/>
      <c r="CV26" s="213"/>
      <c r="CW26" s="213"/>
      <c r="CX26" s="213"/>
      <c r="CY26" s="213"/>
      <c r="CZ26" s="213"/>
      <c r="DA26" s="213"/>
      <c r="DB26" s="213"/>
      <c r="DC26" s="213"/>
      <c r="DD26" s="213"/>
      <c r="DE26" s="213"/>
      <c r="DF26" s="213"/>
      <c r="DG26" s="213"/>
      <c r="DH26" s="213"/>
      <c r="DI26" s="213"/>
      <c r="DJ26" s="213"/>
      <c r="DK26" s="213"/>
      <c r="DL26" s="213"/>
      <c r="DM26" s="213"/>
      <c r="DN26" s="213"/>
      <c r="DO26" s="213"/>
      <c r="DP26" s="213"/>
      <c r="DQ26" s="213"/>
      <c r="DR26" s="213"/>
      <c r="DS26" s="213"/>
      <c r="DT26" s="213"/>
      <c r="DU26" s="213"/>
      <c r="DV26" s="213"/>
      <c r="DW26" s="213"/>
      <c r="DX26" s="213"/>
      <c r="DY26" s="213"/>
      <c r="DZ26" s="213"/>
      <c r="EA26" s="213"/>
      <c r="EB26" s="213"/>
      <c r="EC26" s="213"/>
      <c r="ED26" s="213"/>
      <c r="EE26" s="213"/>
      <c r="EF26" s="213"/>
      <c r="EG26" s="213"/>
      <c r="EH26" s="213"/>
      <c r="EI26" s="213"/>
      <c r="EJ26" s="213"/>
    </row>
    <row r="27" spans="1:140" s="157" customFormat="1" ht="13.5" customHeight="1" x14ac:dyDescent="0.25">
      <c r="A27" s="176" t="s">
        <v>395</v>
      </c>
      <c r="B27" s="166">
        <v>2018</v>
      </c>
      <c r="C27" s="165">
        <v>20</v>
      </c>
      <c r="D27" s="164"/>
      <c r="E27" s="164"/>
      <c r="F27" s="231"/>
      <c r="G27" s="231"/>
      <c r="H27" s="164"/>
      <c r="I27" s="164"/>
      <c r="J27" s="164"/>
      <c r="K27" s="231"/>
      <c r="L27" s="164"/>
      <c r="M27" s="163"/>
      <c r="N27" s="163"/>
      <c r="O27" s="162"/>
      <c r="P27" s="296"/>
      <c r="Q27" s="297"/>
      <c r="R27" s="297"/>
      <c r="S27" s="297"/>
      <c r="T27" s="298"/>
      <c r="U27" s="298"/>
      <c r="V27" s="299"/>
      <c r="W27" s="299"/>
      <c r="X27" s="300"/>
      <c r="Y27" s="290"/>
      <c r="Z27" s="287"/>
      <c r="AA27" s="287"/>
      <c r="AB27" s="287"/>
      <c r="AC27" s="287"/>
      <c r="AD27" s="287"/>
      <c r="AE27" s="287"/>
      <c r="AF27" s="287"/>
      <c r="AG27" s="287"/>
      <c r="AH27" s="287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</row>
    <row r="28" spans="1:140" s="157" customFormat="1" ht="13.5" customHeight="1" x14ac:dyDescent="0.25">
      <c r="A28" s="176" t="s">
        <v>395</v>
      </c>
      <c r="B28" s="166">
        <v>2018</v>
      </c>
      <c r="C28" s="165">
        <v>21</v>
      </c>
      <c r="D28" s="164"/>
      <c r="E28" s="164"/>
      <c r="F28" s="231"/>
      <c r="G28" s="231"/>
      <c r="H28" s="164"/>
      <c r="I28" s="164"/>
      <c r="J28" s="164"/>
      <c r="K28" s="231"/>
      <c r="L28" s="164"/>
      <c r="M28" s="163"/>
      <c r="N28" s="163"/>
      <c r="O28" s="162"/>
      <c r="P28" s="161"/>
      <c r="Q28" s="163"/>
      <c r="R28" s="163"/>
      <c r="S28" s="163"/>
      <c r="T28" s="160"/>
      <c r="U28" s="160"/>
      <c r="V28" s="159"/>
      <c r="W28" s="159"/>
      <c r="X28" s="158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</row>
    <row r="29" spans="1:140" s="157" customFormat="1" ht="13.5" customHeight="1" x14ac:dyDescent="0.25">
      <c r="A29" s="176" t="s">
        <v>395</v>
      </c>
      <c r="B29" s="166">
        <v>2018</v>
      </c>
      <c r="C29" s="165">
        <v>22</v>
      </c>
      <c r="D29" s="164"/>
      <c r="E29" s="164"/>
      <c r="F29" s="231"/>
      <c r="G29" s="231"/>
      <c r="H29" s="164"/>
      <c r="I29" s="164"/>
      <c r="J29" s="164"/>
      <c r="K29" s="231"/>
      <c r="L29" s="164"/>
      <c r="M29" s="163"/>
      <c r="N29" s="163"/>
      <c r="O29" s="162"/>
      <c r="P29" s="161"/>
      <c r="Q29" s="163"/>
      <c r="R29" s="163"/>
      <c r="S29" s="163"/>
      <c r="T29" s="160"/>
      <c r="U29" s="160"/>
      <c r="V29" s="159"/>
      <c r="W29" s="159"/>
      <c r="X29" s="158"/>
      <c r="Y29" s="213"/>
      <c r="Z29" s="213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213"/>
      <c r="AM29" s="213"/>
      <c r="AN29" s="213"/>
      <c r="AO29" s="213"/>
      <c r="AP29" s="213"/>
      <c r="AQ29" s="213"/>
      <c r="AR29" s="213"/>
      <c r="AS29" s="213"/>
      <c r="AT29" s="213"/>
      <c r="AU29" s="213"/>
      <c r="AV29" s="213"/>
      <c r="AW29" s="213"/>
      <c r="AX29" s="213"/>
      <c r="AY29" s="213"/>
      <c r="AZ29" s="213"/>
      <c r="BA29" s="213"/>
      <c r="BB29" s="213"/>
      <c r="BC29" s="213"/>
      <c r="BD29" s="213"/>
      <c r="BE29" s="213"/>
      <c r="BF29" s="213"/>
      <c r="BG29" s="213"/>
      <c r="BH29" s="213"/>
      <c r="BI29" s="213"/>
      <c r="BJ29" s="213"/>
      <c r="BK29" s="213"/>
      <c r="BL29" s="213"/>
      <c r="BM29" s="213"/>
      <c r="BN29" s="213"/>
      <c r="BO29" s="213"/>
      <c r="BP29" s="213"/>
      <c r="BQ29" s="213"/>
      <c r="BR29" s="213"/>
      <c r="BS29" s="213"/>
      <c r="BT29" s="213"/>
      <c r="BU29" s="213"/>
      <c r="BV29" s="213"/>
      <c r="BW29" s="213"/>
      <c r="BX29" s="213"/>
      <c r="BY29" s="213"/>
      <c r="BZ29" s="213"/>
      <c r="CA29" s="213"/>
      <c r="CB29" s="213"/>
      <c r="CC29" s="213"/>
      <c r="CD29" s="213"/>
      <c r="CE29" s="213"/>
      <c r="CF29" s="213"/>
      <c r="CG29" s="213"/>
      <c r="CH29" s="213"/>
      <c r="CI29" s="213"/>
      <c r="CJ29" s="213"/>
      <c r="CK29" s="213"/>
      <c r="CL29" s="213"/>
      <c r="CM29" s="213"/>
      <c r="CN29" s="213"/>
      <c r="CO29" s="213"/>
      <c r="CP29" s="213"/>
      <c r="CQ29" s="213"/>
      <c r="CR29" s="213"/>
      <c r="CS29" s="213"/>
      <c r="CT29" s="213"/>
      <c r="CU29" s="213"/>
      <c r="CV29" s="213"/>
      <c r="CW29" s="213"/>
      <c r="CX29" s="213"/>
      <c r="CY29" s="213"/>
      <c r="CZ29" s="213"/>
      <c r="DA29" s="213"/>
      <c r="DB29" s="213"/>
      <c r="DC29" s="213"/>
      <c r="DD29" s="213"/>
      <c r="DE29" s="213"/>
      <c r="DF29" s="213"/>
      <c r="DG29" s="213"/>
      <c r="DH29" s="213"/>
      <c r="DI29" s="213"/>
      <c r="DJ29" s="213"/>
      <c r="DK29" s="213"/>
      <c r="DL29" s="213"/>
      <c r="DM29" s="213"/>
      <c r="DN29" s="213"/>
      <c r="DO29" s="213"/>
      <c r="DP29" s="213"/>
      <c r="DQ29" s="213"/>
      <c r="DR29" s="213"/>
      <c r="DS29" s="213"/>
      <c r="DT29" s="213"/>
      <c r="DU29" s="213"/>
      <c r="DV29" s="213"/>
      <c r="DW29" s="213"/>
      <c r="DX29" s="213"/>
      <c r="DY29" s="213"/>
      <c r="DZ29" s="213"/>
      <c r="EA29" s="213"/>
      <c r="EB29" s="213"/>
      <c r="EC29" s="213"/>
      <c r="ED29" s="213"/>
      <c r="EE29" s="213"/>
      <c r="EF29" s="213"/>
      <c r="EG29" s="213"/>
      <c r="EH29" s="213"/>
      <c r="EI29" s="213"/>
      <c r="EJ29" s="213"/>
    </row>
    <row r="30" spans="1:140" s="157" customFormat="1" ht="13.5" customHeight="1" x14ac:dyDescent="0.25">
      <c r="A30" s="176" t="s">
        <v>395</v>
      </c>
      <c r="B30" s="166">
        <v>2018</v>
      </c>
      <c r="C30" s="165">
        <v>23</v>
      </c>
      <c r="D30" s="164"/>
      <c r="E30" s="164"/>
      <c r="F30" s="231"/>
      <c r="G30" s="231"/>
      <c r="H30" s="164"/>
      <c r="I30" s="164"/>
      <c r="J30" s="164"/>
      <c r="K30" s="231"/>
      <c r="L30" s="164"/>
      <c r="M30" s="163"/>
      <c r="N30" s="163"/>
      <c r="O30" s="162"/>
      <c r="P30" s="161"/>
      <c r="Q30" s="163"/>
      <c r="R30" s="163"/>
      <c r="S30" s="163"/>
      <c r="T30" s="160"/>
      <c r="U30" s="160"/>
      <c r="V30" s="159"/>
      <c r="W30" s="159"/>
      <c r="X30" s="158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  <c r="AN30" s="213"/>
      <c r="AO30" s="213"/>
      <c r="AP30" s="213"/>
      <c r="AQ30" s="213"/>
      <c r="AR30" s="213"/>
      <c r="AS30" s="213"/>
      <c r="AT30" s="213"/>
      <c r="AU30" s="213"/>
      <c r="AV30" s="213"/>
      <c r="AW30" s="213"/>
      <c r="AX30" s="213"/>
      <c r="AY30" s="213"/>
      <c r="AZ30" s="213"/>
      <c r="BA30" s="213"/>
      <c r="BB30" s="213"/>
      <c r="BC30" s="213"/>
      <c r="BD30" s="213"/>
      <c r="BE30" s="213"/>
      <c r="BF30" s="213"/>
      <c r="BG30" s="213"/>
      <c r="BH30" s="213"/>
      <c r="BI30" s="213"/>
      <c r="BJ30" s="213"/>
      <c r="BK30" s="213"/>
      <c r="BL30" s="213"/>
      <c r="BM30" s="213"/>
      <c r="BN30" s="213"/>
      <c r="BO30" s="213"/>
      <c r="BP30" s="213"/>
      <c r="BQ30" s="213"/>
      <c r="BR30" s="213"/>
      <c r="BS30" s="213"/>
      <c r="BT30" s="213"/>
      <c r="BU30" s="213"/>
      <c r="BV30" s="213"/>
      <c r="BW30" s="213"/>
      <c r="BX30" s="213"/>
      <c r="BY30" s="213"/>
      <c r="BZ30" s="213"/>
      <c r="CA30" s="213"/>
      <c r="CB30" s="213"/>
      <c r="CC30" s="213"/>
      <c r="CD30" s="213"/>
      <c r="CE30" s="213"/>
      <c r="CF30" s="213"/>
      <c r="CG30" s="213"/>
      <c r="CH30" s="213"/>
      <c r="CI30" s="213"/>
      <c r="CJ30" s="213"/>
      <c r="CK30" s="213"/>
      <c r="CL30" s="213"/>
      <c r="CM30" s="213"/>
      <c r="CN30" s="213"/>
      <c r="CO30" s="213"/>
      <c r="CP30" s="213"/>
      <c r="CQ30" s="213"/>
      <c r="CR30" s="213"/>
      <c r="CS30" s="213"/>
      <c r="CT30" s="213"/>
      <c r="CU30" s="213"/>
      <c r="CV30" s="213"/>
      <c r="CW30" s="213"/>
      <c r="CX30" s="213"/>
      <c r="CY30" s="213"/>
      <c r="CZ30" s="213"/>
      <c r="DA30" s="213"/>
      <c r="DB30" s="213"/>
      <c r="DC30" s="213"/>
      <c r="DD30" s="213"/>
      <c r="DE30" s="213"/>
      <c r="DF30" s="213"/>
      <c r="DG30" s="213"/>
      <c r="DH30" s="213"/>
      <c r="DI30" s="213"/>
      <c r="DJ30" s="213"/>
      <c r="DK30" s="213"/>
      <c r="DL30" s="213"/>
      <c r="DM30" s="213"/>
      <c r="DN30" s="213"/>
      <c r="DO30" s="213"/>
      <c r="DP30" s="213"/>
      <c r="DQ30" s="213"/>
      <c r="DR30" s="213"/>
      <c r="DS30" s="213"/>
      <c r="DT30" s="213"/>
      <c r="DU30" s="213"/>
      <c r="DV30" s="213"/>
      <c r="DW30" s="213"/>
      <c r="DX30" s="213"/>
      <c r="DY30" s="213"/>
      <c r="DZ30" s="213"/>
      <c r="EA30" s="213"/>
      <c r="EB30" s="213"/>
      <c r="EC30" s="213"/>
      <c r="ED30" s="213"/>
      <c r="EE30" s="213"/>
      <c r="EF30" s="213"/>
      <c r="EG30" s="213"/>
      <c r="EH30" s="213"/>
      <c r="EI30" s="213"/>
      <c r="EJ30" s="213"/>
    </row>
    <row r="31" spans="1:140" s="157" customFormat="1" ht="13.5" customHeight="1" x14ac:dyDescent="0.25">
      <c r="A31" s="176" t="s">
        <v>395</v>
      </c>
      <c r="B31" s="166">
        <v>2018</v>
      </c>
      <c r="C31" s="165">
        <v>24</v>
      </c>
      <c r="D31" s="164"/>
      <c r="E31" s="164"/>
      <c r="F31" s="231"/>
      <c r="G31" s="231"/>
      <c r="H31" s="164"/>
      <c r="I31" s="164"/>
      <c r="J31" s="164"/>
      <c r="K31" s="231"/>
      <c r="L31" s="164"/>
      <c r="M31" s="163"/>
      <c r="N31" s="163"/>
      <c r="O31" s="162"/>
      <c r="P31" s="161"/>
      <c r="Q31" s="163"/>
      <c r="R31" s="163"/>
      <c r="S31" s="163"/>
      <c r="T31" s="160"/>
      <c r="U31" s="160"/>
      <c r="V31" s="159"/>
      <c r="W31" s="159"/>
      <c r="X31" s="158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</row>
    <row r="32" spans="1:140" s="157" customFormat="1" ht="13.5" customHeight="1" x14ac:dyDescent="0.25">
      <c r="A32" s="176" t="s">
        <v>395</v>
      </c>
      <c r="B32" s="166">
        <v>2018</v>
      </c>
      <c r="C32" s="165">
        <v>25</v>
      </c>
      <c r="D32" s="164"/>
      <c r="E32" s="164"/>
      <c r="F32" s="231"/>
      <c r="G32" s="231"/>
      <c r="H32" s="164"/>
      <c r="I32" s="164"/>
      <c r="J32" s="164"/>
      <c r="K32" s="231"/>
      <c r="L32" s="164"/>
      <c r="M32" s="163"/>
      <c r="N32" s="163"/>
      <c r="O32" s="162"/>
      <c r="P32" s="161"/>
      <c r="Q32" s="163"/>
      <c r="R32" s="163"/>
      <c r="S32" s="163"/>
      <c r="T32" s="160"/>
      <c r="U32" s="160"/>
      <c r="V32" s="159"/>
      <c r="W32" s="159"/>
      <c r="X32" s="158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</row>
    <row r="33" spans="1:140" s="157" customFormat="1" ht="13.5" customHeight="1" x14ac:dyDescent="0.25">
      <c r="A33" s="176" t="s">
        <v>395</v>
      </c>
      <c r="B33" s="166">
        <v>2018</v>
      </c>
      <c r="C33" s="165">
        <v>26</v>
      </c>
      <c r="D33" s="164"/>
      <c r="E33" s="164"/>
      <c r="F33" s="231"/>
      <c r="G33" s="231"/>
      <c r="H33" s="164"/>
      <c r="I33" s="164"/>
      <c r="J33" s="164"/>
      <c r="K33" s="231"/>
      <c r="L33" s="164"/>
      <c r="M33" s="163"/>
      <c r="N33" s="163"/>
      <c r="O33" s="162"/>
      <c r="P33" s="161"/>
      <c r="Q33" s="163"/>
      <c r="R33" s="163"/>
      <c r="S33" s="163"/>
      <c r="T33" s="160"/>
      <c r="U33" s="160"/>
      <c r="V33" s="159"/>
      <c r="W33" s="159"/>
      <c r="X33" s="158"/>
      <c r="Y33" s="213"/>
      <c r="Z33" s="213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13"/>
      <c r="AO33" s="213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13"/>
      <c r="BB33" s="213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13"/>
      <c r="BO33" s="213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13"/>
      <c r="CB33" s="213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13"/>
      <c r="CO33" s="213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13"/>
      <c r="DB33" s="213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13"/>
      <c r="DO33" s="213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13"/>
      <c r="EB33" s="213"/>
      <c r="EC33" s="213"/>
      <c r="ED33" s="213"/>
      <c r="EE33" s="213"/>
      <c r="EF33" s="213"/>
      <c r="EG33" s="213"/>
      <c r="EH33" s="213"/>
      <c r="EI33" s="213"/>
      <c r="EJ33" s="213"/>
    </row>
    <row r="34" spans="1:140" s="157" customFormat="1" ht="13.5" customHeight="1" x14ac:dyDescent="0.25">
      <c r="A34" s="176" t="s">
        <v>395</v>
      </c>
      <c r="B34" s="166">
        <v>2018</v>
      </c>
      <c r="C34" s="165">
        <v>27</v>
      </c>
      <c r="D34" s="164"/>
      <c r="E34" s="164"/>
      <c r="F34" s="231"/>
      <c r="G34" s="231"/>
      <c r="H34" s="164"/>
      <c r="I34" s="164"/>
      <c r="J34" s="164"/>
      <c r="K34" s="231"/>
      <c r="L34" s="164"/>
      <c r="M34" s="163"/>
      <c r="N34" s="163"/>
      <c r="O34" s="162"/>
      <c r="P34" s="161"/>
      <c r="Q34" s="163"/>
      <c r="R34" s="163"/>
      <c r="S34" s="163"/>
      <c r="T34" s="160"/>
      <c r="U34" s="160"/>
      <c r="V34" s="159"/>
      <c r="W34" s="159"/>
      <c r="X34" s="158"/>
      <c r="Y34" s="213"/>
      <c r="Z34" s="213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13"/>
      <c r="AO34" s="213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13"/>
      <c r="BO34" s="213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13"/>
      <c r="CB34" s="213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13"/>
      <c r="CO34" s="213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13"/>
      <c r="DB34" s="213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13"/>
      <c r="DO34" s="213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13"/>
      <c r="EB34" s="213"/>
      <c r="EC34" s="213"/>
      <c r="ED34" s="213"/>
      <c r="EE34" s="213"/>
      <c r="EF34" s="213"/>
      <c r="EG34" s="213"/>
      <c r="EH34" s="213"/>
      <c r="EI34" s="213"/>
      <c r="EJ34" s="213"/>
    </row>
    <row r="35" spans="1:140" s="157" customFormat="1" ht="13.5" customHeight="1" x14ac:dyDescent="0.25">
      <c r="A35" s="176" t="s">
        <v>395</v>
      </c>
      <c r="B35" s="166">
        <v>2018</v>
      </c>
      <c r="C35" s="165">
        <v>28</v>
      </c>
      <c r="D35" s="164"/>
      <c r="E35" s="164"/>
      <c r="F35" s="231"/>
      <c r="G35" s="231"/>
      <c r="H35" s="164"/>
      <c r="I35" s="164"/>
      <c r="J35" s="164"/>
      <c r="K35" s="231"/>
      <c r="L35" s="164"/>
      <c r="M35" s="163"/>
      <c r="N35" s="163"/>
      <c r="O35" s="162"/>
      <c r="P35" s="161"/>
      <c r="Q35" s="163"/>
      <c r="R35" s="163"/>
      <c r="S35" s="163"/>
      <c r="T35" s="160"/>
      <c r="U35" s="160"/>
      <c r="V35" s="159"/>
      <c r="W35" s="159"/>
      <c r="X35" s="158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13"/>
      <c r="DB35" s="213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13"/>
      <c r="DO35" s="213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13"/>
      <c r="EB35" s="213"/>
      <c r="EC35" s="213"/>
      <c r="ED35" s="213"/>
      <c r="EE35" s="213"/>
      <c r="EF35" s="213"/>
      <c r="EG35" s="213"/>
      <c r="EH35" s="213"/>
      <c r="EI35" s="213"/>
      <c r="EJ35" s="213"/>
    </row>
    <row r="36" spans="1:140" s="157" customFormat="1" ht="13.5" customHeight="1" x14ac:dyDescent="0.25">
      <c r="A36" s="176" t="s">
        <v>395</v>
      </c>
      <c r="B36" s="166">
        <v>2018</v>
      </c>
      <c r="C36" s="165">
        <v>29</v>
      </c>
      <c r="D36" s="164"/>
      <c r="E36" s="164"/>
      <c r="F36" s="231"/>
      <c r="G36" s="231"/>
      <c r="H36" s="164"/>
      <c r="I36" s="164"/>
      <c r="J36" s="164"/>
      <c r="K36" s="231"/>
      <c r="L36" s="164"/>
      <c r="M36" s="163"/>
      <c r="N36" s="163"/>
      <c r="O36" s="162"/>
      <c r="P36" s="161"/>
      <c r="Q36" s="163"/>
      <c r="R36" s="163"/>
      <c r="S36" s="163"/>
      <c r="T36" s="160"/>
      <c r="U36" s="160"/>
      <c r="V36" s="159"/>
      <c r="W36" s="159"/>
      <c r="X36" s="158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13"/>
      <c r="DB36" s="213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13"/>
      <c r="DO36" s="213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13"/>
      <c r="EB36" s="213"/>
      <c r="EC36" s="213"/>
      <c r="ED36" s="213"/>
      <c r="EE36" s="213"/>
      <c r="EF36" s="213"/>
      <c r="EG36" s="213"/>
      <c r="EH36" s="213"/>
      <c r="EI36" s="213"/>
      <c r="EJ36" s="213"/>
    </row>
    <row r="37" spans="1:140" s="157" customFormat="1" ht="13.5" customHeight="1" x14ac:dyDescent="0.25">
      <c r="A37" s="176" t="s">
        <v>395</v>
      </c>
      <c r="B37" s="166">
        <v>2018</v>
      </c>
      <c r="C37" s="165">
        <v>30</v>
      </c>
      <c r="D37" s="164"/>
      <c r="E37" s="164"/>
      <c r="F37" s="231"/>
      <c r="G37" s="231"/>
      <c r="H37" s="164"/>
      <c r="I37" s="164"/>
      <c r="J37" s="164"/>
      <c r="K37" s="231"/>
      <c r="L37" s="164"/>
      <c r="M37" s="163"/>
      <c r="N37" s="163"/>
      <c r="O37" s="162"/>
      <c r="P37" s="161"/>
      <c r="Q37" s="163"/>
      <c r="R37" s="163"/>
      <c r="S37" s="163"/>
      <c r="T37" s="160"/>
      <c r="U37" s="160"/>
      <c r="V37" s="159"/>
      <c r="W37" s="159"/>
      <c r="X37" s="158"/>
      <c r="Y37" s="213"/>
      <c r="Z37" s="213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13"/>
      <c r="AO37" s="213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13"/>
      <c r="BB37" s="213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13"/>
      <c r="BO37" s="213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13"/>
      <c r="CB37" s="213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13"/>
      <c r="CO37" s="213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13"/>
      <c r="DB37" s="213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13"/>
      <c r="DO37" s="213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13"/>
      <c r="EB37" s="213"/>
      <c r="EC37" s="213"/>
      <c r="ED37" s="213"/>
      <c r="EE37" s="213"/>
      <c r="EF37" s="213"/>
      <c r="EG37" s="213"/>
      <c r="EH37" s="213"/>
      <c r="EI37" s="213"/>
      <c r="EJ37" s="213"/>
    </row>
    <row r="38" spans="1:140" s="157" customFormat="1" ht="13.5" customHeight="1" x14ac:dyDescent="0.25">
      <c r="A38" s="176" t="s">
        <v>395</v>
      </c>
      <c r="B38" s="166">
        <v>2018</v>
      </c>
      <c r="C38" s="165">
        <v>31</v>
      </c>
      <c r="D38" s="164"/>
      <c r="E38" s="164"/>
      <c r="F38" s="231"/>
      <c r="G38" s="231"/>
      <c r="H38" s="164"/>
      <c r="I38" s="164"/>
      <c r="J38" s="164"/>
      <c r="K38" s="231"/>
      <c r="L38" s="164"/>
      <c r="M38" s="163"/>
      <c r="N38" s="163"/>
      <c r="O38" s="162"/>
      <c r="P38" s="161"/>
      <c r="Q38" s="163"/>
      <c r="R38" s="163"/>
      <c r="S38" s="163"/>
      <c r="T38" s="160"/>
      <c r="U38" s="160"/>
      <c r="V38" s="159"/>
      <c r="W38" s="159"/>
      <c r="X38" s="158"/>
      <c r="Y38" s="213"/>
      <c r="Z38" s="213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213"/>
      <c r="AM38" s="213"/>
      <c r="AN38" s="213"/>
      <c r="AO38" s="213"/>
      <c r="AP38" s="213"/>
      <c r="AQ38" s="213"/>
      <c r="AR38" s="213"/>
      <c r="AS38" s="213"/>
      <c r="AT38" s="213"/>
      <c r="AU38" s="213"/>
      <c r="AV38" s="213"/>
      <c r="AW38" s="213"/>
      <c r="AX38" s="213"/>
      <c r="AY38" s="213"/>
      <c r="AZ38" s="213"/>
      <c r="BA38" s="213"/>
      <c r="BB38" s="213"/>
      <c r="BC38" s="213"/>
      <c r="BD38" s="213"/>
      <c r="BE38" s="213"/>
      <c r="BF38" s="213"/>
      <c r="BG38" s="213"/>
      <c r="BH38" s="213"/>
      <c r="BI38" s="213"/>
      <c r="BJ38" s="213"/>
      <c r="BK38" s="213"/>
      <c r="BL38" s="213"/>
      <c r="BM38" s="213"/>
      <c r="BN38" s="213"/>
      <c r="BO38" s="213"/>
      <c r="BP38" s="213"/>
      <c r="BQ38" s="213"/>
      <c r="BR38" s="213"/>
      <c r="BS38" s="213"/>
      <c r="BT38" s="213"/>
      <c r="BU38" s="213"/>
      <c r="BV38" s="213"/>
      <c r="BW38" s="213"/>
      <c r="BX38" s="213"/>
      <c r="BY38" s="213"/>
      <c r="BZ38" s="213"/>
      <c r="CA38" s="213"/>
      <c r="CB38" s="213"/>
      <c r="CC38" s="213"/>
      <c r="CD38" s="213"/>
      <c r="CE38" s="213"/>
      <c r="CF38" s="213"/>
      <c r="CG38" s="213"/>
      <c r="CH38" s="213"/>
      <c r="CI38" s="213"/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</row>
    <row r="39" spans="1:140" s="157" customFormat="1" ht="13.5" customHeight="1" x14ac:dyDescent="0.25">
      <c r="A39" s="176" t="s">
        <v>395</v>
      </c>
      <c r="B39" s="166">
        <v>2018</v>
      </c>
      <c r="C39" s="165">
        <v>32</v>
      </c>
      <c r="D39" s="164"/>
      <c r="E39" s="164"/>
      <c r="F39" s="231"/>
      <c r="G39" s="231"/>
      <c r="H39" s="164"/>
      <c r="I39" s="164"/>
      <c r="J39" s="164"/>
      <c r="K39" s="231"/>
      <c r="L39" s="164"/>
      <c r="M39" s="163"/>
      <c r="N39" s="163"/>
      <c r="O39" s="162"/>
      <c r="P39" s="161"/>
      <c r="Q39" s="163"/>
      <c r="R39" s="163"/>
      <c r="S39" s="163"/>
      <c r="T39" s="160"/>
      <c r="U39" s="160"/>
      <c r="V39" s="159"/>
      <c r="W39" s="159"/>
      <c r="X39" s="158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3"/>
      <c r="DE39" s="213"/>
      <c r="DF39" s="213"/>
      <c r="DG39" s="213"/>
      <c r="DH39" s="213"/>
      <c r="DI39" s="213"/>
      <c r="DJ39" s="213"/>
      <c r="DK39" s="213"/>
      <c r="DL39" s="213"/>
      <c r="DM39" s="213"/>
      <c r="DN39" s="213"/>
      <c r="DO39" s="213"/>
      <c r="DP39" s="213"/>
      <c r="DQ39" s="213"/>
      <c r="DR39" s="213"/>
      <c r="DS39" s="213"/>
      <c r="DT39" s="213"/>
      <c r="DU39" s="213"/>
      <c r="DV39" s="213"/>
      <c r="DW39" s="213"/>
      <c r="DX39" s="213"/>
      <c r="DY39" s="213"/>
      <c r="DZ39" s="213"/>
      <c r="EA39" s="213"/>
      <c r="EB39" s="213"/>
      <c r="EC39" s="213"/>
      <c r="ED39" s="213"/>
      <c r="EE39" s="213"/>
      <c r="EF39" s="213"/>
      <c r="EG39" s="213"/>
      <c r="EH39" s="213"/>
      <c r="EI39" s="213"/>
      <c r="EJ39" s="213"/>
    </row>
    <row r="40" spans="1:140" s="157" customFormat="1" ht="13.5" customHeight="1" x14ac:dyDescent="0.25">
      <c r="A40" s="176" t="s">
        <v>395</v>
      </c>
      <c r="B40" s="166">
        <v>2018</v>
      </c>
      <c r="C40" s="165">
        <v>33</v>
      </c>
      <c r="D40" s="164"/>
      <c r="E40" s="164"/>
      <c r="F40" s="231"/>
      <c r="G40" s="231"/>
      <c r="H40" s="164"/>
      <c r="I40" s="164"/>
      <c r="J40" s="164"/>
      <c r="K40" s="231"/>
      <c r="L40" s="164"/>
      <c r="M40" s="163"/>
      <c r="N40" s="163"/>
      <c r="O40" s="162"/>
      <c r="P40" s="161"/>
      <c r="Q40" s="163"/>
      <c r="R40" s="163"/>
      <c r="S40" s="163"/>
      <c r="T40" s="160"/>
      <c r="U40" s="160"/>
      <c r="V40" s="159"/>
      <c r="W40" s="159"/>
      <c r="X40" s="158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</row>
    <row r="41" spans="1:140" s="157" customFormat="1" ht="13.5" customHeight="1" x14ac:dyDescent="0.25">
      <c r="A41" s="176" t="s">
        <v>395</v>
      </c>
      <c r="B41" s="166">
        <v>2018</v>
      </c>
      <c r="C41" s="165">
        <v>34</v>
      </c>
      <c r="D41" s="164"/>
      <c r="E41" s="164"/>
      <c r="F41" s="231"/>
      <c r="G41" s="231"/>
      <c r="H41" s="164"/>
      <c r="I41" s="164"/>
      <c r="J41" s="164"/>
      <c r="K41" s="231"/>
      <c r="L41" s="164"/>
      <c r="M41" s="163"/>
      <c r="N41" s="163"/>
      <c r="O41" s="162"/>
      <c r="P41" s="161"/>
      <c r="Q41" s="163"/>
      <c r="R41" s="163"/>
      <c r="S41" s="163"/>
      <c r="T41" s="160"/>
      <c r="U41" s="160"/>
      <c r="V41" s="159"/>
      <c r="W41" s="159"/>
      <c r="X41" s="158"/>
      <c r="Y41" s="213"/>
      <c r="Z41" s="213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13"/>
      <c r="BB41" s="213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13"/>
      <c r="BO41" s="213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13"/>
      <c r="CB41" s="213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13"/>
      <c r="CO41" s="213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13"/>
      <c r="DB41" s="213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13"/>
      <c r="DO41" s="213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13"/>
      <c r="EB41" s="213"/>
      <c r="EC41" s="213"/>
      <c r="ED41" s="213"/>
      <c r="EE41" s="213"/>
      <c r="EF41" s="213"/>
      <c r="EG41" s="213"/>
      <c r="EH41" s="213"/>
      <c r="EI41" s="213"/>
      <c r="EJ41" s="213"/>
    </row>
    <row r="42" spans="1:140" s="157" customFormat="1" ht="13.5" customHeight="1" x14ac:dyDescent="0.25">
      <c r="A42" s="176" t="s">
        <v>395</v>
      </c>
      <c r="B42" s="166">
        <v>2018</v>
      </c>
      <c r="C42" s="165">
        <v>35</v>
      </c>
      <c r="D42" s="164"/>
      <c r="E42" s="164"/>
      <c r="F42" s="231"/>
      <c r="G42" s="231"/>
      <c r="H42" s="164"/>
      <c r="I42" s="164"/>
      <c r="J42" s="164"/>
      <c r="K42" s="231"/>
      <c r="L42" s="164"/>
      <c r="M42" s="163"/>
      <c r="N42" s="163"/>
      <c r="O42" s="162"/>
      <c r="P42" s="161"/>
      <c r="Q42" s="163"/>
      <c r="R42" s="163"/>
      <c r="S42" s="163"/>
      <c r="T42" s="160"/>
      <c r="U42" s="160"/>
      <c r="V42" s="159"/>
      <c r="W42" s="159"/>
      <c r="X42" s="158"/>
      <c r="Y42" s="213"/>
      <c r="Z42" s="213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13"/>
      <c r="BO42" s="213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13"/>
      <c r="CB42" s="213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13"/>
      <c r="CO42" s="213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13"/>
      <c r="DB42" s="213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13"/>
      <c r="DO42" s="213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13"/>
      <c r="EB42" s="213"/>
      <c r="EC42" s="213"/>
      <c r="ED42" s="213"/>
      <c r="EE42" s="213"/>
      <c r="EF42" s="213"/>
      <c r="EG42" s="213"/>
      <c r="EH42" s="213"/>
      <c r="EI42" s="213"/>
      <c r="EJ42" s="213"/>
    </row>
    <row r="43" spans="1:140" s="157" customFormat="1" ht="13.5" customHeight="1" x14ac:dyDescent="0.25">
      <c r="A43" s="176" t="s">
        <v>395</v>
      </c>
      <c r="B43" s="166">
        <v>2018</v>
      </c>
      <c r="C43" s="165">
        <v>36</v>
      </c>
      <c r="D43" s="164"/>
      <c r="E43" s="164"/>
      <c r="F43" s="231"/>
      <c r="G43" s="231"/>
      <c r="H43" s="164"/>
      <c r="I43" s="164"/>
      <c r="J43" s="164"/>
      <c r="K43" s="231"/>
      <c r="L43" s="164"/>
      <c r="M43" s="163"/>
      <c r="N43" s="163"/>
      <c r="O43" s="162"/>
      <c r="P43" s="161"/>
      <c r="Q43" s="163"/>
      <c r="R43" s="163"/>
      <c r="S43" s="163"/>
      <c r="T43" s="160"/>
      <c r="U43" s="160"/>
      <c r="V43" s="159"/>
      <c r="W43" s="159"/>
      <c r="X43" s="158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</row>
    <row r="44" spans="1:140" s="157" customFormat="1" ht="13.5" customHeight="1" x14ac:dyDescent="0.25">
      <c r="A44" s="176" t="s">
        <v>395</v>
      </c>
      <c r="B44" s="166">
        <v>2018</v>
      </c>
      <c r="C44" s="165">
        <v>37</v>
      </c>
      <c r="D44" s="164"/>
      <c r="E44" s="164"/>
      <c r="F44" s="231"/>
      <c r="G44" s="231"/>
      <c r="H44" s="164"/>
      <c r="I44" s="164"/>
      <c r="J44" s="164"/>
      <c r="K44" s="231"/>
      <c r="L44" s="164"/>
      <c r="M44" s="163"/>
      <c r="N44" s="163"/>
      <c r="O44" s="162"/>
      <c r="P44" s="161"/>
      <c r="Q44" s="163"/>
      <c r="R44" s="163"/>
      <c r="S44" s="163"/>
      <c r="T44" s="160"/>
      <c r="U44" s="160"/>
      <c r="V44" s="159"/>
      <c r="W44" s="159"/>
      <c r="X44" s="158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</row>
    <row r="45" spans="1:140" s="157" customFormat="1" ht="13.5" customHeight="1" x14ac:dyDescent="0.25">
      <c r="A45" s="176" t="s">
        <v>395</v>
      </c>
      <c r="B45" s="166">
        <v>2018</v>
      </c>
      <c r="C45" s="165">
        <v>38</v>
      </c>
      <c r="D45" s="164"/>
      <c r="E45" s="164"/>
      <c r="F45" s="231"/>
      <c r="G45" s="231"/>
      <c r="H45" s="164"/>
      <c r="I45" s="164"/>
      <c r="J45" s="164"/>
      <c r="K45" s="231"/>
      <c r="L45" s="164"/>
      <c r="M45" s="163"/>
      <c r="N45" s="163"/>
      <c r="O45" s="162"/>
      <c r="P45" s="161"/>
      <c r="Q45" s="163"/>
      <c r="R45" s="163"/>
      <c r="S45" s="163"/>
      <c r="T45" s="160"/>
      <c r="U45" s="160"/>
      <c r="V45" s="159"/>
      <c r="W45" s="159"/>
      <c r="X45" s="158"/>
      <c r="Y45" s="213"/>
      <c r="Z45" s="213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13"/>
      <c r="BB45" s="213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13"/>
      <c r="CB45" s="213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13"/>
      <c r="CO45" s="213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13"/>
      <c r="DB45" s="213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13"/>
      <c r="DO45" s="213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13"/>
      <c r="EB45" s="213"/>
      <c r="EC45" s="213"/>
      <c r="ED45" s="213"/>
      <c r="EE45" s="213"/>
      <c r="EF45" s="213"/>
      <c r="EG45" s="213"/>
      <c r="EH45" s="213"/>
      <c r="EI45" s="213"/>
      <c r="EJ45" s="213"/>
    </row>
    <row r="46" spans="1:140" s="157" customFormat="1" ht="13.5" customHeight="1" x14ac:dyDescent="0.25">
      <c r="A46" s="176" t="s">
        <v>395</v>
      </c>
      <c r="B46" s="166">
        <v>2018</v>
      </c>
      <c r="C46" s="165">
        <v>39</v>
      </c>
      <c r="D46" s="164"/>
      <c r="E46" s="164"/>
      <c r="F46" s="231"/>
      <c r="G46" s="231"/>
      <c r="H46" s="164"/>
      <c r="I46" s="164"/>
      <c r="J46" s="164"/>
      <c r="K46" s="231"/>
      <c r="L46" s="164"/>
      <c r="M46" s="163"/>
      <c r="N46" s="163"/>
      <c r="O46" s="162"/>
      <c r="P46" s="161"/>
      <c r="Q46" s="163"/>
      <c r="R46" s="163"/>
      <c r="S46" s="163"/>
      <c r="T46" s="160"/>
      <c r="U46" s="160"/>
      <c r="V46" s="159"/>
      <c r="W46" s="159"/>
      <c r="X46" s="158"/>
      <c r="Y46" s="213"/>
      <c r="Z46" s="213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13"/>
      <c r="AO46" s="213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13"/>
      <c r="BB46" s="213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13"/>
      <c r="BO46" s="213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13"/>
      <c r="CB46" s="213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13"/>
      <c r="CO46" s="213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13"/>
      <c r="DB46" s="213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13"/>
      <c r="DO46" s="213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13"/>
      <c r="EB46" s="213"/>
      <c r="EC46" s="213"/>
      <c r="ED46" s="213"/>
      <c r="EE46" s="213"/>
      <c r="EF46" s="213"/>
      <c r="EG46" s="213"/>
      <c r="EH46" s="213"/>
      <c r="EI46" s="213"/>
      <c r="EJ46" s="213"/>
    </row>
    <row r="47" spans="1:140" s="157" customFormat="1" ht="13.5" customHeight="1" x14ac:dyDescent="0.25">
      <c r="A47" s="176" t="s">
        <v>395</v>
      </c>
      <c r="B47" s="166">
        <v>2018</v>
      </c>
      <c r="C47" s="165">
        <v>40</v>
      </c>
      <c r="D47" s="156"/>
      <c r="E47" s="156"/>
      <c r="F47" s="232"/>
      <c r="G47" s="232"/>
      <c r="H47" s="156"/>
      <c r="I47" s="156"/>
      <c r="J47" s="156"/>
      <c r="K47" s="232"/>
      <c r="L47" s="156"/>
      <c r="M47" s="155"/>
      <c r="N47" s="155"/>
      <c r="O47" s="154"/>
      <c r="P47" s="153"/>
      <c r="Q47" s="155"/>
      <c r="R47" s="155"/>
      <c r="S47" s="155"/>
      <c r="T47" s="160"/>
      <c r="U47" s="160"/>
      <c r="V47" s="152"/>
      <c r="W47" s="152"/>
      <c r="X47" s="152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</row>
    <row r="48" spans="1:140" s="157" customFormat="1" ht="13.5" customHeight="1" x14ac:dyDescent="0.25">
      <c r="A48" s="176" t="s">
        <v>395</v>
      </c>
      <c r="B48" s="166">
        <v>2018</v>
      </c>
      <c r="C48" s="165">
        <v>41</v>
      </c>
      <c r="D48" s="164"/>
      <c r="E48" s="164"/>
      <c r="F48" s="231"/>
      <c r="G48" s="231"/>
      <c r="H48" s="164"/>
      <c r="I48" s="164"/>
      <c r="J48" s="164"/>
      <c r="K48" s="231"/>
      <c r="L48" s="164"/>
      <c r="M48" s="163"/>
      <c r="N48" s="163"/>
      <c r="O48" s="162"/>
      <c r="P48" s="161"/>
      <c r="Q48" s="163"/>
      <c r="R48" s="163"/>
      <c r="S48" s="163"/>
      <c r="T48" s="160"/>
      <c r="U48" s="160"/>
      <c r="V48" s="159"/>
      <c r="W48" s="159"/>
      <c r="X48" s="158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</row>
    <row r="49" spans="1:140" s="157" customFormat="1" ht="13.5" customHeight="1" x14ac:dyDescent="0.25">
      <c r="A49" s="176" t="s">
        <v>395</v>
      </c>
      <c r="B49" s="166">
        <v>2018</v>
      </c>
      <c r="C49" s="165">
        <v>42</v>
      </c>
      <c r="D49" s="164"/>
      <c r="E49" s="164"/>
      <c r="F49" s="231"/>
      <c r="G49" s="231"/>
      <c r="H49" s="164"/>
      <c r="I49" s="164"/>
      <c r="J49" s="164"/>
      <c r="K49" s="231"/>
      <c r="L49" s="164"/>
      <c r="M49" s="163"/>
      <c r="N49" s="163"/>
      <c r="O49" s="162"/>
      <c r="P49" s="161"/>
      <c r="Q49" s="163"/>
      <c r="R49" s="163"/>
      <c r="S49" s="163"/>
      <c r="T49" s="160"/>
      <c r="U49" s="160"/>
      <c r="V49" s="159"/>
      <c r="W49" s="159"/>
      <c r="X49" s="158"/>
      <c r="Y49" s="213"/>
      <c r="Z49" s="213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13"/>
      <c r="AO49" s="213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13"/>
      <c r="BB49" s="213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13"/>
      <c r="CB49" s="213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13"/>
      <c r="CO49" s="213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13"/>
      <c r="DB49" s="213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13"/>
      <c r="DO49" s="213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13"/>
      <c r="EB49" s="213"/>
      <c r="EC49" s="213"/>
      <c r="ED49" s="213"/>
      <c r="EE49" s="213"/>
      <c r="EF49" s="213"/>
      <c r="EG49" s="213"/>
      <c r="EH49" s="213"/>
      <c r="EI49" s="213"/>
      <c r="EJ49" s="213"/>
    </row>
    <row r="50" spans="1:140" s="157" customFormat="1" ht="13.5" customHeight="1" x14ac:dyDescent="0.25">
      <c r="A50" s="176" t="s">
        <v>395</v>
      </c>
      <c r="B50" s="166">
        <v>2018</v>
      </c>
      <c r="C50" s="165">
        <v>43</v>
      </c>
      <c r="D50" s="164"/>
      <c r="E50" s="164"/>
      <c r="F50" s="231"/>
      <c r="G50" s="231"/>
      <c r="H50" s="164"/>
      <c r="I50" s="164"/>
      <c r="J50" s="164"/>
      <c r="K50" s="231"/>
      <c r="L50" s="164"/>
      <c r="M50" s="163"/>
      <c r="N50" s="163"/>
      <c r="O50" s="162"/>
      <c r="P50" s="161"/>
      <c r="Q50" s="163"/>
      <c r="R50" s="163"/>
      <c r="S50" s="163"/>
      <c r="T50" s="160"/>
      <c r="U50" s="160"/>
      <c r="V50" s="159"/>
      <c r="W50" s="159"/>
      <c r="X50" s="158"/>
      <c r="Y50" s="213"/>
      <c r="Z50" s="213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213"/>
      <c r="AM50" s="213"/>
      <c r="AN50" s="213"/>
      <c r="AO50" s="213"/>
      <c r="AP50" s="213"/>
      <c r="AQ50" s="213"/>
      <c r="AR50" s="213"/>
      <c r="AS50" s="213"/>
      <c r="AT50" s="213"/>
      <c r="AU50" s="213"/>
      <c r="AV50" s="213"/>
      <c r="AW50" s="213"/>
      <c r="AX50" s="213"/>
      <c r="AY50" s="213"/>
      <c r="AZ50" s="213"/>
      <c r="BA50" s="213"/>
      <c r="BB50" s="213"/>
      <c r="BC50" s="213"/>
      <c r="BD50" s="213"/>
      <c r="BE50" s="213"/>
      <c r="BF50" s="213"/>
      <c r="BG50" s="213"/>
      <c r="BH50" s="213"/>
      <c r="BI50" s="213"/>
      <c r="BJ50" s="213"/>
      <c r="BK50" s="213"/>
      <c r="BL50" s="213"/>
      <c r="BM50" s="213"/>
      <c r="BN50" s="213"/>
      <c r="BO50" s="213"/>
      <c r="BP50" s="213"/>
      <c r="BQ50" s="213"/>
      <c r="BR50" s="213"/>
      <c r="BS50" s="213"/>
      <c r="BT50" s="213"/>
      <c r="BU50" s="213"/>
      <c r="BV50" s="213"/>
      <c r="BW50" s="213"/>
      <c r="BX50" s="213"/>
      <c r="BY50" s="213"/>
      <c r="BZ50" s="213"/>
      <c r="CA50" s="213"/>
      <c r="CB50" s="213"/>
      <c r="CC50" s="213"/>
      <c r="CD50" s="213"/>
      <c r="CE50" s="213"/>
      <c r="CF50" s="213"/>
      <c r="CG50" s="213"/>
      <c r="CH50" s="213"/>
      <c r="CI50" s="213"/>
      <c r="CJ50" s="213"/>
      <c r="CK50" s="213"/>
      <c r="CL50" s="213"/>
      <c r="CM50" s="213"/>
      <c r="CN50" s="213"/>
      <c r="CO50" s="213"/>
      <c r="CP50" s="213"/>
      <c r="CQ50" s="213"/>
      <c r="CR50" s="213"/>
      <c r="CS50" s="213"/>
      <c r="CT50" s="213"/>
      <c r="CU50" s="213"/>
      <c r="CV50" s="213"/>
      <c r="CW50" s="213"/>
      <c r="CX50" s="213"/>
      <c r="CY50" s="213"/>
      <c r="CZ50" s="213"/>
      <c r="DA50" s="213"/>
      <c r="DB50" s="213"/>
      <c r="DC50" s="213"/>
      <c r="DD50" s="213"/>
      <c r="DE50" s="213"/>
      <c r="DF50" s="213"/>
      <c r="DG50" s="213"/>
      <c r="DH50" s="213"/>
      <c r="DI50" s="213"/>
      <c r="DJ50" s="213"/>
      <c r="DK50" s="213"/>
      <c r="DL50" s="213"/>
      <c r="DM50" s="213"/>
      <c r="DN50" s="213"/>
      <c r="DO50" s="213"/>
      <c r="DP50" s="213"/>
      <c r="DQ50" s="213"/>
      <c r="DR50" s="213"/>
      <c r="DS50" s="213"/>
      <c r="DT50" s="213"/>
      <c r="DU50" s="213"/>
      <c r="DV50" s="213"/>
      <c r="DW50" s="213"/>
      <c r="DX50" s="213"/>
      <c r="DY50" s="213"/>
      <c r="DZ50" s="213"/>
      <c r="EA50" s="213"/>
      <c r="EB50" s="213"/>
      <c r="EC50" s="213"/>
      <c r="ED50" s="213"/>
      <c r="EE50" s="213"/>
      <c r="EF50" s="213"/>
      <c r="EG50" s="213"/>
      <c r="EH50" s="213"/>
      <c r="EI50" s="213"/>
      <c r="EJ50" s="213"/>
    </row>
    <row r="51" spans="1:140" s="157" customFormat="1" ht="13.5" customHeight="1" x14ac:dyDescent="0.25">
      <c r="A51" s="176" t="s">
        <v>395</v>
      </c>
      <c r="B51" s="166">
        <v>2018</v>
      </c>
      <c r="C51" s="165">
        <v>44</v>
      </c>
      <c r="D51" s="156"/>
      <c r="E51" s="156"/>
      <c r="F51" s="232"/>
      <c r="G51" s="232"/>
      <c r="H51" s="156"/>
      <c r="I51" s="156"/>
      <c r="J51" s="156"/>
      <c r="K51" s="232"/>
      <c r="L51" s="156"/>
      <c r="M51" s="155"/>
      <c r="N51" s="155"/>
      <c r="O51" s="154"/>
      <c r="P51" s="153"/>
      <c r="Q51" s="155"/>
      <c r="R51" s="155"/>
      <c r="S51" s="155"/>
      <c r="T51" s="160"/>
      <c r="U51" s="160"/>
      <c r="V51" s="152"/>
      <c r="W51" s="152"/>
      <c r="X51" s="152"/>
      <c r="Y51" s="213"/>
      <c r="Z51" s="213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3"/>
      <c r="AO51" s="213"/>
      <c r="AP51" s="213"/>
      <c r="AQ51" s="213"/>
      <c r="AR51" s="213"/>
      <c r="AS51" s="213"/>
      <c r="AT51" s="213"/>
      <c r="AU51" s="213"/>
      <c r="AV51" s="213"/>
      <c r="AW51" s="213"/>
      <c r="AX51" s="213"/>
      <c r="AY51" s="213"/>
      <c r="AZ51" s="213"/>
      <c r="BA51" s="213"/>
      <c r="BB51" s="213"/>
      <c r="BC51" s="213"/>
      <c r="BD51" s="213"/>
      <c r="BE51" s="213"/>
      <c r="BF51" s="213"/>
      <c r="BG51" s="213"/>
      <c r="BH51" s="213"/>
      <c r="BI51" s="213"/>
      <c r="BJ51" s="213"/>
      <c r="BK51" s="21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13"/>
      <c r="BY51" s="213"/>
      <c r="BZ51" s="213"/>
      <c r="CA51" s="213"/>
      <c r="CB51" s="213"/>
      <c r="CC51" s="213"/>
      <c r="CD51" s="213"/>
      <c r="CE51" s="213"/>
      <c r="CF51" s="213"/>
      <c r="CG51" s="213"/>
      <c r="CH51" s="213"/>
      <c r="CI51" s="213"/>
      <c r="CJ51" s="213"/>
      <c r="CK51" s="213"/>
      <c r="CL51" s="213"/>
      <c r="CM51" s="213"/>
      <c r="CN51" s="213"/>
      <c r="CO51" s="213"/>
      <c r="CP51" s="213"/>
      <c r="CQ51" s="213"/>
      <c r="CR51" s="213"/>
      <c r="CS51" s="213"/>
      <c r="CT51" s="213"/>
      <c r="CU51" s="213"/>
      <c r="CV51" s="213"/>
      <c r="CW51" s="213"/>
      <c r="CX51" s="213"/>
      <c r="CY51" s="213"/>
      <c r="CZ51" s="213"/>
      <c r="DA51" s="213"/>
      <c r="DB51" s="213"/>
      <c r="DC51" s="213"/>
      <c r="DD51" s="213"/>
      <c r="DE51" s="213"/>
      <c r="DF51" s="213"/>
      <c r="DG51" s="213"/>
      <c r="DH51" s="213"/>
      <c r="DI51" s="213"/>
      <c r="DJ51" s="213"/>
      <c r="DK51" s="213"/>
      <c r="DL51" s="213"/>
      <c r="DM51" s="213"/>
      <c r="DN51" s="213"/>
      <c r="DO51" s="213"/>
      <c r="DP51" s="213"/>
      <c r="DQ51" s="213"/>
      <c r="DR51" s="213"/>
      <c r="DS51" s="213"/>
      <c r="DT51" s="213"/>
      <c r="DU51" s="213"/>
      <c r="DV51" s="213"/>
      <c r="DW51" s="213"/>
      <c r="DX51" s="213"/>
      <c r="DY51" s="213"/>
      <c r="DZ51" s="213"/>
      <c r="EA51" s="213"/>
      <c r="EB51" s="213"/>
      <c r="EC51" s="213"/>
      <c r="ED51" s="213"/>
      <c r="EE51" s="213"/>
      <c r="EF51" s="213"/>
      <c r="EG51" s="213"/>
      <c r="EH51" s="213"/>
      <c r="EI51" s="213"/>
      <c r="EJ51" s="213"/>
    </row>
    <row r="52" spans="1:140" s="157" customFormat="1" ht="13.5" customHeight="1" x14ac:dyDescent="0.25">
      <c r="A52" s="176" t="s">
        <v>395</v>
      </c>
      <c r="B52" s="166">
        <v>2018</v>
      </c>
      <c r="C52" s="165">
        <v>45</v>
      </c>
      <c r="D52" s="164"/>
      <c r="E52" s="164"/>
      <c r="F52" s="231"/>
      <c r="G52" s="231"/>
      <c r="H52" s="164"/>
      <c r="I52" s="164"/>
      <c r="J52" s="164"/>
      <c r="K52" s="231"/>
      <c r="L52" s="164"/>
      <c r="M52" s="163"/>
      <c r="N52" s="163"/>
      <c r="O52" s="162"/>
      <c r="P52" s="161"/>
      <c r="Q52" s="163"/>
      <c r="R52" s="163"/>
      <c r="S52" s="163"/>
      <c r="T52" s="160"/>
      <c r="U52" s="160"/>
      <c r="V52" s="159"/>
      <c r="W52" s="159"/>
      <c r="X52" s="158"/>
      <c r="Y52" s="213"/>
      <c r="Z52" s="213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3"/>
      <c r="AO52" s="213"/>
      <c r="AP52" s="213"/>
      <c r="AQ52" s="213"/>
      <c r="AR52" s="213"/>
      <c r="AS52" s="213"/>
      <c r="AT52" s="213"/>
      <c r="AU52" s="213"/>
      <c r="AV52" s="213"/>
      <c r="AW52" s="213"/>
      <c r="AX52" s="213"/>
      <c r="AY52" s="213"/>
      <c r="AZ52" s="213"/>
      <c r="BA52" s="213"/>
      <c r="BB52" s="213"/>
      <c r="BC52" s="213"/>
      <c r="BD52" s="213"/>
      <c r="BE52" s="213"/>
      <c r="BF52" s="213"/>
      <c r="BG52" s="213"/>
      <c r="BH52" s="213"/>
      <c r="BI52" s="213"/>
      <c r="BJ52" s="213"/>
      <c r="BK52" s="213"/>
      <c r="BL52" s="213"/>
      <c r="BM52" s="213"/>
      <c r="BN52" s="213"/>
      <c r="BO52" s="213"/>
      <c r="BP52" s="213"/>
      <c r="BQ52" s="213"/>
      <c r="BR52" s="213"/>
      <c r="BS52" s="213"/>
      <c r="BT52" s="213"/>
      <c r="BU52" s="213"/>
      <c r="BV52" s="213"/>
      <c r="BW52" s="213"/>
      <c r="BX52" s="213"/>
      <c r="BY52" s="213"/>
      <c r="BZ52" s="213"/>
      <c r="CA52" s="213"/>
      <c r="CB52" s="213"/>
      <c r="CC52" s="213"/>
      <c r="CD52" s="213"/>
      <c r="CE52" s="213"/>
      <c r="CF52" s="213"/>
      <c r="CG52" s="213"/>
      <c r="CH52" s="213"/>
      <c r="CI52" s="213"/>
      <c r="CJ52" s="213"/>
      <c r="CK52" s="213"/>
      <c r="CL52" s="213"/>
      <c r="CM52" s="213"/>
      <c r="CN52" s="213"/>
      <c r="CO52" s="213"/>
      <c r="CP52" s="213"/>
      <c r="CQ52" s="213"/>
      <c r="CR52" s="213"/>
      <c r="CS52" s="213"/>
      <c r="CT52" s="213"/>
      <c r="CU52" s="213"/>
      <c r="CV52" s="213"/>
      <c r="CW52" s="213"/>
      <c r="CX52" s="213"/>
      <c r="CY52" s="213"/>
      <c r="CZ52" s="213"/>
      <c r="DA52" s="213"/>
      <c r="DB52" s="213"/>
      <c r="DC52" s="213"/>
      <c r="DD52" s="213"/>
      <c r="DE52" s="213"/>
      <c r="DF52" s="213"/>
      <c r="DG52" s="213"/>
      <c r="DH52" s="213"/>
      <c r="DI52" s="213"/>
      <c r="DJ52" s="213"/>
      <c r="DK52" s="213"/>
      <c r="DL52" s="213"/>
      <c r="DM52" s="213"/>
      <c r="DN52" s="213"/>
      <c r="DO52" s="213"/>
      <c r="DP52" s="213"/>
      <c r="DQ52" s="213"/>
      <c r="DR52" s="213"/>
      <c r="DS52" s="213"/>
      <c r="DT52" s="213"/>
      <c r="DU52" s="213"/>
      <c r="DV52" s="213"/>
      <c r="DW52" s="213"/>
      <c r="DX52" s="213"/>
      <c r="DY52" s="213"/>
      <c r="DZ52" s="213"/>
      <c r="EA52" s="213"/>
      <c r="EB52" s="213"/>
      <c r="EC52" s="213"/>
      <c r="ED52" s="213"/>
      <c r="EE52" s="213"/>
      <c r="EF52" s="213"/>
      <c r="EG52" s="213"/>
      <c r="EH52" s="213"/>
      <c r="EI52" s="213"/>
      <c r="EJ52" s="213"/>
    </row>
    <row r="53" spans="1:140" s="157" customFormat="1" ht="13.5" customHeight="1" x14ac:dyDescent="0.25">
      <c r="A53" s="176" t="s">
        <v>395</v>
      </c>
      <c r="B53" s="166">
        <v>2018</v>
      </c>
      <c r="C53" s="165">
        <v>46</v>
      </c>
      <c r="D53" s="164"/>
      <c r="E53" s="164"/>
      <c r="F53" s="231"/>
      <c r="G53" s="231"/>
      <c r="H53" s="164"/>
      <c r="I53" s="164"/>
      <c r="J53" s="164"/>
      <c r="K53" s="231"/>
      <c r="L53" s="164"/>
      <c r="M53" s="163"/>
      <c r="N53" s="163"/>
      <c r="O53" s="162"/>
      <c r="P53" s="161"/>
      <c r="Q53" s="163"/>
      <c r="R53" s="163"/>
      <c r="S53" s="163"/>
      <c r="T53" s="160"/>
      <c r="U53" s="160"/>
      <c r="V53" s="159"/>
      <c r="W53" s="159"/>
      <c r="X53" s="158"/>
      <c r="Y53" s="213"/>
      <c r="Z53" s="213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213"/>
      <c r="AM53" s="213"/>
      <c r="AN53" s="213"/>
      <c r="AO53" s="213"/>
      <c r="AP53" s="213"/>
      <c r="AQ53" s="213"/>
      <c r="AR53" s="213"/>
      <c r="AS53" s="213"/>
      <c r="AT53" s="213"/>
      <c r="AU53" s="213"/>
      <c r="AV53" s="213"/>
      <c r="AW53" s="213"/>
      <c r="AX53" s="213"/>
      <c r="AY53" s="213"/>
      <c r="AZ53" s="213"/>
      <c r="BA53" s="213"/>
      <c r="BB53" s="213"/>
      <c r="BC53" s="213"/>
      <c r="BD53" s="213"/>
      <c r="BE53" s="213"/>
      <c r="BF53" s="213"/>
      <c r="BG53" s="213"/>
      <c r="BH53" s="213"/>
      <c r="BI53" s="213"/>
      <c r="BJ53" s="213"/>
      <c r="BK53" s="213"/>
      <c r="BL53" s="213"/>
      <c r="BM53" s="213"/>
      <c r="BN53" s="213"/>
      <c r="BO53" s="213"/>
      <c r="BP53" s="213"/>
      <c r="BQ53" s="213"/>
      <c r="BR53" s="213"/>
      <c r="BS53" s="213"/>
      <c r="BT53" s="213"/>
      <c r="BU53" s="213"/>
      <c r="BV53" s="213"/>
      <c r="BW53" s="213"/>
      <c r="BX53" s="213"/>
      <c r="BY53" s="213"/>
      <c r="BZ53" s="213"/>
      <c r="CA53" s="213"/>
      <c r="CB53" s="213"/>
      <c r="CC53" s="213"/>
      <c r="CD53" s="213"/>
      <c r="CE53" s="213"/>
      <c r="CF53" s="213"/>
      <c r="CG53" s="213"/>
      <c r="CH53" s="213"/>
      <c r="CI53" s="213"/>
      <c r="CJ53" s="213"/>
      <c r="CK53" s="213"/>
      <c r="CL53" s="213"/>
      <c r="CM53" s="213"/>
      <c r="CN53" s="213"/>
      <c r="CO53" s="213"/>
      <c r="CP53" s="213"/>
      <c r="CQ53" s="213"/>
      <c r="CR53" s="213"/>
      <c r="CS53" s="213"/>
      <c r="CT53" s="213"/>
      <c r="CU53" s="213"/>
      <c r="CV53" s="213"/>
      <c r="CW53" s="213"/>
      <c r="CX53" s="213"/>
      <c r="CY53" s="213"/>
      <c r="CZ53" s="213"/>
      <c r="DA53" s="213"/>
      <c r="DB53" s="213"/>
      <c r="DC53" s="213"/>
      <c r="DD53" s="213"/>
      <c r="DE53" s="213"/>
      <c r="DF53" s="213"/>
      <c r="DG53" s="213"/>
      <c r="DH53" s="213"/>
      <c r="DI53" s="213"/>
      <c r="DJ53" s="213"/>
      <c r="DK53" s="213"/>
      <c r="DL53" s="213"/>
      <c r="DM53" s="213"/>
      <c r="DN53" s="213"/>
      <c r="DO53" s="213"/>
      <c r="DP53" s="213"/>
      <c r="DQ53" s="213"/>
      <c r="DR53" s="213"/>
      <c r="DS53" s="213"/>
      <c r="DT53" s="213"/>
      <c r="DU53" s="213"/>
      <c r="DV53" s="213"/>
      <c r="DW53" s="213"/>
      <c r="DX53" s="213"/>
      <c r="DY53" s="213"/>
      <c r="DZ53" s="213"/>
      <c r="EA53" s="213"/>
      <c r="EB53" s="213"/>
      <c r="EC53" s="213"/>
      <c r="ED53" s="213"/>
      <c r="EE53" s="213"/>
      <c r="EF53" s="213"/>
      <c r="EG53" s="213"/>
      <c r="EH53" s="213"/>
      <c r="EI53" s="213"/>
      <c r="EJ53" s="213"/>
    </row>
    <row r="54" spans="1:140" s="157" customFormat="1" ht="13.5" customHeight="1" x14ac:dyDescent="0.25">
      <c r="A54" s="176" t="s">
        <v>395</v>
      </c>
      <c r="B54" s="166">
        <v>2018</v>
      </c>
      <c r="C54" s="165">
        <v>47</v>
      </c>
      <c r="D54" s="164"/>
      <c r="E54" s="164"/>
      <c r="F54" s="231"/>
      <c r="G54" s="231"/>
      <c r="H54" s="164"/>
      <c r="I54" s="164"/>
      <c r="J54" s="164"/>
      <c r="K54" s="231"/>
      <c r="L54" s="164"/>
      <c r="M54" s="163"/>
      <c r="N54" s="163"/>
      <c r="O54" s="162"/>
      <c r="P54" s="161"/>
      <c r="Q54" s="163"/>
      <c r="R54" s="163"/>
      <c r="S54" s="163"/>
      <c r="T54" s="160"/>
      <c r="U54" s="160"/>
      <c r="V54" s="159"/>
      <c r="W54" s="159"/>
      <c r="X54" s="158"/>
      <c r="Y54" s="213"/>
      <c r="Z54" s="213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213"/>
      <c r="AM54" s="213"/>
      <c r="AN54" s="213"/>
      <c r="AO54" s="213"/>
      <c r="AP54" s="213"/>
      <c r="AQ54" s="213"/>
      <c r="AR54" s="213"/>
      <c r="AS54" s="213"/>
      <c r="AT54" s="213"/>
      <c r="AU54" s="213"/>
      <c r="AV54" s="213"/>
      <c r="AW54" s="213"/>
      <c r="AX54" s="213"/>
      <c r="AY54" s="213"/>
      <c r="AZ54" s="213"/>
      <c r="BA54" s="213"/>
      <c r="BB54" s="213"/>
      <c r="BC54" s="213"/>
      <c r="BD54" s="213"/>
      <c r="BE54" s="213"/>
      <c r="BF54" s="213"/>
      <c r="BG54" s="213"/>
      <c r="BH54" s="213"/>
      <c r="BI54" s="213"/>
      <c r="BJ54" s="213"/>
      <c r="BK54" s="21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13"/>
      <c r="BY54" s="213"/>
      <c r="BZ54" s="213"/>
      <c r="CA54" s="213"/>
      <c r="CB54" s="213"/>
      <c r="CC54" s="213"/>
      <c r="CD54" s="213"/>
      <c r="CE54" s="213"/>
      <c r="CF54" s="213"/>
      <c r="CG54" s="213"/>
      <c r="CH54" s="213"/>
      <c r="CI54" s="213"/>
      <c r="CJ54" s="213"/>
      <c r="CK54" s="213"/>
      <c r="CL54" s="213"/>
      <c r="CM54" s="213"/>
      <c r="CN54" s="213"/>
      <c r="CO54" s="213"/>
      <c r="CP54" s="213"/>
      <c r="CQ54" s="213"/>
      <c r="CR54" s="213"/>
      <c r="CS54" s="213"/>
      <c r="CT54" s="213"/>
      <c r="CU54" s="213"/>
      <c r="CV54" s="213"/>
      <c r="CW54" s="213"/>
      <c r="CX54" s="213"/>
      <c r="CY54" s="213"/>
      <c r="CZ54" s="213"/>
      <c r="DA54" s="213"/>
      <c r="DB54" s="213"/>
      <c r="DC54" s="213"/>
      <c r="DD54" s="213"/>
      <c r="DE54" s="213"/>
      <c r="DF54" s="213"/>
      <c r="DG54" s="213"/>
      <c r="DH54" s="213"/>
      <c r="DI54" s="213"/>
      <c r="DJ54" s="213"/>
      <c r="DK54" s="213"/>
      <c r="DL54" s="213"/>
      <c r="DM54" s="213"/>
      <c r="DN54" s="213"/>
      <c r="DO54" s="213"/>
      <c r="DP54" s="213"/>
      <c r="DQ54" s="213"/>
      <c r="DR54" s="213"/>
      <c r="DS54" s="213"/>
      <c r="DT54" s="213"/>
      <c r="DU54" s="213"/>
      <c r="DV54" s="213"/>
      <c r="DW54" s="213"/>
      <c r="DX54" s="213"/>
      <c r="DY54" s="213"/>
      <c r="DZ54" s="213"/>
      <c r="EA54" s="213"/>
      <c r="EB54" s="213"/>
      <c r="EC54" s="213"/>
      <c r="ED54" s="213"/>
      <c r="EE54" s="213"/>
      <c r="EF54" s="213"/>
      <c r="EG54" s="213"/>
      <c r="EH54" s="213"/>
      <c r="EI54" s="213"/>
      <c r="EJ54" s="213"/>
    </row>
    <row r="55" spans="1:140" s="157" customFormat="1" ht="13.5" customHeight="1" x14ac:dyDescent="0.25">
      <c r="A55" s="176" t="s">
        <v>395</v>
      </c>
      <c r="B55" s="166">
        <v>2018</v>
      </c>
      <c r="C55" s="165">
        <v>48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62"/>
      <c r="P55" s="150"/>
      <c r="Q55" s="151"/>
      <c r="R55" s="151"/>
      <c r="S55" s="151"/>
      <c r="T55" s="149"/>
      <c r="U55" s="166"/>
      <c r="V55" s="166"/>
      <c r="W55" s="166"/>
      <c r="X55" s="166"/>
      <c r="Y55" s="213"/>
      <c r="Z55" s="213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213"/>
      <c r="AM55" s="213"/>
      <c r="AN55" s="213"/>
      <c r="AO55" s="213"/>
      <c r="AP55" s="213"/>
      <c r="AQ55" s="213"/>
      <c r="AR55" s="213"/>
      <c r="AS55" s="213"/>
      <c r="AT55" s="213"/>
      <c r="AU55" s="213"/>
      <c r="AV55" s="213"/>
      <c r="AW55" s="213"/>
      <c r="AX55" s="213"/>
      <c r="AY55" s="213"/>
      <c r="AZ55" s="213"/>
      <c r="BA55" s="213"/>
      <c r="BB55" s="213"/>
      <c r="BC55" s="213"/>
      <c r="BD55" s="213"/>
      <c r="BE55" s="213"/>
      <c r="BF55" s="213"/>
      <c r="BG55" s="213"/>
      <c r="BH55" s="213"/>
      <c r="BI55" s="213"/>
      <c r="BJ55" s="213"/>
      <c r="BK55" s="213"/>
      <c r="BL55" s="213"/>
      <c r="BM55" s="213"/>
      <c r="BN55" s="213"/>
      <c r="BO55" s="213"/>
      <c r="BP55" s="213"/>
      <c r="BQ55" s="213"/>
      <c r="BR55" s="213"/>
      <c r="BS55" s="213"/>
      <c r="BT55" s="213"/>
      <c r="BU55" s="213"/>
      <c r="BV55" s="213"/>
      <c r="BW55" s="213"/>
      <c r="BX55" s="213"/>
      <c r="BY55" s="213"/>
      <c r="BZ55" s="213"/>
      <c r="CA55" s="213"/>
      <c r="CB55" s="213"/>
      <c r="CC55" s="213"/>
      <c r="CD55" s="213"/>
      <c r="CE55" s="213"/>
      <c r="CF55" s="213"/>
      <c r="CG55" s="213"/>
      <c r="CH55" s="213"/>
      <c r="CI55" s="213"/>
      <c r="CJ55" s="213"/>
      <c r="CK55" s="213"/>
      <c r="CL55" s="213"/>
      <c r="CM55" s="213"/>
      <c r="CN55" s="213"/>
      <c r="CO55" s="213"/>
      <c r="CP55" s="213"/>
      <c r="CQ55" s="213"/>
      <c r="CR55" s="213"/>
      <c r="CS55" s="213"/>
      <c r="CT55" s="213"/>
      <c r="CU55" s="213"/>
      <c r="CV55" s="213"/>
      <c r="CW55" s="213"/>
      <c r="CX55" s="213"/>
      <c r="CY55" s="213"/>
      <c r="CZ55" s="213"/>
      <c r="DA55" s="213"/>
      <c r="DB55" s="213"/>
      <c r="DC55" s="213"/>
      <c r="DD55" s="213"/>
      <c r="DE55" s="213"/>
      <c r="DF55" s="213"/>
      <c r="DG55" s="213"/>
      <c r="DH55" s="213"/>
      <c r="DI55" s="213"/>
      <c r="DJ55" s="213"/>
      <c r="DK55" s="213"/>
      <c r="DL55" s="213"/>
      <c r="DM55" s="213"/>
      <c r="DN55" s="213"/>
      <c r="DO55" s="213"/>
      <c r="DP55" s="213"/>
      <c r="DQ55" s="213"/>
      <c r="DR55" s="213"/>
      <c r="DS55" s="213"/>
      <c r="DT55" s="213"/>
      <c r="DU55" s="213"/>
      <c r="DV55" s="213"/>
      <c r="DW55" s="213"/>
      <c r="DX55" s="213"/>
      <c r="DY55" s="213"/>
      <c r="DZ55" s="213"/>
      <c r="EA55" s="213"/>
      <c r="EB55" s="213"/>
      <c r="EC55" s="213"/>
      <c r="ED55" s="213"/>
      <c r="EE55" s="213"/>
      <c r="EF55" s="213"/>
      <c r="EG55" s="213"/>
      <c r="EH55" s="213"/>
      <c r="EI55" s="213"/>
      <c r="EJ55" s="213"/>
    </row>
    <row r="56" spans="1:140" s="157" customFormat="1" ht="13.5" customHeight="1" x14ac:dyDescent="0.25">
      <c r="A56" s="176" t="s">
        <v>395</v>
      </c>
      <c r="B56" s="166">
        <v>2018</v>
      </c>
      <c r="C56" s="165">
        <v>49</v>
      </c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62"/>
      <c r="P56" s="150"/>
      <c r="Q56" s="151"/>
      <c r="R56" s="151"/>
      <c r="S56" s="151"/>
      <c r="T56" s="149"/>
      <c r="U56" s="166"/>
      <c r="V56" s="166"/>
      <c r="W56" s="166"/>
      <c r="X56" s="166"/>
      <c r="Y56" s="213"/>
      <c r="Z56" s="213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213"/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/>
      <c r="AZ56" s="213"/>
      <c r="BA56" s="213"/>
      <c r="BB56" s="213"/>
      <c r="BC56" s="213"/>
      <c r="BD56" s="213"/>
      <c r="BE56" s="213"/>
      <c r="BF56" s="213"/>
      <c r="BG56" s="213"/>
      <c r="BH56" s="213"/>
      <c r="BI56" s="213"/>
      <c r="BJ56" s="213"/>
      <c r="BK56" s="21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13"/>
      <c r="BY56" s="213"/>
      <c r="BZ56" s="213"/>
      <c r="CA56" s="213"/>
      <c r="CB56" s="213"/>
      <c r="CC56" s="213"/>
      <c r="CD56" s="213"/>
      <c r="CE56" s="213"/>
      <c r="CF56" s="213"/>
      <c r="CG56" s="213"/>
      <c r="CH56" s="213"/>
      <c r="CI56" s="213"/>
      <c r="CJ56" s="213"/>
      <c r="CK56" s="213"/>
      <c r="CL56" s="213"/>
      <c r="CM56" s="213"/>
      <c r="CN56" s="213"/>
      <c r="CO56" s="213"/>
      <c r="CP56" s="213"/>
      <c r="CQ56" s="213"/>
      <c r="CR56" s="213"/>
      <c r="CS56" s="213"/>
      <c r="CT56" s="213"/>
      <c r="CU56" s="213"/>
      <c r="CV56" s="213"/>
      <c r="CW56" s="213"/>
      <c r="CX56" s="213"/>
      <c r="CY56" s="213"/>
      <c r="CZ56" s="213"/>
      <c r="DA56" s="213"/>
      <c r="DB56" s="213"/>
      <c r="DC56" s="213"/>
      <c r="DD56" s="213"/>
      <c r="DE56" s="213"/>
      <c r="DF56" s="213"/>
      <c r="DG56" s="213"/>
      <c r="DH56" s="213"/>
      <c r="DI56" s="213"/>
      <c r="DJ56" s="213"/>
      <c r="DK56" s="213"/>
      <c r="DL56" s="213"/>
      <c r="DM56" s="213"/>
      <c r="DN56" s="213"/>
      <c r="DO56" s="213"/>
      <c r="DP56" s="213"/>
      <c r="DQ56" s="213"/>
      <c r="DR56" s="213"/>
      <c r="DS56" s="213"/>
      <c r="DT56" s="213"/>
      <c r="DU56" s="213"/>
      <c r="DV56" s="213"/>
      <c r="DW56" s="213"/>
      <c r="DX56" s="213"/>
      <c r="DY56" s="213"/>
      <c r="DZ56" s="213"/>
      <c r="EA56" s="213"/>
      <c r="EB56" s="213"/>
      <c r="EC56" s="213"/>
      <c r="ED56" s="213"/>
      <c r="EE56" s="213"/>
      <c r="EF56" s="213"/>
      <c r="EG56" s="213"/>
      <c r="EH56" s="213"/>
      <c r="EI56" s="213"/>
      <c r="EJ56" s="213"/>
    </row>
    <row r="57" spans="1:140" s="157" customFormat="1" ht="13.5" customHeight="1" x14ac:dyDescent="0.25">
      <c r="A57" s="176" t="s">
        <v>395</v>
      </c>
      <c r="B57" s="166">
        <v>2018</v>
      </c>
      <c r="C57" s="165">
        <v>50</v>
      </c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62"/>
      <c r="P57" s="150"/>
      <c r="Q57" s="151"/>
      <c r="R57" s="151"/>
      <c r="S57" s="151"/>
      <c r="T57" s="148"/>
      <c r="U57" s="166"/>
      <c r="V57" s="166"/>
      <c r="W57" s="166"/>
      <c r="X57" s="166"/>
      <c r="Y57" s="213"/>
      <c r="Z57" s="213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213"/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/>
      <c r="AZ57" s="213"/>
      <c r="BA57" s="213"/>
      <c r="BB57" s="213"/>
      <c r="BC57" s="213"/>
      <c r="BD57" s="213"/>
      <c r="BE57" s="213"/>
      <c r="BF57" s="213"/>
      <c r="BG57" s="213"/>
      <c r="BH57" s="213"/>
      <c r="BI57" s="213"/>
      <c r="BJ57" s="213"/>
      <c r="BK57" s="213"/>
      <c r="BL57" s="213"/>
      <c r="BM57" s="213"/>
      <c r="BN57" s="213"/>
      <c r="BO57" s="213"/>
      <c r="BP57" s="213"/>
      <c r="BQ57" s="213"/>
      <c r="BR57" s="213"/>
      <c r="BS57" s="213"/>
      <c r="BT57" s="213"/>
      <c r="BU57" s="213"/>
      <c r="BV57" s="213"/>
      <c r="BW57" s="213"/>
      <c r="BX57" s="213"/>
      <c r="BY57" s="213"/>
      <c r="BZ57" s="213"/>
      <c r="CA57" s="213"/>
      <c r="CB57" s="213"/>
      <c r="CC57" s="213"/>
      <c r="CD57" s="213"/>
      <c r="CE57" s="213"/>
      <c r="CF57" s="213"/>
      <c r="CG57" s="213"/>
      <c r="CH57" s="213"/>
      <c r="CI57" s="213"/>
      <c r="CJ57" s="213"/>
      <c r="CK57" s="213"/>
      <c r="CL57" s="213"/>
      <c r="CM57" s="213"/>
      <c r="CN57" s="213"/>
      <c r="CO57" s="213"/>
      <c r="CP57" s="213"/>
      <c r="CQ57" s="213"/>
      <c r="CR57" s="213"/>
      <c r="CS57" s="213"/>
      <c r="CT57" s="213"/>
      <c r="CU57" s="213"/>
      <c r="CV57" s="213"/>
      <c r="CW57" s="213"/>
      <c r="CX57" s="213"/>
      <c r="CY57" s="213"/>
      <c r="CZ57" s="213"/>
      <c r="DA57" s="213"/>
      <c r="DB57" s="213"/>
      <c r="DC57" s="213"/>
      <c r="DD57" s="213"/>
      <c r="DE57" s="213"/>
      <c r="DF57" s="213"/>
      <c r="DG57" s="213"/>
      <c r="DH57" s="213"/>
      <c r="DI57" s="213"/>
      <c r="DJ57" s="213"/>
      <c r="DK57" s="213"/>
      <c r="DL57" s="213"/>
      <c r="DM57" s="213"/>
      <c r="DN57" s="213"/>
      <c r="DO57" s="213"/>
      <c r="DP57" s="213"/>
      <c r="DQ57" s="213"/>
      <c r="DR57" s="213"/>
      <c r="DS57" s="213"/>
      <c r="DT57" s="213"/>
      <c r="DU57" s="213"/>
      <c r="DV57" s="213"/>
      <c r="DW57" s="213"/>
      <c r="DX57" s="213"/>
      <c r="DY57" s="213"/>
      <c r="DZ57" s="213"/>
      <c r="EA57" s="213"/>
      <c r="EB57" s="213"/>
      <c r="EC57" s="213"/>
      <c r="ED57" s="213"/>
      <c r="EE57" s="213"/>
      <c r="EF57" s="213"/>
      <c r="EG57" s="213"/>
      <c r="EH57" s="213"/>
      <c r="EI57" s="213"/>
      <c r="EJ57" s="213"/>
    </row>
    <row r="58" spans="1:140" s="157" customFormat="1" ht="13.5" customHeight="1" x14ac:dyDescent="0.25">
      <c r="A58" s="176" t="s">
        <v>395</v>
      </c>
      <c r="B58" s="166">
        <v>2018</v>
      </c>
      <c r="C58" s="165">
        <v>51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62"/>
      <c r="P58" s="150"/>
      <c r="Q58" s="151"/>
      <c r="R58" s="151"/>
      <c r="S58" s="151"/>
      <c r="T58" s="148"/>
      <c r="U58" s="166"/>
      <c r="V58" s="166"/>
      <c r="W58" s="166"/>
      <c r="X58" s="166"/>
      <c r="Y58" s="213"/>
      <c r="Z58" s="213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213"/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/>
      <c r="AZ58" s="213"/>
      <c r="BA58" s="213"/>
      <c r="BB58" s="213"/>
      <c r="BC58" s="213"/>
      <c r="BD58" s="213"/>
      <c r="BE58" s="213"/>
      <c r="BF58" s="213"/>
      <c r="BG58" s="213"/>
      <c r="BH58" s="213"/>
      <c r="BI58" s="213"/>
      <c r="BJ58" s="213"/>
      <c r="BK58" s="21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13"/>
      <c r="BY58" s="213"/>
      <c r="BZ58" s="213"/>
      <c r="CA58" s="213"/>
      <c r="CB58" s="213"/>
      <c r="CC58" s="213"/>
      <c r="CD58" s="213"/>
      <c r="CE58" s="213"/>
      <c r="CF58" s="213"/>
      <c r="CG58" s="213"/>
      <c r="CH58" s="213"/>
      <c r="CI58" s="213"/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</row>
    <row r="59" spans="1:140" s="157" customFormat="1" ht="13.5" customHeight="1" x14ac:dyDescent="0.25">
      <c r="A59" s="176" t="s">
        <v>395</v>
      </c>
      <c r="B59" s="166">
        <v>2018</v>
      </c>
      <c r="C59" s="165">
        <v>52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62"/>
      <c r="P59" s="150"/>
      <c r="Q59" s="151"/>
      <c r="R59" s="151"/>
      <c r="S59" s="151"/>
      <c r="T59" s="148"/>
      <c r="U59" s="166"/>
      <c r="V59" s="166"/>
      <c r="W59" s="166"/>
      <c r="X59" s="166"/>
      <c r="Y59" s="213"/>
      <c r="Z59" s="213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213"/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/>
      <c r="AZ59" s="213"/>
      <c r="BA59" s="213"/>
      <c r="BB59" s="213"/>
      <c r="BC59" s="213"/>
      <c r="BD59" s="213"/>
      <c r="BE59" s="213"/>
      <c r="BF59" s="213"/>
      <c r="BG59" s="213"/>
      <c r="BH59" s="213"/>
      <c r="BI59" s="213"/>
      <c r="BJ59" s="213"/>
      <c r="BK59" s="213"/>
      <c r="BL59" s="213"/>
      <c r="BM59" s="213"/>
      <c r="BN59" s="213"/>
      <c r="BO59" s="213"/>
      <c r="BP59" s="213"/>
      <c r="BQ59" s="213"/>
      <c r="BR59" s="213"/>
      <c r="BS59" s="213"/>
      <c r="BT59" s="213"/>
      <c r="BU59" s="213"/>
      <c r="BV59" s="213"/>
      <c r="BW59" s="213"/>
      <c r="BX59" s="213"/>
      <c r="BY59" s="213"/>
      <c r="BZ59" s="213"/>
      <c r="CA59" s="213"/>
      <c r="CB59" s="213"/>
      <c r="CC59" s="213"/>
      <c r="CD59" s="213"/>
      <c r="CE59" s="213"/>
      <c r="CF59" s="213"/>
      <c r="CG59" s="213"/>
      <c r="CH59" s="213"/>
      <c r="CI59" s="213"/>
      <c r="CJ59" s="213"/>
      <c r="CK59" s="213"/>
      <c r="CL59" s="213"/>
      <c r="CM59" s="213"/>
      <c r="CN59" s="213"/>
      <c r="CO59" s="213"/>
      <c r="CP59" s="213"/>
      <c r="CQ59" s="213"/>
      <c r="CR59" s="213"/>
      <c r="CS59" s="213"/>
      <c r="CT59" s="213"/>
      <c r="CU59" s="213"/>
      <c r="CV59" s="213"/>
      <c r="CW59" s="213"/>
      <c r="CX59" s="213"/>
      <c r="CY59" s="213"/>
      <c r="CZ59" s="213"/>
      <c r="DA59" s="213"/>
      <c r="DB59" s="213"/>
      <c r="DC59" s="213"/>
      <c r="DD59" s="213"/>
      <c r="DE59" s="213"/>
      <c r="DF59" s="213"/>
      <c r="DG59" s="213"/>
      <c r="DH59" s="213"/>
      <c r="DI59" s="213"/>
      <c r="DJ59" s="213"/>
      <c r="DK59" s="213"/>
      <c r="DL59" s="213"/>
      <c r="DM59" s="213"/>
      <c r="DN59" s="213"/>
      <c r="DO59" s="213"/>
      <c r="DP59" s="213"/>
      <c r="DQ59" s="213"/>
      <c r="DR59" s="213"/>
      <c r="DS59" s="213"/>
      <c r="DT59" s="213"/>
      <c r="DU59" s="213"/>
      <c r="DV59" s="213"/>
      <c r="DW59" s="213"/>
      <c r="DX59" s="213"/>
      <c r="DY59" s="213"/>
      <c r="DZ59" s="213"/>
      <c r="EA59" s="213"/>
      <c r="EB59" s="213"/>
      <c r="EC59" s="213"/>
      <c r="ED59" s="213"/>
      <c r="EE59" s="213"/>
      <c r="EF59" s="213"/>
      <c r="EG59" s="213"/>
      <c r="EH59" s="213"/>
      <c r="EI59" s="213"/>
      <c r="EJ59" s="213"/>
    </row>
  </sheetData>
  <protectedRanges>
    <protectedRange sqref="Q55:S59 D55:N59" name="Rango1"/>
    <protectedRange sqref="D5 P5" name="Datos_1"/>
    <protectedRange sqref="D8:N54 Q8:S54" name="Rango1_5_2"/>
    <protectedRange sqref="AA9" name="Rango1_5"/>
  </protectedRanges>
  <mergeCells count="7">
    <mergeCell ref="A1:L1"/>
    <mergeCell ref="A4:L4"/>
    <mergeCell ref="Y5:AH5"/>
    <mergeCell ref="D5:L5"/>
    <mergeCell ref="P5:X5"/>
    <mergeCell ref="A3:L3"/>
    <mergeCell ref="A2:L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AF59"/>
  <sheetViews>
    <sheetView showGridLines="0" zoomScale="60" zoomScaleNormal="60" workbookViewId="0">
      <selection activeCell="A2" sqref="A2:I2"/>
    </sheetView>
  </sheetViews>
  <sheetFormatPr baseColWidth="10" defaultColWidth="11.42578125" defaultRowHeight="15" x14ac:dyDescent="0.25"/>
  <cols>
    <col min="3" max="3" width="13.42578125" customWidth="1"/>
    <col min="4" max="8" width="12.85546875" customWidth="1"/>
    <col min="9" max="9" width="13" customWidth="1"/>
    <col min="10" max="10" width="13.85546875" customWidth="1"/>
    <col min="11" max="12" width="13.85546875" style="177" customWidth="1"/>
    <col min="13" max="13" width="13.85546875" customWidth="1"/>
    <col min="14" max="16" width="12.42578125" customWidth="1"/>
    <col min="17" max="17" width="12.42578125" style="177" customWidth="1"/>
    <col min="18" max="18" width="12.42578125" customWidth="1"/>
    <col min="19" max="19" width="13.85546875" customWidth="1"/>
    <col min="20" max="21" width="13.85546875" style="177" customWidth="1"/>
    <col min="22" max="22" width="13.85546875" customWidth="1"/>
    <col min="23" max="25" width="12.42578125" customWidth="1"/>
    <col min="26" max="26" width="12.42578125" style="177" customWidth="1"/>
    <col min="27" max="27" width="12.42578125" customWidth="1"/>
    <col min="28" max="28" width="8.42578125" customWidth="1"/>
  </cols>
  <sheetData>
    <row r="1" spans="1:32" ht="23.25" x14ac:dyDescent="0.35">
      <c r="A1" s="368" t="str">
        <f>Leyendas!C30</f>
        <v>Jamaica - FluID - ILI</v>
      </c>
      <c r="B1" s="368"/>
      <c r="C1" s="368"/>
      <c r="D1" s="368"/>
      <c r="E1" s="368"/>
      <c r="F1" s="368"/>
      <c r="G1" s="368"/>
      <c r="H1" s="368"/>
      <c r="I1" s="368"/>
      <c r="N1" s="15"/>
      <c r="O1" s="15"/>
      <c r="P1" s="15"/>
      <c r="Q1" s="15"/>
      <c r="W1" s="15"/>
      <c r="X1" s="15"/>
      <c r="Y1" s="15"/>
      <c r="Z1" s="15"/>
    </row>
    <row r="2" spans="1:32" ht="21" x14ac:dyDescent="0.35">
      <c r="A2" s="369" t="s">
        <v>362</v>
      </c>
      <c r="B2" s="369"/>
      <c r="C2" s="369"/>
      <c r="D2" s="369"/>
      <c r="E2" s="369"/>
      <c r="F2" s="369"/>
      <c r="G2" s="369"/>
      <c r="H2" s="369"/>
      <c r="I2" s="369"/>
      <c r="J2" s="15"/>
      <c r="K2" s="15"/>
      <c r="L2" s="15"/>
      <c r="M2" s="15"/>
      <c r="O2" s="15"/>
      <c r="S2" s="15"/>
      <c r="T2" s="15"/>
      <c r="U2" s="15"/>
      <c r="V2" s="15"/>
      <c r="X2" s="15"/>
    </row>
    <row r="3" spans="1:32" ht="15" customHeight="1" x14ac:dyDescent="0.25">
      <c r="A3" s="370" t="s">
        <v>363</v>
      </c>
      <c r="B3" s="370"/>
      <c r="C3" s="370"/>
      <c r="D3" s="370"/>
      <c r="E3" s="370"/>
      <c r="F3" s="370"/>
      <c r="G3" s="370"/>
      <c r="H3" s="370"/>
      <c r="I3" s="370"/>
      <c r="N3" s="4"/>
      <c r="O3" s="4"/>
      <c r="P3" s="4"/>
      <c r="Q3" s="4"/>
      <c r="W3" s="4"/>
      <c r="X3" s="4"/>
      <c r="Y3" s="4"/>
      <c r="Z3" s="4"/>
    </row>
    <row r="4" spans="1:32" ht="36" customHeight="1" x14ac:dyDescent="0.25">
      <c r="A4" s="370"/>
      <c r="B4" s="370"/>
      <c r="C4" s="370"/>
      <c r="D4" s="370"/>
      <c r="E4" s="370"/>
      <c r="F4" s="370"/>
      <c r="G4" s="370"/>
      <c r="H4" s="370"/>
      <c r="I4" s="370"/>
      <c r="J4" s="19"/>
      <c r="K4" s="233"/>
      <c r="L4" s="233"/>
      <c r="M4" s="19"/>
      <c r="N4" s="19"/>
      <c r="O4" s="19"/>
      <c r="P4" s="19"/>
      <c r="Q4" s="233"/>
      <c r="R4" s="19"/>
      <c r="S4" s="353"/>
      <c r="T4" s="354"/>
      <c r="U4" s="354"/>
      <c r="V4" s="353"/>
      <c r="W4" s="353"/>
      <c r="X4" s="353"/>
      <c r="Y4" s="353"/>
      <c r="Z4" s="354"/>
      <c r="AA4" s="353"/>
      <c r="AB4" s="5"/>
      <c r="AC4" s="5"/>
      <c r="AD4" s="5"/>
      <c r="AE4" s="5"/>
      <c r="AF4" s="5"/>
    </row>
    <row r="5" spans="1:32" x14ac:dyDescent="0.25">
      <c r="A5" s="179"/>
      <c r="B5" s="179"/>
      <c r="C5" s="249"/>
      <c r="D5" s="344" t="s">
        <v>264</v>
      </c>
      <c r="E5" s="345"/>
      <c r="F5" s="345"/>
      <c r="G5" s="345"/>
      <c r="H5" s="345"/>
      <c r="I5" s="346"/>
      <c r="J5" s="365" t="s">
        <v>364</v>
      </c>
      <c r="K5" s="366"/>
      <c r="L5" s="366"/>
      <c r="M5" s="366"/>
      <c r="N5" s="366"/>
      <c r="O5" s="366"/>
      <c r="P5" s="366"/>
      <c r="Q5" s="366"/>
      <c r="R5" s="367"/>
      <c r="S5" s="347" t="s">
        <v>333</v>
      </c>
      <c r="T5" s="348"/>
      <c r="U5" s="348"/>
      <c r="V5" s="348"/>
      <c r="W5" s="348"/>
      <c r="X5" s="348"/>
      <c r="Y5" s="348"/>
      <c r="Z5" s="348"/>
      <c r="AA5" s="348"/>
      <c r="AB5" s="6"/>
      <c r="AC5" s="11"/>
      <c r="AD5" s="8"/>
      <c r="AE5" s="7"/>
      <c r="AF5" s="6"/>
    </row>
    <row r="6" spans="1:32" s="143" customFormat="1" ht="93" customHeight="1" x14ac:dyDescent="0.25">
      <c r="A6" s="20" t="s">
        <v>256</v>
      </c>
      <c r="B6" s="20" t="s">
        <v>209</v>
      </c>
      <c r="C6" s="17" t="s">
        <v>257</v>
      </c>
      <c r="D6" s="250" t="s">
        <v>365</v>
      </c>
      <c r="E6" s="244" t="s">
        <v>366</v>
      </c>
      <c r="F6" s="244" t="s">
        <v>367</v>
      </c>
      <c r="G6" s="244" t="s">
        <v>368</v>
      </c>
      <c r="H6" s="244" t="s">
        <v>332</v>
      </c>
      <c r="I6" s="244" t="s">
        <v>369</v>
      </c>
      <c r="J6" s="88" t="s">
        <v>271</v>
      </c>
      <c r="K6" s="234" t="s">
        <v>272</v>
      </c>
      <c r="L6" s="234" t="s">
        <v>273</v>
      </c>
      <c r="M6" s="88" t="s">
        <v>274</v>
      </c>
      <c r="N6" s="88" t="s">
        <v>275</v>
      </c>
      <c r="O6" s="88" t="s">
        <v>276</v>
      </c>
      <c r="P6" s="88" t="s">
        <v>396</v>
      </c>
      <c r="Q6" s="88" t="s">
        <v>398</v>
      </c>
      <c r="R6" s="88" t="s">
        <v>277</v>
      </c>
      <c r="S6" s="89" t="s">
        <v>271</v>
      </c>
      <c r="T6" s="235" t="s">
        <v>272</v>
      </c>
      <c r="U6" s="235" t="s">
        <v>273</v>
      </c>
      <c r="V6" s="89" t="s">
        <v>274</v>
      </c>
      <c r="W6" s="89" t="s">
        <v>275</v>
      </c>
      <c r="X6" s="89" t="s">
        <v>276</v>
      </c>
      <c r="Y6" s="89" t="s">
        <v>396</v>
      </c>
      <c r="Z6" s="89" t="s">
        <v>398</v>
      </c>
      <c r="AA6" s="89" t="s">
        <v>277</v>
      </c>
      <c r="AB6" s="11"/>
      <c r="AC6" s="251"/>
      <c r="AD6" s="251"/>
      <c r="AE6" s="252"/>
      <c r="AF6" s="251"/>
    </row>
    <row r="7" spans="1:32" ht="30" x14ac:dyDescent="0.25">
      <c r="A7" s="23" t="s">
        <v>7</v>
      </c>
      <c r="B7" s="23" t="s">
        <v>5</v>
      </c>
      <c r="C7" s="23" t="s">
        <v>8</v>
      </c>
      <c r="D7" s="23" t="s">
        <v>330</v>
      </c>
      <c r="E7" s="24" t="s">
        <v>27</v>
      </c>
      <c r="F7" s="24" t="s">
        <v>23</v>
      </c>
      <c r="G7" s="25" t="s">
        <v>28</v>
      </c>
      <c r="H7" s="25" t="s">
        <v>198</v>
      </c>
      <c r="I7" s="25" t="s">
        <v>29</v>
      </c>
      <c r="J7" s="25" t="s">
        <v>334</v>
      </c>
      <c r="K7" s="25" t="s">
        <v>335</v>
      </c>
      <c r="L7" s="228" t="s">
        <v>336</v>
      </c>
      <c r="M7" s="228" t="s">
        <v>337</v>
      </c>
      <c r="N7" s="25" t="s">
        <v>194</v>
      </c>
      <c r="O7" s="25" t="s">
        <v>338</v>
      </c>
      <c r="P7" s="25" t="s">
        <v>401</v>
      </c>
      <c r="Q7" s="25" t="s">
        <v>400</v>
      </c>
      <c r="R7" s="25" t="s">
        <v>192</v>
      </c>
      <c r="S7" s="25" t="s">
        <v>339</v>
      </c>
      <c r="T7" s="25" t="s">
        <v>340</v>
      </c>
      <c r="U7" s="228" t="s">
        <v>341</v>
      </c>
      <c r="V7" s="228" t="s">
        <v>342</v>
      </c>
      <c r="W7" s="25" t="s">
        <v>343</v>
      </c>
      <c r="X7" s="25" t="s">
        <v>344</v>
      </c>
      <c r="Y7" s="25" t="s">
        <v>397</v>
      </c>
      <c r="Z7" s="25" t="s">
        <v>399</v>
      </c>
      <c r="AA7" s="25" t="s">
        <v>191</v>
      </c>
      <c r="AB7" s="8"/>
      <c r="AC7" s="9"/>
      <c r="AD7" s="9"/>
      <c r="AE7" s="10"/>
      <c r="AF7" s="9"/>
    </row>
    <row r="8" spans="1:32" s="171" customFormat="1" x14ac:dyDescent="0.25">
      <c r="A8" s="176" t="s">
        <v>395</v>
      </c>
      <c r="B8" s="195">
        <v>2018</v>
      </c>
      <c r="C8" s="175">
        <v>1</v>
      </c>
      <c r="D8" s="175">
        <v>0</v>
      </c>
      <c r="E8" s="196"/>
      <c r="F8" s="197"/>
      <c r="G8" s="173"/>
      <c r="H8" s="198"/>
      <c r="I8" s="198"/>
      <c r="J8" s="173"/>
      <c r="K8" s="229"/>
      <c r="L8" s="229"/>
      <c r="M8" s="173"/>
      <c r="N8" s="198"/>
      <c r="O8" s="198"/>
      <c r="P8" s="198"/>
      <c r="Q8" s="283"/>
      <c r="R8" s="172"/>
      <c r="S8" s="173"/>
      <c r="T8" s="229"/>
      <c r="U8" s="229"/>
      <c r="V8" s="173"/>
      <c r="W8" s="173"/>
      <c r="X8" s="172"/>
      <c r="Y8" s="172"/>
      <c r="Z8" s="283"/>
      <c r="AA8" s="172"/>
      <c r="AB8" s="199"/>
      <c r="AC8" s="194"/>
      <c r="AD8" s="203"/>
      <c r="AE8" s="194"/>
      <c r="AF8" s="193"/>
    </row>
    <row r="9" spans="1:32" s="171" customFormat="1" x14ac:dyDescent="0.25">
      <c r="A9" s="176" t="s">
        <v>395</v>
      </c>
      <c r="B9" s="195">
        <v>2018</v>
      </c>
      <c r="C9" s="170">
        <v>2</v>
      </c>
      <c r="D9" s="175">
        <v>0</v>
      </c>
      <c r="E9" s="196"/>
      <c r="F9" s="197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283"/>
      <c r="R9" s="172"/>
      <c r="S9" s="172"/>
      <c r="T9" s="198"/>
      <c r="U9" s="198"/>
      <c r="V9" s="172"/>
      <c r="W9" s="172"/>
      <c r="X9" s="172"/>
      <c r="Y9" s="172"/>
      <c r="Z9" s="283"/>
      <c r="AA9" s="172"/>
      <c r="AB9" s="199"/>
      <c r="AC9" s="194"/>
      <c r="AD9" s="194"/>
      <c r="AE9" s="194"/>
      <c r="AF9" s="193"/>
    </row>
    <row r="10" spans="1:32" s="171" customFormat="1" x14ac:dyDescent="0.25">
      <c r="A10" s="176" t="s">
        <v>395</v>
      </c>
      <c r="B10" s="195">
        <v>2018</v>
      </c>
      <c r="C10" s="170">
        <v>3</v>
      </c>
      <c r="D10" s="175">
        <v>0</v>
      </c>
      <c r="E10" s="196"/>
      <c r="F10" s="197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283"/>
      <c r="R10" s="172"/>
      <c r="S10" s="172"/>
      <c r="T10" s="198"/>
      <c r="U10" s="198"/>
      <c r="V10" s="172"/>
      <c r="W10" s="172"/>
      <c r="X10" s="172"/>
      <c r="Y10" s="172"/>
      <c r="Z10" s="283"/>
      <c r="AA10" s="172"/>
      <c r="AB10" s="199"/>
      <c r="AC10" s="194"/>
      <c r="AD10" s="194"/>
      <c r="AE10" s="194"/>
      <c r="AF10" s="193"/>
    </row>
    <row r="11" spans="1:32" s="171" customFormat="1" x14ac:dyDescent="0.25">
      <c r="A11" s="176" t="s">
        <v>395</v>
      </c>
      <c r="B11" s="195">
        <v>2018</v>
      </c>
      <c r="C11" s="170">
        <v>4</v>
      </c>
      <c r="D11" s="175">
        <v>0</v>
      </c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283"/>
      <c r="R11" s="172"/>
      <c r="S11" s="172"/>
      <c r="T11" s="198"/>
      <c r="U11" s="198"/>
      <c r="V11" s="172"/>
      <c r="W11" s="172"/>
      <c r="X11" s="172"/>
      <c r="Y11" s="172"/>
      <c r="Z11" s="283"/>
      <c r="AA11" s="172"/>
      <c r="AB11" s="199"/>
      <c r="AC11" s="194"/>
      <c r="AD11" s="194"/>
      <c r="AE11" s="194"/>
      <c r="AF11" s="193"/>
    </row>
    <row r="12" spans="1:32" s="171" customFormat="1" x14ac:dyDescent="0.25">
      <c r="A12" s="176" t="s">
        <v>395</v>
      </c>
      <c r="B12" s="195">
        <v>2018</v>
      </c>
      <c r="C12" s="170">
        <v>5</v>
      </c>
      <c r="D12" s="175">
        <v>0</v>
      </c>
      <c r="E12" s="196"/>
      <c r="F12" s="197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283"/>
      <c r="R12" s="172"/>
      <c r="S12" s="172"/>
      <c r="T12" s="198"/>
      <c r="U12" s="198"/>
      <c r="V12" s="172"/>
      <c r="W12" s="172"/>
      <c r="X12" s="172"/>
      <c r="Y12" s="172"/>
      <c r="Z12" s="283"/>
      <c r="AA12" s="172"/>
      <c r="AB12" s="199"/>
      <c r="AC12" s="194"/>
      <c r="AD12" s="194"/>
      <c r="AE12" s="194"/>
      <c r="AF12" s="193"/>
    </row>
    <row r="13" spans="1:32" s="171" customFormat="1" x14ac:dyDescent="0.25">
      <c r="A13" s="176" t="s">
        <v>395</v>
      </c>
      <c r="B13" s="195">
        <v>2018</v>
      </c>
      <c r="C13" s="170">
        <v>6</v>
      </c>
      <c r="D13" s="175">
        <v>0</v>
      </c>
      <c r="E13" s="196"/>
      <c r="F13" s="197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283"/>
      <c r="R13" s="172"/>
      <c r="S13" s="172"/>
      <c r="T13" s="198"/>
      <c r="U13" s="198"/>
      <c r="V13" s="172"/>
      <c r="W13" s="172"/>
      <c r="X13" s="172"/>
      <c r="Y13" s="172"/>
      <c r="Z13" s="283"/>
      <c r="AA13" s="172"/>
      <c r="AB13" s="199"/>
      <c r="AC13" s="194"/>
      <c r="AD13" s="194"/>
      <c r="AE13" s="194"/>
      <c r="AF13" s="193"/>
    </row>
    <row r="14" spans="1:32" s="171" customFormat="1" ht="15" customHeight="1" x14ac:dyDescent="0.25">
      <c r="A14" s="176" t="s">
        <v>395</v>
      </c>
      <c r="B14" s="195">
        <v>2018</v>
      </c>
      <c r="C14" s="170">
        <v>7</v>
      </c>
      <c r="D14" s="175">
        <v>0</v>
      </c>
      <c r="E14" s="196"/>
      <c r="F14" s="197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283"/>
      <c r="R14" s="172"/>
      <c r="S14" s="172"/>
      <c r="T14" s="198"/>
      <c r="U14" s="198"/>
      <c r="V14" s="172"/>
      <c r="W14" s="172"/>
      <c r="X14" s="172"/>
      <c r="Y14" s="172"/>
      <c r="Z14" s="283"/>
      <c r="AA14" s="172"/>
      <c r="AB14" s="199"/>
      <c r="AC14" s="194"/>
      <c r="AD14" s="194"/>
      <c r="AE14" s="194"/>
      <c r="AF14" s="193"/>
    </row>
    <row r="15" spans="1:32" s="171" customFormat="1" x14ac:dyDescent="0.25">
      <c r="A15" s="176" t="s">
        <v>395</v>
      </c>
      <c r="B15" s="195">
        <v>2018</v>
      </c>
      <c r="C15" s="170">
        <v>8</v>
      </c>
      <c r="D15" s="175">
        <v>0</v>
      </c>
      <c r="E15" s="196"/>
      <c r="F15" s="197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283"/>
      <c r="R15" s="172"/>
      <c r="S15" s="172"/>
      <c r="T15" s="198"/>
      <c r="U15" s="198"/>
      <c r="V15" s="172"/>
      <c r="W15" s="172"/>
      <c r="X15" s="172"/>
      <c r="Y15" s="172"/>
      <c r="Z15" s="283"/>
      <c r="AA15" s="172"/>
      <c r="AB15" s="199"/>
      <c r="AC15" s="194"/>
      <c r="AD15" s="194"/>
      <c r="AE15" s="194"/>
      <c r="AF15" s="193"/>
    </row>
    <row r="16" spans="1:32" s="171" customFormat="1" x14ac:dyDescent="0.25">
      <c r="A16" s="176" t="s">
        <v>395</v>
      </c>
      <c r="B16" s="195">
        <v>2018</v>
      </c>
      <c r="C16" s="170">
        <v>9</v>
      </c>
      <c r="D16" s="175">
        <v>0</v>
      </c>
      <c r="E16" s="196"/>
      <c r="F16" s="197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283"/>
      <c r="R16" s="172"/>
      <c r="S16" s="172"/>
      <c r="T16" s="198"/>
      <c r="U16" s="198"/>
      <c r="V16" s="172"/>
      <c r="W16" s="172"/>
      <c r="X16" s="172"/>
      <c r="Y16" s="172"/>
      <c r="Z16" s="283"/>
      <c r="AA16" s="172"/>
      <c r="AB16" s="199"/>
      <c r="AC16" s="194"/>
      <c r="AD16" s="194"/>
      <c r="AE16" s="194"/>
      <c r="AF16" s="193"/>
    </row>
    <row r="17" spans="1:32" s="171" customFormat="1" x14ac:dyDescent="0.25">
      <c r="A17" s="176" t="s">
        <v>395</v>
      </c>
      <c r="B17" s="195">
        <v>2018</v>
      </c>
      <c r="C17" s="170">
        <v>10</v>
      </c>
      <c r="D17" s="175">
        <v>0</v>
      </c>
      <c r="E17" s="196"/>
      <c r="F17" s="197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283"/>
      <c r="R17" s="172"/>
      <c r="S17" s="172"/>
      <c r="T17" s="198"/>
      <c r="U17" s="198"/>
      <c r="V17" s="172"/>
      <c r="W17" s="172"/>
      <c r="X17" s="172"/>
      <c r="Y17" s="172"/>
      <c r="Z17" s="283"/>
      <c r="AA17" s="172"/>
      <c r="AB17" s="199"/>
      <c r="AC17" s="194"/>
      <c r="AD17" s="194"/>
      <c r="AE17" s="194"/>
      <c r="AF17" s="193"/>
    </row>
    <row r="18" spans="1:32" s="171" customFormat="1" x14ac:dyDescent="0.25">
      <c r="A18" s="176" t="s">
        <v>395</v>
      </c>
      <c r="B18" s="195">
        <v>2018</v>
      </c>
      <c r="C18" s="170">
        <v>11</v>
      </c>
      <c r="D18" s="175">
        <v>0</v>
      </c>
      <c r="E18" s="196"/>
      <c r="F18" s="197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283"/>
      <c r="R18" s="172"/>
      <c r="S18" s="172"/>
      <c r="T18" s="198"/>
      <c r="U18" s="198"/>
      <c r="V18" s="172"/>
      <c r="W18" s="172"/>
      <c r="X18" s="172"/>
      <c r="Y18" s="172"/>
      <c r="Z18" s="283"/>
      <c r="AA18" s="172"/>
      <c r="AB18" s="199"/>
      <c r="AC18" s="194"/>
      <c r="AD18" s="194"/>
      <c r="AE18" s="194"/>
      <c r="AF18" s="193"/>
    </row>
    <row r="19" spans="1:32" s="171" customFormat="1" x14ac:dyDescent="0.25">
      <c r="A19" s="176" t="s">
        <v>395</v>
      </c>
      <c r="B19" s="195">
        <v>2018</v>
      </c>
      <c r="C19" s="170">
        <v>12</v>
      </c>
      <c r="D19" s="175">
        <v>0</v>
      </c>
      <c r="E19" s="196"/>
      <c r="F19" s="197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283"/>
      <c r="R19" s="172"/>
      <c r="S19" s="172"/>
      <c r="T19" s="198"/>
      <c r="U19" s="198"/>
      <c r="V19" s="172"/>
      <c r="W19" s="172"/>
      <c r="X19" s="172"/>
      <c r="Y19" s="172"/>
      <c r="Z19" s="283"/>
      <c r="AA19" s="172"/>
      <c r="AB19" s="199"/>
      <c r="AC19" s="194"/>
      <c r="AD19" s="194"/>
      <c r="AE19" s="194"/>
      <c r="AF19" s="193"/>
    </row>
    <row r="20" spans="1:32" s="171" customFormat="1" x14ac:dyDescent="0.25">
      <c r="A20" s="176" t="s">
        <v>395</v>
      </c>
      <c r="B20" s="195">
        <v>2018</v>
      </c>
      <c r="C20" s="170">
        <v>13</v>
      </c>
      <c r="D20" s="175">
        <v>0</v>
      </c>
      <c r="E20" s="196"/>
      <c r="F20" s="197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283"/>
      <c r="R20" s="172"/>
      <c r="S20" s="172"/>
      <c r="T20" s="198"/>
      <c r="U20" s="198"/>
      <c r="V20" s="172"/>
      <c r="W20" s="172"/>
      <c r="X20" s="172"/>
      <c r="Y20" s="172"/>
      <c r="Z20" s="283"/>
      <c r="AA20" s="172"/>
      <c r="AB20" s="199"/>
      <c r="AC20" s="194"/>
      <c r="AD20" s="194"/>
      <c r="AE20" s="194"/>
      <c r="AF20" s="193"/>
    </row>
    <row r="21" spans="1:32" s="171" customFormat="1" x14ac:dyDescent="0.25">
      <c r="A21" s="176" t="s">
        <v>395</v>
      </c>
      <c r="B21" s="195">
        <v>2018</v>
      </c>
      <c r="C21" s="170">
        <v>14</v>
      </c>
      <c r="D21" s="175">
        <v>0</v>
      </c>
      <c r="E21" s="196"/>
      <c r="F21" s="174"/>
      <c r="G21" s="172"/>
      <c r="H21" s="198"/>
      <c r="I21" s="198"/>
      <c r="J21" s="172"/>
      <c r="K21" s="198"/>
      <c r="L21" s="198"/>
      <c r="M21" s="172"/>
      <c r="N21" s="172"/>
      <c r="O21" s="172"/>
      <c r="P21" s="172"/>
      <c r="Q21" s="283"/>
      <c r="R21" s="172"/>
      <c r="S21" s="172"/>
      <c r="T21" s="198"/>
      <c r="U21" s="198"/>
      <c r="V21" s="172"/>
      <c r="W21" s="172"/>
      <c r="X21" s="172"/>
      <c r="Y21" s="172"/>
      <c r="Z21" s="283"/>
      <c r="AA21" s="172"/>
      <c r="AB21" s="199"/>
      <c r="AC21" s="194"/>
      <c r="AD21" s="194"/>
      <c r="AE21" s="194"/>
      <c r="AF21" s="193"/>
    </row>
    <row r="22" spans="1:32" s="171" customFormat="1" x14ac:dyDescent="0.25">
      <c r="A22" s="176" t="s">
        <v>395</v>
      </c>
      <c r="B22" s="195">
        <v>2018</v>
      </c>
      <c r="C22" s="170">
        <v>15</v>
      </c>
      <c r="D22" s="175">
        <v>0</v>
      </c>
      <c r="E22" s="196"/>
      <c r="F22" s="174"/>
      <c r="G22" s="172"/>
      <c r="H22" s="198"/>
      <c r="I22" s="198"/>
      <c r="J22" s="172"/>
      <c r="K22" s="198"/>
      <c r="L22" s="198"/>
      <c r="M22" s="172"/>
      <c r="N22" s="172"/>
      <c r="O22" s="172"/>
      <c r="P22" s="172"/>
      <c r="Q22" s="283"/>
      <c r="R22" s="172"/>
      <c r="S22" s="172"/>
      <c r="T22" s="198"/>
      <c r="U22" s="198"/>
      <c r="V22" s="172"/>
      <c r="W22" s="172"/>
      <c r="X22" s="172"/>
      <c r="Y22" s="172"/>
      <c r="Z22" s="283"/>
      <c r="AA22" s="172"/>
      <c r="AB22" s="199"/>
      <c r="AC22" s="194"/>
      <c r="AD22" s="194"/>
      <c r="AE22" s="194"/>
      <c r="AF22" s="193"/>
    </row>
    <row r="23" spans="1:32" s="171" customFormat="1" x14ac:dyDescent="0.25">
      <c r="A23" s="176" t="s">
        <v>395</v>
      </c>
      <c r="B23" s="195">
        <v>2018</v>
      </c>
      <c r="C23" s="170">
        <v>16</v>
      </c>
      <c r="D23" s="175">
        <v>0</v>
      </c>
      <c r="E23" s="196"/>
      <c r="F23" s="174"/>
      <c r="G23" s="172"/>
      <c r="H23" s="198"/>
      <c r="I23" s="198"/>
      <c r="J23" s="172"/>
      <c r="K23" s="198"/>
      <c r="L23" s="198"/>
      <c r="M23" s="172"/>
      <c r="N23" s="172"/>
      <c r="O23" s="172"/>
      <c r="P23" s="172"/>
      <c r="Q23" s="283"/>
      <c r="R23" s="172"/>
      <c r="S23" s="172"/>
      <c r="T23" s="198"/>
      <c r="U23" s="198"/>
      <c r="V23" s="172"/>
      <c r="W23" s="172"/>
      <c r="X23" s="172"/>
      <c r="Y23" s="172"/>
      <c r="Z23" s="283"/>
      <c r="AA23" s="172"/>
      <c r="AB23" s="199"/>
      <c r="AC23" s="194"/>
      <c r="AD23" s="194"/>
      <c r="AE23" s="194"/>
      <c r="AF23" s="193"/>
    </row>
    <row r="24" spans="1:32" s="171" customFormat="1" x14ac:dyDescent="0.25">
      <c r="A24" s="176" t="s">
        <v>395</v>
      </c>
      <c r="B24" s="195">
        <v>2018</v>
      </c>
      <c r="C24" s="170">
        <v>17</v>
      </c>
      <c r="D24" s="175">
        <v>0</v>
      </c>
      <c r="E24" s="196"/>
      <c r="F24" s="174"/>
      <c r="G24" s="172"/>
      <c r="H24" s="198"/>
      <c r="I24" s="198"/>
      <c r="J24" s="172"/>
      <c r="K24" s="198"/>
      <c r="L24" s="198"/>
      <c r="M24" s="172"/>
      <c r="N24" s="172"/>
      <c r="O24" s="172"/>
      <c r="P24" s="172"/>
      <c r="Q24" s="283"/>
      <c r="R24" s="172"/>
      <c r="S24" s="172"/>
      <c r="T24" s="198"/>
      <c r="U24" s="198"/>
      <c r="V24" s="172"/>
      <c r="W24" s="172"/>
      <c r="X24" s="172"/>
      <c r="Y24" s="172"/>
      <c r="Z24" s="283"/>
      <c r="AA24" s="172"/>
      <c r="AB24" s="199"/>
      <c r="AC24" s="194"/>
      <c r="AD24" s="194"/>
      <c r="AE24" s="194"/>
      <c r="AF24" s="193"/>
    </row>
    <row r="25" spans="1:32" s="171" customFormat="1" x14ac:dyDescent="0.25">
      <c r="A25" s="176" t="s">
        <v>395</v>
      </c>
      <c r="B25" s="195">
        <v>2018</v>
      </c>
      <c r="C25" s="170">
        <v>18</v>
      </c>
      <c r="D25" s="175">
        <v>0</v>
      </c>
      <c r="E25" s="196"/>
      <c r="F25" s="174"/>
      <c r="G25" s="172"/>
      <c r="H25" s="198"/>
      <c r="I25" s="172"/>
      <c r="J25" s="172"/>
      <c r="K25" s="198"/>
      <c r="L25" s="198"/>
      <c r="M25" s="172"/>
      <c r="N25" s="172"/>
      <c r="O25" s="172"/>
      <c r="P25" s="172"/>
      <c r="Q25" s="283"/>
      <c r="R25" s="172"/>
      <c r="S25" s="172"/>
      <c r="T25" s="198"/>
      <c r="U25" s="198"/>
      <c r="V25" s="172"/>
      <c r="W25" s="172"/>
      <c r="X25" s="172"/>
      <c r="Y25" s="172"/>
      <c r="Z25" s="283"/>
      <c r="AA25" s="172"/>
      <c r="AB25" s="199"/>
      <c r="AC25" s="194"/>
      <c r="AD25" s="194"/>
      <c r="AE25" s="194"/>
      <c r="AF25" s="193"/>
    </row>
    <row r="26" spans="1:32" s="171" customFormat="1" x14ac:dyDescent="0.25">
      <c r="A26" s="176" t="s">
        <v>395</v>
      </c>
      <c r="B26" s="195">
        <v>2018</v>
      </c>
      <c r="C26" s="170">
        <v>19</v>
      </c>
      <c r="D26" s="175">
        <v>0</v>
      </c>
      <c r="E26" s="196"/>
      <c r="F26" s="174"/>
      <c r="G26" s="172"/>
      <c r="H26" s="198"/>
      <c r="I26" s="172"/>
      <c r="J26" s="172"/>
      <c r="K26" s="198"/>
      <c r="L26" s="198"/>
      <c r="M26" s="172"/>
      <c r="N26" s="172"/>
      <c r="O26" s="172"/>
      <c r="P26" s="172"/>
      <c r="Q26" s="283"/>
      <c r="R26" s="172"/>
      <c r="S26" s="172"/>
      <c r="T26" s="198"/>
      <c r="U26" s="198"/>
      <c r="V26" s="172"/>
      <c r="W26" s="172"/>
      <c r="X26" s="172"/>
      <c r="Y26" s="172"/>
      <c r="Z26" s="283"/>
      <c r="AA26" s="172"/>
      <c r="AB26" s="199"/>
      <c r="AC26" s="194"/>
      <c r="AD26" s="194"/>
      <c r="AE26" s="194"/>
      <c r="AF26" s="193"/>
    </row>
    <row r="27" spans="1:32" s="171" customFormat="1" x14ac:dyDescent="0.25">
      <c r="A27" s="176" t="s">
        <v>395</v>
      </c>
      <c r="B27" s="195">
        <v>2018</v>
      </c>
      <c r="C27" s="170">
        <v>20</v>
      </c>
      <c r="D27" s="175">
        <v>0</v>
      </c>
      <c r="E27" s="196"/>
      <c r="F27" s="174"/>
      <c r="G27" s="172"/>
      <c r="H27" s="198"/>
      <c r="I27" s="172"/>
      <c r="J27" s="172"/>
      <c r="K27" s="198"/>
      <c r="L27" s="198"/>
      <c r="M27" s="172"/>
      <c r="N27" s="172"/>
      <c r="O27" s="172"/>
      <c r="P27" s="172"/>
      <c r="Q27" s="283"/>
      <c r="R27" s="172"/>
      <c r="S27" s="172"/>
      <c r="T27" s="198"/>
      <c r="U27" s="198"/>
      <c r="V27" s="172"/>
      <c r="W27" s="172"/>
      <c r="X27" s="172"/>
      <c r="Y27" s="172"/>
      <c r="Z27" s="283"/>
      <c r="AA27" s="172"/>
      <c r="AB27" s="199"/>
      <c r="AC27" s="194"/>
      <c r="AD27" s="194"/>
      <c r="AE27" s="194"/>
      <c r="AF27" s="193"/>
    </row>
    <row r="28" spans="1:32" s="171" customFormat="1" x14ac:dyDescent="0.25">
      <c r="A28" s="176" t="s">
        <v>395</v>
      </c>
      <c r="B28" s="195">
        <v>2018</v>
      </c>
      <c r="C28" s="170">
        <v>21</v>
      </c>
      <c r="D28" s="175">
        <v>0</v>
      </c>
      <c r="E28" s="196"/>
      <c r="F28" s="174"/>
      <c r="G28" s="172"/>
      <c r="H28" s="198"/>
      <c r="I28" s="172"/>
      <c r="J28" s="172"/>
      <c r="K28" s="198"/>
      <c r="L28" s="198"/>
      <c r="M28" s="172"/>
      <c r="N28" s="172"/>
      <c r="O28" s="172"/>
      <c r="P28" s="172"/>
      <c r="Q28" s="283"/>
      <c r="R28" s="172"/>
      <c r="S28" s="172"/>
      <c r="T28" s="198"/>
      <c r="U28" s="198"/>
      <c r="V28" s="172"/>
      <c r="W28" s="172"/>
      <c r="X28" s="172"/>
      <c r="Y28" s="172"/>
      <c r="Z28" s="283"/>
      <c r="AA28" s="172"/>
      <c r="AB28" s="199"/>
      <c r="AC28" s="194"/>
      <c r="AD28" s="194"/>
      <c r="AE28" s="194"/>
      <c r="AF28" s="193"/>
    </row>
    <row r="29" spans="1:32" s="171" customFormat="1" ht="15" customHeight="1" x14ac:dyDescent="0.25">
      <c r="A29" s="176" t="s">
        <v>395</v>
      </c>
      <c r="B29" s="195">
        <v>2018</v>
      </c>
      <c r="C29" s="170">
        <v>22</v>
      </c>
      <c r="D29" s="175">
        <v>0</v>
      </c>
      <c r="E29" s="196"/>
      <c r="F29" s="174"/>
      <c r="G29" s="172"/>
      <c r="H29" s="198"/>
      <c r="I29" s="172"/>
      <c r="J29" s="172"/>
      <c r="K29" s="198"/>
      <c r="L29" s="198"/>
      <c r="M29" s="172"/>
      <c r="N29" s="172"/>
      <c r="O29" s="172"/>
      <c r="P29" s="172"/>
      <c r="Q29" s="283"/>
      <c r="R29" s="172"/>
      <c r="S29" s="172"/>
      <c r="T29" s="198"/>
      <c r="U29" s="198"/>
      <c r="V29" s="172"/>
      <c r="W29" s="172"/>
      <c r="X29" s="172"/>
      <c r="Y29" s="172"/>
      <c r="Z29" s="283"/>
      <c r="AA29" s="172"/>
      <c r="AB29" s="199"/>
      <c r="AC29" s="194"/>
      <c r="AD29" s="194"/>
      <c r="AE29" s="194"/>
      <c r="AF29" s="193"/>
    </row>
    <row r="30" spans="1:32" s="171" customFormat="1" x14ac:dyDescent="0.25">
      <c r="A30" s="176" t="s">
        <v>395</v>
      </c>
      <c r="B30" s="195">
        <v>2018</v>
      </c>
      <c r="C30" s="170">
        <v>23</v>
      </c>
      <c r="D30" s="175">
        <v>0</v>
      </c>
      <c r="E30" s="196"/>
      <c r="F30" s="174"/>
      <c r="G30" s="172"/>
      <c r="H30" s="198"/>
      <c r="I30" s="172"/>
      <c r="J30" s="172"/>
      <c r="K30" s="198"/>
      <c r="L30" s="198"/>
      <c r="M30" s="172"/>
      <c r="N30" s="172"/>
      <c r="O30" s="172"/>
      <c r="P30" s="172"/>
      <c r="Q30" s="283"/>
      <c r="R30" s="172"/>
      <c r="S30" s="172"/>
      <c r="T30" s="198"/>
      <c r="U30" s="198"/>
      <c r="V30" s="172"/>
      <c r="W30" s="172"/>
      <c r="X30" s="172"/>
      <c r="Y30" s="172"/>
      <c r="Z30" s="283"/>
      <c r="AA30" s="172"/>
      <c r="AB30" s="199"/>
      <c r="AC30" s="194"/>
      <c r="AD30" s="194"/>
      <c r="AE30" s="194"/>
      <c r="AF30" s="193"/>
    </row>
    <row r="31" spans="1:32" s="171" customFormat="1" x14ac:dyDescent="0.25">
      <c r="A31" s="176" t="s">
        <v>395</v>
      </c>
      <c r="B31" s="195">
        <v>2018</v>
      </c>
      <c r="C31" s="170">
        <v>24</v>
      </c>
      <c r="D31" s="175">
        <v>0</v>
      </c>
      <c r="E31" s="196"/>
      <c r="F31" s="174"/>
      <c r="G31" s="172"/>
      <c r="H31" s="198"/>
      <c r="I31" s="172"/>
      <c r="J31" s="172"/>
      <c r="K31" s="198"/>
      <c r="L31" s="198"/>
      <c r="M31" s="172"/>
      <c r="N31" s="172"/>
      <c r="O31" s="172"/>
      <c r="P31" s="172"/>
      <c r="Q31" s="283"/>
      <c r="R31" s="172"/>
      <c r="S31" s="172"/>
      <c r="T31" s="198"/>
      <c r="U31" s="198"/>
      <c r="V31" s="172"/>
      <c r="W31" s="172"/>
      <c r="X31" s="172"/>
      <c r="Y31" s="172"/>
      <c r="Z31" s="283"/>
      <c r="AA31" s="172"/>
      <c r="AB31" s="199"/>
      <c r="AC31" s="194"/>
      <c r="AD31" s="194"/>
      <c r="AE31" s="194"/>
      <c r="AF31" s="193"/>
    </row>
    <row r="32" spans="1:32" s="171" customFormat="1" x14ac:dyDescent="0.25">
      <c r="A32" s="176" t="s">
        <v>395</v>
      </c>
      <c r="B32" s="195">
        <v>2018</v>
      </c>
      <c r="C32" s="170">
        <v>25</v>
      </c>
      <c r="D32" s="175">
        <v>0</v>
      </c>
      <c r="E32" s="196"/>
      <c r="F32" s="174"/>
      <c r="G32" s="172"/>
      <c r="H32" s="198"/>
      <c r="I32" s="172"/>
      <c r="J32" s="172"/>
      <c r="K32" s="198"/>
      <c r="L32" s="198"/>
      <c r="M32" s="172"/>
      <c r="N32" s="172"/>
      <c r="O32" s="172"/>
      <c r="P32" s="172"/>
      <c r="Q32" s="283"/>
      <c r="R32" s="172"/>
      <c r="S32" s="172"/>
      <c r="T32" s="198"/>
      <c r="U32" s="198"/>
      <c r="V32" s="172"/>
      <c r="W32" s="172"/>
      <c r="X32" s="172"/>
      <c r="Y32" s="172"/>
      <c r="Z32" s="283"/>
      <c r="AA32" s="172"/>
      <c r="AB32" s="199"/>
      <c r="AC32" s="194"/>
      <c r="AD32" s="194"/>
      <c r="AE32" s="194"/>
      <c r="AF32" s="192"/>
    </row>
    <row r="33" spans="1:32" s="171" customFormat="1" x14ac:dyDescent="0.25">
      <c r="A33" s="176" t="s">
        <v>395</v>
      </c>
      <c r="B33" s="195">
        <v>2018</v>
      </c>
      <c r="C33" s="170">
        <v>26</v>
      </c>
      <c r="D33" s="175">
        <v>0</v>
      </c>
      <c r="E33" s="196"/>
      <c r="F33" s="174"/>
      <c r="G33" s="172"/>
      <c r="H33" s="198"/>
      <c r="I33" s="172"/>
      <c r="J33" s="172"/>
      <c r="K33" s="198"/>
      <c r="L33" s="198"/>
      <c r="M33" s="172"/>
      <c r="N33" s="172"/>
      <c r="O33" s="172"/>
      <c r="P33" s="172"/>
      <c r="Q33" s="283"/>
      <c r="R33" s="172"/>
      <c r="S33" s="172"/>
      <c r="T33" s="198"/>
      <c r="U33" s="198"/>
      <c r="V33" s="172"/>
      <c r="W33" s="172"/>
      <c r="X33" s="172"/>
      <c r="Y33" s="172"/>
      <c r="Z33" s="283"/>
      <c r="AA33" s="172"/>
      <c r="AB33" s="199"/>
      <c r="AC33" s="194"/>
      <c r="AD33" s="194"/>
      <c r="AE33" s="194"/>
      <c r="AF33" s="192"/>
    </row>
    <row r="34" spans="1:32" s="171" customFormat="1" x14ac:dyDescent="0.25">
      <c r="A34" s="176" t="s">
        <v>395</v>
      </c>
      <c r="B34" s="195">
        <v>2018</v>
      </c>
      <c r="C34" s="170">
        <v>27</v>
      </c>
      <c r="D34" s="175">
        <v>0</v>
      </c>
      <c r="E34" s="196"/>
      <c r="F34" s="174"/>
      <c r="G34" s="172"/>
      <c r="H34" s="198"/>
      <c r="I34" s="172"/>
      <c r="J34" s="172"/>
      <c r="K34" s="198"/>
      <c r="L34" s="198"/>
      <c r="M34" s="172"/>
      <c r="N34" s="172"/>
      <c r="O34" s="172"/>
      <c r="P34" s="172"/>
      <c r="Q34" s="283"/>
      <c r="R34" s="172"/>
      <c r="S34" s="172"/>
      <c r="T34" s="198"/>
      <c r="U34" s="198"/>
      <c r="V34" s="172"/>
      <c r="W34" s="172"/>
      <c r="X34" s="172"/>
      <c r="Y34" s="172"/>
      <c r="Z34" s="283"/>
      <c r="AA34" s="172"/>
      <c r="AB34" s="199"/>
      <c r="AC34" s="194"/>
      <c r="AD34" s="194"/>
      <c r="AE34" s="194"/>
      <c r="AF34" s="192"/>
    </row>
    <row r="35" spans="1:32" s="171" customFormat="1" x14ac:dyDescent="0.25">
      <c r="A35" s="176" t="s">
        <v>395</v>
      </c>
      <c r="B35" s="195">
        <v>2018</v>
      </c>
      <c r="C35" s="170">
        <v>28</v>
      </c>
      <c r="D35" s="175">
        <v>0</v>
      </c>
      <c r="E35" s="196"/>
      <c r="F35" s="174"/>
      <c r="G35" s="172"/>
      <c r="H35" s="198"/>
      <c r="I35" s="172"/>
      <c r="J35" s="172"/>
      <c r="K35" s="198"/>
      <c r="L35" s="198"/>
      <c r="M35" s="172"/>
      <c r="N35" s="172"/>
      <c r="O35" s="172"/>
      <c r="P35" s="172"/>
      <c r="Q35" s="283"/>
      <c r="R35" s="172"/>
      <c r="S35" s="172"/>
      <c r="T35" s="198"/>
      <c r="U35" s="198"/>
      <c r="V35" s="172"/>
      <c r="W35" s="172"/>
      <c r="X35" s="172"/>
      <c r="Y35" s="172"/>
      <c r="Z35" s="283"/>
      <c r="AA35" s="172"/>
      <c r="AB35" s="199"/>
      <c r="AC35" s="194"/>
      <c r="AD35" s="194"/>
      <c r="AE35" s="194"/>
      <c r="AF35" s="192"/>
    </row>
    <row r="36" spans="1:32" s="171" customFormat="1" x14ac:dyDescent="0.25">
      <c r="A36" s="176" t="s">
        <v>395</v>
      </c>
      <c r="B36" s="195">
        <v>2018</v>
      </c>
      <c r="C36" s="170">
        <v>29</v>
      </c>
      <c r="D36" s="175">
        <v>0</v>
      </c>
      <c r="E36" s="196"/>
      <c r="F36" s="174"/>
      <c r="G36" s="172"/>
      <c r="H36" s="198"/>
      <c r="I36" s="172"/>
      <c r="J36" s="172"/>
      <c r="K36" s="198"/>
      <c r="L36" s="198"/>
      <c r="M36" s="172"/>
      <c r="N36" s="172"/>
      <c r="O36" s="172"/>
      <c r="P36" s="172"/>
      <c r="Q36" s="283"/>
      <c r="R36" s="172"/>
      <c r="S36" s="172"/>
      <c r="T36" s="198"/>
      <c r="U36" s="198"/>
      <c r="V36" s="172"/>
      <c r="W36" s="172"/>
      <c r="X36" s="172"/>
      <c r="Y36" s="172"/>
      <c r="Z36" s="283"/>
      <c r="AA36" s="172"/>
      <c r="AB36" s="199"/>
      <c r="AC36" s="194"/>
      <c r="AD36" s="194"/>
      <c r="AE36" s="194"/>
      <c r="AF36" s="192"/>
    </row>
    <row r="37" spans="1:32" s="171" customFormat="1" x14ac:dyDescent="0.25">
      <c r="A37" s="176" t="s">
        <v>395</v>
      </c>
      <c r="B37" s="195">
        <v>2018</v>
      </c>
      <c r="C37" s="170">
        <v>30</v>
      </c>
      <c r="D37" s="175">
        <v>0</v>
      </c>
      <c r="E37" s="196"/>
      <c r="F37" s="174"/>
      <c r="G37" s="172"/>
      <c r="H37" s="198"/>
      <c r="I37" s="172"/>
      <c r="J37" s="172"/>
      <c r="K37" s="198"/>
      <c r="L37" s="198"/>
      <c r="M37" s="172"/>
      <c r="N37" s="172"/>
      <c r="O37" s="172"/>
      <c r="P37" s="172"/>
      <c r="Q37" s="283"/>
      <c r="R37" s="172"/>
      <c r="S37" s="172"/>
      <c r="T37" s="198"/>
      <c r="U37" s="198"/>
      <c r="V37" s="172"/>
      <c r="W37" s="172"/>
      <c r="X37" s="172"/>
      <c r="Y37" s="172"/>
      <c r="Z37" s="283"/>
      <c r="AA37" s="172"/>
      <c r="AB37" s="199"/>
      <c r="AC37" s="194"/>
      <c r="AD37" s="194"/>
      <c r="AE37" s="194"/>
      <c r="AF37" s="192"/>
    </row>
    <row r="38" spans="1:32" s="171" customFormat="1" x14ac:dyDescent="0.25">
      <c r="A38" s="176" t="s">
        <v>395</v>
      </c>
      <c r="B38" s="195">
        <v>2018</v>
      </c>
      <c r="C38" s="170">
        <v>31</v>
      </c>
      <c r="D38" s="175">
        <v>0</v>
      </c>
      <c r="E38" s="196"/>
      <c r="F38" s="174"/>
      <c r="G38" s="172"/>
      <c r="H38" s="198"/>
      <c r="I38" s="172"/>
      <c r="J38" s="172"/>
      <c r="K38" s="198"/>
      <c r="L38" s="198"/>
      <c r="M38" s="172"/>
      <c r="N38" s="172"/>
      <c r="O38" s="172"/>
      <c r="P38" s="172"/>
      <c r="Q38" s="283"/>
      <c r="R38" s="172"/>
      <c r="S38" s="172"/>
      <c r="T38" s="198"/>
      <c r="U38" s="198"/>
      <c r="V38" s="172"/>
      <c r="W38" s="172"/>
      <c r="X38" s="172"/>
      <c r="Y38" s="172"/>
      <c r="Z38" s="283"/>
      <c r="AA38" s="172"/>
      <c r="AB38" s="199"/>
      <c r="AC38" s="194"/>
      <c r="AD38" s="194"/>
      <c r="AE38" s="194"/>
      <c r="AF38" s="192"/>
    </row>
    <row r="39" spans="1:32" s="171" customFormat="1" x14ac:dyDescent="0.25">
      <c r="A39" s="176" t="s">
        <v>395</v>
      </c>
      <c r="B39" s="195">
        <v>2018</v>
      </c>
      <c r="C39" s="170">
        <v>32</v>
      </c>
      <c r="D39" s="175">
        <v>0</v>
      </c>
      <c r="E39" s="196"/>
      <c r="F39" s="174"/>
      <c r="G39" s="172"/>
      <c r="H39" s="198"/>
      <c r="I39" s="172"/>
      <c r="J39" s="172"/>
      <c r="K39" s="198"/>
      <c r="L39" s="198"/>
      <c r="M39" s="172"/>
      <c r="N39" s="172"/>
      <c r="O39" s="172"/>
      <c r="P39" s="172"/>
      <c r="Q39" s="283"/>
      <c r="R39" s="172"/>
      <c r="S39" s="172"/>
      <c r="T39" s="198"/>
      <c r="U39" s="198"/>
      <c r="V39" s="172"/>
      <c r="W39" s="172"/>
      <c r="X39" s="172"/>
      <c r="Y39" s="172"/>
      <c r="Z39" s="283"/>
      <c r="AA39" s="172"/>
      <c r="AB39" s="199"/>
      <c r="AC39" s="194"/>
      <c r="AD39" s="194"/>
      <c r="AE39" s="194"/>
      <c r="AF39" s="192"/>
    </row>
    <row r="40" spans="1:32" s="171" customFormat="1" x14ac:dyDescent="0.25">
      <c r="A40" s="176" t="s">
        <v>395</v>
      </c>
      <c r="B40" s="195">
        <v>2018</v>
      </c>
      <c r="C40" s="170">
        <v>33</v>
      </c>
      <c r="D40" s="175">
        <v>0</v>
      </c>
      <c r="E40" s="196"/>
      <c r="F40" s="174"/>
      <c r="G40" s="172"/>
      <c r="H40" s="198"/>
      <c r="I40" s="172"/>
      <c r="J40" s="172"/>
      <c r="K40" s="198"/>
      <c r="L40" s="198"/>
      <c r="M40" s="172"/>
      <c r="N40" s="172"/>
      <c r="O40" s="172"/>
      <c r="P40" s="172"/>
      <c r="Q40" s="283"/>
      <c r="R40" s="172"/>
      <c r="S40" s="172"/>
      <c r="T40" s="198"/>
      <c r="U40" s="198"/>
      <c r="V40" s="172"/>
      <c r="W40" s="172"/>
      <c r="X40" s="172"/>
      <c r="Y40" s="172"/>
      <c r="Z40" s="283"/>
      <c r="AA40" s="172"/>
      <c r="AB40" s="199"/>
      <c r="AC40" s="194"/>
      <c r="AD40" s="194"/>
      <c r="AE40" s="194"/>
      <c r="AF40" s="192"/>
    </row>
    <row r="41" spans="1:32" s="171" customFormat="1" x14ac:dyDescent="0.25">
      <c r="A41" s="176" t="s">
        <v>395</v>
      </c>
      <c r="B41" s="195">
        <v>2018</v>
      </c>
      <c r="C41" s="170">
        <v>34</v>
      </c>
      <c r="D41" s="175">
        <v>0</v>
      </c>
      <c r="E41" s="196"/>
      <c r="F41" s="174"/>
      <c r="G41" s="172"/>
      <c r="H41" s="198"/>
      <c r="I41" s="172"/>
      <c r="J41" s="172"/>
      <c r="K41" s="198"/>
      <c r="L41" s="198"/>
      <c r="M41" s="172"/>
      <c r="N41" s="172"/>
      <c r="O41" s="172"/>
      <c r="P41" s="172"/>
      <c r="Q41" s="283"/>
      <c r="R41" s="172"/>
      <c r="S41" s="172"/>
      <c r="T41" s="198"/>
      <c r="U41" s="198"/>
      <c r="V41" s="172"/>
      <c r="W41" s="172"/>
      <c r="X41" s="172"/>
      <c r="Y41" s="172"/>
      <c r="Z41" s="283"/>
      <c r="AA41" s="172"/>
      <c r="AB41" s="199"/>
      <c r="AC41" s="194"/>
      <c r="AD41" s="194"/>
      <c r="AE41" s="194"/>
      <c r="AF41" s="192"/>
    </row>
    <row r="42" spans="1:32" s="171" customFormat="1" x14ac:dyDescent="0.25">
      <c r="A42" s="176" t="s">
        <v>395</v>
      </c>
      <c r="B42" s="195">
        <v>2018</v>
      </c>
      <c r="C42" s="170">
        <v>35</v>
      </c>
      <c r="D42" s="175">
        <v>0</v>
      </c>
      <c r="E42" s="196"/>
      <c r="F42" s="174"/>
      <c r="G42" s="172"/>
      <c r="H42" s="198"/>
      <c r="I42" s="172"/>
      <c r="J42" s="172"/>
      <c r="K42" s="198"/>
      <c r="L42" s="198"/>
      <c r="M42" s="172"/>
      <c r="N42" s="172"/>
      <c r="O42" s="172"/>
      <c r="P42" s="172"/>
      <c r="Q42" s="283"/>
      <c r="R42" s="172"/>
      <c r="S42" s="172"/>
      <c r="T42" s="198"/>
      <c r="U42" s="198"/>
      <c r="V42" s="172"/>
      <c r="W42" s="172"/>
      <c r="X42" s="172"/>
      <c r="Y42" s="172"/>
      <c r="Z42" s="283"/>
      <c r="AA42" s="172"/>
      <c r="AB42" s="199"/>
      <c r="AC42" s="194"/>
      <c r="AD42" s="194"/>
      <c r="AE42" s="194"/>
      <c r="AF42" s="192"/>
    </row>
    <row r="43" spans="1:32" s="171" customFormat="1" x14ac:dyDescent="0.25">
      <c r="A43" s="176" t="s">
        <v>395</v>
      </c>
      <c r="B43" s="195">
        <v>2018</v>
      </c>
      <c r="C43" s="170">
        <v>36</v>
      </c>
      <c r="D43" s="175">
        <v>0</v>
      </c>
      <c r="E43" s="196"/>
      <c r="F43" s="174"/>
      <c r="G43" s="172"/>
      <c r="H43" s="198"/>
      <c r="I43" s="172"/>
      <c r="J43" s="172"/>
      <c r="K43" s="198"/>
      <c r="L43" s="198"/>
      <c r="M43" s="172"/>
      <c r="N43" s="172"/>
      <c r="O43" s="172"/>
      <c r="P43" s="172"/>
      <c r="Q43" s="283"/>
      <c r="R43" s="172"/>
      <c r="S43" s="172"/>
      <c r="T43" s="198"/>
      <c r="U43" s="198"/>
      <c r="V43" s="172"/>
      <c r="W43" s="172"/>
      <c r="X43" s="172"/>
      <c r="Y43" s="172"/>
      <c r="Z43" s="283"/>
      <c r="AA43" s="172"/>
      <c r="AB43" s="199"/>
      <c r="AC43" s="194"/>
      <c r="AD43" s="194"/>
      <c r="AE43" s="194"/>
      <c r="AF43" s="192"/>
    </row>
    <row r="44" spans="1:32" s="171" customFormat="1" ht="15" customHeight="1" x14ac:dyDescent="0.25">
      <c r="A44" s="176" t="s">
        <v>395</v>
      </c>
      <c r="B44" s="195">
        <v>2018</v>
      </c>
      <c r="C44" s="170">
        <v>37</v>
      </c>
      <c r="D44" s="175">
        <v>0</v>
      </c>
      <c r="E44" s="196"/>
      <c r="F44" s="174"/>
      <c r="G44" s="172"/>
      <c r="H44" s="198"/>
      <c r="I44" s="172"/>
      <c r="J44" s="172"/>
      <c r="K44" s="198"/>
      <c r="L44" s="198"/>
      <c r="M44" s="172"/>
      <c r="N44" s="172"/>
      <c r="O44" s="172"/>
      <c r="P44" s="172"/>
      <c r="Q44" s="283"/>
      <c r="R44" s="172"/>
      <c r="S44" s="172"/>
      <c r="T44" s="198"/>
      <c r="U44" s="198"/>
      <c r="V44" s="172"/>
      <c r="W44" s="172"/>
      <c r="X44" s="172"/>
      <c r="Y44" s="172"/>
      <c r="Z44" s="283"/>
      <c r="AA44" s="172"/>
      <c r="AB44" s="199"/>
      <c r="AC44" s="194"/>
      <c r="AD44" s="194"/>
      <c r="AE44" s="194"/>
      <c r="AF44" s="192"/>
    </row>
    <row r="45" spans="1:32" s="171" customFormat="1" x14ac:dyDescent="0.25">
      <c r="A45" s="176" t="s">
        <v>395</v>
      </c>
      <c r="B45" s="195">
        <v>2018</v>
      </c>
      <c r="C45" s="170">
        <v>38</v>
      </c>
      <c r="D45" s="175">
        <v>0</v>
      </c>
      <c r="E45" s="196"/>
      <c r="F45" s="174"/>
      <c r="G45" s="172"/>
      <c r="H45" s="198"/>
      <c r="I45" s="172"/>
      <c r="J45" s="172"/>
      <c r="K45" s="198"/>
      <c r="L45" s="198"/>
      <c r="M45" s="172"/>
      <c r="N45" s="172"/>
      <c r="O45" s="172"/>
      <c r="P45" s="172"/>
      <c r="Q45" s="283"/>
      <c r="R45" s="172"/>
      <c r="S45" s="172"/>
      <c r="T45" s="198"/>
      <c r="U45" s="198"/>
      <c r="V45" s="172"/>
      <c r="W45" s="172"/>
      <c r="X45" s="172"/>
      <c r="Y45" s="172"/>
      <c r="Z45" s="283"/>
      <c r="AA45" s="172"/>
      <c r="AB45" s="199"/>
      <c r="AC45" s="194"/>
      <c r="AD45" s="194"/>
      <c r="AE45" s="194"/>
      <c r="AF45" s="192"/>
    </row>
    <row r="46" spans="1:32" s="171" customFormat="1" x14ac:dyDescent="0.25">
      <c r="A46" s="176" t="s">
        <v>395</v>
      </c>
      <c r="B46" s="195">
        <v>2018</v>
      </c>
      <c r="C46" s="170">
        <v>39</v>
      </c>
      <c r="D46" s="175">
        <v>0</v>
      </c>
      <c r="E46" s="191"/>
      <c r="F46" s="174"/>
      <c r="G46" s="172"/>
      <c r="H46" s="198"/>
      <c r="I46" s="172"/>
      <c r="J46" s="172"/>
      <c r="K46" s="198"/>
      <c r="L46" s="198"/>
      <c r="M46" s="172"/>
      <c r="N46" s="172"/>
      <c r="O46" s="172"/>
      <c r="P46" s="172"/>
      <c r="Q46" s="283"/>
      <c r="R46" s="172"/>
      <c r="S46" s="172"/>
      <c r="T46" s="198"/>
      <c r="U46" s="198"/>
      <c r="V46" s="172"/>
      <c r="W46" s="172"/>
      <c r="X46" s="172"/>
      <c r="Y46" s="172"/>
      <c r="Z46" s="283"/>
      <c r="AA46" s="172"/>
      <c r="AB46" s="199"/>
      <c r="AC46" s="194"/>
      <c r="AD46" s="194"/>
      <c r="AE46" s="194"/>
      <c r="AF46" s="192"/>
    </row>
    <row r="47" spans="1:32" s="171" customFormat="1" x14ac:dyDescent="0.25">
      <c r="A47" s="176" t="s">
        <v>395</v>
      </c>
      <c r="B47" s="195">
        <v>2018</v>
      </c>
      <c r="C47" s="170">
        <v>40</v>
      </c>
      <c r="D47" s="175">
        <v>0</v>
      </c>
      <c r="E47" s="196"/>
      <c r="F47" s="174"/>
      <c r="G47" s="172"/>
      <c r="H47" s="198"/>
      <c r="I47" s="172"/>
      <c r="J47" s="172"/>
      <c r="K47" s="198"/>
      <c r="L47" s="198"/>
      <c r="M47" s="172"/>
      <c r="N47" s="172"/>
      <c r="O47" s="172"/>
      <c r="P47" s="172"/>
      <c r="Q47" s="283"/>
      <c r="R47" s="172"/>
      <c r="S47" s="172"/>
      <c r="T47" s="198"/>
      <c r="U47" s="198"/>
      <c r="V47" s="172"/>
      <c r="W47" s="172"/>
      <c r="X47" s="172"/>
      <c r="Y47" s="172"/>
      <c r="Z47" s="283"/>
      <c r="AA47" s="172"/>
      <c r="AB47" s="199"/>
      <c r="AC47" s="194"/>
      <c r="AD47" s="194"/>
      <c r="AE47" s="194"/>
      <c r="AF47" s="192"/>
    </row>
    <row r="48" spans="1:32" s="171" customFormat="1" x14ac:dyDescent="0.25">
      <c r="A48" s="176" t="s">
        <v>395</v>
      </c>
      <c r="B48" s="195">
        <v>2018</v>
      </c>
      <c r="C48" s="170">
        <v>41</v>
      </c>
      <c r="D48" s="175">
        <v>0</v>
      </c>
      <c r="E48" s="196"/>
      <c r="F48" s="174"/>
      <c r="G48" s="172"/>
      <c r="H48" s="198"/>
      <c r="I48" s="172"/>
      <c r="J48" s="172"/>
      <c r="K48" s="198"/>
      <c r="L48" s="198"/>
      <c r="M48" s="172"/>
      <c r="N48" s="172"/>
      <c r="O48" s="172"/>
      <c r="P48" s="172"/>
      <c r="Q48" s="283"/>
      <c r="R48" s="172"/>
      <c r="S48" s="172"/>
      <c r="T48" s="198"/>
      <c r="U48" s="198"/>
      <c r="V48" s="172"/>
      <c r="W48" s="172"/>
      <c r="X48" s="172"/>
      <c r="Y48" s="172"/>
      <c r="Z48" s="283"/>
      <c r="AA48" s="172"/>
      <c r="AB48" s="199"/>
      <c r="AC48" s="194"/>
      <c r="AD48" s="194"/>
      <c r="AE48" s="194"/>
      <c r="AF48" s="192"/>
    </row>
    <row r="49" spans="1:32" s="171" customFormat="1" x14ac:dyDescent="0.25">
      <c r="A49" s="176" t="s">
        <v>395</v>
      </c>
      <c r="B49" s="195">
        <v>2018</v>
      </c>
      <c r="C49" s="170">
        <v>42</v>
      </c>
      <c r="D49" s="175">
        <v>0</v>
      </c>
      <c r="E49" s="196"/>
      <c r="F49" s="174"/>
      <c r="G49" s="172"/>
      <c r="H49" s="198"/>
      <c r="I49" s="172"/>
      <c r="J49" s="172"/>
      <c r="K49" s="198"/>
      <c r="L49" s="198"/>
      <c r="M49" s="172"/>
      <c r="N49" s="172"/>
      <c r="O49" s="172"/>
      <c r="P49" s="172"/>
      <c r="Q49" s="283"/>
      <c r="R49" s="172"/>
      <c r="S49" s="172"/>
      <c r="T49" s="198"/>
      <c r="U49" s="198"/>
      <c r="V49" s="172"/>
      <c r="W49" s="172"/>
      <c r="X49" s="172"/>
      <c r="Y49" s="172"/>
      <c r="Z49" s="283"/>
      <c r="AA49" s="172"/>
      <c r="AB49" s="199"/>
      <c r="AC49" s="194"/>
      <c r="AD49" s="194"/>
      <c r="AE49" s="194"/>
      <c r="AF49" s="192"/>
    </row>
    <row r="50" spans="1:32" s="171" customFormat="1" x14ac:dyDescent="0.25">
      <c r="A50" s="176" t="s">
        <v>395</v>
      </c>
      <c r="B50" s="195">
        <v>2018</v>
      </c>
      <c r="C50" s="170">
        <v>43</v>
      </c>
      <c r="D50" s="175">
        <v>0</v>
      </c>
      <c r="E50" s="196"/>
      <c r="F50" s="174"/>
      <c r="G50" s="172"/>
      <c r="H50" s="198"/>
      <c r="I50" s="172"/>
      <c r="J50" s="172"/>
      <c r="K50" s="198"/>
      <c r="L50" s="198"/>
      <c r="M50" s="172"/>
      <c r="N50" s="172"/>
      <c r="O50" s="172"/>
      <c r="P50" s="172"/>
      <c r="Q50" s="283"/>
      <c r="R50" s="172"/>
      <c r="S50" s="172"/>
      <c r="T50" s="198"/>
      <c r="U50" s="198"/>
      <c r="V50" s="172"/>
      <c r="W50" s="172"/>
      <c r="X50" s="172"/>
      <c r="Y50" s="172"/>
      <c r="Z50" s="283"/>
      <c r="AA50" s="172"/>
      <c r="AB50" s="199"/>
      <c r="AC50" s="194"/>
      <c r="AD50" s="194"/>
      <c r="AE50" s="194"/>
      <c r="AF50" s="192"/>
    </row>
    <row r="51" spans="1:32" s="171" customFormat="1" x14ac:dyDescent="0.25">
      <c r="A51" s="176" t="s">
        <v>395</v>
      </c>
      <c r="B51" s="195">
        <v>2018</v>
      </c>
      <c r="C51" s="170">
        <v>44</v>
      </c>
      <c r="D51" s="175">
        <v>0</v>
      </c>
      <c r="E51" s="196"/>
      <c r="F51" s="174"/>
      <c r="G51" s="172"/>
      <c r="H51" s="198"/>
      <c r="I51" s="172"/>
      <c r="J51" s="172"/>
      <c r="K51" s="198"/>
      <c r="L51" s="198"/>
      <c r="M51" s="172"/>
      <c r="N51" s="172"/>
      <c r="O51" s="172"/>
      <c r="P51" s="172"/>
      <c r="Q51" s="283"/>
      <c r="R51" s="172"/>
      <c r="S51" s="172"/>
      <c r="T51" s="198"/>
      <c r="U51" s="198"/>
      <c r="V51" s="172"/>
      <c r="W51" s="172"/>
      <c r="X51" s="172"/>
      <c r="Y51" s="172"/>
      <c r="Z51" s="283"/>
      <c r="AA51" s="172"/>
      <c r="AB51" s="199"/>
      <c r="AC51" s="194"/>
      <c r="AD51" s="194"/>
      <c r="AE51" s="194"/>
      <c r="AF51" s="192"/>
    </row>
    <row r="52" spans="1:32" s="171" customFormat="1" x14ac:dyDescent="0.25">
      <c r="A52" s="176" t="s">
        <v>395</v>
      </c>
      <c r="B52" s="195">
        <v>2018</v>
      </c>
      <c r="C52" s="170">
        <v>45</v>
      </c>
      <c r="D52" s="175">
        <v>0</v>
      </c>
      <c r="E52" s="196"/>
      <c r="F52" s="174"/>
      <c r="G52" s="172"/>
      <c r="H52" s="198"/>
      <c r="I52" s="172"/>
      <c r="J52" s="172"/>
      <c r="K52" s="198"/>
      <c r="L52" s="198"/>
      <c r="M52" s="172"/>
      <c r="N52" s="172"/>
      <c r="O52" s="172"/>
      <c r="P52" s="172"/>
      <c r="Q52" s="283"/>
      <c r="R52" s="172"/>
      <c r="S52" s="172"/>
      <c r="T52" s="198"/>
      <c r="U52" s="198"/>
      <c r="V52" s="172"/>
      <c r="W52" s="172"/>
      <c r="X52" s="172"/>
      <c r="Y52" s="172"/>
      <c r="Z52" s="283"/>
      <c r="AA52" s="172"/>
      <c r="AB52" s="199"/>
      <c r="AC52" s="194"/>
      <c r="AD52" s="194"/>
      <c r="AE52" s="194"/>
      <c r="AF52" s="192"/>
    </row>
    <row r="53" spans="1:32" s="171" customFormat="1" ht="15" customHeight="1" x14ac:dyDescent="0.25">
      <c r="A53" s="176" t="s">
        <v>395</v>
      </c>
      <c r="B53" s="195">
        <v>2018</v>
      </c>
      <c r="C53" s="170">
        <v>46</v>
      </c>
      <c r="D53" s="175">
        <v>0</v>
      </c>
      <c r="E53" s="174"/>
      <c r="F53" s="174"/>
      <c r="G53" s="172"/>
      <c r="H53" s="198"/>
      <c r="I53" s="172"/>
      <c r="J53" s="172"/>
      <c r="K53" s="198"/>
      <c r="L53" s="198"/>
      <c r="M53" s="172"/>
      <c r="N53" s="172"/>
      <c r="O53" s="172"/>
      <c r="P53" s="172"/>
      <c r="Q53" s="283"/>
      <c r="R53" s="172"/>
      <c r="S53" s="172"/>
      <c r="T53" s="198"/>
      <c r="U53" s="198"/>
      <c r="V53" s="172"/>
      <c r="W53" s="172"/>
      <c r="X53" s="172"/>
      <c r="Y53" s="172"/>
      <c r="Z53" s="283"/>
      <c r="AA53" s="172"/>
      <c r="AB53" s="199"/>
      <c r="AC53" s="194"/>
      <c r="AD53" s="194"/>
      <c r="AE53" s="194"/>
      <c r="AF53" s="192"/>
    </row>
    <row r="54" spans="1:32" s="171" customFormat="1" x14ac:dyDescent="0.25">
      <c r="A54" s="176" t="s">
        <v>395</v>
      </c>
      <c r="B54" s="195">
        <v>2018</v>
      </c>
      <c r="C54" s="170">
        <v>47</v>
      </c>
      <c r="D54" s="175">
        <v>0</v>
      </c>
      <c r="E54" s="174"/>
      <c r="F54" s="174"/>
      <c r="G54" s="172"/>
      <c r="H54" s="198"/>
      <c r="I54" s="172"/>
      <c r="J54" s="172"/>
      <c r="K54" s="198"/>
      <c r="L54" s="198"/>
      <c r="M54" s="172"/>
      <c r="N54" s="172"/>
      <c r="O54" s="172"/>
      <c r="P54" s="172"/>
      <c r="Q54" s="283"/>
      <c r="R54" s="172"/>
      <c r="S54" s="172"/>
      <c r="T54" s="198"/>
      <c r="U54" s="198"/>
      <c r="V54" s="172"/>
      <c r="W54" s="172"/>
      <c r="X54" s="172"/>
      <c r="Y54" s="172"/>
      <c r="Z54" s="283"/>
      <c r="AA54" s="172"/>
      <c r="AB54" s="199"/>
      <c r="AC54" s="194"/>
      <c r="AD54" s="194"/>
      <c r="AE54" s="194"/>
      <c r="AF54" s="192"/>
    </row>
    <row r="55" spans="1:32" s="171" customFormat="1" x14ac:dyDescent="0.25">
      <c r="A55" s="176" t="s">
        <v>395</v>
      </c>
      <c r="B55" s="195">
        <v>2018</v>
      </c>
      <c r="C55" s="170">
        <v>48</v>
      </c>
      <c r="D55" s="175">
        <v>0</v>
      </c>
      <c r="E55" s="174"/>
      <c r="F55" s="174"/>
      <c r="G55" s="172"/>
      <c r="H55" s="198"/>
      <c r="I55" s="172"/>
      <c r="J55" s="172"/>
      <c r="K55" s="198"/>
      <c r="L55" s="198"/>
      <c r="M55" s="172"/>
      <c r="N55" s="172"/>
      <c r="O55" s="172"/>
      <c r="P55" s="172"/>
      <c r="Q55" s="283"/>
      <c r="R55" s="172"/>
      <c r="S55" s="172"/>
      <c r="T55" s="198"/>
      <c r="U55" s="198"/>
      <c r="V55" s="172"/>
      <c r="W55" s="172"/>
      <c r="X55" s="172"/>
      <c r="Y55" s="172"/>
      <c r="Z55" s="283"/>
      <c r="AA55" s="172"/>
      <c r="AB55" s="199"/>
      <c r="AC55" s="194"/>
      <c r="AD55" s="194"/>
      <c r="AE55" s="194"/>
      <c r="AF55" s="192"/>
    </row>
    <row r="56" spans="1:32" s="171" customFormat="1" x14ac:dyDescent="0.25">
      <c r="A56" s="176" t="s">
        <v>395</v>
      </c>
      <c r="B56" s="195">
        <v>2018</v>
      </c>
      <c r="C56" s="170">
        <v>49</v>
      </c>
      <c r="D56" s="175">
        <v>0</v>
      </c>
      <c r="E56" s="174"/>
      <c r="F56" s="174"/>
      <c r="G56" s="172"/>
      <c r="H56" s="198"/>
      <c r="I56" s="172"/>
      <c r="J56" s="172"/>
      <c r="K56" s="198"/>
      <c r="L56" s="198"/>
      <c r="M56" s="172"/>
      <c r="N56" s="172"/>
      <c r="O56" s="172"/>
      <c r="P56" s="172"/>
      <c r="Q56" s="283"/>
      <c r="R56" s="172"/>
      <c r="S56" s="172"/>
      <c r="T56" s="198"/>
      <c r="U56" s="198"/>
      <c r="V56" s="172"/>
      <c r="W56" s="172"/>
      <c r="X56" s="172"/>
      <c r="Y56" s="172"/>
      <c r="Z56" s="283"/>
      <c r="AA56" s="172"/>
      <c r="AB56" s="199"/>
      <c r="AC56" s="194"/>
      <c r="AD56" s="194"/>
      <c r="AE56" s="194"/>
      <c r="AF56" s="192"/>
    </row>
    <row r="57" spans="1:32" s="171" customFormat="1" x14ac:dyDescent="0.25">
      <c r="A57" s="176" t="s">
        <v>395</v>
      </c>
      <c r="B57" s="195">
        <v>2018</v>
      </c>
      <c r="C57" s="170">
        <v>50</v>
      </c>
      <c r="D57" s="175">
        <v>0</v>
      </c>
      <c r="E57" s="174"/>
      <c r="F57" s="174"/>
      <c r="G57" s="172"/>
      <c r="H57" s="198"/>
      <c r="I57" s="172"/>
      <c r="J57" s="172"/>
      <c r="K57" s="198"/>
      <c r="L57" s="198"/>
      <c r="M57" s="172"/>
      <c r="N57" s="172"/>
      <c r="O57" s="172"/>
      <c r="P57" s="172"/>
      <c r="Q57" s="283"/>
      <c r="R57" s="172"/>
      <c r="S57" s="172"/>
      <c r="T57" s="198"/>
      <c r="U57" s="198"/>
      <c r="V57" s="172"/>
      <c r="W57" s="172"/>
      <c r="X57" s="172"/>
      <c r="Y57" s="172"/>
      <c r="Z57" s="283"/>
      <c r="AA57" s="172"/>
      <c r="AB57" s="199"/>
      <c r="AC57" s="194"/>
      <c r="AD57" s="194"/>
      <c r="AE57" s="194"/>
      <c r="AF57" s="192"/>
    </row>
    <row r="58" spans="1:32" s="171" customFormat="1" x14ac:dyDescent="0.25">
      <c r="A58" s="176" t="s">
        <v>395</v>
      </c>
      <c r="B58" s="195">
        <v>2018</v>
      </c>
      <c r="C58" s="170">
        <v>51</v>
      </c>
      <c r="D58" s="175">
        <v>0</v>
      </c>
      <c r="E58" s="174"/>
      <c r="F58" s="174"/>
      <c r="G58" s="172"/>
      <c r="H58" s="198"/>
      <c r="I58" s="172"/>
      <c r="J58" s="172"/>
      <c r="K58" s="198"/>
      <c r="L58" s="198"/>
      <c r="M58" s="172"/>
      <c r="N58" s="172"/>
      <c r="O58" s="172"/>
      <c r="P58" s="172"/>
      <c r="Q58" s="283"/>
      <c r="R58" s="172"/>
      <c r="S58" s="172"/>
      <c r="T58" s="198"/>
      <c r="U58" s="198"/>
      <c r="V58" s="172"/>
      <c r="W58" s="172"/>
      <c r="X58" s="172"/>
      <c r="Y58" s="172"/>
      <c r="Z58" s="283"/>
      <c r="AA58" s="172"/>
      <c r="AB58" s="199"/>
      <c r="AC58" s="194"/>
      <c r="AD58" s="194"/>
      <c r="AE58" s="194"/>
      <c r="AF58" s="192"/>
    </row>
    <row r="59" spans="1:32" s="171" customFormat="1" x14ac:dyDescent="0.25">
      <c r="A59" s="176" t="s">
        <v>395</v>
      </c>
      <c r="B59" s="195">
        <v>2018</v>
      </c>
      <c r="C59" s="170">
        <v>52</v>
      </c>
      <c r="D59" s="175">
        <v>0</v>
      </c>
      <c r="E59" s="174"/>
      <c r="F59" s="174"/>
      <c r="G59" s="172"/>
      <c r="H59" s="198"/>
      <c r="I59" s="172"/>
      <c r="J59" s="172"/>
      <c r="K59" s="198"/>
      <c r="L59" s="198"/>
      <c r="M59" s="172"/>
      <c r="N59" s="172"/>
      <c r="O59" s="172"/>
      <c r="P59" s="172"/>
      <c r="Q59" s="283"/>
      <c r="R59" s="172"/>
      <c r="S59" s="172"/>
      <c r="T59" s="198"/>
      <c r="U59" s="198"/>
      <c r="V59" s="172"/>
      <c r="W59" s="172"/>
      <c r="X59" s="172"/>
      <c r="Y59" s="172"/>
      <c r="Z59" s="283"/>
      <c r="AA59" s="172"/>
      <c r="AB59" s="199"/>
      <c r="AC59" s="194"/>
      <c r="AD59" s="194"/>
      <c r="AE59" s="194"/>
      <c r="AF59" s="192"/>
    </row>
  </sheetData>
  <protectedRanges>
    <protectedRange sqref="AC52:AE59 G52:AA59" name="Rango1"/>
    <protectedRange sqref="AC49:AE51 G49:AA51" name="Rango1_1"/>
    <protectedRange sqref="AC31:AE48 G31:AA48" name="Rango1_1_2"/>
    <protectedRange sqref="AC26:AE30 G26:AA30" name="Rango1_2"/>
    <protectedRange sqref="AC24:AE25 G24 I24:AA24 G25:AA25" name="Rango1_4"/>
    <protectedRange sqref="AC8:AE23 S8:AA20 G21:G23 I21:AA23" name="Rango1_5"/>
    <protectedRange sqref="C4" name="Datos_1_1"/>
  </protectedRanges>
  <mergeCells count="7">
    <mergeCell ref="J5:R5"/>
    <mergeCell ref="S5:AA5"/>
    <mergeCell ref="S4:AA4"/>
    <mergeCell ref="A1:I1"/>
    <mergeCell ref="A2:I2"/>
    <mergeCell ref="A3:I4"/>
    <mergeCell ref="D5:I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Q75"/>
  <sheetViews>
    <sheetView zoomScale="60" zoomScaleNormal="60" workbookViewId="0"/>
  </sheetViews>
  <sheetFormatPr baseColWidth="10" defaultColWidth="11.42578125" defaultRowHeight="15" x14ac:dyDescent="0.25"/>
  <cols>
    <col min="1" max="1" width="12.28515625" style="177" customWidth="1"/>
    <col min="2" max="2" width="11.42578125" style="177"/>
    <col min="3" max="3" width="13" style="177" customWidth="1"/>
    <col min="4" max="4" width="12.140625" style="177" customWidth="1"/>
    <col min="5" max="5" width="14.140625" style="177" bestFit="1" customWidth="1"/>
    <col min="6" max="6" width="16.5703125" style="177" bestFit="1" customWidth="1"/>
    <col min="7" max="7" width="17" style="177" bestFit="1" customWidth="1"/>
    <col min="8" max="9" width="12.140625" style="177" customWidth="1"/>
    <col min="10" max="10" width="16.28515625" style="177" customWidth="1"/>
    <col min="11" max="11" width="18.85546875" style="177" customWidth="1"/>
    <col min="12" max="12" width="13.140625" style="177" bestFit="1" customWidth="1"/>
    <col min="13" max="13" width="9.42578125" style="177" customWidth="1"/>
    <col min="14" max="14" width="11.42578125" style="177" bestFit="1" customWidth="1"/>
    <col min="15" max="17" width="9.42578125" style="177" customWidth="1"/>
    <col min="18" max="18" width="10.5703125" style="177" customWidth="1"/>
    <col min="19" max="19" width="9.42578125" style="177" customWidth="1"/>
    <col min="20" max="20" width="14.85546875" style="177" customWidth="1"/>
    <col min="21" max="21" width="16.28515625" style="177" customWidth="1"/>
    <col min="22" max="22" width="13.7109375" style="177" customWidth="1"/>
    <col min="23" max="23" width="15.28515625" style="177" customWidth="1"/>
    <col min="24" max="24" width="14.7109375" style="177" customWidth="1"/>
    <col min="25" max="25" width="13.7109375" style="177" customWidth="1"/>
    <col min="26" max="26" width="16.42578125" style="177" customWidth="1"/>
    <col min="27" max="27" width="15" style="177" customWidth="1"/>
    <col min="28" max="28" width="16.42578125" style="177" customWidth="1"/>
    <col min="29" max="33" width="13.7109375" style="177" customWidth="1"/>
    <col min="34" max="34" width="17.42578125" style="177" customWidth="1"/>
    <col min="35" max="35" width="19.85546875" style="177" customWidth="1"/>
    <col min="36" max="36" width="15" style="177" customWidth="1"/>
    <col min="37" max="37" width="16.42578125" style="177" customWidth="1"/>
    <col min="38" max="39" width="15" style="177" customWidth="1"/>
    <col min="40" max="40" width="16.42578125" style="177" customWidth="1"/>
    <col min="41" max="42" width="15" style="177" customWidth="1"/>
    <col min="43" max="257" width="11.42578125" style="177"/>
    <col min="258" max="258" width="1.7109375" style="177" customWidth="1"/>
    <col min="259" max="259" width="9.140625" style="177" customWidth="1"/>
    <col min="260" max="260" width="9.42578125" style="177" customWidth="1"/>
    <col min="261" max="261" width="12.5703125" style="177" customWidth="1"/>
    <col min="262" max="262" width="13.140625" style="177" customWidth="1"/>
    <col min="263" max="263" width="9.42578125" style="177" customWidth="1"/>
    <col min="264" max="264" width="12.140625" style="177" customWidth="1"/>
    <col min="265" max="266" width="9.42578125" style="177" customWidth="1"/>
    <col min="267" max="267" width="13.140625" style="177" customWidth="1"/>
    <col min="268" max="268" width="13.140625" style="177" bestFit="1" customWidth="1"/>
    <col min="269" max="269" width="9.42578125" style="177" customWidth="1"/>
    <col min="270" max="270" width="11.42578125" style="177" bestFit="1" customWidth="1"/>
    <col min="271" max="273" width="9.42578125" style="177" customWidth="1"/>
    <col min="274" max="274" width="10.5703125" style="177" customWidth="1"/>
    <col min="275" max="276" width="9.42578125" style="177" customWidth="1"/>
    <col min="277" max="277" width="12.7109375" style="177" customWidth="1"/>
    <col min="278" max="278" width="11" style="177" customWidth="1"/>
    <col min="279" max="279" width="13.42578125" style="177" customWidth="1"/>
    <col min="280" max="281" width="13.7109375" style="177" customWidth="1"/>
    <col min="282" max="283" width="15" style="177" customWidth="1"/>
    <col min="284" max="290" width="13.7109375" style="177" customWidth="1"/>
    <col min="291" max="298" width="15" style="177" customWidth="1"/>
    <col min="299" max="513" width="11.42578125" style="177"/>
    <col min="514" max="514" width="1.7109375" style="177" customWidth="1"/>
    <col min="515" max="515" width="9.140625" style="177" customWidth="1"/>
    <col min="516" max="516" width="9.42578125" style="177" customWidth="1"/>
    <col min="517" max="517" width="12.5703125" style="177" customWidth="1"/>
    <col min="518" max="518" width="13.140625" style="177" customWidth="1"/>
    <col min="519" max="519" width="9.42578125" style="177" customWidth="1"/>
    <col min="520" max="520" width="12.140625" style="177" customWidth="1"/>
    <col min="521" max="522" width="9.42578125" style="177" customWidth="1"/>
    <col min="523" max="523" width="13.140625" style="177" customWidth="1"/>
    <col min="524" max="524" width="13.140625" style="177" bestFit="1" customWidth="1"/>
    <col min="525" max="525" width="9.42578125" style="177" customWidth="1"/>
    <col min="526" max="526" width="11.42578125" style="177" bestFit="1" customWidth="1"/>
    <col min="527" max="529" width="9.42578125" style="177" customWidth="1"/>
    <col min="530" max="530" width="10.5703125" style="177" customWidth="1"/>
    <col min="531" max="532" width="9.42578125" style="177" customWidth="1"/>
    <col min="533" max="533" width="12.7109375" style="177" customWidth="1"/>
    <col min="534" max="534" width="11" style="177" customWidth="1"/>
    <col min="535" max="535" width="13.42578125" style="177" customWidth="1"/>
    <col min="536" max="537" width="13.7109375" style="177" customWidth="1"/>
    <col min="538" max="539" width="15" style="177" customWidth="1"/>
    <col min="540" max="546" width="13.7109375" style="177" customWidth="1"/>
    <col min="547" max="554" width="15" style="177" customWidth="1"/>
    <col min="555" max="769" width="11.42578125" style="177"/>
    <col min="770" max="770" width="1.7109375" style="177" customWidth="1"/>
    <col min="771" max="771" width="9.140625" style="177" customWidth="1"/>
    <col min="772" max="772" width="9.42578125" style="177" customWidth="1"/>
    <col min="773" max="773" width="12.5703125" style="177" customWidth="1"/>
    <col min="774" max="774" width="13.140625" style="177" customWidth="1"/>
    <col min="775" max="775" width="9.42578125" style="177" customWidth="1"/>
    <col min="776" max="776" width="12.140625" style="177" customWidth="1"/>
    <col min="777" max="778" width="9.42578125" style="177" customWidth="1"/>
    <col min="779" max="779" width="13.140625" style="177" customWidth="1"/>
    <col min="780" max="780" width="13.140625" style="177" bestFit="1" customWidth="1"/>
    <col min="781" max="781" width="9.42578125" style="177" customWidth="1"/>
    <col min="782" max="782" width="11.42578125" style="177" bestFit="1" customWidth="1"/>
    <col min="783" max="785" width="9.42578125" style="177" customWidth="1"/>
    <col min="786" max="786" width="10.5703125" style="177" customWidth="1"/>
    <col min="787" max="788" width="9.42578125" style="177" customWidth="1"/>
    <col min="789" max="789" width="12.7109375" style="177" customWidth="1"/>
    <col min="790" max="790" width="11" style="177" customWidth="1"/>
    <col min="791" max="791" width="13.42578125" style="177" customWidth="1"/>
    <col min="792" max="793" width="13.7109375" style="177" customWidth="1"/>
    <col min="794" max="795" width="15" style="177" customWidth="1"/>
    <col min="796" max="802" width="13.7109375" style="177" customWidth="1"/>
    <col min="803" max="810" width="15" style="177" customWidth="1"/>
    <col min="811" max="1025" width="11.42578125" style="177"/>
    <col min="1026" max="1026" width="1.7109375" style="177" customWidth="1"/>
    <col min="1027" max="1027" width="9.140625" style="177" customWidth="1"/>
    <col min="1028" max="1028" width="9.42578125" style="177" customWidth="1"/>
    <col min="1029" max="1029" width="12.5703125" style="177" customWidth="1"/>
    <col min="1030" max="1030" width="13.140625" style="177" customWidth="1"/>
    <col min="1031" max="1031" width="9.42578125" style="177" customWidth="1"/>
    <col min="1032" max="1032" width="12.140625" style="177" customWidth="1"/>
    <col min="1033" max="1034" width="9.42578125" style="177" customWidth="1"/>
    <col min="1035" max="1035" width="13.140625" style="177" customWidth="1"/>
    <col min="1036" max="1036" width="13.140625" style="177" bestFit="1" customWidth="1"/>
    <col min="1037" max="1037" width="9.42578125" style="177" customWidth="1"/>
    <col min="1038" max="1038" width="11.42578125" style="177" bestFit="1" customWidth="1"/>
    <col min="1039" max="1041" width="9.42578125" style="177" customWidth="1"/>
    <col min="1042" max="1042" width="10.5703125" style="177" customWidth="1"/>
    <col min="1043" max="1044" width="9.42578125" style="177" customWidth="1"/>
    <col min="1045" max="1045" width="12.7109375" style="177" customWidth="1"/>
    <col min="1046" max="1046" width="11" style="177" customWidth="1"/>
    <col min="1047" max="1047" width="13.42578125" style="177" customWidth="1"/>
    <col min="1048" max="1049" width="13.7109375" style="177" customWidth="1"/>
    <col min="1050" max="1051" width="15" style="177" customWidth="1"/>
    <col min="1052" max="1058" width="13.7109375" style="177" customWidth="1"/>
    <col min="1059" max="1066" width="15" style="177" customWidth="1"/>
    <col min="1067" max="1281" width="11.42578125" style="177"/>
    <col min="1282" max="1282" width="1.7109375" style="177" customWidth="1"/>
    <col min="1283" max="1283" width="9.140625" style="177" customWidth="1"/>
    <col min="1284" max="1284" width="9.42578125" style="177" customWidth="1"/>
    <col min="1285" max="1285" width="12.5703125" style="177" customWidth="1"/>
    <col min="1286" max="1286" width="13.140625" style="177" customWidth="1"/>
    <col min="1287" max="1287" width="9.42578125" style="177" customWidth="1"/>
    <col min="1288" max="1288" width="12.140625" style="177" customWidth="1"/>
    <col min="1289" max="1290" width="9.42578125" style="177" customWidth="1"/>
    <col min="1291" max="1291" width="13.140625" style="177" customWidth="1"/>
    <col min="1292" max="1292" width="13.140625" style="177" bestFit="1" customWidth="1"/>
    <col min="1293" max="1293" width="9.42578125" style="177" customWidth="1"/>
    <col min="1294" max="1294" width="11.42578125" style="177" bestFit="1" customWidth="1"/>
    <col min="1295" max="1297" width="9.42578125" style="177" customWidth="1"/>
    <col min="1298" max="1298" width="10.5703125" style="177" customWidth="1"/>
    <col min="1299" max="1300" width="9.42578125" style="177" customWidth="1"/>
    <col min="1301" max="1301" width="12.7109375" style="177" customWidth="1"/>
    <col min="1302" max="1302" width="11" style="177" customWidth="1"/>
    <col min="1303" max="1303" width="13.42578125" style="177" customWidth="1"/>
    <col min="1304" max="1305" width="13.7109375" style="177" customWidth="1"/>
    <col min="1306" max="1307" width="15" style="177" customWidth="1"/>
    <col min="1308" max="1314" width="13.7109375" style="177" customWidth="1"/>
    <col min="1315" max="1322" width="15" style="177" customWidth="1"/>
    <col min="1323" max="1537" width="11.42578125" style="177"/>
    <col min="1538" max="1538" width="1.7109375" style="177" customWidth="1"/>
    <col min="1539" max="1539" width="9.140625" style="177" customWidth="1"/>
    <col min="1540" max="1540" width="9.42578125" style="177" customWidth="1"/>
    <col min="1541" max="1541" width="12.5703125" style="177" customWidth="1"/>
    <col min="1542" max="1542" width="13.140625" style="177" customWidth="1"/>
    <col min="1543" max="1543" width="9.42578125" style="177" customWidth="1"/>
    <col min="1544" max="1544" width="12.140625" style="177" customWidth="1"/>
    <col min="1545" max="1546" width="9.42578125" style="177" customWidth="1"/>
    <col min="1547" max="1547" width="13.140625" style="177" customWidth="1"/>
    <col min="1548" max="1548" width="13.140625" style="177" bestFit="1" customWidth="1"/>
    <col min="1549" max="1549" width="9.42578125" style="177" customWidth="1"/>
    <col min="1550" max="1550" width="11.42578125" style="177" bestFit="1" customWidth="1"/>
    <col min="1551" max="1553" width="9.42578125" style="177" customWidth="1"/>
    <col min="1554" max="1554" width="10.5703125" style="177" customWidth="1"/>
    <col min="1555" max="1556" width="9.42578125" style="177" customWidth="1"/>
    <col min="1557" max="1557" width="12.7109375" style="177" customWidth="1"/>
    <col min="1558" max="1558" width="11" style="177" customWidth="1"/>
    <col min="1559" max="1559" width="13.42578125" style="177" customWidth="1"/>
    <col min="1560" max="1561" width="13.7109375" style="177" customWidth="1"/>
    <col min="1562" max="1563" width="15" style="177" customWidth="1"/>
    <col min="1564" max="1570" width="13.7109375" style="177" customWidth="1"/>
    <col min="1571" max="1578" width="15" style="177" customWidth="1"/>
    <col min="1579" max="1793" width="11.42578125" style="177"/>
    <col min="1794" max="1794" width="1.7109375" style="177" customWidth="1"/>
    <col min="1795" max="1795" width="9.140625" style="177" customWidth="1"/>
    <col min="1796" max="1796" width="9.42578125" style="177" customWidth="1"/>
    <col min="1797" max="1797" width="12.5703125" style="177" customWidth="1"/>
    <col min="1798" max="1798" width="13.140625" style="177" customWidth="1"/>
    <col min="1799" max="1799" width="9.42578125" style="177" customWidth="1"/>
    <col min="1800" max="1800" width="12.140625" style="177" customWidth="1"/>
    <col min="1801" max="1802" width="9.42578125" style="177" customWidth="1"/>
    <col min="1803" max="1803" width="13.140625" style="177" customWidth="1"/>
    <col min="1804" max="1804" width="13.140625" style="177" bestFit="1" customWidth="1"/>
    <col min="1805" max="1805" width="9.42578125" style="177" customWidth="1"/>
    <col min="1806" max="1806" width="11.42578125" style="177" bestFit="1" customWidth="1"/>
    <col min="1807" max="1809" width="9.42578125" style="177" customWidth="1"/>
    <col min="1810" max="1810" width="10.5703125" style="177" customWidth="1"/>
    <col min="1811" max="1812" width="9.42578125" style="177" customWidth="1"/>
    <col min="1813" max="1813" width="12.7109375" style="177" customWidth="1"/>
    <col min="1814" max="1814" width="11" style="177" customWidth="1"/>
    <col min="1815" max="1815" width="13.42578125" style="177" customWidth="1"/>
    <col min="1816" max="1817" width="13.7109375" style="177" customWidth="1"/>
    <col min="1818" max="1819" width="15" style="177" customWidth="1"/>
    <col min="1820" max="1826" width="13.7109375" style="177" customWidth="1"/>
    <col min="1827" max="1834" width="15" style="177" customWidth="1"/>
    <col min="1835" max="2049" width="11.42578125" style="177"/>
    <col min="2050" max="2050" width="1.7109375" style="177" customWidth="1"/>
    <col min="2051" max="2051" width="9.140625" style="177" customWidth="1"/>
    <col min="2052" max="2052" width="9.42578125" style="177" customWidth="1"/>
    <col min="2053" max="2053" width="12.5703125" style="177" customWidth="1"/>
    <col min="2054" max="2054" width="13.140625" style="177" customWidth="1"/>
    <col min="2055" max="2055" width="9.42578125" style="177" customWidth="1"/>
    <col min="2056" max="2056" width="12.140625" style="177" customWidth="1"/>
    <col min="2057" max="2058" width="9.42578125" style="177" customWidth="1"/>
    <col min="2059" max="2059" width="13.140625" style="177" customWidth="1"/>
    <col min="2060" max="2060" width="13.140625" style="177" bestFit="1" customWidth="1"/>
    <col min="2061" max="2061" width="9.42578125" style="177" customWidth="1"/>
    <col min="2062" max="2062" width="11.42578125" style="177" bestFit="1" customWidth="1"/>
    <col min="2063" max="2065" width="9.42578125" style="177" customWidth="1"/>
    <col min="2066" max="2066" width="10.5703125" style="177" customWidth="1"/>
    <col min="2067" max="2068" width="9.42578125" style="177" customWidth="1"/>
    <col min="2069" max="2069" width="12.7109375" style="177" customWidth="1"/>
    <col min="2070" max="2070" width="11" style="177" customWidth="1"/>
    <col min="2071" max="2071" width="13.42578125" style="177" customWidth="1"/>
    <col min="2072" max="2073" width="13.7109375" style="177" customWidth="1"/>
    <col min="2074" max="2075" width="15" style="177" customWidth="1"/>
    <col min="2076" max="2082" width="13.7109375" style="177" customWidth="1"/>
    <col min="2083" max="2090" width="15" style="177" customWidth="1"/>
    <col min="2091" max="2305" width="11.42578125" style="177"/>
    <col min="2306" max="2306" width="1.7109375" style="177" customWidth="1"/>
    <col min="2307" max="2307" width="9.140625" style="177" customWidth="1"/>
    <col min="2308" max="2308" width="9.42578125" style="177" customWidth="1"/>
    <col min="2309" max="2309" width="12.5703125" style="177" customWidth="1"/>
    <col min="2310" max="2310" width="13.140625" style="177" customWidth="1"/>
    <col min="2311" max="2311" width="9.42578125" style="177" customWidth="1"/>
    <col min="2312" max="2312" width="12.140625" style="177" customWidth="1"/>
    <col min="2313" max="2314" width="9.42578125" style="177" customWidth="1"/>
    <col min="2315" max="2315" width="13.140625" style="177" customWidth="1"/>
    <col min="2316" max="2316" width="13.140625" style="177" bestFit="1" customWidth="1"/>
    <col min="2317" max="2317" width="9.42578125" style="177" customWidth="1"/>
    <col min="2318" max="2318" width="11.42578125" style="177" bestFit="1" customWidth="1"/>
    <col min="2319" max="2321" width="9.42578125" style="177" customWidth="1"/>
    <col min="2322" max="2322" width="10.5703125" style="177" customWidth="1"/>
    <col min="2323" max="2324" width="9.42578125" style="177" customWidth="1"/>
    <col min="2325" max="2325" width="12.7109375" style="177" customWidth="1"/>
    <col min="2326" max="2326" width="11" style="177" customWidth="1"/>
    <col min="2327" max="2327" width="13.42578125" style="177" customWidth="1"/>
    <col min="2328" max="2329" width="13.7109375" style="177" customWidth="1"/>
    <col min="2330" max="2331" width="15" style="177" customWidth="1"/>
    <col min="2332" max="2338" width="13.7109375" style="177" customWidth="1"/>
    <col min="2339" max="2346" width="15" style="177" customWidth="1"/>
    <col min="2347" max="2561" width="11.42578125" style="177"/>
    <col min="2562" max="2562" width="1.7109375" style="177" customWidth="1"/>
    <col min="2563" max="2563" width="9.140625" style="177" customWidth="1"/>
    <col min="2564" max="2564" width="9.42578125" style="177" customWidth="1"/>
    <col min="2565" max="2565" width="12.5703125" style="177" customWidth="1"/>
    <col min="2566" max="2566" width="13.140625" style="177" customWidth="1"/>
    <col min="2567" max="2567" width="9.42578125" style="177" customWidth="1"/>
    <col min="2568" max="2568" width="12.140625" style="177" customWidth="1"/>
    <col min="2569" max="2570" width="9.42578125" style="177" customWidth="1"/>
    <col min="2571" max="2571" width="13.140625" style="177" customWidth="1"/>
    <col min="2572" max="2572" width="13.140625" style="177" bestFit="1" customWidth="1"/>
    <col min="2573" max="2573" width="9.42578125" style="177" customWidth="1"/>
    <col min="2574" max="2574" width="11.42578125" style="177" bestFit="1" customWidth="1"/>
    <col min="2575" max="2577" width="9.42578125" style="177" customWidth="1"/>
    <col min="2578" max="2578" width="10.5703125" style="177" customWidth="1"/>
    <col min="2579" max="2580" width="9.42578125" style="177" customWidth="1"/>
    <col min="2581" max="2581" width="12.7109375" style="177" customWidth="1"/>
    <col min="2582" max="2582" width="11" style="177" customWidth="1"/>
    <col min="2583" max="2583" width="13.42578125" style="177" customWidth="1"/>
    <col min="2584" max="2585" width="13.7109375" style="177" customWidth="1"/>
    <col min="2586" max="2587" width="15" style="177" customWidth="1"/>
    <col min="2588" max="2594" width="13.7109375" style="177" customWidth="1"/>
    <col min="2595" max="2602" width="15" style="177" customWidth="1"/>
    <col min="2603" max="2817" width="11.42578125" style="177"/>
    <col min="2818" max="2818" width="1.7109375" style="177" customWidth="1"/>
    <col min="2819" max="2819" width="9.140625" style="177" customWidth="1"/>
    <col min="2820" max="2820" width="9.42578125" style="177" customWidth="1"/>
    <col min="2821" max="2821" width="12.5703125" style="177" customWidth="1"/>
    <col min="2822" max="2822" width="13.140625" style="177" customWidth="1"/>
    <col min="2823" max="2823" width="9.42578125" style="177" customWidth="1"/>
    <col min="2824" max="2824" width="12.140625" style="177" customWidth="1"/>
    <col min="2825" max="2826" width="9.42578125" style="177" customWidth="1"/>
    <col min="2827" max="2827" width="13.140625" style="177" customWidth="1"/>
    <col min="2828" max="2828" width="13.140625" style="177" bestFit="1" customWidth="1"/>
    <col min="2829" max="2829" width="9.42578125" style="177" customWidth="1"/>
    <col min="2830" max="2830" width="11.42578125" style="177" bestFit="1" customWidth="1"/>
    <col min="2831" max="2833" width="9.42578125" style="177" customWidth="1"/>
    <col min="2834" max="2834" width="10.5703125" style="177" customWidth="1"/>
    <col min="2835" max="2836" width="9.42578125" style="177" customWidth="1"/>
    <col min="2837" max="2837" width="12.7109375" style="177" customWidth="1"/>
    <col min="2838" max="2838" width="11" style="177" customWidth="1"/>
    <col min="2839" max="2839" width="13.42578125" style="177" customWidth="1"/>
    <col min="2840" max="2841" width="13.7109375" style="177" customWidth="1"/>
    <col min="2842" max="2843" width="15" style="177" customWidth="1"/>
    <col min="2844" max="2850" width="13.7109375" style="177" customWidth="1"/>
    <col min="2851" max="2858" width="15" style="177" customWidth="1"/>
    <col min="2859" max="3073" width="11.42578125" style="177"/>
    <col min="3074" max="3074" width="1.7109375" style="177" customWidth="1"/>
    <col min="3075" max="3075" width="9.140625" style="177" customWidth="1"/>
    <col min="3076" max="3076" width="9.42578125" style="177" customWidth="1"/>
    <col min="3077" max="3077" width="12.5703125" style="177" customWidth="1"/>
    <col min="3078" max="3078" width="13.140625" style="177" customWidth="1"/>
    <col min="3079" max="3079" width="9.42578125" style="177" customWidth="1"/>
    <col min="3080" max="3080" width="12.140625" style="177" customWidth="1"/>
    <col min="3081" max="3082" width="9.42578125" style="177" customWidth="1"/>
    <col min="3083" max="3083" width="13.140625" style="177" customWidth="1"/>
    <col min="3084" max="3084" width="13.140625" style="177" bestFit="1" customWidth="1"/>
    <col min="3085" max="3085" width="9.42578125" style="177" customWidth="1"/>
    <col min="3086" max="3086" width="11.42578125" style="177" bestFit="1" customWidth="1"/>
    <col min="3087" max="3089" width="9.42578125" style="177" customWidth="1"/>
    <col min="3090" max="3090" width="10.5703125" style="177" customWidth="1"/>
    <col min="3091" max="3092" width="9.42578125" style="177" customWidth="1"/>
    <col min="3093" max="3093" width="12.7109375" style="177" customWidth="1"/>
    <col min="3094" max="3094" width="11" style="177" customWidth="1"/>
    <col min="3095" max="3095" width="13.42578125" style="177" customWidth="1"/>
    <col min="3096" max="3097" width="13.7109375" style="177" customWidth="1"/>
    <col min="3098" max="3099" width="15" style="177" customWidth="1"/>
    <col min="3100" max="3106" width="13.7109375" style="177" customWidth="1"/>
    <col min="3107" max="3114" width="15" style="177" customWidth="1"/>
    <col min="3115" max="3329" width="11.42578125" style="177"/>
    <col min="3330" max="3330" width="1.7109375" style="177" customWidth="1"/>
    <col min="3331" max="3331" width="9.140625" style="177" customWidth="1"/>
    <col min="3332" max="3332" width="9.42578125" style="177" customWidth="1"/>
    <col min="3333" max="3333" width="12.5703125" style="177" customWidth="1"/>
    <col min="3334" max="3334" width="13.140625" style="177" customWidth="1"/>
    <col min="3335" max="3335" width="9.42578125" style="177" customWidth="1"/>
    <col min="3336" max="3336" width="12.140625" style="177" customWidth="1"/>
    <col min="3337" max="3338" width="9.42578125" style="177" customWidth="1"/>
    <col min="3339" max="3339" width="13.140625" style="177" customWidth="1"/>
    <col min="3340" max="3340" width="13.140625" style="177" bestFit="1" customWidth="1"/>
    <col min="3341" max="3341" width="9.42578125" style="177" customWidth="1"/>
    <col min="3342" max="3342" width="11.42578125" style="177" bestFit="1" customWidth="1"/>
    <col min="3343" max="3345" width="9.42578125" style="177" customWidth="1"/>
    <col min="3346" max="3346" width="10.5703125" style="177" customWidth="1"/>
    <col min="3347" max="3348" width="9.42578125" style="177" customWidth="1"/>
    <col min="3349" max="3349" width="12.7109375" style="177" customWidth="1"/>
    <col min="3350" max="3350" width="11" style="177" customWidth="1"/>
    <col min="3351" max="3351" width="13.42578125" style="177" customWidth="1"/>
    <col min="3352" max="3353" width="13.7109375" style="177" customWidth="1"/>
    <col min="3354" max="3355" width="15" style="177" customWidth="1"/>
    <col min="3356" max="3362" width="13.7109375" style="177" customWidth="1"/>
    <col min="3363" max="3370" width="15" style="177" customWidth="1"/>
    <col min="3371" max="3585" width="11.42578125" style="177"/>
    <col min="3586" max="3586" width="1.7109375" style="177" customWidth="1"/>
    <col min="3587" max="3587" width="9.140625" style="177" customWidth="1"/>
    <col min="3588" max="3588" width="9.42578125" style="177" customWidth="1"/>
    <col min="3589" max="3589" width="12.5703125" style="177" customWidth="1"/>
    <col min="3590" max="3590" width="13.140625" style="177" customWidth="1"/>
    <col min="3591" max="3591" width="9.42578125" style="177" customWidth="1"/>
    <col min="3592" max="3592" width="12.140625" style="177" customWidth="1"/>
    <col min="3593" max="3594" width="9.42578125" style="177" customWidth="1"/>
    <col min="3595" max="3595" width="13.140625" style="177" customWidth="1"/>
    <col min="3596" max="3596" width="13.140625" style="177" bestFit="1" customWidth="1"/>
    <col min="3597" max="3597" width="9.42578125" style="177" customWidth="1"/>
    <col min="3598" max="3598" width="11.42578125" style="177" bestFit="1" customWidth="1"/>
    <col min="3599" max="3601" width="9.42578125" style="177" customWidth="1"/>
    <col min="3602" max="3602" width="10.5703125" style="177" customWidth="1"/>
    <col min="3603" max="3604" width="9.42578125" style="177" customWidth="1"/>
    <col min="3605" max="3605" width="12.7109375" style="177" customWidth="1"/>
    <col min="3606" max="3606" width="11" style="177" customWidth="1"/>
    <col min="3607" max="3607" width="13.42578125" style="177" customWidth="1"/>
    <col min="3608" max="3609" width="13.7109375" style="177" customWidth="1"/>
    <col min="3610" max="3611" width="15" style="177" customWidth="1"/>
    <col min="3612" max="3618" width="13.7109375" style="177" customWidth="1"/>
    <col min="3619" max="3626" width="15" style="177" customWidth="1"/>
    <col min="3627" max="3841" width="11.42578125" style="177"/>
    <col min="3842" max="3842" width="1.7109375" style="177" customWidth="1"/>
    <col min="3843" max="3843" width="9.140625" style="177" customWidth="1"/>
    <col min="3844" max="3844" width="9.42578125" style="177" customWidth="1"/>
    <col min="3845" max="3845" width="12.5703125" style="177" customWidth="1"/>
    <col min="3846" max="3846" width="13.140625" style="177" customWidth="1"/>
    <col min="3847" max="3847" width="9.42578125" style="177" customWidth="1"/>
    <col min="3848" max="3848" width="12.140625" style="177" customWidth="1"/>
    <col min="3849" max="3850" width="9.42578125" style="177" customWidth="1"/>
    <col min="3851" max="3851" width="13.140625" style="177" customWidth="1"/>
    <col min="3852" max="3852" width="13.140625" style="177" bestFit="1" customWidth="1"/>
    <col min="3853" max="3853" width="9.42578125" style="177" customWidth="1"/>
    <col min="3854" max="3854" width="11.42578125" style="177" bestFit="1" customWidth="1"/>
    <col min="3855" max="3857" width="9.42578125" style="177" customWidth="1"/>
    <col min="3858" max="3858" width="10.5703125" style="177" customWidth="1"/>
    <col min="3859" max="3860" width="9.42578125" style="177" customWidth="1"/>
    <col min="3861" max="3861" width="12.7109375" style="177" customWidth="1"/>
    <col min="3862" max="3862" width="11" style="177" customWidth="1"/>
    <col min="3863" max="3863" width="13.42578125" style="177" customWidth="1"/>
    <col min="3864" max="3865" width="13.7109375" style="177" customWidth="1"/>
    <col min="3866" max="3867" width="15" style="177" customWidth="1"/>
    <col min="3868" max="3874" width="13.7109375" style="177" customWidth="1"/>
    <col min="3875" max="3882" width="15" style="177" customWidth="1"/>
    <col min="3883" max="4097" width="11.42578125" style="177"/>
    <col min="4098" max="4098" width="1.7109375" style="177" customWidth="1"/>
    <col min="4099" max="4099" width="9.140625" style="177" customWidth="1"/>
    <col min="4100" max="4100" width="9.42578125" style="177" customWidth="1"/>
    <col min="4101" max="4101" width="12.5703125" style="177" customWidth="1"/>
    <col min="4102" max="4102" width="13.140625" style="177" customWidth="1"/>
    <col min="4103" max="4103" width="9.42578125" style="177" customWidth="1"/>
    <col min="4104" max="4104" width="12.140625" style="177" customWidth="1"/>
    <col min="4105" max="4106" width="9.42578125" style="177" customWidth="1"/>
    <col min="4107" max="4107" width="13.140625" style="177" customWidth="1"/>
    <col min="4108" max="4108" width="13.140625" style="177" bestFit="1" customWidth="1"/>
    <col min="4109" max="4109" width="9.42578125" style="177" customWidth="1"/>
    <col min="4110" max="4110" width="11.42578125" style="177" bestFit="1" customWidth="1"/>
    <col min="4111" max="4113" width="9.42578125" style="177" customWidth="1"/>
    <col min="4114" max="4114" width="10.5703125" style="177" customWidth="1"/>
    <col min="4115" max="4116" width="9.42578125" style="177" customWidth="1"/>
    <col min="4117" max="4117" width="12.7109375" style="177" customWidth="1"/>
    <col min="4118" max="4118" width="11" style="177" customWidth="1"/>
    <col min="4119" max="4119" width="13.42578125" style="177" customWidth="1"/>
    <col min="4120" max="4121" width="13.7109375" style="177" customWidth="1"/>
    <col min="4122" max="4123" width="15" style="177" customWidth="1"/>
    <col min="4124" max="4130" width="13.7109375" style="177" customWidth="1"/>
    <col min="4131" max="4138" width="15" style="177" customWidth="1"/>
    <col min="4139" max="4353" width="11.42578125" style="177"/>
    <col min="4354" max="4354" width="1.7109375" style="177" customWidth="1"/>
    <col min="4355" max="4355" width="9.140625" style="177" customWidth="1"/>
    <col min="4356" max="4356" width="9.42578125" style="177" customWidth="1"/>
    <col min="4357" max="4357" width="12.5703125" style="177" customWidth="1"/>
    <col min="4358" max="4358" width="13.140625" style="177" customWidth="1"/>
    <col min="4359" max="4359" width="9.42578125" style="177" customWidth="1"/>
    <col min="4360" max="4360" width="12.140625" style="177" customWidth="1"/>
    <col min="4361" max="4362" width="9.42578125" style="177" customWidth="1"/>
    <col min="4363" max="4363" width="13.140625" style="177" customWidth="1"/>
    <col min="4364" max="4364" width="13.140625" style="177" bestFit="1" customWidth="1"/>
    <col min="4365" max="4365" width="9.42578125" style="177" customWidth="1"/>
    <col min="4366" max="4366" width="11.42578125" style="177" bestFit="1" customWidth="1"/>
    <col min="4367" max="4369" width="9.42578125" style="177" customWidth="1"/>
    <col min="4370" max="4370" width="10.5703125" style="177" customWidth="1"/>
    <col min="4371" max="4372" width="9.42578125" style="177" customWidth="1"/>
    <col min="4373" max="4373" width="12.7109375" style="177" customWidth="1"/>
    <col min="4374" max="4374" width="11" style="177" customWidth="1"/>
    <col min="4375" max="4375" width="13.42578125" style="177" customWidth="1"/>
    <col min="4376" max="4377" width="13.7109375" style="177" customWidth="1"/>
    <col min="4378" max="4379" width="15" style="177" customWidth="1"/>
    <col min="4380" max="4386" width="13.7109375" style="177" customWidth="1"/>
    <col min="4387" max="4394" width="15" style="177" customWidth="1"/>
    <col min="4395" max="4609" width="11.42578125" style="177"/>
    <col min="4610" max="4610" width="1.7109375" style="177" customWidth="1"/>
    <col min="4611" max="4611" width="9.140625" style="177" customWidth="1"/>
    <col min="4612" max="4612" width="9.42578125" style="177" customWidth="1"/>
    <col min="4613" max="4613" width="12.5703125" style="177" customWidth="1"/>
    <col min="4614" max="4614" width="13.140625" style="177" customWidth="1"/>
    <col min="4615" max="4615" width="9.42578125" style="177" customWidth="1"/>
    <col min="4616" max="4616" width="12.140625" style="177" customWidth="1"/>
    <col min="4617" max="4618" width="9.42578125" style="177" customWidth="1"/>
    <col min="4619" max="4619" width="13.140625" style="177" customWidth="1"/>
    <col min="4620" max="4620" width="13.140625" style="177" bestFit="1" customWidth="1"/>
    <col min="4621" max="4621" width="9.42578125" style="177" customWidth="1"/>
    <col min="4622" max="4622" width="11.42578125" style="177" bestFit="1" customWidth="1"/>
    <col min="4623" max="4625" width="9.42578125" style="177" customWidth="1"/>
    <col min="4626" max="4626" width="10.5703125" style="177" customWidth="1"/>
    <col min="4627" max="4628" width="9.42578125" style="177" customWidth="1"/>
    <col min="4629" max="4629" width="12.7109375" style="177" customWidth="1"/>
    <col min="4630" max="4630" width="11" style="177" customWidth="1"/>
    <col min="4631" max="4631" width="13.42578125" style="177" customWidth="1"/>
    <col min="4632" max="4633" width="13.7109375" style="177" customWidth="1"/>
    <col min="4634" max="4635" width="15" style="177" customWidth="1"/>
    <col min="4636" max="4642" width="13.7109375" style="177" customWidth="1"/>
    <col min="4643" max="4650" width="15" style="177" customWidth="1"/>
    <col min="4651" max="4865" width="11.42578125" style="177"/>
    <col min="4866" max="4866" width="1.7109375" style="177" customWidth="1"/>
    <col min="4867" max="4867" width="9.140625" style="177" customWidth="1"/>
    <col min="4868" max="4868" width="9.42578125" style="177" customWidth="1"/>
    <col min="4869" max="4869" width="12.5703125" style="177" customWidth="1"/>
    <col min="4870" max="4870" width="13.140625" style="177" customWidth="1"/>
    <col min="4871" max="4871" width="9.42578125" style="177" customWidth="1"/>
    <col min="4872" max="4872" width="12.140625" style="177" customWidth="1"/>
    <col min="4873" max="4874" width="9.42578125" style="177" customWidth="1"/>
    <col min="4875" max="4875" width="13.140625" style="177" customWidth="1"/>
    <col min="4876" max="4876" width="13.140625" style="177" bestFit="1" customWidth="1"/>
    <col min="4877" max="4877" width="9.42578125" style="177" customWidth="1"/>
    <col min="4878" max="4878" width="11.42578125" style="177" bestFit="1" customWidth="1"/>
    <col min="4879" max="4881" width="9.42578125" style="177" customWidth="1"/>
    <col min="4882" max="4882" width="10.5703125" style="177" customWidth="1"/>
    <col min="4883" max="4884" width="9.42578125" style="177" customWidth="1"/>
    <col min="4885" max="4885" width="12.7109375" style="177" customWidth="1"/>
    <col min="4886" max="4886" width="11" style="177" customWidth="1"/>
    <col min="4887" max="4887" width="13.42578125" style="177" customWidth="1"/>
    <col min="4888" max="4889" width="13.7109375" style="177" customWidth="1"/>
    <col min="4890" max="4891" width="15" style="177" customWidth="1"/>
    <col min="4892" max="4898" width="13.7109375" style="177" customWidth="1"/>
    <col min="4899" max="4906" width="15" style="177" customWidth="1"/>
    <col min="4907" max="5121" width="11.42578125" style="177"/>
    <col min="5122" max="5122" width="1.7109375" style="177" customWidth="1"/>
    <col min="5123" max="5123" width="9.140625" style="177" customWidth="1"/>
    <col min="5124" max="5124" width="9.42578125" style="177" customWidth="1"/>
    <col min="5125" max="5125" width="12.5703125" style="177" customWidth="1"/>
    <col min="5126" max="5126" width="13.140625" style="177" customWidth="1"/>
    <col min="5127" max="5127" width="9.42578125" style="177" customWidth="1"/>
    <col min="5128" max="5128" width="12.140625" style="177" customWidth="1"/>
    <col min="5129" max="5130" width="9.42578125" style="177" customWidth="1"/>
    <col min="5131" max="5131" width="13.140625" style="177" customWidth="1"/>
    <col min="5132" max="5132" width="13.140625" style="177" bestFit="1" customWidth="1"/>
    <col min="5133" max="5133" width="9.42578125" style="177" customWidth="1"/>
    <col min="5134" max="5134" width="11.42578125" style="177" bestFit="1" customWidth="1"/>
    <col min="5135" max="5137" width="9.42578125" style="177" customWidth="1"/>
    <col min="5138" max="5138" width="10.5703125" style="177" customWidth="1"/>
    <col min="5139" max="5140" width="9.42578125" style="177" customWidth="1"/>
    <col min="5141" max="5141" width="12.7109375" style="177" customWidth="1"/>
    <col min="5142" max="5142" width="11" style="177" customWidth="1"/>
    <col min="5143" max="5143" width="13.42578125" style="177" customWidth="1"/>
    <col min="5144" max="5145" width="13.7109375" style="177" customWidth="1"/>
    <col min="5146" max="5147" width="15" style="177" customWidth="1"/>
    <col min="5148" max="5154" width="13.7109375" style="177" customWidth="1"/>
    <col min="5155" max="5162" width="15" style="177" customWidth="1"/>
    <col min="5163" max="5377" width="11.42578125" style="177"/>
    <col min="5378" max="5378" width="1.7109375" style="177" customWidth="1"/>
    <col min="5379" max="5379" width="9.140625" style="177" customWidth="1"/>
    <col min="5380" max="5380" width="9.42578125" style="177" customWidth="1"/>
    <col min="5381" max="5381" width="12.5703125" style="177" customWidth="1"/>
    <col min="5382" max="5382" width="13.140625" style="177" customWidth="1"/>
    <col min="5383" max="5383" width="9.42578125" style="177" customWidth="1"/>
    <col min="5384" max="5384" width="12.140625" style="177" customWidth="1"/>
    <col min="5385" max="5386" width="9.42578125" style="177" customWidth="1"/>
    <col min="5387" max="5387" width="13.140625" style="177" customWidth="1"/>
    <col min="5388" max="5388" width="13.140625" style="177" bestFit="1" customWidth="1"/>
    <col min="5389" max="5389" width="9.42578125" style="177" customWidth="1"/>
    <col min="5390" max="5390" width="11.42578125" style="177" bestFit="1" customWidth="1"/>
    <col min="5391" max="5393" width="9.42578125" style="177" customWidth="1"/>
    <col min="5394" max="5394" width="10.5703125" style="177" customWidth="1"/>
    <col min="5395" max="5396" width="9.42578125" style="177" customWidth="1"/>
    <col min="5397" max="5397" width="12.7109375" style="177" customWidth="1"/>
    <col min="5398" max="5398" width="11" style="177" customWidth="1"/>
    <col min="5399" max="5399" width="13.42578125" style="177" customWidth="1"/>
    <col min="5400" max="5401" width="13.7109375" style="177" customWidth="1"/>
    <col min="5402" max="5403" width="15" style="177" customWidth="1"/>
    <col min="5404" max="5410" width="13.7109375" style="177" customWidth="1"/>
    <col min="5411" max="5418" width="15" style="177" customWidth="1"/>
    <col min="5419" max="5633" width="11.42578125" style="177"/>
    <col min="5634" max="5634" width="1.7109375" style="177" customWidth="1"/>
    <col min="5635" max="5635" width="9.140625" style="177" customWidth="1"/>
    <col min="5636" max="5636" width="9.42578125" style="177" customWidth="1"/>
    <col min="5637" max="5637" width="12.5703125" style="177" customWidth="1"/>
    <col min="5638" max="5638" width="13.140625" style="177" customWidth="1"/>
    <col min="5639" max="5639" width="9.42578125" style="177" customWidth="1"/>
    <col min="5640" max="5640" width="12.140625" style="177" customWidth="1"/>
    <col min="5641" max="5642" width="9.42578125" style="177" customWidth="1"/>
    <col min="5643" max="5643" width="13.140625" style="177" customWidth="1"/>
    <col min="5644" max="5644" width="13.140625" style="177" bestFit="1" customWidth="1"/>
    <col min="5645" max="5645" width="9.42578125" style="177" customWidth="1"/>
    <col min="5646" max="5646" width="11.42578125" style="177" bestFit="1" customWidth="1"/>
    <col min="5647" max="5649" width="9.42578125" style="177" customWidth="1"/>
    <col min="5650" max="5650" width="10.5703125" style="177" customWidth="1"/>
    <col min="5651" max="5652" width="9.42578125" style="177" customWidth="1"/>
    <col min="5653" max="5653" width="12.7109375" style="177" customWidth="1"/>
    <col min="5654" max="5654" width="11" style="177" customWidth="1"/>
    <col min="5655" max="5655" width="13.42578125" style="177" customWidth="1"/>
    <col min="5656" max="5657" width="13.7109375" style="177" customWidth="1"/>
    <col min="5658" max="5659" width="15" style="177" customWidth="1"/>
    <col min="5660" max="5666" width="13.7109375" style="177" customWidth="1"/>
    <col min="5667" max="5674" width="15" style="177" customWidth="1"/>
    <col min="5675" max="5889" width="11.42578125" style="177"/>
    <col min="5890" max="5890" width="1.7109375" style="177" customWidth="1"/>
    <col min="5891" max="5891" width="9.140625" style="177" customWidth="1"/>
    <col min="5892" max="5892" width="9.42578125" style="177" customWidth="1"/>
    <col min="5893" max="5893" width="12.5703125" style="177" customWidth="1"/>
    <col min="5894" max="5894" width="13.140625" style="177" customWidth="1"/>
    <col min="5895" max="5895" width="9.42578125" style="177" customWidth="1"/>
    <col min="5896" max="5896" width="12.140625" style="177" customWidth="1"/>
    <col min="5897" max="5898" width="9.42578125" style="177" customWidth="1"/>
    <col min="5899" max="5899" width="13.140625" style="177" customWidth="1"/>
    <col min="5900" max="5900" width="13.140625" style="177" bestFit="1" customWidth="1"/>
    <col min="5901" max="5901" width="9.42578125" style="177" customWidth="1"/>
    <col min="5902" max="5902" width="11.42578125" style="177" bestFit="1" customWidth="1"/>
    <col min="5903" max="5905" width="9.42578125" style="177" customWidth="1"/>
    <col min="5906" max="5906" width="10.5703125" style="177" customWidth="1"/>
    <col min="5907" max="5908" width="9.42578125" style="177" customWidth="1"/>
    <col min="5909" max="5909" width="12.7109375" style="177" customWidth="1"/>
    <col min="5910" max="5910" width="11" style="177" customWidth="1"/>
    <col min="5911" max="5911" width="13.42578125" style="177" customWidth="1"/>
    <col min="5912" max="5913" width="13.7109375" style="177" customWidth="1"/>
    <col min="5914" max="5915" width="15" style="177" customWidth="1"/>
    <col min="5916" max="5922" width="13.7109375" style="177" customWidth="1"/>
    <col min="5923" max="5930" width="15" style="177" customWidth="1"/>
    <col min="5931" max="6145" width="11.42578125" style="177"/>
    <col min="6146" max="6146" width="1.7109375" style="177" customWidth="1"/>
    <col min="6147" max="6147" width="9.140625" style="177" customWidth="1"/>
    <col min="6148" max="6148" width="9.42578125" style="177" customWidth="1"/>
    <col min="6149" max="6149" width="12.5703125" style="177" customWidth="1"/>
    <col min="6150" max="6150" width="13.140625" style="177" customWidth="1"/>
    <col min="6151" max="6151" width="9.42578125" style="177" customWidth="1"/>
    <col min="6152" max="6152" width="12.140625" style="177" customWidth="1"/>
    <col min="6153" max="6154" width="9.42578125" style="177" customWidth="1"/>
    <col min="6155" max="6155" width="13.140625" style="177" customWidth="1"/>
    <col min="6156" max="6156" width="13.140625" style="177" bestFit="1" customWidth="1"/>
    <col min="6157" max="6157" width="9.42578125" style="177" customWidth="1"/>
    <col min="6158" max="6158" width="11.42578125" style="177" bestFit="1" customWidth="1"/>
    <col min="6159" max="6161" width="9.42578125" style="177" customWidth="1"/>
    <col min="6162" max="6162" width="10.5703125" style="177" customWidth="1"/>
    <col min="6163" max="6164" width="9.42578125" style="177" customWidth="1"/>
    <col min="6165" max="6165" width="12.7109375" style="177" customWidth="1"/>
    <col min="6166" max="6166" width="11" style="177" customWidth="1"/>
    <col min="6167" max="6167" width="13.42578125" style="177" customWidth="1"/>
    <col min="6168" max="6169" width="13.7109375" style="177" customWidth="1"/>
    <col min="6170" max="6171" width="15" style="177" customWidth="1"/>
    <col min="6172" max="6178" width="13.7109375" style="177" customWidth="1"/>
    <col min="6179" max="6186" width="15" style="177" customWidth="1"/>
    <col min="6187" max="6401" width="11.42578125" style="177"/>
    <col min="6402" max="6402" width="1.7109375" style="177" customWidth="1"/>
    <col min="6403" max="6403" width="9.140625" style="177" customWidth="1"/>
    <col min="6404" max="6404" width="9.42578125" style="177" customWidth="1"/>
    <col min="6405" max="6405" width="12.5703125" style="177" customWidth="1"/>
    <col min="6406" max="6406" width="13.140625" style="177" customWidth="1"/>
    <col min="6407" max="6407" width="9.42578125" style="177" customWidth="1"/>
    <col min="6408" max="6408" width="12.140625" style="177" customWidth="1"/>
    <col min="6409" max="6410" width="9.42578125" style="177" customWidth="1"/>
    <col min="6411" max="6411" width="13.140625" style="177" customWidth="1"/>
    <col min="6412" max="6412" width="13.140625" style="177" bestFit="1" customWidth="1"/>
    <col min="6413" max="6413" width="9.42578125" style="177" customWidth="1"/>
    <col min="6414" max="6414" width="11.42578125" style="177" bestFit="1" customWidth="1"/>
    <col min="6415" max="6417" width="9.42578125" style="177" customWidth="1"/>
    <col min="6418" max="6418" width="10.5703125" style="177" customWidth="1"/>
    <col min="6419" max="6420" width="9.42578125" style="177" customWidth="1"/>
    <col min="6421" max="6421" width="12.7109375" style="177" customWidth="1"/>
    <col min="6422" max="6422" width="11" style="177" customWidth="1"/>
    <col min="6423" max="6423" width="13.42578125" style="177" customWidth="1"/>
    <col min="6424" max="6425" width="13.7109375" style="177" customWidth="1"/>
    <col min="6426" max="6427" width="15" style="177" customWidth="1"/>
    <col min="6428" max="6434" width="13.7109375" style="177" customWidth="1"/>
    <col min="6435" max="6442" width="15" style="177" customWidth="1"/>
    <col min="6443" max="6657" width="11.42578125" style="177"/>
    <col min="6658" max="6658" width="1.7109375" style="177" customWidth="1"/>
    <col min="6659" max="6659" width="9.140625" style="177" customWidth="1"/>
    <col min="6660" max="6660" width="9.42578125" style="177" customWidth="1"/>
    <col min="6661" max="6661" width="12.5703125" style="177" customWidth="1"/>
    <col min="6662" max="6662" width="13.140625" style="177" customWidth="1"/>
    <col min="6663" max="6663" width="9.42578125" style="177" customWidth="1"/>
    <col min="6664" max="6664" width="12.140625" style="177" customWidth="1"/>
    <col min="6665" max="6666" width="9.42578125" style="177" customWidth="1"/>
    <col min="6667" max="6667" width="13.140625" style="177" customWidth="1"/>
    <col min="6668" max="6668" width="13.140625" style="177" bestFit="1" customWidth="1"/>
    <col min="6669" max="6669" width="9.42578125" style="177" customWidth="1"/>
    <col min="6670" max="6670" width="11.42578125" style="177" bestFit="1" customWidth="1"/>
    <col min="6671" max="6673" width="9.42578125" style="177" customWidth="1"/>
    <col min="6674" max="6674" width="10.5703125" style="177" customWidth="1"/>
    <col min="6675" max="6676" width="9.42578125" style="177" customWidth="1"/>
    <col min="6677" max="6677" width="12.7109375" style="177" customWidth="1"/>
    <col min="6678" max="6678" width="11" style="177" customWidth="1"/>
    <col min="6679" max="6679" width="13.42578125" style="177" customWidth="1"/>
    <col min="6680" max="6681" width="13.7109375" style="177" customWidth="1"/>
    <col min="6682" max="6683" width="15" style="177" customWidth="1"/>
    <col min="6684" max="6690" width="13.7109375" style="177" customWidth="1"/>
    <col min="6691" max="6698" width="15" style="177" customWidth="1"/>
    <col min="6699" max="6913" width="11.42578125" style="177"/>
    <col min="6914" max="6914" width="1.7109375" style="177" customWidth="1"/>
    <col min="6915" max="6915" width="9.140625" style="177" customWidth="1"/>
    <col min="6916" max="6916" width="9.42578125" style="177" customWidth="1"/>
    <col min="6917" max="6917" width="12.5703125" style="177" customWidth="1"/>
    <col min="6918" max="6918" width="13.140625" style="177" customWidth="1"/>
    <col min="6919" max="6919" width="9.42578125" style="177" customWidth="1"/>
    <col min="6920" max="6920" width="12.140625" style="177" customWidth="1"/>
    <col min="6921" max="6922" width="9.42578125" style="177" customWidth="1"/>
    <col min="6923" max="6923" width="13.140625" style="177" customWidth="1"/>
    <col min="6924" max="6924" width="13.140625" style="177" bestFit="1" customWidth="1"/>
    <col min="6925" max="6925" width="9.42578125" style="177" customWidth="1"/>
    <col min="6926" max="6926" width="11.42578125" style="177" bestFit="1" customWidth="1"/>
    <col min="6927" max="6929" width="9.42578125" style="177" customWidth="1"/>
    <col min="6930" max="6930" width="10.5703125" style="177" customWidth="1"/>
    <col min="6931" max="6932" width="9.42578125" style="177" customWidth="1"/>
    <col min="6933" max="6933" width="12.7109375" style="177" customWidth="1"/>
    <col min="6934" max="6934" width="11" style="177" customWidth="1"/>
    <col min="6935" max="6935" width="13.42578125" style="177" customWidth="1"/>
    <col min="6936" max="6937" width="13.7109375" style="177" customWidth="1"/>
    <col min="6938" max="6939" width="15" style="177" customWidth="1"/>
    <col min="6940" max="6946" width="13.7109375" style="177" customWidth="1"/>
    <col min="6947" max="6954" width="15" style="177" customWidth="1"/>
    <col min="6955" max="7169" width="11.42578125" style="177"/>
    <col min="7170" max="7170" width="1.7109375" style="177" customWidth="1"/>
    <col min="7171" max="7171" width="9.140625" style="177" customWidth="1"/>
    <col min="7172" max="7172" width="9.42578125" style="177" customWidth="1"/>
    <col min="7173" max="7173" width="12.5703125" style="177" customWidth="1"/>
    <col min="7174" max="7174" width="13.140625" style="177" customWidth="1"/>
    <col min="7175" max="7175" width="9.42578125" style="177" customWidth="1"/>
    <col min="7176" max="7176" width="12.140625" style="177" customWidth="1"/>
    <col min="7177" max="7178" width="9.42578125" style="177" customWidth="1"/>
    <col min="7179" max="7179" width="13.140625" style="177" customWidth="1"/>
    <col min="7180" max="7180" width="13.140625" style="177" bestFit="1" customWidth="1"/>
    <col min="7181" max="7181" width="9.42578125" style="177" customWidth="1"/>
    <col min="7182" max="7182" width="11.42578125" style="177" bestFit="1" customWidth="1"/>
    <col min="7183" max="7185" width="9.42578125" style="177" customWidth="1"/>
    <col min="7186" max="7186" width="10.5703125" style="177" customWidth="1"/>
    <col min="7187" max="7188" width="9.42578125" style="177" customWidth="1"/>
    <col min="7189" max="7189" width="12.7109375" style="177" customWidth="1"/>
    <col min="7190" max="7190" width="11" style="177" customWidth="1"/>
    <col min="7191" max="7191" width="13.42578125" style="177" customWidth="1"/>
    <col min="7192" max="7193" width="13.7109375" style="177" customWidth="1"/>
    <col min="7194" max="7195" width="15" style="177" customWidth="1"/>
    <col min="7196" max="7202" width="13.7109375" style="177" customWidth="1"/>
    <col min="7203" max="7210" width="15" style="177" customWidth="1"/>
    <col min="7211" max="7425" width="11.42578125" style="177"/>
    <col min="7426" max="7426" width="1.7109375" style="177" customWidth="1"/>
    <col min="7427" max="7427" width="9.140625" style="177" customWidth="1"/>
    <col min="7428" max="7428" width="9.42578125" style="177" customWidth="1"/>
    <col min="7429" max="7429" width="12.5703125" style="177" customWidth="1"/>
    <col min="7430" max="7430" width="13.140625" style="177" customWidth="1"/>
    <col min="7431" max="7431" width="9.42578125" style="177" customWidth="1"/>
    <col min="7432" max="7432" width="12.140625" style="177" customWidth="1"/>
    <col min="7433" max="7434" width="9.42578125" style="177" customWidth="1"/>
    <col min="7435" max="7435" width="13.140625" style="177" customWidth="1"/>
    <col min="7436" max="7436" width="13.140625" style="177" bestFit="1" customWidth="1"/>
    <col min="7437" max="7437" width="9.42578125" style="177" customWidth="1"/>
    <col min="7438" max="7438" width="11.42578125" style="177" bestFit="1" customWidth="1"/>
    <col min="7439" max="7441" width="9.42578125" style="177" customWidth="1"/>
    <col min="7442" max="7442" width="10.5703125" style="177" customWidth="1"/>
    <col min="7443" max="7444" width="9.42578125" style="177" customWidth="1"/>
    <col min="7445" max="7445" width="12.7109375" style="177" customWidth="1"/>
    <col min="7446" max="7446" width="11" style="177" customWidth="1"/>
    <col min="7447" max="7447" width="13.42578125" style="177" customWidth="1"/>
    <col min="7448" max="7449" width="13.7109375" style="177" customWidth="1"/>
    <col min="7450" max="7451" width="15" style="177" customWidth="1"/>
    <col min="7452" max="7458" width="13.7109375" style="177" customWidth="1"/>
    <col min="7459" max="7466" width="15" style="177" customWidth="1"/>
    <col min="7467" max="7681" width="11.42578125" style="177"/>
    <col min="7682" max="7682" width="1.7109375" style="177" customWidth="1"/>
    <col min="7683" max="7683" width="9.140625" style="177" customWidth="1"/>
    <col min="7684" max="7684" width="9.42578125" style="177" customWidth="1"/>
    <col min="7685" max="7685" width="12.5703125" style="177" customWidth="1"/>
    <col min="7686" max="7686" width="13.140625" style="177" customWidth="1"/>
    <col min="7687" max="7687" width="9.42578125" style="177" customWidth="1"/>
    <col min="7688" max="7688" width="12.140625" style="177" customWidth="1"/>
    <col min="7689" max="7690" width="9.42578125" style="177" customWidth="1"/>
    <col min="7691" max="7691" width="13.140625" style="177" customWidth="1"/>
    <col min="7692" max="7692" width="13.140625" style="177" bestFit="1" customWidth="1"/>
    <col min="7693" max="7693" width="9.42578125" style="177" customWidth="1"/>
    <col min="7694" max="7694" width="11.42578125" style="177" bestFit="1" customWidth="1"/>
    <col min="7695" max="7697" width="9.42578125" style="177" customWidth="1"/>
    <col min="7698" max="7698" width="10.5703125" style="177" customWidth="1"/>
    <col min="7699" max="7700" width="9.42578125" style="177" customWidth="1"/>
    <col min="7701" max="7701" width="12.7109375" style="177" customWidth="1"/>
    <col min="7702" max="7702" width="11" style="177" customWidth="1"/>
    <col min="7703" max="7703" width="13.42578125" style="177" customWidth="1"/>
    <col min="7704" max="7705" width="13.7109375" style="177" customWidth="1"/>
    <col min="7706" max="7707" width="15" style="177" customWidth="1"/>
    <col min="7708" max="7714" width="13.7109375" style="177" customWidth="1"/>
    <col min="7715" max="7722" width="15" style="177" customWidth="1"/>
    <col min="7723" max="7937" width="11.42578125" style="177"/>
    <col min="7938" max="7938" width="1.7109375" style="177" customWidth="1"/>
    <col min="7939" max="7939" width="9.140625" style="177" customWidth="1"/>
    <col min="7940" max="7940" width="9.42578125" style="177" customWidth="1"/>
    <col min="7941" max="7941" width="12.5703125" style="177" customWidth="1"/>
    <col min="7942" max="7942" width="13.140625" style="177" customWidth="1"/>
    <col min="7943" max="7943" width="9.42578125" style="177" customWidth="1"/>
    <col min="7944" max="7944" width="12.140625" style="177" customWidth="1"/>
    <col min="7945" max="7946" width="9.42578125" style="177" customWidth="1"/>
    <col min="7947" max="7947" width="13.140625" style="177" customWidth="1"/>
    <col min="7948" max="7948" width="13.140625" style="177" bestFit="1" customWidth="1"/>
    <col min="7949" max="7949" width="9.42578125" style="177" customWidth="1"/>
    <col min="7950" max="7950" width="11.42578125" style="177" bestFit="1" customWidth="1"/>
    <col min="7951" max="7953" width="9.42578125" style="177" customWidth="1"/>
    <col min="7954" max="7954" width="10.5703125" style="177" customWidth="1"/>
    <col min="7955" max="7956" width="9.42578125" style="177" customWidth="1"/>
    <col min="7957" max="7957" width="12.7109375" style="177" customWidth="1"/>
    <col min="7958" max="7958" width="11" style="177" customWidth="1"/>
    <col min="7959" max="7959" width="13.42578125" style="177" customWidth="1"/>
    <col min="7960" max="7961" width="13.7109375" style="177" customWidth="1"/>
    <col min="7962" max="7963" width="15" style="177" customWidth="1"/>
    <col min="7964" max="7970" width="13.7109375" style="177" customWidth="1"/>
    <col min="7971" max="7978" width="15" style="177" customWidth="1"/>
    <col min="7979" max="8193" width="11.42578125" style="177"/>
    <col min="8194" max="8194" width="1.7109375" style="177" customWidth="1"/>
    <col min="8195" max="8195" width="9.140625" style="177" customWidth="1"/>
    <col min="8196" max="8196" width="9.42578125" style="177" customWidth="1"/>
    <col min="8197" max="8197" width="12.5703125" style="177" customWidth="1"/>
    <col min="8198" max="8198" width="13.140625" style="177" customWidth="1"/>
    <col min="8199" max="8199" width="9.42578125" style="177" customWidth="1"/>
    <col min="8200" max="8200" width="12.140625" style="177" customWidth="1"/>
    <col min="8201" max="8202" width="9.42578125" style="177" customWidth="1"/>
    <col min="8203" max="8203" width="13.140625" style="177" customWidth="1"/>
    <col min="8204" max="8204" width="13.140625" style="177" bestFit="1" customWidth="1"/>
    <col min="8205" max="8205" width="9.42578125" style="177" customWidth="1"/>
    <col min="8206" max="8206" width="11.42578125" style="177" bestFit="1" customWidth="1"/>
    <col min="8207" max="8209" width="9.42578125" style="177" customWidth="1"/>
    <col min="8210" max="8210" width="10.5703125" style="177" customWidth="1"/>
    <col min="8211" max="8212" width="9.42578125" style="177" customWidth="1"/>
    <col min="8213" max="8213" width="12.7109375" style="177" customWidth="1"/>
    <col min="8214" max="8214" width="11" style="177" customWidth="1"/>
    <col min="8215" max="8215" width="13.42578125" style="177" customWidth="1"/>
    <col min="8216" max="8217" width="13.7109375" style="177" customWidth="1"/>
    <col min="8218" max="8219" width="15" style="177" customWidth="1"/>
    <col min="8220" max="8226" width="13.7109375" style="177" customWidth="1"/>
    <col min="8227" max="8234" width="15" style="177" customWidth="1"/>
    <col min="8235" max="8449" width="11.42578125" style="177"/>
    <col min="8450" max="8450" width="1.7109375" style="177" customWidth="1"/>
    <col min="8451" max="8451" width="9.140625" style="177" customWidth="1"/>
    <col min="8452" max="8452" width="9.42578125" style="177" customWidth="1"/>
    <col min="8453" max="8453" width="12.5703125" style="177" customWidth="1"/>
    <col min="8454" max="8454" width="13.140625" style="177" customWidth="1"/>
    <col min="8455" max="8455" width="9.42578125" style="177" customWidth="1"/>
    <col min="8456" max="8456" width="12.140625" style="177" customWidth="1"/>
    <col min="8457" max="8458" width="9.42578125" style="177" customWidth="1"/>
    <col min="8459" max="8459" width="13.140625" style="177" customWidth="1"/>
    <col min="8460" max="8460" width="13.140625" style="177" bestFit="1" customWidth="1"/>
    <col min="8461" max="8461" width="9.42578125" style="177" customWidth="1"/>
    <col min="8462" max="8462" width="11.42578125" style="177" bestFit="1" customWidth="1"/>
    <col min="8463" max="8465" width="9.42578125" style="177" customWidth="1"/>
    <col min="8466" max="8466" width="10.5703125" style="177" customWidth="1"/>
    <col min="8467" max="8468" width="9.42578125" style="177" customWidth="1"/>
    <col min="8469" max="8469" width="12.7109375" style="177" customWidth="1"/>
    <col min="8470" max="8470" width="11" style="177" customWidth="1"/>
    <col min="8471" max="8471" width="13.42578125" style="177" customWidth="1"/>
    <col min="8472" max="8473" width="13.7109375" style="177" customWidth="1"/>
    <col min="8474" max="8475" width="15" style="177" customWidth="1"/>
    <col min="8476" max="8482" width="13.7109375" style="177" customWidth="1"/>
    <col min="8483" max="8490" width="15" style="177" customWidth="1"/>
    <col min="8491" max="8705" width="11.42578125" style="177"/>
    <col min="8706" max="8706" width="1.7109375" style="177" customWidth="1"/>
    <col min="8707" max="8707" width="9.140625" style="177" customWidth="1"/>
    <col min="8708" max="8708" width="9.42578125" style="177" customWidth="1"/>
    <col min="8709" max="8709" width="12.5703125" style="177" customWidth="1"/>
    <col min="8710" max="8710" width="13.140625" style="177" customWidth="1"/>
    <col min="8711" max="8711" width="9.42578125" style="177" customWidth="1"/>
    <col min="8712" max="8712" width="12.140625" style="177" customWidth="1"/>
    <col min="8713" max="8714" width="9.42578125" style="177" customWidth="1"/>
    <col min="8715" max="8715" width="13.140625" style="177" customWidth="1"/>
    <col min="8716" max="8716" width="13.140625" style="177" bestFit="1" customWidth="1"/>
    <col min="8717" max="8717" width="9.42578125" style="177" customWidth="1"/>
    <col min="8718" max="8718" width="11.42578125" style="177" bestFit="1" customWidth="1"/>
    <col min="8719" max="8721" width="9.42578125" style="177" customWidth="1"/>
    <col min="8722" max="8722" width="10.5703125" style="177" customWidth="1"/>
    <col min="8723" max="8724" width="9.42578125" style="177" customWidth="1"/>
    <col min="8725" max="8725" width="12.7109375" style="177" customWidth="1"/>
    <col min="8726" max="8726" width="11" style="177" customWidth="1"/>
    <col min="8727" max="8727" width="13.42578125" style="177" customWidth="1"/>
    <col min="8728" max="8729" width="13.7109375" style="177" customWidth="1"/>
    <col min="8730" max="8731" width="15" style="177" customWidth="1"/>
    <col min="8732" max="8738" width="13.7109375" style="177" customWidth="1"/>
    <col min="8739" max="8746" width="15" style="177" customWidth="1"/>
    <col min="8747" max="8961" width="11.42578125" style="177"/>
    <col min="8962" max="8962" width="1.7109375" style="177" customWidth="1"/>
    <col min="8963" max="8963" width="9.140625" style="177" customWidth="1"/>
    <col min="8964" max="8964" width="9.42578125" style="177" customWidth="1"/>
    <col min="8965" max="8965" width="12.5703125" style="177" customWidth="1"/>
    <col min="8966" max="8966" width="13.140625" style="177" customWidth="1"/>
    <col min="8967" max="8967" width="9.42578125" style="177" customWidth="1"/>
    <col min="8968" max="8968" width="12.140625" style="177" customWidth="1"/>
    <col min="8969" max="8970" width="9.42578125" style="177" customWidth="1"/>
    <col min="8971" max="8971" width="13.140625" style="177" customWidth="1"/>
    <col min="8972" max="8972" width="13.140625" style="177" bestFit="1" customWidth="1"/>
    <col min="8973" max="8973" width="9.42578125" style="177" customWidth="1"/>
    <col min="8974" max="8974" width="11.42578125" style="177" bestFit="1" customWidth="1"/>
    <col min="8975" max="8977" width="9.42578125" style="177" customWidth="1"/>
    <col min="8978" max="8978" width="10.5703125" style="177" customWidth="1"/>
    <col min="8979" max="8980" width="9.42578125" style="177" customWidth="1"/>
    <col min="8981" max="8981" width="12.7109375" style="177" customWidth="1"/>
    <col min="8982" max="8982" width="11" style="177" customWidth="1"/>
    <col min="8983" max="8983" width="13.42578125" style="177" customWidth="1"/>
    <col min="8984" max="8985" width="13.7109375" style="177" customWidth="1"/>
    <col min="8986" max="8987" width="15" style="177" customWidth="1"/>
    <col min="8988" max="8994" width="13.7109375" style="177" customWidth="1"/>
    <col min="8995" max="9002" width="15" style="177" customWidth="1"/>
    <col min="9003" max="9217" width="11.42578125" style="177"/>
    <col min="9218" max="9218" width="1.7109375" style="177" customWidth="1"/>
    <col min="9219" max="9219" width="9.140625" style="177" customWidth="1"/>
    <col min="9220" max="9220" width="9.42578125" style="177" customWidth="1"/>
    <col min="9221" max="9221" width="12.5703125" style="177" customWidth="1"/>
    <col min="9222" max="9222" width="13.140625" style="177" customWidth="1"/>
    <col min="9223" max="9223" width="9.42578125" style="177" customWidth="1"/>
    <col min="9224" max="9224" width="12.140625" style="177" customWidth="1"/>
    <col min="9225" max="9226" width="9.42578125" style="177" customWidth="1"/>
    <col min="9227" max="9227" width="13.140625" style="177" customWidth="1"/>
    <col min="9228" max="9228" width="13.140625" style="177" bestFit="1" customWidth="1"/>
    <col min="9229" max="9229" width="9.42578125" style="177" customWidth="1"/>
    <col min="9230" max="9230" width="11.42578125" style="177" bestFit="1" customWidth="1"/>
    <col min="9231" max="9233" width="9.42578125" style="177" customWidth="1"/>
    <col min="9234" max="9234" width="10.5703125" style="177" customWidth="1"/>
    <col min="9235" max="9236" width="9.42578125" style="177" customWidth="1"/>
    <col min="9237" max="9237" width="12.7109375" style="177" customWidth="1"/>
    <col min="9238" max="9238" width="11" style="177" customWidth="1"/>
    <col min="9239" max="9239" width="13.42578125" style="177" customWidth="1"/>
    <col min="9240" max="9241" width="13.7109375" style="177" customWidth="1"/>
    <col min="9242" max="9243" width="15" style="177" customWidth="1"/>
    <col min="9244" max="9250" width="13.7109375" style="177" customWidth="1"/>
    <col min="9251" max="9258" width="15" style="177" customWidth="1"/>
    <col min="9259" max="9473" width="11.42578125" style="177"/>
    <col min="9474" max="9474" width="1.7109375" style="177" customWidth="1"/>
    <col min="9475" max="9475" width="9.140625" style="177" customWidth="1"/>
    <col min="9476" max="9476" width="9.42578125" style="177" customWidth="1"/>
    <col min="9477" max="9477" width="12.5703125" style="177" customWidth="1"/>
    <col min="9478" max="9478" width="13.140625" style="177" customWidth="1"/>
    <col min="9479" max="9479" width="9.42578125" style="177" customWidth="1"/>
    <col min="9480" max="9480" width="12.140625" style="177" customWidth="1"/>
    <col min="9481" max="9482" width="9.42578125" style="177" customWidth="1"/>
    <col min="9483" max="9483" width="13.140625" style="177" customWidth="1"/>
    <col min="9484" max="9484" width="13.140625" style="177" bestFit="1" customWidth="1"/>
    <col min="9485" max="9485" width="9.42578125" style="177" customWidth="1"/>
    <col min="9486" max="9486" width="11.42578125" style="177" bestFit="1" customWidth="1"/>
    <col min="9487" max="9489" width="9.42578125" style="177" customWidth="1"/>
    <col min="9490" max="9490" width="10.5703125" style="177" customWidth="1"/>
    <col min="9491" max="9492" width="9.42578125" style="177" customWidth="1"/>
    <col min="9493" max="9493" width="12.7109375" style="177" customWidth="1"/>
    <col min="9494" max="9494" width="11" style="177" customWidth="1"/>
    <col min="9495" max="9495" width="13.42578125" style="177" customWidth="1"/>
    <col min="9496" max="9497" width="13.7109375" style="177" customWidth="1"/>
    <col min="9498" max="9499" width="15" style="177" customWidth="1"/>
    <col min="9500" max="9506" width="13.7109375" style="177" customWidth="1"/>
    <col min="9507" max="9514" width="15" style="177" customWidth="1"/>
    <col min="9515" max="9729" width="11.42578125" style="177"/>
    <col min="9730" max="9730" width="1.7109375" style="177" customWidth="1"/>
    <col min="9731" max="9731" width="9.140625" style="177" customWidth="1"/>
    <col min="9732" max="9732" width="9.42578125" style="177" customWidth="1"/>
    <col min="9733" max="9733" width="12.5703125" style="177" customWidth="1"/>
    <col min="9734" max="9734" width="13.140625" style="177" customWidth="1"/>
    <col min="9735" max="9735" width="9.42578125" style="177" customWidth="1"/>
    <col min="9736" max="9736" width="12.140625" style="177" customWidth="1"/>
    <col min="9737" max="9738" width="9.42578125" style="177" customWidth="1"/>
    <col min="9739" max="9739" width="13.140625" style="177" customWidth="1"/>
    <col min="9740" max="9740" width="13.140625" style="177" bestFit="1" customWidth="1"/>
    <col min="9741" max="9741" width="9.42578125" style="177" customWidth="1"/>
    <col min="9742" max="9742" width="11.42578125" style="177" bestFit="1" customWidth="1"/>
    <col min="9743" max="9745" width="9.42578125" style="177" customWidth="1"/>
    <col min="9746" max="9746" width="10.5703125" style="177" customWidth="1"/>
    <col min="9747" max="9748" width="9.42578125" style="177" customWidth="1"/>
    <col min="9749" max="9749" width="12.7109375" style="177" customWidth="1"/>
    <col min="9750" max="9750" width="11" style="177" customWidth="1"/>
    <col min="9751" max="9751" width="13.42578125" style="177" customWidth="1"/>
    <col min="9752" max="9753" width="13.7109375" style="177" customWidth="1"/>
    <col min="9754" max="9755" width="15" style="177" customWidth="1"/>
    <col min="9756" max="9762" width="13.7109375" style="177" customWidth="1"/>
    <col min="9763" max="9770" width="15" style="177" customWidth="1"/>
    <col min="9771" max="9985" width="11.42578125" style="177"/>
    <col min="9986" max="9986" width="1.7109375" style="177" customWidth="1"/>
    <col min="9987" max="9987" width="9.140625" style="177" customWidth="1"/>
    <col min="9988" max="9988" width="9.42578125" style="177" customWidth="1"/>
    <col min="9989" max="9989" width="12.5703125" style="177" customWidth="1"/>
    <col min="9990" max="9990" width="13.140625" style="177" customWidth="1"/>
    <col min="9991" max="9991" width="9.42578125" style="177" customWidth="1"/>
    <col min="9992" max="9992" width="12.140625" style="177" customWidth="1"/>
    <col min="9993" max="9994" width="9.42578125" style="177" customWidth="1"/>
    <col min="9995" max="9995" width="13.140625" style="177" customWidth="1"/>
    <col min="9996" max="9996" width="13.140625" style="177" bestFit="1" customWidth="1"/>
    <col min="9997" max="9997" width="9.42578125" style="177" customWidth="1"/>
    <col min="9998" max="9998" width="11.42578125" style="177" bestFit="1" customWidth="1"/>
    <col min="9999" max="10001" width="9.42578125" style="177" customWidth="1"/>
    <col min="10002" max="10002" width="10.5703125" style="177" customWidth="1"/>
    <col min="10003" max="10004" width="9.42578125" style="177" customWidth="1"/>
    <col min="10005" max="10005" width="12.7109375" style="177" customWidth="1"/>
    <col min="10006" max="10006" width="11" style="177" customWidth="1"/>
    <col min="10007" max="10007" width="13.42578125" style="177" customWidth="1"/>
    <col min="10008" max="10009" width="13.7109375" style="177" customWidth="1"/>
    <col min="10010" max="10011" width="15" style="177" customWidth="1"/>
    <col min="10012" max="10018" width="13.7109375" style="177" customWidth="1"/>
    <col min="10019" max="10026" width="15" style="177" customWidth="1"/>
    <col min="10027" max="10241" width="11.42578125" style="177"/>
    <col min="10242" max="10242" width="1.7109375" style="177" customWidth="1"/>
    <col min="10243" max="10243" width="9.140625" style="177" customWidth="1"/>
    <col min="10244" max="10244" width="9.42578125" style="177" customWidth="1"/>
    <col min="10245" max="10245" width="12.5703125" style="177" customWidth="1"/>
    <col min="10246" max="10246" width="13.140625" style="177" customWidth="1"/>
    <col min="10247" max="10247" width="9.42578125" style="177" customWidth="1"/>
    <col min="10248" max="10248" width="12.140625" style="177" customWidth="1"/>
    <col min="10249" max="10250" width="9.42578125" style="177" customWidth="1"/>
    <col min="10251" max="10251" width="13.140625" style="177" customWidth="1"/>
    <col min="10252" max="10252" width="13.140625" style="177" bestFit="1" customWidth="1"/>
    <col min="10253" max="10253" width="9.42578125" style="177" customWidth="1"/>
    <col min="10254" max="10254" width="11.42578125" style="177" bestFit="1" customWidth="1"/>
    <col min="10255" max="10257" width="9.42578125" style="177" customWidth="1"/>
    <col min="10258" max="10258" width="10.5703125" style="177" customWidth="1"/>
    <col min="10259" max="10260" width="9.42578125" style="177" customWidth="1"/>
    <col min="10261" max="10261" width="12.7109375" style="177" customWidth="1"/>
    <col min="10262" max="10262" width="11" style="177" customWidth="1"/>
    <col min="10263" max="10263" width="13.42578125" style="177" customWidth="1"/>
    <col min="10264" max="10265" width="13.7109375" style="177" customWidth="1"/>
    <col min="10266" max="10267" width="15" style="177" customWidth="1"/>
    <col min="10268" max="10274" width="13.7109375" style="177" customWidth="1"/>
    <col min="10275" max="10282" width="15" style="177" customWidth="1"/>
    <col min="10283" max="10497" width="11.42578125" style="177"/>
    <col min="10498" max="10498" width="1.7109375" style="177" customWidth="1"/>
    <col min="10499" max="10499" width="9.140625" style="177" customWidth="1"/>
    <col min="10500" max="10500" width="9.42578125" style="177" customWidth="1"/>
    <col min="10501" max="10501" width="12.5703125" style="177" customWidth="1"/>
    <col min="10502" max="10502" width="13.140625" style="177" customWidth="1"/>
    <col min="10503" max="10503" width="9.42578125" style="177" customWidth="1"/>
    <col min="10504" max="10504" width="12.140625" style="177" customWidth="1"/>
    <col min="10505" max="10506" width="9.42578125" style="177" customWidth="1"/>
    <col min="10507" max="10507" width="13.140625" style="177" customWidth="1"/>
    <col min="10508" max="10508" width="13.140625" style="177" bestFit="1" customWidth="1"/>
    <col min="10509" max="10509" width="9.42578125" style="177" customWidth="1"/>
    <col min="10510" max="10510" width="11.42578125" style="177" bestFit="1" customWidth="1"/>
    <col min="10511" max="10513" width="9.42578125" style="177" customWidth="1"/>
    <col min="10514" max="10514" width="10.5703125" style="177" customWidth="1"/>
    <col min="10515" max="10516" width="9.42578125" style="177" customWidth="1"/>
    <col min="10517" max="10517" width="12.7109375" style="177" customWidth="1"/>
    <col min="10518" max="10518" width="11" style="177" customWidth="1"/>
    <col min="10519" max="10519" width="13.42578125" style="177" customWidth="1"/>
    <col min="10520" max="10521" width="13.7109375" style="177" customWidth="1"/>
    <col min="10522" max="10523" width="15" style="177" customWidth="1"/>
    <col min="10524" max="10530" width="13.7109375" style="177" customWidth="1"/>
    <col min="10531" max="10538" width="15" style="177" customWidth="1"/>
    <col min="10539" max="10753" width="11.42578125" style="177"/>
    <col min="10754" max="10754" width="1.7109375" style="177" customWidth="1"/>
    <col min="10755" max="10755" width="9.140625" style="177" customWidth="1"/>
    <col min="10756" max="10756" width="9.42578125" style="177" customWidth="1"/>
    <col min="10757" max="10757" width="12.5703125" style="177" customWidth="1"/>
    <col min="10758" max="10758" width="13.140625" style="177" customWidth="1"/>
    <col min="10759" max="10759" width="9.42578125" style="177" customWidth="1"/>
    <col min="10760" max="10760" width="12.140625" style="177" customWidth="1"/>
    <col min="10761" max="10762" width="9.42578125" style="177" customWidth="1"/>
    <col min="10763" max="10763" width="13.140625" style="177" customWidth="1"/>
    <col min="10764" max="10764" width="13.140625" style="177" bestFit="1" customWidth="1"/>
    <col min="10765" max="10765" width="9.42578125" style="177" customWidth="1"/>
    <col min="10766" max="10766" width="11.42578125" style="177" bestFit="1" customWidth="1"/>
    <col min="10767" max="10769" width="9.42578125" style="177" customWidth="1"/>
    <col min="10770" max="10770" width="10.5703125" style="177" customWidth="1"/>
    <col min="10771" max="10772" width="9.42578125" style="177" customWidth="1"/>
    <col min="10773" max="10773" width="12.7109375" style="177" customWidth="1"/>
    <col min="10774" max="10774" width="11" style="177" customWidth="1"/>
    <col min="10775" max="10775" width="13.42578125" style="177" customWidth="1"/>
    <col min="10776" max="10777" width="13.7109375" style="177" customWidth="1"/>
    <col min="10778" max="10779" width="15" style="177" customWidth="1"/>
    <col min="10780" max="10786" width="13.7109375" style="177" customWidth="1"/>
    <col min="10787" max="10794" width="15" style="177" customWidth="1"/>
    <col min="10795" max="11009" width="11.42578125" style="177"/>
    <col min="11010" max="11010" width="1.7109375" style="177" customWidth="1"/>
    <col min="11011" max="11011" width="9.140625" style="177" customWidth="1"/>
    <col min="11012" max="11012" width="9.42578125" style="177" customWidth="1"/>
    <col min="11013" max="11013" width="12.5703125" style="177" customWidth="1"/>
    <col min="11014" max="11014" width="13.140625" style="177" customWidth="1"/>
    <col min="11015" max="11015" width="9.42578125" style="177" customWidth="1"/>
    <col min="11016" max="11016" width="12.140625" style="177" customWidth="1"/>
    <col min="11017" max="11018" width="9.42578125" style="177" customWidth="1"/>
    <col min="11019" max="11019" width="13.140625" style="177" customWidth="1"/>
    <col min="11020" max="11020" width="13.140625" style="177" bestFit="1" customWidth="1"/>
    <col min="11021" max="11021" width="9.42578125" style="177" customWidth="1"/>
    <col min="11022" max="11022" width="11.42578125" style="177" bestFit="1" customWidth="1"/>
    <col min="11023" max="11025" width="9.42578125" style="177" customWidth="1"/>
    <col min="11026" max="11026" width="10.5703125" style="177" customWidth="1"/>
    <col min="11027" max="11028" width="9.42578125" style="177" customWidth="1"/>
    <col min="11029" max="11029" width="12.7109375" style="177" customWidth="1"/>
    <col min="11030" max="11030" width="11" style="177" customWidth="1"/>
    <col min="11031" max="11031" width="13.42578125" style="177" customWidth="1"/>
    <col min="11032" max="11033" width="13.7109375" style="177" customWidth="1"/>
    <col min="11034" max="11035" width="15" style="177" customWidth="1"/>
    <col min="11036" max="11042" width="13.7109375" style="177" customWidth="1"/>
    <col min="11043" max="11050" width="15" style="177" customWidth="1"/>
    <col min="11051" max="11265" width="11.42578125" style="177"/>
    <col min="11266" max="11266" width="1.7109375" style="177" customWidth="1"/>
    <col min="11267" max="11267" width="9.140625" style="177" customWidth="1"/>
    <col min="11268" max="11268" width="9.42578125" style="177" customWidth="1"/>
    <col min="11269" max="11269" width="12.5703125" style="177" customWidth="1"/>
    <col min="11270" max="11270" width="13.140625" style="177" customWidth="1"/>
    <col min="11271" max="11271" width="9.42578125" style="177" customWidth="1"/>
    <col min="11272" max="11272" width="12.140625" style="177" customWidth="1"/>
    <col min="11273" max="11274" width="9.42578125" style="177" customWidth="1"/>
    <col min="11275" max="11275" width="13.140625" style="177" customWidth="1"/>
    <col min="11276" max="11276" width="13.140625" style="177" bestFit="1" customWidth="1"/>
    <col min="11277" max="11277" width="9.42578125" style="177" customWidth="1"/>
    <col min="11278" max="11278" width="11.42578125" style="177" bestFit="1" customWidth="1"/>
    <col min="11279" max="11281" width="9.42578125" style="177" customWidth="1"/>
    <col min="11282" max="11282" width="10.5703125" style="177" customWidth="1"/>
    <col min="11283" max="11284" width="9.42578125" style="177" customWidth="1"/>
    <col min="11285" max="11285" width="12.7109375" style="177" customWidth="1"/>
    <col min="11286" max="11286" width="11" style="177" customWidth="1"/>
    <col min="11287" max="11287" width="13.42578125" style="177" customWidth="1"/>
    <col min="11288" max="11289" width="13.7109375" style="177" customWidth="1"/>
    <col min="11290" max="11291" width="15" style="177" customWidth="1"/>
    <col min="11292" max="11298" width="13.7109375" style="177" customWidth="1"/>
    <col min="11299" max="11306" width="15" style="177" customWidth="1"/>
    <col min="11307" max="11521" width="11.42578125" style="177"/>
    <col min="11522" max="11522" width="1.7109375" style="177" customWidth="1"/>
    <col min="11523" max="11523" width="9.140625" style="177" customWidth="1"/>
    <col min="11524" max="11524" width="9.42578125" style="177" customWidth="1"/>
    <col min="11525" max="11525" width="12.5703125" style="177" customWidth="1"/>
    <col min="11526" max="11526" width="13.140625" style="177" customWidth="1"/>
    <col min="11527" max="11527" width="9.42578125" style="177" customWidth="1"/>
    <col min="11528" max="11528" width="12.140625" style="177" customWidth="1"/>
    <col min="11529" max="11530" width="9.42578125" style="177" customWidth="1"/>
    <col min="11531" max="11531" width="13.140625" style="177" customWidth="1"/>
    <col min="11532" max="11532" width="13.140625" style="177" bestFit="1" customWidth="1"/>
    <col min="11533" max="11533" width="9.42578125" style="177" customWidth="1"/>
    <col min="11534" max="11534" width="11.42578125" style="177" bestFit="1" customWidth="1"/>
    <col min="11535" max="11537" width="9.42578125" style="177" customWidth="1"/>
    <col min="11538" max="11538" width="10.5703125" style="177" customWidth="1"/>
    <col min="11539" max="11540" width="9.42578125" style="177" customWidth="1"/>
    <col min="11541" max="11541" width="12.7109375" style="177" customWidth="1"/>
    <col min="11542" max="11542" width="11" style="177" customWidth="1"/>
    <col min="11543" max="11543" width="13.42578125" style="177" customWidth="1"/>
    <col min="11544" max="11545" width="13.7109375" style="177" customWidth="1"/>
    <col min="11546" max="11547" width="15" style="177" customWidth="1"/>
    <col min="11548" max="11554" width="13.7109375" style="177" customWidth="1"/>
    <col min="11555" max="11562" width="15" style="177" customWidth="1"/>
    <col min="11563" max="11777" width="11.42578125" style="177"/>
    <col min="11778" max="11778" width="1.7109375" style="177" customWidth="1"/>
    <col min="11779" max="11779" width="9.140625" style="177" customWidth="1"/>
    <col min="11780" max="11780" width="9.42578125" style="177" customWidth="1"/>
    <col min="11781" max="11781" width="12.5703125" style="177" customWidth="1"/>
    <col min="11782" max="11782" width="13.140625" style="177" customWidth="1"/>
    <col min="11783" max="11783" width="9.42578125" style="177" customWidth="1"/>
    <col min="11784" max="11784" width="12.140625" style="177" customWidth="1"/>
    <col min="11785" max="11786" width="9.42578125" style="177" customWidth="1"/>
    <col min="11787" max="11787" width="13.140625" style="177" customWidth="1"/>
    <col min="11788" max="11788" width="13.140625" style="177" bestFit="1" customWidth="1"/>
    <col min="11789" max="11789" width="9.42578125" style="177" customWidth="1"/>
    <col min="11790" max="11790" width="11.42578125" style="177" bestFit="1" customWidth="1"/>
    <col min="11791" max="11793" width="9.42578125" style="177" customWidth="1"/>
    <col min="11794" max="11794" width="10.5703125" style="177" customWidth="1"/>
    <col min="11795" max="11796" width="9.42578125" style="177" customWidth="1"/>
    <col min="11797" max="11797" width="12.7109375" style="177" customWidth="1"/>
    <col min="11798" max="11798" width="11" style="177" customWidth="1"/>
    <col min="11799" max="11799" width="13.42578125" style="177" customWidth="1"/>
    <col min="11800" max="11801" width="13.7109375" style="177" customWidth="1"/>
    <col min="11802" max="11803" width="15" style="177" customWidth="1"/>
    <col min="11804" max="11810" width="13.7109375" style="177" customWidth="1"/>
    <col min="11811" max="11818" width="15" style="177" customWidth="1"/>
    <col min="11819" max="12033" width="11.42578125" style="177"/>
    <col min="12034" max="12034" width="1.7109375" style="177" customWidth="1"/>
    <col min="12035" max="12035" width="9.140625" style="177" customWidth="1"/>
    <col min="12036" max="12036" width="9.42578125" style="177" customWidth="1"/>
    <col min="12037" max="12037" width="12.5703125" style="177" customWidth="1"/>
    <col min="12038" max="12038" width="13.140625" style="177" customWidth="1"/>
    <col min="12039" max="12039" width="9.42578125" style="177" customWidth="1"/>
    <col min="12040" max="12040" width="12.140625" style="177" customWidth="1"/>
    <col min="12041" max="12042" width="9.42578125" style="177" customWidth="1"/>
    <col min="12043" max="12043" width="13.140625" style="177" customWidth="1"/>
    <col min="12044" max="12044" width="13.140625" style="177" bestFit="1" customWidth="1"/>
    <col min="12045" max="12045" width="9.42578125" style="177" customWidth="1"/>
    <col min="12046" max="12046" width="11.42578125" style="177" bestFit="1" customWidth="1"/>
    <col min="12047" max="12049" width="9.42578125" style="177" customWidth="1"/>
    <col min="12050" max="12050" width="10.5703125" style="177" customWidth="1"/>
    <col min="12051" max="12052" width="9.42578125" style="177" customWidth="1"/>
    <col min="12053" max="12053" width="12.7109375" style="177" customWidth="1"/>
    <col min="12054" max="12054" width="11" style="177" customWidth="1"/>
    <col min="12055" max="12055" width="13.42578125" style="177" customWidth="1"/>
    <col min="12056" max="12057" width="13.7109375" style="177" customWidth="1"/>
    <col min="12058" max="12059" width="15" style="177" customWidth="1"/>
    <col min="12060" max="12066" width="13.7109375" style="177" customWidth="1"/>
    <col min="12067" max="12074" width="15" style="177" customWidth="1"/>
    <col min="12075" max="12289" width="11.42578125" style="177"/>
    <col min="12290" max="12290" width="1.7109375" style="177" customWidth="1"/>
    <col min="12291" max="12291" width="9.140625" style="177" customWidth="1"/>
    <col min="12292" max="12292" width="9.42578125" style="177" customWidth="1"/>
    <col min="12293" max="12293" width="12.5703125" style="177" customWidth="1"/>
    <col min="12294" max="12294" width="13.140625" style="177" customWidth="1"/>
    <col min="12295" max="12295" width="9.42578125" style="177" customWidth="1"/>
    <col min="12296" max="12296" width="12.140625" style="177" customWidth="1"/>
    <col min="12297" max="12298" width="9.42578125" style="177" customWidth="1"/>
    <col min="12299" max="12299" width="13.140625" style="177" customWidth="1"/>
    <col min="12300" max="12300" width="13.140625" style="177" bestFit="1" customWidth="1"/>
    <col min="12301" max="12301" width="9.42578125" style="177" customWidth="1"/>
    <col min="12302" max="12302" width="11.42578125" style="177" bestFit="1" customWidth="1"/>
    <col min="12303" max="12305" width="9.42578125" style="177" customWidth="1"/>
    <col min="12306" max="12306" width="10.5703125" style="177" customWidth="1"/>
    <col min="12307" max="12308" width="9.42578125" style="177" customWidth="1"/>
    <col min="12309" max="12309" width="12.7109375" style="177" customWidth="1"/>
    <col min="12310" max="12310" width="11" style="177" customWidth="1"/>
    <col min="12311" max="12311" width="13.42578125" style="177" customWidth="1"/>
    <col min="12312" max="12313" width="13.7109375" style="177" customWidth="1"/>
    <col min="12314" max="12315" width="15" style="177" customWidth="1"/>
    <col min="12316" max="12322" width="13.7109375" style="177" customWidth="1"/>
    <col min="12323" max="12330" width="15" style="177" customWidth="1"/>
    <col min="12331" max="12545" width="11.42578125" style="177"/>
    <col min="12546" max="12546" width="1.7109375" style="177" customWidth="1"/>
    <col min="12547" max="12547" width="9.140625" style="177" customWidth="1"/>
    <col min="12548" max="12548" width="9.42578125" style="177" customWidth="1"/>
    <col min="12549" max="12549" width="12.5703125" style="177" customWidth="1"/>
    <col min="12550" max="12550" width="13.140625" style="177" customWidth="1"/>
    <col min="12551" max="12551" width="9.42578125" style="177" customWidth="1"/>
    <col min="12552" max="12552" width="12.140625" style="177" customWidth="1"/>
    <col min="12553" max="12554" width="9.42578125" style="177" customWidth="1"/>
    <col min="12555" max="12555" width="13.140625" style="177" customWidth="1"/>
    <col min="12556" max="12556" width="13.140625" style="177" bestFit="1" customWidth="1"/>
    <col min="12557" max="12557" width="9.42578125" style="177" customWidth="1"/>
    <col min="12558" max="12558" width="11.42578125" style="177" bestFit="1" customWidth="1"/>
    <col min="12559" max="12561" width="9.42578125" style="177" customWidth="1"/>
    <col min="12562" max="12562" width="10.5703125" style="177" customWidth="1"/>
    <col min="12563" max="12564" width="9.42578125" style="177" customWidth="1"/>
    <col min="12565" max="12565" width="12.7109375" style="177" customWidth="1"/>
    <col min="12566" max="12566" width="11" style="177" customWidth="1"/>
    <col min="12567" max="12567" width="13.42578125" style="177" customWidth="1"/>
    <col min="12568" max="12569" width="13.7109375" style="177" customWidth="1"/>
    <col min="12570" max="12571" width="15" style="177" customWidth="1"/>
    <col min="12572" max="12578" width="13.7109375" style="177" customWidth="1"/>
    <col min="12579" max="12586" width="15" style="177" customWidth="1"/>
    <col min="12587" max="12801" width="11.42578125" style="177"/>
    <col min="12802" max="12802" width="1.7109375" style="177" customWidth="1"/>
    <col min="12803" max="12803" width="9.140625" style="177" customWidth="1"/>
    <col min="12804" max="12804" width="9.42578125" style="177" customWidth="1"/>
    <col min="12805" max="12805" width="12.5703125" style="177" customWidth="1"/>
    <col min="12806" max="12806" width="13.140625" style="177" customWidth="1"/>
    <col min="12807" max="12807" width="9.42578125" style="177" customWidth="1"/>
    <col min="12808" max="12808" width="12.140625" style="177" customWidth="1"/>
    <col min="12809" max="12810" width="9.42578125" style="177" customWidth="1"/>
    <col min="12811" max="12811" width="13.140625" style="177" customWidth="1"/>
    <col min="12812" max="12812" width="13.140625" style="177" bestFit="1" customWidth="1"/>
    <col min="12813" max="12813" width="9.42578125" style="177" customWidth="1"/>
    <col min="12814" max="12814" width="11.42578125" style="177" bestFit="1" customWidth="1"/>
    <col min="12815" max="12817" width="9.42578125" style="177" customWidth="1"/>
    <col min="12818" max="12818" width="10.5703125" style="177" customWidth="1"/>
    <col min="12819" max="12820" width="9.42578125" style="177" customWidth="1"/>
    <col min="12821" max="12821" width="12.7109375" style="177" customWidth="1"/>
    <col min="12822" max="12822" width="11" style="177" customWidth="1"/>
    <col min="12823" max="12823" width="13.42578125" style="177" customWidth="1"/>
    <col min="12824" max="12825" width="13.7109375" style="177" customWidth="1"/>
    <col min="12826" max="12827" width="15" style="177" customWidth="1"/>
    <col min="12828" max="12834" width="13.7109375" style="177" customWidth="1"/>
    <col min="12835" max="12842" width="15" style="177" customWidth="1"/>
    <col min="12843" max="13057" width="11.42578125" style="177"/>
    <col min="13058" max="13058" width="1.7109375" style="177" customWidth="1"/>
    <col min="13059" max="13059" width="9.140625" style="177" customWidth="1"/>
    <col min="13060" max="13060" width="9.42578125" style="177" customWidth="1"/>
    <col min="13061" max="13061" width="12.5703125" style="177" customWidth="1"/>
    <col min="13062" max="13062" width="13.140625" style="177" customWidth="1"/>
    <col min="13063" max="13063" width="9.42578125" style="177" customWidth="1"/>
    <col min="13064" max="13064" width="12.140625" style="177" customWidth="1"/>
    <col min="13065" max="13066" width="9.42578125" style="177" customWidth="1"/>
    <col min="13067" max="13067" width="13.140625" style="177" customWidth="1"/>
    <col min="13068" max="13068" width="13.140625" style="177" bestFit="1" customWidth="1"/>
    <col min="13069" max="13069" width="9.42578125" style="177" customWidth="1"/>
    <col min="13070" max="13070" width="11.42578125" style="177" bestFit="1" customWidth="1"/>
    <col min="13071" max="13073" width="9.42578125" style="177" customWidth="1"/>
    <col min="13074" max="13074" width="10.5703125" style="177" customWidth="1"/>
    <col min="13075" max="13076" width="9.42578125" style="177" customWidth="1"/>
    <col min="13077" max="13077" width="12.7109375" style="177" customWidth="1"/>
    <col min="13078" max="13078" width="11" style="177" customWidth="1"/>
    <col min="13079" max="13079" width="13.42578125" style="177" customWidth="1"/>
    <col min="13080" max="13081" width="13.7109375" style="177" customWidth="1"/>
    <col min="13082" max="13083" width="15" style="177" customWidth="1"/>
    <col min="13084" max="13090" width="13.7109375" style="177" customWidth="1"/>
    <col min="13091" max="13098" width="15" style="177" customWidth="1"/>
    <col min="13099" max="13313" width="11.42578125" style="177"/>
    <col min="13314" max="13314" width="1.7109375" style="177" customWidth="1"/>
    <col min="13315" max="13315" width="9.140625" style="177" customWidth="1"/>
    <col min="13316" max="13316" width="9.42578125" style="177" customWidth="1"/>
    <col min="13317" max="13317" width="12.5703125" style="177" customWidth="1"/>
    <col min="13318" max="13318" width="13.140625" style="177" customWidth="1"/>
    <col min="13319" max="13319" width="9.42578125" style="177" customWidth="1"/>
    <col min="13320" max="13320" width="12.140625" style="177" customWidth="1"/>
    <col min="13321" max="13322" width="9.42578125" style="177" customWidth="1"/>
    <col min="13323" max="13323" width="13.140625" style="177" customWidth="1"/>
    <col min="13324" max="13324" width="13.140625" style="177" bestFit="1" customWidth="1"/>
    <col min="13325" max="13325" width="9.42578125" style="177" customWidth="1"/>
    <col min="13326" max="13326" width="11.42578125" style="177" bestFit="1" customWidth="1"/>
    <col min="13327" max="13329" width="9.42578125" style="177" customWidth="1"/>
    <col min="13330" max="13330" width="10.5703125" style="177" customWidth="1"/>
    <col min="13331" max="13332" width="9.42578125" style="177" customWidth="1"/>
    <col min="13333" max="13333" width="12.7109375" style="177" customWidth="1"/>
    <col min="13334" max="13334" width="11" style="177" customWidth="1"/>
    <col min="13335" max="13335" width="13.42578125" style="177" customWidth="1"/>
    <col min="13336" max="13337" width="13.7109375" style="177" customWidth="1"/>
    <col min="13338" max="13339" width="15" style="177" customWidth="1"/>
    <col min="13340" max="13346" width="13.7109375" style="177" customWidth="1"/>
    <col min="13347" max="13354" width="15" style="177" customWidth="1"/>
    <col min="13355" max="13569" width="11.42578125" style="177"/>
    <col min="13570" max="13570" width="1.7109375" style="177" customWidth="1"/>
    <col min="13571" max="13571" width="9.140625" style="177" customWidth="1"/>
    <col min="13572" max="13572" width="9.42578125" style="177" customWidth="1"/>
    <col min="13573" max="13573" width="12.5703125" style="177" customWidth="1"/>
    <col min="13574" max="13574" width="13.140625" style="177" customWidth="1"/>
    <col min="13575" max="13575" width="9.42578125" style="177" customWidth="1"/>
    <col min="13576" max="13576" width="12.140625" style="177" customWidth="1"/>
    <col min="13577" max="13578" width="9.42578125" style="177" customWidth="1"/>
    <col min="13579" max="13579" width="13.140625" style="177" customWidth="1"/>
    <col min="13580" max="13580" width="13.140625" style="177" bestFit="1" customWidth="1"/>
    <col min="13581" max="13581" width="9.42578125" style="177" customWidth="1"/>
    <col min="13582" max="13582" width="11.42578125" style="177" bestFit="1" customWidth="1"/>
    <col min="13583" max="13585" width="9.42578125" style="177" customWidth="1"/>
    <col min="13586" max="13586" width="10.5703125" style="177" customWidth="1"/>
    <col min="13587" max="13588" width="9.42578125" style="177" customWidth="1"/>
    <col min="13589" max="13589" width="12.7109375" style="177" customWidth="1"/>
    <col min="13590" max="13590" width="11" style="177" customWidth="1"/>
    <col min="13591" max="13591" width="13.42578125" style="177" customWidth="1"/>
    <col min="13592" max="13593" width="13.7109375" style="177" customWidth="1"/>
    <col min="13594" max="13595" width="15" style="177" customWidth="1"/>
    <col min="13596" max="13602" width="13.7109375" style="177" customWidth="1"/>
    <col min="13603" max="13610" width="15" style="177" customWidth="1"/>
    <col min="13611" max="13825" width="11.42578125" style="177"/>
    <col min="13826" max="13826" width="1.7109375" style="177" customWidth="1"/>
    <col min="13827" max="13827" width="9.140625" style="177" customWidth="1"/>
    <col min="13828" max="13828" width="9.42578125" style="177" customWidth="1"/>
    <col min="13829" max="13829" width="12.5703125" style="177" customWidth="1"/>
    <col min="13830" max="13830" width="13.140625" style="177" customWidth="1"/>
    <col min="13831" max="13831" width="9.42578125" style="177" customWidth="1"/>
    <col min="13832" max="13832" width="12.140625" style="177" customWidth="1"/>
    <col min="13833" max="13834" width="9.42578125" style="177" customWidth="1"/>
    <col min="13835" max="13835" width="13.140625" style="177" customWidth="1"/>
    <col min="13836" max="13836" width="13.140625" style="177" bestFit="1" customWidth="1"/>
    <col min="13837" max="13837" width="9.42578125" style="177" customWidth="1"/>
    <col min="13838" max="13838" width="11.42578125" style="177" bestFit="1" customWidth="1"/>
    <col min="13839" max="13841" width="9.42578125" style="177" customWidth="1"/>
    <col min="13842" max="13842" width="10.5703125" style="177" customWidth="1"/>
    <col min="13843" max="13844" width="9.42578125" style="177" customWidth="1"/>
    <col min="13845" max="13845" width="12.7109375" style="177" customWidth="1"/>
    <col min="13846" max="13846" width="11" style="177" customWidth="1"/>
    <col min="13847" max="13847" width="13.42578125" style="177" customWidth="1"/>
    <col min="13848" max="13849" width="13.7109375" style="177" customWidth="1"/>
    <col min="13850" max="13851" width="15" style="177" customWidth="1"/>
    <col min="13852" max="13858" width="13.7109375" style="177" customWidth="1"/>
    <col min="13859" max="13866" width="15" style="177" customWidth="1"/>
    <col min="13867" max="14081" width="11.42578125" style="177"/>
    <col min="14082" max="14082" width="1.7109375" style="177" customWidth="1"/>
    <col min="14083" max="14083" width="9.140625" style="177" customWidth="1"/>
    <col min="14084" max="14084" width="9.42578125" style="177" customWidth="1"/>
    <col min="14085" max="14085" width="12.5703125" style="177" customWidth="1"/>
    <col min="14086" max="14086" width="13.140625" style="177" customWidth="1"/>
    <col min="14087" max="14087" width="9.42578125" style="177" customWidth="1"/>
    <col min="14088" max="14088" width="12.140625" style="177" customWidth="1"/>
    <col min="14089" max="14090" width="9.42578125" style="177" customWidth="1"/>
    <col min="14091" max="14091" width="13.140625" style="177" customWidth="1"/>
    <col min="14092" max="14092" width="13.140625" style="177" bestFit="1" customWidth="1"/>
    <col min="14093" max="14093" width="9.42578125" style="177" customWidth="1"/>
    <col min="14094" max="14094" width="11.42578125" style="177" bestFit="1" customWidth="1"/>
    <col min="14095" max="14097" width="9.42578125" style="177" customWidth="1"/>
    <col min="14098" max="14098" width="10.5703125" style="177" customWidth="1"/>
    <col min="14099" max="14100" width="9.42578125" style="177" customWidth="1"/>
    <col min="14101" max="14101" width="12.7109375" style="177" customWidth="1"/>
    <col min="14102" max="14102" width="11" style="177" customWidth="1"/>
    <col min="14103" max="14103" width="13.42578125" style="177" customWidth="1"/>
    <col min="14104" max="14105" width="13.7109375" style="177" customWidth="1"/>
    <col min="14106" max="14107" width="15" style="177" customWidth="1"/>
    <col min="14108" max="14114" width="13.7109375" style="177" customWidth="1"/>
    <col min="14115" max="14122" width="15" style="177" customWidth="1"/>
    <col min="14123" max="14337" width="11.42578125" style="177"/>
    <col min="14338" max="14338" width="1.7109375" style="177" customWidth="1"/>
    <col min="14339" max="14339" width="9.140625" style="177" customWidth="1"/>
    <col min="14340" max="14340" width="9.42578125" style="177" customWidth="1"/>
    <col min="14341" max="14341" width="12.5703125" style="177" customWidth="1"/>
    <col min="14342" max="14342" width="13.140625" style="177" customWidth="1"/>
    <col min="14343" max="14343" width="9.42578125" style="177" customWidth="1"/>
    <col min="14344" max="14344" width="12.140625" style="177" customWidth="1"/>
    <col min="14345" max="14346" width="9.42578125" style="177" customWidth="1"/>
    <col min="14347" max="14347" width="13.140625" style="177" customWidth="1"/>
    <col min="14348" max="14348" width="13.140625" style="177" bestFit="1" customWidth="1"/>
    <col min="14349" max="14349" width="9.42578125" style="177" customWidth="1"/>
    <col min="14350" max="14350" width="11.42578125" style="177" bestFit="1" customWidth="1"/>
    <col min="14351" max="14353" width="9.42578125" style="177" customWidth="1"/>
    <col min="14354" max="14354" width="10.5703125" style="177" customWidth="1"/>
    <col min="14355" max="14356" width="9.42578125" style="177" customWidth="1"/>
    <col min="14357" max="14357" width="12.7109375" style="177" customWidth="1"/>
    <col min="14358" max="14358" width="11" style="177" customWidth="1"/>
    <col min="14359" max="14359" width="13.42578125" style="177" customWidth="1"/>
    <col min="14360" max="14361" width="13.7109375" style="177" customWidth="1"/>
    <col min="14362" max="14363" width="15" style="177" customWidth="1"/>
    <col min="14364" max="14370" width="13.7109375" style="177" customWidth="1"/>
    <col min="14371" max="14378" width="15" style="177" customWidth="1"/>
    <col min="14379" max="14593" width="11.42578125" style="177"/>
    <col min="14594" max="14594" width="1.7109375" style="177" customWidth="1"/>
    <col min="14595" max="14595" width="9.140625" style="177" customWidth="1"/>
    <col min="14596" max="14596" width="9.42578125" style="177" customWidth="1"/>
    <col min="14597" max="14597" width="12.5703125" style="177" customWidth="1"/>
    <col min="14598" max="14598" width="13.140625" style="177" customWidth="1"/>
    <col min="14599" max="14599" width="9.42578125" style="177" customWidth="1"/>
    <col min="14600" max="14600" width="12.140625" style="177" customWidth="1"/>
    <col min="14601" max="14602" width="9.42578125" style="177" customWidth="1"/>
    <col min="14603" max="14603" width="13.140625" style="177" customWidth="1"/>
    <col min="14604" max="14604" width="13.140625" style="177" bestFit="1" customWidth="1"/>
    <col min="14605" max="14605" width="9.42578125" style="177" customWidth="1"/>
    <col min="14606" max="14606" width="11.42578125" style="177" bestFit="1" customWidth="1"/>
    <col min="14607" max="14609" width="9.42578125" style="177" customWidth="1"/>
    <col min="14610" max="14610" width="10.5703125" style="177" customWidth="1"/>
    <col min="14611" max="14612" width="9.42578125" style="177" customWidth="1"/>
    <col min="14613" max="14613" width="12.7109375" style="177" customWidth="1"/>
    <col min="14614" max="14614" width="11" style="177" customWidth="1"/>
    <col min="14615" max="14615" width="13.42578125" style="177" customWidth="1"/>
    <col min="14616" max="14617" width="13.7109375" style="177" customWidth="1"/>
    <col min="14618" max="14619" width="15" style="177" customWidth="1"/>
    <col min="14620" max="14626" width="13.7109375" style="177" customWidth="1"/>
    <col min="14627" max="14634" width="15" style="177" customWidth="1"/>
    <col min="14635" max="14849" width="11.42578125" style="177"/>
    <col min="14850" max="14850" width="1.7109375" style="177" customWidth="1"/>
    <col min="14851" max="14851" width="9.140625" style="177" customWidth="1"/>
    <col min="14852" max="14852" width="9.42578125" style="177" customWidth="1"/>
    <col min="14853" max="14853" width="12.5703125" style="177" customWidth="1"/>
    <col min="14854" max="14854" width="13.140625" style="177" customWidth="1"/>
    <col min="14855" max="14855" width="9.42578125" style="177" customWidth="1"/>
    <col min="14856" max="14856" width="12.140625" style="177" customWidth="1"/>
    <col min="14857" max="14858" width="9.42578125" style="177" customWidth="1"/>
    <col min="14859" max="14859" width="13.140625" style="177" customWidth="1"/>
    <col min="14860" max="14860" width="13.140625" style="177" bestFit="1" customWidth="1"/>
    <col min="14861" max="14861" width="9.42578125" style="177" customWidth="1"/>
    <col min="14862" max="14862" width="11.42578125" style="177" bestFit="1" customWidth="1"/>
    <col min="14863" max="14865" width="9.42578125" style="177" customWidth="1"/>
    <col min="14866" max="14866" width="10.5703125" style="177" customWidth="1"/>
    <col min="14867" max="14868" width="9.42578125" style="177" customWidth="1"/>
    <col min="14869" max="14869" width="12.7109375" style="177" customWidth="1"/>
    <col min="14870" max="14870" width="11" style="177" customWidth="1"/>
    <col min="14871" max="14871" width="13.42578125" style="177" customWidth="1"/>
    <col min="14872" max="14873" width="13.7109375" style="177" customWidth="1"/>
    <col min="14874" max="14875" width="15" style="177" customWidth="1"/>
    <col min="14876" max="14882" width="13.7109375" style="177" customWidth="1"/>
    <col min="14883" max="14890" width="15" style="177" customWidth="1"/>
    <col min="14891" max="15105" width="11.42578125" style="177"/>
    <col min="15106" max="15106" width="1.7109375" style="177" customWidth="1"/>
    <col min="15107" max="15107" width="9.140625" style="177" customWidth="1"/>
    <col min="15108" max="15108" width="9.42578125" style="177" customWidth="1"/>
    <col min="15109" max="15109" width="12.5703125" style="177" customWidth="1"/>
    <col min="15110" max="15110" width="13.140625" style="177" customWidth="1"/>
    <col min="15111" max="15111" width="9.42578125" style="177" customWidth="1"/>
    <col min="15112" max="15112" width="12.140625" style="177" customWidth="1"/>
    <col min="15113" max="15114" width="9.42578125" style="177" customWidth="1"/>
    <col min="15115" max="15115" width="13.140625" style="177" customWidth="1"/>
    <col min="15116" max="15116" width="13.140625" style="177" bestFit="1" customWidth="1"/>
    <col min="15117" max="15117" width="9.42578125" style="177" customWidth="1"/>
    <col min="15118" max="15118" width="11.42578125" style="177" bestFit="1" customWidth="1"/>
    <col min="15119" max="15121" width="9.42578125" style="177" customWidth="1"/>
    <col min="15122" max="15122" width="10.5703125" style="177" customWidth="1"/>
    <col min="15123" max="15124" width="9.42578125" style="177" customWidth="1"/>
    <col min="15125" max="15125" width="12.7109375" style="177" customWidth="1"/>
    <col min="15126" max="15126" width="11" style="177" customWidth="1"/>
    <col min="15127" max="15127" width="13.42578125" style="177" customWidth="1"/>
    <col min="15128" max="15129" width="13.7109375" style="177" customWidth="1"/>
    <col min="15130" max="15131" width="15" style="177" customWidth="1"/>
    <col min="15132" max="15138" width="13.7109375" style="177" customWidth="1"/>
    <col min="15139" max="15146" width="15" style="177" customWidth="1"/>
    <col min="15147" max="15361" width="11.42578125" style="177"/>
    <col min="15362" max="15362" width="1.7109375" style="177" customWidth="1"/>
    <col min="15363" max="15363" width="9.140625" style="177" customWidth="1"/>
    <col min="15364" max="15364" width="9.42578125" style="177" customWidth="1"/>
    <col min="15365" max="15365" width="12.5703125" style="177" customWidth="1"/>
    <col min="15366" max="15366" width="13.140625" style="177" customWidth="1"/>
    <col min="15367" max="15367" width="9.42578125" style="177" customWidth="1"/>
    <col min="15368" max="15368" width="12.140625" style="177" customWidth="1"/>
    <col min="15369" max="15370" width="9.42578125" style="177" customWidth="1"/>
    <col min="15371" max="15371" width="13.140625" style="177" customWidth="1"/>
    <col min="15372" max="15372" width="13.140625" style="177" bestFit="1" customWidth="1"/>
    <col min="15373" max="15373" width="9.42578125" style="177" customWidth="1"/>
    <col min="15374" max="15374" width="11.42578125" style="177" bestFit="1" customWidth="1"/>
    <col min="15375" max="15377" width="9.42578125" style="177" customWidth="1"/>
    <col min="15378" max="15378" width="10.5703125" style="177" customWidth="1"/>
    <col min="15379" max="15380" width="9.42578125" style="177" customWidth="1"/>
    <col min="15381" max="15381" width="12.7109375" style="177" customWidth="1"/>
    <col min="15382" max="15382" width="11" style="177" customWidth="1"/>
    <col min="15383" max="15383" width="13.42578125" style="177" customWidth="1"/>
    <col min="15384" max="15385" width="13.7109375" style="177" customWidth="1"/>
    <col min="15386" max="15387" width="15" style="177" customWidth="1"/>
    <col min="15388" max="15394" width="13.7109375" style="177" customWidth="1"/>
    <col min="15395" max="15402" width="15" style="177" customWidth="1"/>
    <col min="15403" max="15617" width="11.42578125" style="177"/>
    <col min="15618" max="15618" width="1.7109375" style="177" customWidth="1"/>
    <col min="15619" max="15619" width="9.140625" style="177" customWidth="1"/>
    <col min="15620" max="15620" width="9.42578125" style="177" customWidth="1"/>
    <col min="15621" max="15621" width="12.5703125" style="177" customWidth="1"/>
    <col min="15622" max="15622" width="13.140625" style="177" customWidth="1"/>
    <col min="15623" max="15623" width="9.42578125" style="177" customWidth="1"/>
    <col min="15624" max="15624" width="12.140625" style="177" customWidth="1"/>
    <col min="15625" max="15626" width="9.42578125" style="177" customWidth="1"/>
    <col min="15627" max="15627" width="13.140625" style="177" customWidth="1"/>
    <col min="15628" max="15628" width="13.140625" style="177" bestFit="1" customWidth="1"/>
    <col min="15629" max="15629" width="9.42578125" style="177" customWidth="1"/>
    <col min="15630" max="15630" width="11.42578125" style="177" bestFit="1" customWidth="1"/>
    <col min="15631" max="15633" width="9.42578125" style="177" customWidth="1"/>
    <col min="15634" max="15634" width="10.5703125" style="177" customWidth="1"/>
    <col min="15635" max="15636" width="9.42578125" style="177" customWidth="1"/>
    <col min="15637" max="15637" width="12.7109375" style="177" customWidth="1"/>
    <col min="15638" max="15638" width="11" style="177" customWidth="1"/>
    <col min="15639" max="15639" width="13.42578125" style="177" customWidth="1"/>
    <col min="15640" max="15641" width="13.7109375" style="177" customWidth="1"/>
    <col min="15642" max="15643" width="15" style="177" customWidth="1"/>
    <col min="15644" max="15650" width="13.7109375" style="177" customWidth="1"/>
    <col min="15651" max="15658" width="15" style="177" customWidth="1"/>
    <col min="15659" max="15873" width="11.42578125" style="177"/>
    <col min="15874" max="15874" width="1.7109375" style="177" customWidth="1"/>
    <col min="15875" max="15875" width="9.140625" style="177" customWidth="1"/>
    <col min="15876" max="15876" width="9.42578125" style="177" customWidth="1"/>
    <col min="15877" max="15877" width="12.5703125" style="177" customWidth="1"/>
    <col min="15878" max="15878" width="13.140625" style="177" customWidth="1"/>
    <col min="15879" max="15879" width="9.42578125" style="177" customWidth="1"/>
    <col min="15880" max="15880" width="12.140625" style="177" customWidth="1"/>
    <col min="15881" max="15882" width="9.42578125" style="177" customWidth="1"/>
    <col min="15883" max="15883" width="13.140625" style="177" customWidth="1"/>
    <col min="15884" max="15884" width="13.140625" style="177" bestFit="1" customWidth="1"/>
    <col min="15885" max="15885" width="9.42578125" style="177" customWidth="1"/>
    <col min="15886" max="15886" width="11.42578125" style="177" bestFit="1" customWidth="1"/>
    <col min="15887" max="15889" width="9.42578125" style="177" customWidth="1"/>
    <col min="15890" max="15890" width="10.5703125" style="177" customWidth="1"/>
    <col min="15891" max="15892" width="9.42578125" style="177" customWidth="1"/>
    <col min="15893" max="15893" width="12.7109375" style="177" customWidth="1"/>
    <col min="15894" max="15894" width="11" style="177" customWidth="1"/>
    <col min="15895" max="15895" width="13.42578125" style="177" customWidth="1"/>
    <col min="15896" max="15897" width="13.7109375" style="177" customWidth="1"/>
    <col min="15898" max="15899" width="15" style="177" customWidth="1"/>
    <col min="15900" max="15906" width="13.7109375" style="177" customWidth="1"/>
    <col min="15907" max="15914" width="15" style="177" customWidth="1"/>
    <col min="15915" max="16129" width="11.42578125" style="177"/>
    <col min="16130" max="16130" width="1.7109375" style="177" customWidth="1"/>
    <col min="16131" max="16131" width="9.140625" style="177" customWidth="1"/>
    <col min="16132" max="16132" width="9.42578125" style="177" customWidth="1"/>
    <col min="16133" max="16133" width="12.5703125" style="177" customWidth="1"/>
    <col min="16134" max="16134" width="13.140625" style="177" customWidth="1"/>
    <col min="16135" max="16135" width="9.42578125" style="177" customWidth="1"/>
    <col min="16136" max="16136" width="12.140625" style="177" customWidth="1"/>
    <col min="16137" max="16138" width="9.42578125" style="177" customWidth="1"/>
    <col min="16139" max="16139" width="13.140625" style="177" customWidth="1"/>
    <col min="16140" max="16140" width="13.140625" style="177" bestFit="1" customWidth="1"/>
    <col min="16141" max="16141" width="9.42578125" style="177" customWidth="1"/>
    <col min="16142" max="16142" width="11.42578125" style="177" bestFit="1" customWidth="1"/>
    <col min="16143" max="16145" width="9.42578125" style="177" customWidth="1"/>
    <col min="16146" max="16146" width="10.5703125" style="177" customWidth="1"/>
    <col min="16147" max="16148" width="9.42578125" style="177" customWidth="1"/>
    <col min="16149" max="16149" width="12.7109375" style="177" customWidth="1"/>
    <col min="16150" max="16150" width="11" style="177" customWidth="1"/>
    <col min="16151" max="16151" width="13.42578125" style="177" customWidth="1"/>
    <col min="16152" max="16153" width="13.7109375" style="177" customWidth="1"/>
    <col min="16154" max="16155" width="15" style="177" customWidth="1"/>
    <col min="16156" max="16162" width="13.7109375" style="177" customWidth="1"/>
    <col min="16163" max="16170" width="15" style="177" customWidth="1"/>
    <col min="16171" max="16384" width="11.42578125" style="177"/>
  </cols>
  <sheetData>
    <row r="1" spans="1:43" s="57" customFormat="1" ht="20.25" x14ac:dyDescent="0.3">
      <c r="A1" s="55" t="str">
        <f>IF(Leyendas!$E$2&lt;&gt;"","Health center:",IF(Leyendas!$D$2&lt;&gt;"","Region:","Country:"))</f>
        <v>Country:</v>
      </c>
      <c r="B1" s="208" t="str">
        <f>IF(Leyendas!$E$2&lt;&gt;"",Leyendas!$E$2,IF(Leyendas!$D$2&lt;&gt;"",Leyendas!$D$2,Leyendas!$C$2))</f>
        <v>Jamaica</v>
      </c>
      <c r="E1" s="209"/>
      <c r="F1" s="210"/>
      <c r="G1" s="210"/>
      <c r="H1" s="210"/>
      <c r="I1" s="210"/>
      <c r="J1" s="210"/>
      <c r="K1" s="210"/>
      <c r="L1" s="211"/>
      <c r="M1" s="211"/>
      <c r="N1" s="211"/>
      <c r="O1" s="211"/>
      <c r="P1" s="210"/>
      <c r="Q1" s="56"/>
      <c r="R1" s="56"/>
      <c r="S1" s="56"/>
      <c r="T1" s="56"/>
      <c r="U1" s="371"/>
      <c r="V1" s="372"/>
      <c r="W1" s="372"/>
      <c r="X1" s="373"/>
      <c r="Y1" s="239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</row>
    <row r="2" spans="1:43" s="58" customFormat="1" ht="20.25" x14ac:dyDescent="0.3">
      <c r="A2" s="55" t="str">
        <f>"Influenza and Other Respiratory Virus Surveillance - " &amp; Leyendas!$G$2 &amp; " " &amp; Leyendas!$A$2</f>
        <v>Influenza and Other Respiratory Virus Surveillance - ILI 2018</v>
      </c>
      <c r="D2" s="56"/>
      <c r="E2" s="56"/>
      <c r="F2" s="56"/>
      <c r="G2" s="56"/>
      <c r="H2" s="56"/>
      <c r="I2" s="56"/>
      <c r="J2" s="56"/>
      <c r="K2" s="210"/>
      <c r="L2" s="210"/>
      <c r="M2" s="56"/>
      <c r="N2" s="56"/>
      <c r="O2" s="56"/>
      <c r="P2" s="56"/>
      <c r="Q2" s="56"/>
      <c r="R2" s="56"/>
      <c r="S2" s="56"/>
      <c r="T2" s="56"/>
      <c r="U2" s="374"/>
      <c r="V2" s="375"/>
      <c r="W2" s="375"/>
      <c r="X2" s="376"/>
      <c r="Y2" s="239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43" s="58" customFormat="1" ht="38.25" customHeight="1" x14ac:dyDescent="0.3">
      <c r="C3" s="56"/>
      <c r="D3" s="380"/>
      <c r="E3" s="381"/>
      <c r="F3" s="381"/>
      <c r="G3" s="381"/>
      <c r="H3" s="381"/>
      <c r="I3" s="382"/>
      <c r="J3" s="382"/>
      <c r="K3" s="382"/>
      <c r="L3" s="381"/>
      <c r="M3" s="381"/>
      <c r="N3" s="381"/>
      <c r="O3" s="381"/>
      <c r="P3" s="381"/>
      <c r="Q3" s="381"/>
      <c r="R3" s="381"/>
      <c r="S3" s="381"/>
      <c r="T3" s="381"/>
      <c r="U3" s="377"/>
      <c r="V3" s="378"/>
      <c r="W3" s="378"/>
      <c r="X3" s="379"/>
      <c r="Y3" s="239"/>
      <c r="Z3" s="56"/>
      <c r="AA3" s="56"/>
      <c r="AB3" s="383"/>
      <c r="AC3" s="383"/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N3" s="383"/>
      <c r="AO3" s="383"/>
      <c r="AP3" s="383"/>
    </row>
    <row r="4" spans="1:43" ht="42.75" customHeight="1" x14ac:dyDescent="0.25">
      <c r="A4" s="306" t="s">
        <v>201</v>
      </c>
      <c r="B4" s="306" t="s">
        <v>370</v>
      </c>
      <c r="C4" s="318" t="s">
        <v>221</v>
      </c>
      <c r="D4" s="318" t="s">
        <v>222</v>
      </c>
      <c r="E4" s="318"/>
      <c r="F4" s="318"/>
      <c r="G4" s="318"/>
      <c r="H4" s="319"/>
      <c r="I4" s="327" t="s">
        <v>223</v>
      </c>
      <c r="J4" s="327"/>
      <c r="K4" s="327"/>
      <c r="L4" s="328" t="s">
        <v>230</v>
      </c>
      <c r="M4" s="329"/>
      <c r="N4" s="329"/>
      <c r="O4" s="329"/>
      <c r="P4" s="329"/>
      <c r="Q4" s="329"/>
      <c r="R4" s="329"/>
      <c r="S4" s="329"/>
      <c r="T4" s="330" t="s">
        <v>231</v>
      </c>
      <c r="U4" s="322" t="s">
        <v>232</v>
      </c>
      <c r="V4" s="322" t="s">
        <v>233</v>
      </c>
      <c r="W4" s="322" t="s">
        <v>234</v>
      </c>
      <c r="X4" s="322" t="s">
        <v>235</v>
      </c>
      <c r="Y4" s="322" t="s">
        <v>236</v>
      </c>
      <c r="Z4" s="59"/>
      <c r="AA4" s="319" t="s">
        <v>237</v>
      </c>
      <c r="AB4" s="323" t="s">
        <v>238</v>
      </c>
      <c r="AC4" s="320" t="s">
        <v>239</v>
      </c>
      <c r="AD4" s="320"/>
      <c r="AE4" s="320"/>
      <c r="AF4" s="320"/>
      <c r="AG4" s="320"/>
      <c r="AH4" s="320" t="s">
        <v>244</v>
      </c>
      <c r="AI4" s="320" t="s">
        <v>128</v>
      </c>
      <c r="AJ4" s="320" t="s">
        <v>245</v>
      </c>
      <c r="AK4" s="320" t="s">
        <v>129</v>
      </c>
      <c r="AL4" s="333" t="s">
        <v>130</v>
      </c>
      <c r="AM4" s="333" t="s">
        <v>246</v>
      </c>
      <c r="AN4" s="333" t="s">
        <v>131</v>
      </c>
      <c r="AO4" s="333" t="s">
        <v>132</v>
      </c>
      <c r="AP4" s="331" t="s">
        <v>247</v>
      </c>
    </row>
    <row r="5" spans="1:43" s="54" customFormat="1" ht="60.75" customHeight="1" x14ac:dyDescent="0.25">
      <c r="A5" s="306"/>
      <c r="B5" s="306"/>
      <c r="C5" s="318"/>
      <c r="D5" s="237" t="s">
        <v>133</v>
      </c>
      <c r="E5" s="237" t="s">
        <v>224</v>
      </c>
      <c r="F5" s="237" t="s">
        <v>225</v>
      </c>
      <c r="G5" s="237" t="s">
        <v>352</v>
      </c>
      <c r="H5" s="238" t="s">
        <v>134</v>
      </c>
      <c r="I5" s="60" t="s">
        <v>135</v>
      </c>
      <c r="J5" s="60" t="s">
        <v>136</v>
      </c>
      <c r="K5" s="60" t="s">
        <v>226</v>
      </c>
      <c r="L5" s="61" t="s">
        <v>137</v>
      </c>
      <c r="M5" s="225" t="s">
        <v>227</v>
      </c>
      <c r="N5" s="225" t="s">
        <v>2</v>
      </c>
      <c r="O5" s="62" t="s">
        <v>138</v>
      </c>
      <c r="P5" s="62" t="s">
        <v>228</v>
      </c>
      <c r="Q5" s="62" t="s">
        <v>131</v>
      </c>
      <c r="R5" s="62" t="s">
        <v>132</v>
      </c>
      <c r="S5" s="225" t="s">
        <v>229</v>
      </c>
      <c r="T5" s="330"/>
      <c r="U5" s="318"/>
      <c r="V5" s="318"/>
      <c r="W5" s="318"/>
      <c r="X5" s="318"/>
      <c r="Y5" s="318"/>
      <c r="Z5" s="226" t="s">
        <v>240</v>
      </c>
      <c r="AA5" s="319"/>
      <c r="AB5" s="324"/>
      <c r="AC5" s="63" t="s">
        <v>241</v>
      </c>
      <c r="AD5" s="236" t="s">
        <v>224</v>
      </c>
      <c r="AE5" s="236" t="s">
        <v>225</v>
      </c>
      <c r="AF5" s="63" t="s">
        <v>242</v>
      </c>
      <c r="AG5" s="63" t="s">
        <v>243</v>
      </c>
      <c r="AH5" s="321"/>
      <c r="AI5" s="321"/>
      <c r="AJ5" s="321"/>
      <c r="AK5" s="321"/>
      <c r="AL5" s="334"/>
      <c r="AM5" s="334"/>
      <c r="AN5" s="334"/>
      <c r="AO5" s="334"/>
      <c r="AP5" s="332"/>
    </row>
    <row r="6" spans="1:43" s="57" customFormat="1" ht="16.5" customHeight="1" x14ac:dyDescent="0.25">
      <c r="A6" s="57" t="s">
        <v>395</v>
      </c>
      <c r="B6" s="57">
        <v>2018</v>
      </c>
      <c r="C6" s="64" t="s">
        <v>139</v>
      </c>
      <c r="D6" s="204"/>
      <c r="E6" s="204"/>
      <c r="F6" s="204"/>
      <c r="G6" s="204"/>
      <c r="H6" s="204"/>
      <c r="I6" s="205"/>
      <c r="J6" s="205"/>
      <c r="K6" s="205"/>
      <c r="L6" s="206"/>
      <c r="M6" s="206"/>
      <c r="N6" s="206"/>
      <c r="O6" s="206"/>
      <c r="P6" s="206"/>
      <c r="Q6" s="206"/>
      <c r="R6" s="206"/>
      <c r="S6" s="206"/>
      <c r="T6" s="206"/>
      <c r="U6" s="207"/>
      <c r="V6" s="207"/>
      <c r="W6" s="207"/>
      <c r="X6" s="207"/>
      <c r="Y6" s="207"/>
      <c r="Z6" s="68" t="str">
        <f t="shared" ref="Z6:Z57" si="0">IF(U6=0,"",V6/U6)</f>
        <v/>
      </c>
      <c r="AA6" s="68" t="str">
        <f t="shared" ref="AA6:AA57" si="1">IF(U6=0,"",W6/U6)</f>
        <v/>
      </c>
      <c r="AB6" s="68" t="str">
        <f t="shared" ref="AB6:AB57" si="2">IF(U6=0,"",X6/U6)</f>
        <v/>
      </c>
      <c r="AC6" s="68" t="str">
        <f t="shared" ref="AC6:AG21" si="3">IF($X6=0,"",D6/$X6)</f>
        <v/>
      </c>
      <c r="AD6" s="68" t="str">
        <f t="shared" si="3"/>
        <v/>
      </c>
      <c r="AE6" s="68" t="str">
        <f t="shared" si="3"/>
        <v/>
      </c>
      <c r="AF6" s="68" t="str">
        <f t="shared" si="3"/>
        <v/>
      </c>
      <c r="AG6" s="68" t="str">
        <f t="shared" si="3"/>
        <v/>
      </c>
      <c r="AH6" s="69" t="str">
        <f t="shared" ref="AH6:AH58" si="4">IF($U6=0,"",Y6/$U6)</f>
        <v/>
      </c>
      <c r="AI6" s="68" t="str">
        <f t="shared" ref="AI6:AP21" si="5">IF($U6=0,"",L6/$U6)</f>
        <v/>
      </c>
      <c r="AJ6" s="68" t="str">
        <f t="shared" si="5"/>
        <v/>
      </c>
      <c r="AK6" s="68" t="str">
        <f t="shared" si="5"/>
        <v/>
      </c>
      <c r="AL6" s="68" t="str">
        <f t="shared" si="5"/>
        <v/>
      </c>
      <c r="AM6" s="68" t="str">
        <f t="shared" si="5"/>
        <v/>
      </c>
      <c r="AN6" s="68" t="str">
        <f t="shared" si="5"/>
        <v/>
      </c>
      <c r="AO6" s="68" t="str">
        <f t="shared" si="5"/>
        <v/>
      </c>
      <c r="AP6" s="68" t="str">
        <f t="shared" si="5"/>
        <v/>
      </c>
      <c r="AQ6" s="70"/>
    </row>
    <row r="7" spans="1:43" s="57" customFormat="1" ht="16.5" customHeight="1" x14ac:dyDescent="0.25">
      <c r="A7" s="57" t="s">
        <v>395</v>
      </c>
      <c r="B7" s="57">
        <v>2018</v>
      </c>
      <c r="C7" s="64" t="s">
        <v>140</v>
      </c>
      <c r="D7" s="204"/>
      <c r="E7" s="204"/>
      <c r="F7" s="204"/>
      <c r="G7" s="204"/>
      <c r="H7" s="204"/>
      <c r="I7" s="205"/>
      <c r="J7" s="205"/>
      <c r="K7" s="205"/>
      <c r="L7" s="206"/>
      <c r="M7" s="206"/>
      <c r="N7" s="206"/>
      <c r="O7" s="206"/>
      <c r="P7" s="206"/>
      <c r="Q7" s="206"/>
      <c r="R7" s="206"/>
      <c r="S7" s="206"/>
      <c r="T7" s="206"/>
      <c r="U7" s="207"/>
      <c r="V7" s="207"/>
      <c r="W7" s="207"/>
      <c r="X7" s="207"/>
      <c r="Y7" s="207"/>
      <c r="Z7" s="68" t="str">
        <f t="shared" si="0"/>
        <v/>
      </c>
      <c r="AA7" s="68" t="str">
        <f t="shared" si="1"/>
        <v/>
      </c>
      <c r="AB7" s="68" t="str">
        <f t="shared" si="2"/>
        <v/>
      </c>
      <c r="AC7" s="68" t="str">
        <f t="shared" si="3"/>
        <v/>
      </c>
      <c r="AD7" s="68" t="str">
        <f t="shared" si="3"/>
        <v/>
      </c>
      <c r="AE7" s="68" t="str">
        <f t="shared" si="3"/>
        <v/>
      </c>
      <c r="AF7" s="68" t="str">
        <f t="shared" si="3"/>
        <v/>
      </c>
      <c r="AG7" s="68" t="str">
        <f t="shared" si="3"/>
        <v/>
      </c>
      <c r="AH7" s="69" t="str">
        <f t="shared" si="4"/>
        <v/>
      </c>
      <c r="AI7" s="68" t="str">
        <f t="shared" si="5"/>
        <v/>
      </c>
      <c r="AJ7" s="68" t="str">
        <f t="shared" si="5"/>
        <v/>
      </c>
      <c r="AK7" s="68" t="str">
        <f t="shared" si="5"/>
        <v/>
      </c>
      <c r="AL7" s="68" t="str">
        <f t="shared" si="5"/>
        <v/>
      </c>
      <c r="AM7" s="68" t="str">
        <f t="shared" si="5"/>
        <v/>
      </c>
      <c r="AN7" s="68" t="str">
        <f t="shared" si="5"/>
        <v/>
      </c>
      <c r="AO7" s="68" t="str">
        <f t="shared" si="5"/>
        <v/>
      </c>
      <c r="AP7" s="68" t="str">
        <f t="shared" si="5"/>
        <v/>
      </c>
      <c r="AQ7" s="70"/>
    </row>
    <row r="8" spans="1:43" s="57" customFormat="1" ht="16.5" customHeight="1" x14ac:dyDescent="0.25">
      <c r="A8" s="57" t="s">
        <v>395</v>
      </c>
      <c r="B8" s="57">
        <v>2018</v>
      </c>
      <c r="C8" s="64" t="s">
        <v>141</v>
      </c>
      <c r="D8" s="204"/>
      <c r="E8" s="204"/>
      <c r="F8" s="204"/>
      <c r="G8" s="204"/>
      <c r="H8" s="204"/>
      <c r="I8" s="205"/>
      <c r="J8" s="205"/>
      <c r="K8" s="205"/>
      <c r="L8" s="206"/>
      <c r="M8" s="206"/>
      <c r="N8" s="206"/>
      <c r="O8" s="206"/>
      <c r="P8" s="206"/>
      <c r="Q8" s="206"/>
      <c r="R8" s="206"/>
      <c r="S8" s="206"/>
      <c r="T8" s="206"/>
      <c r="U8" s="207"/>
      <c r="V8" s="207"/>
      <c r="W8" s="207"/>
      <c r="X8" s="207"/>
      <c r="Y8" s="207"/>
      <c r="Z8" s="68" t="str">
        <f t="shared" si="0"/>
        <v/>
      </c>
      <c r="AA8" s="68" t="str">
        <f t="shared" si="1"/>
        <v/>
      </c>
      <c r="AB8" s="68" t="str">
        <f t="shared" si="2"/>
        <v/>
      </c>
      <c r="AC8" s="68" t="str">
        <f t="shared" si="3"/>
        <v/>
      </c>
      <c r="AD8" s="68" t="str">
        <f t="shared" si="3"/>
        <v/>
      </c>
      <c r="AE8" s="68" t="str">
        <f t="shared" si="3"/>
        <v/>
      </c>
      <c r="AF8" s="68" t="str">
        <f t="shared" si="3"/>
        <v/>
      </c>
      <c r="AG8" s="68" t="str">
        <f t="shared" si="3"/>
        <v/>
      </c>
      <c r="AH8" s="69" t="str">
        <f t="shared" si="4"/>
        <v/>
      </c>
      <c r="AI8" s="68" t="str">
        <f t="shared" si="5"/>
        <v/>
      </c>
      <c r="AJ8" s="68" t="str">
        <f t="shared" si="5"/>
        <v/>
      </c>
      <c r="AK8" s="68" t="str">
        <f t="shared" si="5"/>
        <v/>
      </c>
      <c r="AL8" s="68" t="str">
        <f t="shared" si="5"/>
        <v/>
      </c>
      <c r="AM8" s="68" t="str">
        <f t="shared" si="5"/>
        <v/>
      </c>
      <c r="AN8" s="68" t="str">
        <f t="shared" si="5"/>
        <v/>
      </c>
      <c r="AO8" s="68" t="str">
        <f t="shared" si="5"/>
        <v/>
      </c>
      <c r="AP8" s="68" t="str">
        <f t="shared" si="5"/>
        <v/>
      </c>
      <c r="AQ8" s="70"/>
    </row>
    <row r="9" spans="1:43" s="57" customFormat="1" ht="16.5" customHeight="1" x14ac:dyDescent="0.25">
      <c r="A9" s="57" t="s">
        <v>395</v>
      </c>
      <c r="B9" s="57">
        <v>2018</v>
      </c>
      <c r="C9" s="64" t="s">
        <v>142</v>
      </c>
      <c r="D9" s="204"/>
      <c r="E9" s="204"/>
      <c r="F9" s="204"/>
      <c r="G9" s="204"/>
      <c r="H9" s="204"/>
      <c r="I9" s="205"/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7"/>
      <c r="V9" s="207"/>
      <c r="W9" s="207"/>
      <c r="X9" s="207"/>
      <c r="Y9" s="207"/>
      <c r="Z9" s="68" t="str">
        <f t="shared" si="0"/>
        <v/>
      </c>
      <c r="AA9" s="68" t="str">
        <f t="shared" si="1"/>
        <v/>
      </c>
      <c r="AB9" s="68" t="str">
        <f t="shared" si="2"/>
        <v/>
      </c>
      <c r="AC9" s="68" t="str">
        <f t="shared" si="3"/>
        <v/>
      </c>
      <c r="AD9" s="68" t="str">
        <f t="shared" si="3"/>
        <v/>
      </c>
      <c r="AE9" s="68" t="str">
        <f t="shared" si="3"/>
        <v/>
      </c>
      <c r="AF9" s="68" t="str">
        <f t="shared" si="3"/>
        <v/>
      </c>
      <c r="AG9" s="68" t="str">
        <f t="shared" si="3"/>
        <v/>
      </c>
      <c r="AH9" s="69" t="str">
        <f t="shared" si="4"/>
        <v/>
      </c>
      <c r="AI9" s="68" t="str">
        <f t="shared" si="5"/>
        <v/>
      </c>
      <c r="AJ9" s="68" t="str">
        <f t="shared" si="5"/>
        <v/>
      </c>
      <c r="AK9" s="68" t="str">
        <f t="shared" si="5"/>
        <v/>
      </c>
      <c r="AL9" s="68" t="str">
        <f t="shared" si="5"/>
        <v/>
      </c>
      <c r="AM9" s="68" t="str">
        <f t="shared" si="5"/>
        <v/>
      </c>
      <c r="AN9" s="68" t="str">
        <f t="shared" si="5"/>
        <v/>
      </c>
      <c r="AO9" s="68" t="str">
        <f t="shared" si="5"/>
        <v/>
      </c>
      <c r="AP9" s="68" t="str">
        <f t="shared" si="5"/>
        <v/>
      </c>
      <c r="AQ9" s="70"/>
    </row>
    <row r="10" spans="1:43" s="57" customFormat="1" ht="16.5" customHeight="1" x14ac:dyDescent="0.25">
      <c r="A10" s="57" t="s">
        <v>395</v>
      </c>
      <c r="B10" s="57">
        <v>2018</v>
      </c>
      <c r="C10" s="64" t="s">
        <v>143</v>
      </c>
      <c r="D10" s="131"/>
      <c r="E10" s="131"/>
      <c r="F10" s="131"/>
      <c r="G10" s="131"/>
      <c r="H10" s="131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25"/>
      <c r="U10" s="130"/>
      <c r="V10" s="67"/>
      <c r="W10" s="67"/>
      <c r="X10" s="67"/>
      <c r="Y10" s="67"/>
      <c r="Z10" s="68" t="str">
        <f t="shared" si="0"/>
        <v/>
      </c>
      <c r="AA10" s="68" t="str">
        <f t="shared" si="1"/>
        <v/>
      </c>
      <c r="AB10" s="68" t="str">
        <f t="shared" si="2"/>
        <v/>
      </c>
      <c r="AC10" s="68" t="str">
        <f t="shared" si="3"/>
        <v/>
      </c>
      <c r="AD10" s="68" t="str">
        <f t="shared" si="3"/>
        <v/>
      </c>
      <c r="AE10" s="68" t="str">
        <f t="shared" si="3"/>
        <v/>
      </c>
      <c r="AF10" s="68" t="str">
        <f t="shared" si="3"/>
        <v/>
      </c>
      <c r="AG10" s="68" t="str">
        <f t="shared" si="3"/>
        <v/>
      </c>
      <c r="AH10" s="69" t="str">
        <f t="shared" si="4"/>
        <v/>
      </c>
      <c r="AI10" s="68" t="str">
        <f t="shared" si="5"/>
        <v/>
      </c>
      <c r="AJ10" s="68" t="str">
        <f t="shared" si="5"/>
        <v/>
      </c>
      <c r="AK10" s="68" t="str">
        <f t="shared" si="5"/>
        <v/>
      </c>
      <c r="AL10" s="68" t="str">
        <f t="shared" si="5"/>
        <v/>
      </c>
      <c r="AM10" s="68" t="str">
        <f t="shared" si="5"/>
        <v/>
      </c>
      <c r="AN10" s="68" t="str">
        <f t="shared" si="5"/>
        <v/>
      </c>
      <c r="AO10" s="68" t="str">
        <f t="shared" si="5"/>
        <v/>
      </c>
      <c r="AP10" s="68" t="str">
        <f t="shared" si="5"/>
        <v/>
      </c>
      <c r="AQ10" s="70"/>
    </row>
    <row r="11" spans="1:43" s="57" customFormat="1" ht="16.5" customHeight="1" x14ac:dyDescent="0.25">
      <c r="A11" s="57" t="s">
        <v>395</v>
      </c>
      <c r="B11" s="57">
        <v>2018</v>
      </c>
      <c r="C11" s="64" t="s">
        <v>144</v>
      </c>
      <c r="D11" s="131"/>
      <c r="E11" s="131"/>
      <c r="F11" s="131"/>
      <c r="G11" s="131"/>
      <c r="H11" s="131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25"/>
      <c r="U11" s="130"/>
      <c r="V11" s="67"/>
      <c r="W11" s="67"/>
      <c r="X11" s="67"/>
      <c r="Y11" s="67"/>
      <c r="Z11" s="68" t="str">
        <f t="shared" si="0"/>
        <v/>
      </c>
      <c r="AA11" s="68" t="str">
        <f t="shared" si="1"/>
        <v/>
      </c>
      <c r="AB11" s="68" t="str">
        <f t="shared" si="2"/>
        <v/>
      </c>
      <c r="AC11" s="68" t="str">
        <f t="shared" si="3"/>
        <v/>
      </c>
      <c r="AD11" s="68" t="str">
        <f t="shared" si="3"/>
        <v/>
      </c>
      <c r="AE11" s="68" t="str">
        <f t="shared" si="3"/>
        <v/>
      </c>
      <c r="AF11" s="68" t="str">
        <f t="shared" si="3"/>
        <v/>
      </c>
      <c r="AG11" s="68" t="str">
        <f t="shared" si="3"/>
        <v/>
      </c>
      <c r="AH11" s="69" t="str">
        <f t="shared" si="4"/>
        <v/>
      </c>
      <c r="AI11" s="68" t="str">
        <f t="shared" si="5"/>
        <v/>
      </c>
      <c r="AJ11" s="68" t="str">
        <f t="shared" si="5"/>
        <v/>
      </c>
      <c r="AK11" s="68" t="str">
        <f t="shared" si="5"/>
        <v/>
      </c>
      <c r="AL11" s="68" t="str">
        <f t="shared" si="5"/>
        <v/>
      </c>
      <c r="AM11" s="68" t="str">
        <f t="shared" si="5"/>
        <v/>
      </c>
      <c r="AN11" s="68" t="str">
        <f t="shared" si="5"/>
        <v/>
      </c>
      <c r="AO11" s="68" t="str">
        <f t="shared" si="5"/>
        <v/>
      </c>
      <c r="AP11" s="68" t="str">
        <f t="shared" si="5"/>
        <v/>
      </c>
      <c r="AQ11" s="70"/>
    </row>
    <row r="12" spans="1:43" s="57" customFormat="1" ht="16.5" customHeight="1" x14ac:dyDescent="0.25">
      <c r="A12" s="57" t="s">
        <v>395</v>
      </c>
      <c r="B12" s="57">
        <v>2018</v>
      </c>
      <c r="C12" s="64" t="s">
        <v>145</v>
      </c>
      <c r="D12" s="131"/>
      <c r="E12" s="131"/>
      <c r="F12" s="131"/>
      <c r="G12" s="131"/>
      <c r="H12" s="131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25"/>
      <c r="U12" s="130"/>
      <c r="V12" s="67"/>
      <c r="W12" s="67"/>
      <c r="X12" s="67"/>
      <c r="Y12" s="67"/>
      <c r="Z12" s="68" t="str">
        <f t="shared" si="0"/>
        <v/>
      </c>
      <c r="AA12" s="68" t="str">
        <f t="shared" si="1"/>
        <v/>
      </c>
      <c r="AB12" s="68" t="str">
        <f t="shared" si="2"/>
        <v/>
      </c>
      <c r="AC12" s="68" t="str">
        <f t="shared" si="3"/>
        <v/>
      </c>
      <c r="AD12" s="68" t="str">
        <f t="shared" si="3"/>
        <v/>
      </c>
      <c r="AE12" s="68" t="str">
        <f t="shared" si="3"/>
        <v/>
      </c>
      <c r="AF12" s="68" t="str">
        <f t="shared" si="3"/>
        <v/>
      </c>
      <c r="AG12" s="68" t="str">
        <f t="shared" si="3"/>
        <v/>
      </c>
      <c r="AH12" s="69" t="str">
        <f t="shared" si="4"/>
        <v/>
      </c>
      <c r="AI12" s="68" t="str">
        <f t="shared" si="5"/>
        <v/>
      </c>
      <c r="AJ12" s="68" t="str">
        <f t="shared" si="5"/>
        <v/>
      </c>
      <c r="AK12" s="68" t="str">
        <f t="shared" si="5"/>
        <v/>
      </c>
      <c r="AL12" s="68" t="str">
        <f t="shared" si="5"/>
        <v/>
      </c>
      <c r="AM12" s="68" t="str">
        <f t="shared" si="5"/>
        <v/>
      </c>
      <c r="AN12" s="68" t="str">
        <f t="shared" si="5"/>
        <v/>
      </c>
      <c r="AO12" s="68" t="str">
        <f t="shared" si="5"/>
        <v/>
      </c>
      <c r="AP12" s="68" t="str">
        <f t="shared" si="5"/>
        <v/>
      </c>
      <c r="AQ12" s="70"/>
    </row>
    <row r="13" spans="1:43" s="57" customFormat="1" ht="16.5" customHeight="1" x14ac:dyDescent="0.25">
      <c r="A13" s="57" t="s">
        <v>395</v>
      </c>
      <c r="B13" s="57">
        <v>2018</v>
      </c>
      <c r="C13" s="64" t="s">
        <v>146</v>
      </c>
      <c r="D13" s="131"/>
      <c r="E13" s="131"/>
      <c r="F13" s="131"/>
      <c r="G13" s="131"/>
      <c r="H13" s="131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25"/>
      <c r="U13" s="130"/>
      <c r="V13" s="67"/>
      <c r="W13" s="67"/>
      <c r="X13" s="67"/>
      <c r="Y13" s="67"/>
      <c r="Z13" s="68" t="str">
        <f t="shared" si="0"/>
        <v/>
      </c>
      <c r="AA13" s="68" t="str">
        <f t="shared" si="1"/>
        <v/>
      </c>
      <c r="AB13" s="68" t="str">
        <f t="shared" si="2"/>
        <v/>
      </c>
      <c r="AC13" s="68" t="str">
        <f t="shared" si="3"/>
        <v/>
      </c>
      <c r="AD13" s="68" t="str">
        <f t="shared" si="3"/>
        <v/>
      </c>
      <c r="AE13" s="68" t="str">
        <f t="shared" si="3"/>
        <v/>
      </c>
      <c r="AF13" s="68" t="str">
        <f t="shared" si="3"/>
        <v/>
      </c>
      <c r="AG13" s="68" t="str">
        <f t="shared" si="3"/>
        <v/>
      </c>
      <c r="AH13" s="69" t="str">
        <f t="shared" si="4"/>
        <v/>
      </c>
      <c r="AI13" s="68" t="str">
        <f t="shared" si="5"/>
        <v/>
      </c>
      <c r="AJ13" s="68" t="str">
        <f t="shared" si="5"/>
        <v/>
      </c>
      <c r="AK13" s="68" t="str">
        <f t="shared" si="5"/>
        <v/>
      </c>
      <c r="AL13" s="68" t="str">
        <f t="shared" si="5"/>
        <v/>
      </c>
      <c r="AM13" s="68" t="str">
        <f t="shared" si="5"/>
        <v/>
      </c>
      <c r="AN13" s="68" t="str">
        <f t="shared" si="5"/>
        <v/>
      </c>
      <c r="AO13" s="68" t="str">
        <f t="shared" si="5"/>
        <v/>
      </c>
      <c r="AP13" s="68" t="str">
        <f t="shared" si="5"/>
        <v/>
      </c>
      <c r="AQ13" s="70"/>
    </row>
    <row r="14" spans="1:43" s="57" customFormat="1" ht="16.5" customHeight="1" x14ac:dyDescent="0.25">
      <c r="A14" s="57" t="s">
        <v>395</v>
      </c>
      <c r="B14" s="57">
        <v>2018</v>
      </c>
      <c r="C14" s="64" t="s">
        <v>147</v>
      </c>
      <c r="D14" s="131"/>
      <c r="E14" s="131"/>
      <c r="F14" s="131"/>
      <c r="G14" s="131"/>
      <c r="H14" s="131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25"/>
      <c r="U14" s="130"/>
      <c r="V14" s="67"/>
      <c r="W14" s="67"/>
      <c r="X14" s="67"/>
      <c r="Y14" s="67"/>
      <c r="Z14" s="68" t="str">
        <f t="shared" si="0"/>
        <v/>
      </c>
      <c r="AA14" s="68" t="str">
        <f t="shared" si="1"/>
        <v/>
      </c>
      <c r="AB14" s="68" t="str">
        <f t="shared" si="2"/>
        <v/>
      </c>
      <c r="AC14" s="68" t="str">
        <f t="shared" si="3"/>
        <v/>
      </c>
      <c r="AD14" s="68" t="str">
        <f t="shared" si="3"/>
        <v/>
      </c>
      <c r="AE14" s="68" t="str">
        <f t="shared" si="3"/>
        <v/>
      </c>
      <c r="AF14" s="68" t="str">
        <f t="shared" si="3"/>
        <v/>
      </c>
      <c r="AG14" s="68" t="str">
        <f t="shared" si="3"/>
        <v/>
      </c>
      <c r="AH14" s="69" t="str">
        <f t="shared" si="4"/>
        <v/>
      </c>
      <c r="AI14" s="68" t="str">
        <f t="shared" si="5"/>
        <v/>
      </c>
      <c r="AJ14" s="68" t="str">
        <f t="shared" si="5"/>
        <v/>
      </c>
      <c r="AK14" s="68" t="str">
        <f t="shared" si="5"/>
        <v/>
      </c>
      <c r="AL14" s="68" t="str">
        <f t="shared" si="5"/>
        <v/>
      </c>
      <c r="AM14" s="68" t="str">
        <f t="shared" si="5"/>
        <v/>
      </c>
      <c r="AN14" s="68" t="str">
        <f t="shared" si="5"/>
        <v/>
      </c>
      <c r="AO14" s="68" t="str">
        <f t="shared" si="5"/>
        <v/>
      </c>
      <c r="AP14" s="68" t="str">
        <f t="shared" si="5"/>
        <v/>
      </c>
      <c r="AQ14" s="70"/>
    </row>
    <row r="15" spans="1:43" s="57" customFormat="1" ht="16.5" customHeight="1" x14ac:dyDescent="0.25">
      <c r="A15" s="57" t="s">
        <v>395</v>
      </c>
      <c r="B15" s="57">
        <v>2018</v>
      </c>
      <c r="C15" s="64" t="s">
        <v>148</v>
      </c>
      <c r="D15" s="131"/>
      <c r="E15" s="131"/>
      <c r="F15" s="131"/>
      <c r="G15" s="131"/>
      <c r="H15" s="131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25"/>
      <c r="U15" s="130"/>
      <c r="V15" s="67"/>
      <c r="W15" s="67"/>
      <c r="X15" s="67"/>
      <c r="Y15" s="67"/>
      <c r="Z15" s="68" t="str">
        <f t="shared" si="0"/>
        <v/>
      </c>
      <c r="AA15" s="68" t="str">
        <f t="shared" si="1"/>
        <v/>
      </c>
      <c r="AB15" s="68" t="str">
        <f t="shared" si="2"/>
        <v/>
      </c>
      <c r="AC15" s="68" t="str">
        <f t="shared" si="3"/>
        <v/>
      </c>
      <c r="AD15" s="68" t="str">
        <f t="shared" si="3"/>
        <v/>
      </c>
      <c r="AE15" s="68" t="str">
        <f t="shared" si="3"/>
        <v/>
      </c>
      <c r="AF15" s="68" t="str">
        <f t="shared" si="3"/>
        <v/>
      </c>
      <c r="AG15" s="68" t="str">
        <f t="shared" si="3"/>
        <v/>
      </c>
      <c r="AH15" s="69" t="str">
        <f t="shared" si="4"/>
        <v/>
      </c>
      <c r="AI15" s="68" t="str">
        <f t="shared" si="5"/>
        <v/>
      </c>
      <c r="AJ15" s="68" t="str">
        <f t="shared" si="5"/>
        <v/>
      </c>
      <c r="AK15" s="68" t="str">
        <f t="shared" si="5"/>
        <v/>
      </c>
      <c r="AL15" s="68" t="str">
        <f t="shared" si="5"/>
        <v/>
      </c>
      <c r="AM15" s="68" t="str">
        <f t="shared" si="5"/>
        <v/>
      </c>
      <c r="AN15" s="68" t="str">
        <f t="shared" si="5"/>
        <v/>
      </c>
      <c r="AO15" s="68" t="str">
        <f t="shared" si="5"/>
        <v/>
      </c>
      <c r="AP15" s="68" t="str">
        <f t="shared" si="5"/>
        <v/>
      </c>
      <c r="AQ15" s="70"/>
    </row>
    <row r="16" spans="1:43" s="57" customFormat="1" ht="16.5" customHeight="1" x14ac:dyDescent="0.25">
      <c r="A16" s="57" t="s">
        <v>395</v>
      </c>
      <c r="B16" s="57">
        <v>2018</v>
      </c>
      <c r="C16" s="64" t="s">
        <v>149</v>
      </c>
      <c r="D16" s="131"/>
      <c r="E16" s="131"/>
      <c r="F16" s="131"/>
      <c r="G16" s="131"/>
      <c r="H16" s="131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30"/>
      <c r="V16" s="67"/>
      <c r="W16" s="67"/>
      <c r="X16" s="67"/>
      <c r="Y16" s="67"/>
      <c r="Z16" s="68" t="str">
        <f t="shared" si="0"/>
        <v/>
      </c>
      <c r="AA16" s="68" t="str">
        <f t="shared" si="1"/>
        <v/>
      </c>
      <c r="AB16" s="68" t="str">
        <f t="shared" si="2"/>
        <v/>
      </c>
      <c r="AC16" s="68" t="str">
        <f t="shared" si="3"/>
        <v/>
      </c>
      <c r="AD16" s="68" t="str">
        <f t="shared" si="3"/>
        <v/>
      </c>
      <c r="AE16" s="68" t="str">
        <f t="shared" si="3"/>
        <v/>
      </c>
      <c r="AF16" s="68" t="str">
        <f t="shared" si="3"/>
        <v/>
      </c>
      <c r="AG16" s="68" t="str">
        <f t="shared" si="3"/>
        <v/>
      </c>
      <c r="AH16" s="69" t="str">
        <f t="shared" si="4"/>
        <v/>
      </c>
      <c r="AI16" s="68" t="str">
        <f t="shared" si="5"/>
        <v/>
      </c>
      <c r="AJ16" s="68" t="str">
        <f t="shared" si="5"/>
        <v/>
      </c>
      <c r="AK16" s="68" t="str">
        <f t="shared" si="5"/>
        <v/>
      </c>
      <c r="AL16" s="68" t="str">
        <f t="shared" si="5"/>
        <v/>
      </c>
      <c r="AM16" s="68" t="str">
        <f t="shared" si="5"/>
        <v/>
      </c>
      <c r="AN16" s="68" t="str">
        <f t="shared" si="5"/>
        <v/>
      </c>
      <c r="AO16" s="68" t="str">
        <f t="shared" si="5"/>
        <v/>
      </c>
      <c r="AP16" s="68" t="str">
        <f t="shared" si="5"/>
        <v/>
      </c>
      <c r="AQ16" s="70"/>
    </row>
    <row r="17" spans="1:43" s="57" customFormat="1" ht="16.5" customHeight="1" x14ac:dyDescent="0.25">
      <c r="A17" s="57" t="s">
        <v>395</v>
      </c>
      <c r="B17" s="57">
        <v>2018</v>
      </c>
      <c r="C17" s="64" t="s">
        <v>150</v>
      </c>
      <c r="D17" s="131"/>
      <c r="E17" s="131"/>
      <c r="F17" s="131"/>
      <c r="G17" s="131"/>
      <c r="H17" s="131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130"/>
      <c r="V17" s="67"/>
      <c r="W17" s="67"/>
      <c r="X17" s="67"/>
      <c r="Y17" s="67"/>
      <c r="Z17" s="68" t="str">
        <f t="shared" si="0"/>
        <v/>
      </c>
      <c r="AA17" s="68" t="str">
        <f t="shared" si="1"/>
        <v/>
      </c>
      <c r="AB17" s="68" t="str">
        <f t="shared" si="2"/>
        <v/>
      </c>
      <c r="AC17" s="68" t="str">
        <f t="shared" si="3"/>
        <v/>
      </c>
      <c r="AD17" s="68" t="str">
        <f t="shared" si="3"/>
        <v/>
      </c>
      <c r="AE17" s="68" t="str">
        <f t="shared" si="3"/>
        <v/>
      </c>
      <c r="AF17" s="68" t="str">
        <f t="shared" si="3"/>
        <v/>
      </c>
      <c r="AG17" s="68" t="str">
        <f t="shared" si="3"/>
        <v/>
      </c>
      <c r="AH17" s="69" t="str">
        <f t="shared" si="4"/>
        <v/>
      </c>
      <c r="AI17" s="68" t="str">
        <f t="shared" si="5"/>
        <v/>
      </c>
      <c r="AJ17" s="68" t="str">
        <f t="shared" si="5"/>
        <v/>
      </c>
      <c r="AK17" s="68" t="str">
        <f t="shared" si="5"/>
        <v/>
      </c>
      <c r="AL17" s="68" t="str">
        <f t="shared" si="5"/>
        <v/>
      </c>
      <c r="AM17" s="68" t="str">
        <f t="shared" si="5"/>
        <v/>
      </c>
      <c r="AN17" s="68" t="str">
        <f t="shared" si="5"/>
        <v/>
      </c>
      <c r="AO17" s="68" t="str">
        <f t="shared" si="5"/>
        <v/>
      </c>
      <c r="AP17" s="68" t="str">
        <f t="shared" si="5"/>
        <v/>
      </c>
      <c r="AQ17" s="70"/>
    </row>
    <row r="18" spans="1:43" s="57" customFormat="1" ht="16.5" customHeight="1" x14ac:dyDescent="0.25">
      <c r="A18" s="57" t="s">
        <v>395</v>
      </c>
      <c r="B18" s="57">
        <v>2018</v>
      </c>
      <c r="C18" s="64" t="s">
        <v>151</v>
      </c>
      <c r="D18" s="132"/>
      <c r="E18" s="132"/>
      <c r="F18" s="132"/>
      <c r="G18" s="132"/>
      <c r="H18" s="132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130"/>
      <c r="V18" s="67"/>
      <c r="W18" s="67"/>
      <c r="X18" s="67"/>
      <c r="Y18" s="67"/>
      <c r="Z18" s="68" t="str">
        <f t="shared" si="0"/>
        <v/>
      </c>
      <c r="AA18" s="68" t="str">
        <f t="shared" si="1"/>
        <v/>
      </c>
      <c r="AB18" s="68" t="str">
        <f t="shared" si="2"/>
        <v/>
      </c>
      <c r="AC18" s="68" t="str">
        <f t="shared" si="3"/>
        <v/>
      </c>
      <c r="AD18" s="68" t="str">
        <f t="shared" si="3"/>
        <v/>
      </c>
      <c r="AE18" s="68" t="str">
        <f t="shared" si="3"/>
        <v/>
      </c>
      <c r="AF18" s="68" t="str">
        <f t="shared" si="3"/>
        <v/>
      </c>
      <c r="AG18" s="68" t="str">
        <f t="shared" si="3"/>
        <v/>
      </c>
      <c r="AH18" s="69" t="str">
        <f t="shared" si="4"/>
        <v/>
      </c>
      <c r="AI18" s="68" t="str">
        <f t="shared" si="5"/>
        <v/>
      </c>
      <c r="AJ18" s="68" t="str">
        <f t="shared" si="5"/>
        <v/>
      </c>
      <c r="AK18" s="68" t="str">
        <f t="shared" si="5"/>
        <v/>
      </c>
      <c r="AL18" s="68" t="str">
        <f t="shared" si="5"/>
        <v/>
      </c>
      <c r="AM18" s="68" t="str">
        <f t="shared" si="5"/>
        <v/>
      </c>
      <c r="AN18" s="68" t="str">
        <f t="shared" si="5"/>
        <v/>
      </c>
      <c r="AO18" s="68" t="str">
        <f t="shared" si="5"/>
        <v/>
      </c>
      <c r="AP18" s="68" t="str">
        <f t="shared" si="5"/>
        <v/>
      </c>
      <c r="AQ18" s="70"/>
    </row>
    <row r="19" spans="1:43" s="57" customFormat="1" ht="16.5" customHeight="1" x14ac:dyDescent="0.25">
      <c r="A19" s="57" t="s">
        <v>395</v>
      </c>
      <c r="B19" s="57">
        <v>2018</v>
      </c>
      <c r="C19" s="64" t="s">
        <v>152</v>
      </c>
      <c r="D19" s="131"/>
      <c r="E19" s="131"/>
      <c r="F19" s="131"/>
      <c r="G19" s="131"/>
      <c r="H19" s="131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130"/>
      <c r="V19" s="67"/>
      <c r="W19" s="67"/>
      <c r="X19" s="67"/>
      <c r="Y19" s="67"/>
      <c r="Z19" s="68" t="str">
        <f t="shared" si="0"/>
        <v/>
      </c>
      <c r="AA19" s="68" t="str">
        <f t="shared" si="1"/>
        <v/>
      </c>
      <c r="AB19" s="68" t="str">
        <f t="shared" si="2"/>
        <v/>
      </c>
      <c r="AC19" s="68" t="str">
        <f t="shared" si="3"/>
        <v/>
      </c>
      <c r="AD19" s="68" t="str">
        <f t="shared" si="3"/>
        <v/>
      </c>
      <c r="AE19" s="68" t="str">
        <f t="shared" si="3"/>
        <v/>
      </c>
      <c r="AF19" s="68" t="str">
        <f t="shared" si="3"/>
        <v/>
      </c>
      <c r="AG19" s="68" t="str">
        <f t="shared" si="3"/>
        <v/>
      </c>
      <c r="AH19" s="69" t="str">
        <f t="shared" si="4"/>
        <v/>
      </c>
      <c r="AI19" s="68" t="str">
        <f t="shared" si="5"/>
        <v/>
      </c>
      <c r="AJ19" s="68" t="str">
        <f t="shared" si="5"/>
        <v/>
      </c>
      <c r="AK19" s="68" t="str">
        <f t="shared" si="5"/>
        <v/>
      </c>
      <c r="AL19" s="68" t="str">
        <f t="shared" si="5"/>
        <v/>
      </c>
      <c r="AM19" s="68" t="str">
        <f t="shared" si="5"/>
        <v/>
      </c>
      <c r="AN19" s="68" t="str">
        <f t="shared" si="5"/>
        <v/>
      </c>
      <c r="AO19" s="68" t="str">
        <f t="shared" si="5"/>
        <v/>
      </c>
      <c r="AP19" s="68" t="str">
        <f t="shared" si="5"/>
        <v/>
      </c>
      <c r="AQ19" s="70"/>
    </row>
    <row r="20" spans="1:43" s="57" customFormat="1" ht="16.5" customHeight="1" x14ac:dyDescent="0.25">
      <c r="A20" s="57" t="s">
        <v>395</v>
      </c>
      <c r="B20" s="57">
        <v>2018</v>
      </c>
      <c r="C20" s="64" t="s">
        <v>153</v>
      </c>
      <c r="D20" s="131"/>
      <c r="E20" s="131"/>
      <c r="F20" s="131"/>
      <c r="G20" s="131"/>
      <c r="H20" s="131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130"/>
      <c r="V20" s="67"/>
      <c r="W20" s="67"/>
      <c r="X20" s="67"/>
      <c r="Y20" s="67"/>
      <c r="Z20" s="68" t="str">
        <f t="shared" si="0"/>
        <v/>
      </c>
      <c r="AA20" s="68" t="str">
        <f t="shared" si="1"/>
        <v/>
      </c>
      <c r="AB20" s="68" t="str">
        <f t="shared" si="2"/>
        <v/>
      </c>
      <c r="AC20" s="68" t="str">
        <f t="shared" si="3"/>
        <v/>
      </c>
      <c r="AD20" s="68" t="str">
        <f t="shared" si="3"/>
        <v/>
      </c>
      <c r="AE20" s="68" t="str">
        <f t="shared" si="3"/>
        <v/>
      </c>
      <c r="AF20" s="68" t="str">
        <f t="shared" si="3"/>
        <v/>
      </c>
      <c r="AG20" s="68" t="str">
        <f t="shared" si="3"/>
        <v/>
      </c>
      <c r="AH20" s="69" t="str">
        <f t="shared" si="4"/>
        <v/>
      </c>
      <c r="AI20" s="68" t="str">
        <f t="shared" si="5"/>
        <v/>
      </c>
      <c r="AJ20" s="68" t="str">
        <f t="shared" si="5"/>
        <v/>
      </c>
      <c r="AK20" s="68" t="str">
        <f t="shared" si="5"/>
        <v/>
      </c>
      <c r="AL20" s="68" t="str">
        <f t="shared" si="5"/>
        <v/>
      </c>
      <c r="AM20" s="68" t="str">
        <f t="shared" si="5"/>
        <v/>
      </c>
      <c r="AN20" s="68" t="str">
        <f t="shared" si="5"/>
        <v/>
      </c>
      <c r="AO20" s="68" t="str">
        <f t="shared" si="5"/>
        <v/>
      </c>
      <c r="AP20" s="68" t="str">
        <f t="shared" si="5"/>
        <v/>
      </c>
      <c r="AQ20" s="70"/>
    </row>
    <row r="21" spans="1:43" s="129" customFormat="1" ht="16.5" customHeight="1" x14ac:dyDescent="0.25">
      <c r="A21" s="57" t="s">
        <v>395</v>
      </c>
      <c r="B21" s="57">
        <v>2018</v>
      </c>
      <c r="C21" s="64" t="s">
        <v>154</v>
      </c>
      <c r="D21" s="131"/>
      <c r="E21" s="131"/>
      <c r="F21" s="131"/>
      <c r="G21" s="131"/>
      <c r="H21" s="131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30"/>
      <c r="V21" s="127"/>
      <c r="W21" s="127"/>
      <c r="X21" s="127"/>
      <c r="Y21" s="127"/>
      <c r="Z21" s="68" t="str">
        <f t="shared" si="0"/>
        <v/>
      </c>
      <c r="AA21" s="68" t="str">
        <f t="shared" si="1"/>
        <v/>
      </c>
      <c r="AB21" s="68" t="str">
        <f t="shared" si="2"/>
        <v/>
      </c>
      <c r="AC21" s="68" t="str">
        <f t="shared" si="3"/>
        <v/>
      </c>
      <c r="AD21" s="68" t="str">
        <f t="shared" si="3"/>
        <v/>
      </c>
      <c r="AE21" s="68" t="str">
        <f t="shared" si="3"/>
        <v/>
      </c>
      <c r="AF21" s="68" t="str">
        <f t="shared" si="3"/>
        <v/>
      </c>
      <c r="AG21" s="68" t="str">
        <f t="shared" si="3"/>
        <v/>
      </c>
      <c r="AH21" s="69" t="str">
        <f t="shared" si="4"/>
        <v/>
      </c>
      <c r="AI21" s="68" t="str">
        <f t="shared" si="5"/>
        <v/>
      </c>
      <c r="AJ21" s="68" t="str">
        <f t="shared" si="5"/>
        <v/>
      </c>
      <c r="AK21" s="68" t="str">
        <f t="shared" si="5"/>
        <v/>
      </c>
      <c r="AL21" s="68" t="str">
        <f t="shared" si="5"/>
        <v/>
      </c>
      <c r="AM21" s="68" t="str">
        <f t="shared" si="5"/>
        <v/>
      </c>
      <c r="AN21" s="68" t="str">
        <f t="shared" si="5"/>
        <v/>
      </c>
      <c r="AO21" s="68" t="str">
        <f t="shared" si="5"/>
        <v/>
      </c>
      <c r="AP21" s="68" t="str">
        <f t="shared" si="5"/>
        <v/>
      </c>
      <c r="AQ21" s="128"/>
    </row>
    <row r="22" spans="1:43" s="57" customFormat="1" ht="16.5" customHeight="1" x14ac:dyDescent="0.25">
      <c r="A22" s="57" t="s">
        <v>395</v>
      </c>
      <c r="B22" s="57">
        <v>2018</v>
      </c>
      <c r="C22" s="64" t="s">
        <v>155</v>
      </c>
      <c r="D22" s="131"/>
      <c r="E22" s="131"/>
      <c r="F22" s="131"/>
      <c r="G22" s="131"/>
      <c r="H22" s="131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130"/>
      <c r="V22" s="67"/>
      <c r="W22" s="67"/>
      <c r="X22" s="67"/>
      <c r="Y22" s="67"/>
      <c r="Z22" s="68" t="str">
        <f t="shared" si="0"/>
        <v/>
      </c>
      <c r="AA22" s="68" t="str">
        <f t="shared" si="1"/>
        <v/>
      </c>
      <c r="AB22" s="68" t="str">
        <f t="shared" si="2"/>
        <v/>
      </c>
      <c r="AC22" s="68" t="str">
        <f t="shared" ref="AC22:AG45" si="6">IF($X22=0,"",D22/$X22)</f>
        <v/>
      </c>
      <c r="AD22" s="68" t="str">
        <f t="shared" si="6"/>
        <v/>
      </c>
      <c r="AE22" s="68" t="str">
        <f t="shared" si="6"/>
        <v/>
      </c>
      <c r="AF22" s="68" t="str">
        <f t="shared" si="6"/>
        <v/>
      </c>
      <c r="AG22" s="68" t="str">
        <f t="shared" si="6"/>
        <v/>
      </c>
      <c r="AH22" s="69" t="str">
        <f t="shared" si="4"/>
        <v/>
      </c>
      <c r="AI22" s="68" t="str">
        <f t="shared" ref="AI22:AP45" si="7">IF($U22=0,"",L22/$U22)</f>
        <v/>
      </c>
      <c r="AJ22" s="68" t="str">
        <f t="shared" si="7"/>
        <v/>
      </c>
      <c r="AK22" s="68" t="str">
        <f t="shared" si="7"/>
        <v/>
      </c>
      <c r="AL22" s="68" t="str">
        <f t="shared" si="7"/>
        <v/>
      </c>
      <c r="AM22" s="68" t="str">
        <f t="shared" si="7"/>
        <v/>
      </c>
      <c r="AN22" s="68" t="str">
        <f t="shared" si="7"/>
        <v/>
      </c>
      <c r="AO22" s="68" t="str">
        <f t="shared" si="7"/>
        <v/>
      </c>
      <c r="AP22" s="68" t="str">
        <f t="shared" si="7"/>
        <v/>
      </c>
      <c r="AQ22" s="70"/>
    </row>
    <row r="23" spans="1:43" s="57" customFormat="1" ht="16.5" customHeight="1" x14ac:dyDescent="0.25">
      <c r="A23" s="57" t="s">
        <v>395</v>
      </c>
      <c r="B23" s="57">
        <v>2018</v>
      </c>
      <c r="C23" s="64" t="s">
        <v>156</v>
      </c>
      <c r="D23" s="131"/>
      <c r="E23" s="131"/>
      <c r="F23" s="131"/>
      <c r="G23" s="131"/>
      <c r="H23" s="131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130"/>
      <c r="V23" s="67"/>
      <c r="W23" s="67"/>
      <c r="X23" s="67"/>
      <c r="Y23" s="67"/>
      <c r="Z23" s="68" t="str">
        <f t="shared" si="0"/>
        <v/>
      </c>
      <c r="AA23" s="68" t="str">
        <f t="shared" si="1"/>
        <v/>
      </c>
      <c r="AB23" s="68" t="str">
        <f t="shared" si="2"/>
        <v/>
      </c>
      <c r="AC23" s="68" t="str">
        <f t="shared" si="6"/>
        <v/>
      </c>
      <c r="AD23" s="68" t="str">
        <f t="shared" si="6"/>
        <v/>
      </c>
      <c r="AE23" s="68" t="str">
        <f t="shared" si="6"/>
        <v/>
      </c>
      <c r="AF23" s="68" t="str">
        <f t="shared" si="6"/>
        <v/>
      </c>
      <c r="AG23" s="68" t="str">
        <f t="shared" si="6"/>
        <v/>
      </c>
      <c r="AH23" s="69" t="str">
        <f t="shared" si="4"/>
        <v/>
      </c>
      <c r="AI23" s="68" t="str">
        <f t="shared" si="7"/>
        <v/>
      </c>
      <c r="AJ23" s="68" t="str">
        <f t="shared" si="7"/>
        <v/>
      </c>
      <c r="AK23" s="68" t="str">
        <f t="shared" si="7"/>
        <v/>
      </c>
      <c r="AL23" s="68" t="str">
        <f t="shared" si="7"/>
        <v/>
      </c>
      <c r="AM23" s="68" t="str">
        <f t="shared" si="7"/>
        <v/>
      </c>
      <c r="AN23" s="68" t="str">
        <f t="shared" si="7"/>
        <v/>
      </c>
      <c r="AO23" s="68" t="str">
        <f t="shared" si="7"/>
        <v/>
      </c>
      <c r="AP23" s="68" t="str">
        <f t="shared" si="7"/>
        <v/>
      </c>
      <c r="AQ23" s="70"/>
    </row>
    <row r="24" spans="1:43" s="57" customFormat="1" ht="16.5" customHeight="1" x14ac:dyDescent="0.25">
      <c r="A24" s="57" t="s">
        <v>395</v>
      </c>
      <c r="B24" s="57">
        <v>2018</v>
      </c>
      <c r="C24" s="64" t="s">
        <v>157</v>
      </c>
      <c r="D24" s="131"/>
      <c r="E24" s="131"/>
      <c r="F24" s="131"/>
      <c r="G24" s="131"/>
      <c r="H24" s="131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130"/>
      <c r="V24" s="67"/>
      <c r="W24" s="67"/>
      <c r="X24" s="67"/>
      <c r="Y24" s="67"/>
      <c r="Z24" s="68" t="str">
        <f t="shared" si="0"/>
        <v/>
      </c>
      <c r="AA24" s="68" t="str">
        <f t="shared" si="1"/>
        <v/>
      </c>
      <c r="AB24" s="68" t="str">
        <f t="shared" si="2"/>
        <v/>
      </c>
      <c r="AC24" s="68" t="str">
        <f t="shared" si="6"/>
        <v/>
      </c>
      <c r="AD24" s="68" t="str">
        <f t="shared" si="6"/>
        <v/>
      </c>
      <c r="AE24" s="68" t="str">
        <f t="shared" si="6"/>
        <v/>
      </c>
      <c r="AF24" s="68" t="str">
        <f t="shared" si="6"/>
        <v/>
      </c>
      <c r="AG24" s="68" t="str">
        <f t="shared" si="6"/>
        <v/>
      </c>
      <c r="AH24" s="69" t="str">
        <f t="shared" si="4"/>
        <v/>
      </c>
      <c r="AI24" s="68" t="str">
        <f t="shared" si="7"/>
        <v/>
      </c>
      <c r="AJ24" s="68" t="str">
        <f t="shared" si="7"/>
        <v/>
      </c>
      <c r="AK24" s="68" t="str">
        <f t="shared" si="7"/>
        <v/>
      </c>
      <c r="AL24" s="68" t="str">
        <f t="shared" si="7"/>
        <v/>
      </c>
      <c r="AM24" s="68" t="str">
        <f t="shared" si="7"/>
        <v/>
      </c>
      <c r="AN24" s="68" t="str">
        <f t="shared" si="7"/>
        <v/>
      </c>
      <c r="AO24" s="68" t="str">
        <f t="shared" si="7"/>
        <v/>
      </c>
      <c r="AP24" s="68" t="str">
        <f t="shared" si="7"/>
        <v/>
      </c>
      <c r="AQ24" s="70"/>
    </row>
    <row r="25" spans="1:43" s="57" customFormat="1" ht="16.5" customHeight="1" x14ac:dyDescent="0.25">
      <c r="A25" s="57" t="s">
        <v>395</v>
      </c>
      <c r="B25" s="57">
        <v>2018</v>
      </c>
      <c r="C25" s="64" t="s">
        <v>158</v>
      </c>
      <c r="D25" s="131"/>
      <c r="E25" s="131"/>
      <c r="F25" s="131"/>
      <c r="G25" s="131"/>
      <c r="H25" s="131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130"/>
      <c r="V25" s="67"/>
      <c r="W25" s="67"/>
      <c r="X25" s="67"/>
      <c r="Y25" s="67"/>
      <c r="Z25" s="68" t="str">
        <f t="shared" si="0"/>
        <v/>
      </c>
      <c r="AA25" s="68" t="str">
        <f t="shared" si="1"/>
        <v/>
      </c>
      <c r="AB25" s="68" t="str">
        <f t="shared" si="2"/>
        <v/>
      </c>
      <c r="AC25" s="68" t="str">
        <f t="shared" si="6"/>
        <v/>
      </c>
      <c r="AD25" s="68" t="str">
        <f t="shared" si="6"/>
        <v/>
      </c>
      <c r="AE25" s="68" t="str">
        <f t="shared" si="6"/>
        <v/>
      </c>
      <c r="AF25" s="68" t="str">
        <f t="shared" si="6"/>
        <v/>
      </c>
      <c r="AG25" s="68" t="str">
        <f t="shared" si="6"/>
        <v/>
      </c>
      <c r="AH25" s="69" t="str">
        <f t="shared" si="4"/>
        <v/>
      </c>
      <c r="AI25" s="68" t="str">
        <f t="shared" si="7"/>
        <v/>
      </c>
      <c r="AJ25" s="68" t="str">
        <f t="shared" si="7"/>
        <v/>
      </c>
      <c r="AK25" s="68" t="str">
        <f t="shared" si="7"/>
        <v/>
      </c>
      <c r="AL25" s="68" t="str">
        <f t="shared" si="7"/>
        <v/>
      </c>
      <c r="AM25" s="68" t="str">
        <f t="shared" si="7"/>
        <v/>
      </c>
      <c r="AN25" s="68" t="str">
        <f t="shared" si="7"/>
        <v/>
      </c>
      <c r="AO25" s="68" t="str">
        <f t="shared" si="7"/>
        <v/>
      </c>
      <c r="AP25" s="68" t="str">
        <f t="shared" si="7"/>
        <v/>
      </c>
      <c r="AQ25" s="70"/>
    </row>
    <row r="26" spans="1:43" s="57" customFormat="1" ht="15.75" x14ac:dyDescent="0.25">
      <c r="A26" s="57" t="s">
        <v>395</v>
      </c>
      <c r="B26" s="57">
        <v>2018</v>
      </c>
      <c r="C26" s="64" t="s">
        <v>159</v>
      </c>
      <c r="D26" s="131"/>
      <c r="E26" s="131"/>
      <c r="F26" s="131"/>
      <c r="G26" s="131"/>
      <c r="H26" s="131"/>
      <c r="I26" s="65"/>
      <c r="J26" s="65"/>
      <c r="K26" s="65"/>
      <c r="L26" s="66"/>
      <c r="M26" s="66"/>
      <c r="N26" s="66"/>
      <c r="O26" s="66"/>
      <c r="P26" s="66"/>
      <c r="Q26" s="66"/>
      <c r="R26" s="66"/>
      <c r="S26" s="66"/>
      <c r="T26" s="66"/>
      <c r="U26" s="130"/>
      <c r="V26" s="67"/>
      <c r="W26" s="67"/>
      <c r="X26" s="67"/>
      <c r="Y26" s="67"/>
      <c r="Z26" s="68" t="str">
        <f t="shared" si="0"/>
        <v/>
      </c>
      <c r="AA26" s="68" t="str">
        <f t="shared" si="1"/>
        <v/>
      </c>
      <c r="AB26" s="68" t="str">
        <f t="shared" si="2"/>
        <v/>
      </c>
      <c r="AC26" s="68" t="str">
        <f t="shared" si="6"/>
        <v/>
      </c>
      <c r="AD26" s="68" t="str">
        <f t="shared" si="6"/>
        <v/>
      </c>
      <c r="AE26" s="68" t="str">
        <f t="shared" si="6"/>
        <v/>
      </c>
      <c r="AF26" s="68" t="str">
        <f t="shared" si="6"/>
        <v/>
      </c>
      <c r="AG26" s="68" t="str">
        <f t="shared" si="6"/>
        <v/>
      </c>
      <c r="AH26" s="69" t="str">
        <f t="shared" si="4"/>
        <v/>
      </c>
      <c r="AI26" s="68" t="str">
        <f t="shared" si="7"/>
        <v/>
      </c>
      <c r="AJ26" s="68" t="str">
        <f t="shared" si="7"/>
        <v/>
      </c>
      <c r="AK26" s="68" t="str">
        <f t="shared" si="7"/>
        <v/>
      </c>
      <c r="AL26" s="68" t="str">
        <f t="shared" si="7"/>
        <v/>
      </c>
      <c r="AM26" s="68" t="str">
        <f t="shared" si="7"/>
        <v/>
      </c>
      <c r="AN26" s="68" t="str">
        <f t="shared" si="7"/>
        <v/>
      </c>
      <c r="AO26" s="68" t="str">
        <f t="shared" si="7"/>
        <v/>
      </c>
      <c r="AP26" s="68" t="str">
        <f t="shared" si="7"/>
        <v/>
      </c>
      <c r="AQ26" s="70"/>
    </row>
    <row r="27" spans="1:43" s="57" customFormat="1" ht="15.75" x14ac:dyDescent="0.25">
      <c r="A27" s="57" t="s">
        <v>395</v>
      </c>
      <c r="B27" s="57">
        <v>2018</v>
      </c>
      <c r="C27" s="64" t="s">
        <v>160</v>
      </c>
      <c r="D27" s="131"/>
      <c r="E27" s="131"/>
      <c r="F27" s="133"/>
      <c r="G27" s="133"/>
      <c r="H27" s="131"/>
      <c r="I27" s="65"/>
      <c r="J27" s="65"/>
      <c r="K27" s="65"/>
      <c r="L27" s="66"/>
      <c r="M27" s="66"/>
      <c r="N27" s="66"/>
      <c r="O27" s="66"/>
      <c r="P27" s="66"/>
      <c r="Q27" s="66"/>
      <c r="R27" s="66"/>
      <c r="S27" s="66"/>
      <c r="T27" s="66"/>
      <c r="U27" s="130"/>
      <c r="V27" s="67"/>
      <c r="W27" s="67"/>
      <c r="X27" s="67"/>
      <c r="Y27" s="67"/>
      <c r="Z27" s="68" t="str">
        <f t="shared" si="0"/>
        <v/>
      </c>
      <c r="AA27" s="68" t="str">
        <f t="shared" si="1"/>
        <v/>
      </c>
      <c r="AB27" s="68" t="str">
        <f t="shared" si="2"/>
        <v/>
      </c>
      <c r="AC27" s="68" t="str">
        <f t="shared" si="6"/>
        <v/>
      </c>
      <c r="AD27" s="68" t="str">
        <f t="shared" si="6"/>
        <v/>
      </c>
      <c r="AE27" s="68" t="str">
        <f t="shared" si="6"/>
        <v/>
      </c>
      <c r="AF27" s="68" t="str">
        <f t="shared" si="6"/>
        <v/>
      </c>
      <c r="AG27" s="68" t="str">
        <f t="shared" si="6"/>
        <v/>
      </c>
      <c r="AH27" s="69" t="str">
        <f t="shared" si="4"/>
        <v/>
      </c>
      <c r="AI27" s="68" t="str">
        <f t="shared" si="7"/>
        <v/>
      </c>
      <c r="AJ27" s="68" t="str">
        <f t="shared" si="7"/>
        <v/>
      </c>
      <c r="AK27" s="68" t="str">
        <f t="shared" si="7"/>
        <v/>
      </c>
      <c r="AL27" s="68" t="str">
        <f t="shared" si="7"/>
        <v/>
      </c>
      <c r="AM27" s="68" t="str">
        <f t="shared" si="7"/>
        <v/>
      </c>
      <c r="AN27" s="68" t="str">
        <f t="shared" si="7"/>
        <v/>
      </c>
      <c r="AO27" s="68" t="str">
        <f t="shared" si="7"/>
        <v/>
      </c>
      <c r="AP27" s="68" t="str">
        <f t="shared" si="7"/>
        <v/>
      </c>
      <c r="AQ27" s="70"/>
    </row>
    <row r="28" spans="1:43" s="57" customFormat="1" ht="15.75" x14ac:dyDescent="0.25">
      <c r="A28" s="57" t="s">
        <v>395</v>
      </c>
      <c r="B28" s="57">
        <v>2018</v>
      </c>
      <c r="C28" s="64" t="s">
        <v>161</v>
      </c>
      <c r="D28" s="131"/>
      <c r="E28" s="131"/>
      <c r="F28" s="133"/>
      <c r="G28" s="133"/>
      <c r="H28" s="131"/>
      <c r="I28" s="65"/>
      <c r="J28" s="65"/>
      <c r="K28" s="65"/>
      <c r="L28" s="66"/>
      <c r="M28" s="66"/>
      <c r="N28" s="66"/>
      <c r="O28" s="66"/>
      <c r="P28" s="66"/>
      <c r="Q28" s="66"/>
      <c r="R28" s="66"/>
      <c r="S28" s="66"/>
      <c r="T28" s="66"/>
      <c r="U28" s="130"/>
      <c r="V28" s="67"/>
      <c r="W28" s="67"/>
      <c r="X28" s="67"/>
      <c r="Y28" s="67"/>
      <c r="Z28" s="68" t="str">
        <f t="shared" si="0"/>
        <v/>
      </c>
      <c r="AA28" s="68" t="str">
        <f t="shared" si="1"/>
        <v/>
      </c>
      <c r="AB28" s="68" t="str">
        <f t="shared" si="2"/>
        <v/>
      </c>
      <c r="AC28" s="68" t="str">
        <f t="shared" si="6"/>
        <v/>
      </c>
      <c r="AD28" s="68" t="str">
        <f t="shared" si="6"/>
        <v/>
      </c>
      <c r="AE28" s="68" t="str">
        <f t="shared" si="6"/>
        <v/>
      </c>
      <c r="AF28" s="68" t="str">
        <f t="shared" si="6"/>
        <v/>
      </c>
      <c r="AG28" s="68" t="str">
        <f t="shared" si="6"/>
        <v/>
      </c>
      <c r="AH28" s="69" t="str">
        <f t="shared" si="4"/>
        <v/>
      </c>
      <c r="AI28" s="68" t="str">
        <f t="shared" si="7"/>
        <v/>
      </c>
      <c r="AJ28" s="68" t="str">
        <f t="shared" si="7"/>
        <v/>
      </c>
      <c r="AK28" s="68" t="str">
        <f t="shared" si="7"/>
        <v/>
      </c>
      <c r="AL28" s="68" t="str">
        <f t="shared" si="7"/>
        <v/>
      </c>
      <c r="AM28" s="68" t="str">
        <f t="shared" si="7"/>
        <v/>
      </c>
      <c r="AN28" s="68" t="str">
        <f t="shared" si="7"/>
        <v/>
      </c>
      <c r="AO28" s="68" t="str">
        <f t="shared" si="7"/>
        <v/>
      </c>
      <c r="AP28" s="68" t="str">
        <f t="shared" si="7"/>
        <v/>
      </c>
      <c r="AQ28" s="70"/>
    </row>
    <row r="29" spans="1:43" s="57" customFormat="1" ht="15.75" x14ac:dyDescent="0.25">
      <c r="A29" s="57" t="s">
        <v>395</v>
      </c>
      <c r="B29" s="57">
        <v>2018</v>
      </c>
      <c r="C29" s="64" t="s">
        <v>162</v>
      </c>
      <c r="D29" s="131"/>
      <c r="E29" s="131"/>
      <c r="F29" s="133"/>
      <c r="G29" s="133"/>
      <c r="H29" s="131"/>
      <c r="I29" s="65"/>
      <c r="J29" s="65"/>
      <c r="K29" s="65"/>
      <c r="L29" s="66"/>
      <c r="M29" s="66"/>
      <c r="N29" s="66"/>
      <c r="O29" s="66"/>
      <c r="P29" s="66"/>
      <c r="Q29" s="66"/>
      <c r="R29" s="66"/>
      <c r="S29" s="66"/>
      <c r="T29" s="66"/>
      <c r="U29" s="130"/>
      <c r="V29" s="67"/>
      <c r="W29" s="67"/>
      <c r="X29" s="67"/>
      <c r="Y29" s="67"/>
      <c r="Z29" s="68" t="str">
        <f t="shared" si="0"/>
        <v/>
      </c>
      <c r="AA29" s="68" t="str">
        <f t="shared" si="1"/>
        <v/>
      </c>
      <c r="AB29" s="68" t="str">
        <f t="shared" si="2"/>
        <v/>
      </c>
      <c r="AC29" s="68" t="str">
        <f t="shared" si="6"/>
        <v/>
      </c>
      <c r="AD29" s="68" t="str">
        <f t="shared" si="6"/>
        <v/>
      </c>
      <c r="AE29" s="68" t="str">
        <f t="shared" si="6"/>
        <v/>
      </c>
      <c r="AF29" s="68" t="str">
        <f t="shared" si="6"/>
        <v/>
      </c>
      <c r="AG29" s="68" t="str">
        <f t="shared" si="6"/>
        <v/>
      </c>
      <c r="AH29" s="69" t="str">
        <f t="shared" si="4"/>
        <v/>
      </c>
      <c r="AI29" s="68" t="str">
        <f t="shared" si="7"/>
        <v/>
      </c>
      <c r="AJ29" s="68" t="str">
        <f t="shared" si="7"/>
        <v/>
      </c>
      <c r="AK29" s="68" t="str">
        <f t="shared" si="7"/>
        <v/>
      </c>
      <c r="AL29" s="68" t="str">
        <f t="shared" si="7"/>
        <v/>
      </c>
      <c r="AM29" s="68" t="str">
        <f t="shared" si="7"/>
        <v/>
      </c>
      <c r="AN29" s="68" t="str">
        <f t="shared" si="7"/>
        <v/>
      </c>
      <c r="AO29" s="68" t="str">
        <f t="shared" si="7"/>
        <v/>
      </c>
      <c r="AP29" s="68" t="str">
        <f t="shared" si="7"/>
        <v/>
      </c>
      <c r="AQ29" s="70"/>
    </row>
    <row r="30" spans="1:43" s="57" customFormat="1" ht="15.75" x14ac:dyDescent="0.25">
      <c r="A30" s="57" t="s">
        <v>395</v>
      </c>
      <c r="B30" s="57">
        <v>2018</v>
      </c>
      <c r="C30" s="64" t="s">
        <v>163</v>
      </c>
      <c r="D30" s="131"/>
      <c r="E30" s="131"/>
      <c r="F30" s="133"/>
      <c r="G30" s="133"/>
      <c r="H30" s="131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130"/>
      <c r="V30" s="67"/>
      <c r="W30" s="67"/>
      <c r="X30" s="67"/>
      <c r="Y30" s="67"/>
      <c r="Z30" s="68" t="str">
        <f t="shared" si="0"/>
        <v/>
      </c>
      <c r="AA30" s="68" t="str">
        <f t="shared" si="1"/>
        <v/>
      </c>
      <c r="AB30" s="68" t="str">
        <f t="shared" si="2"/>
        <v/>
      </c>
      <c r="AC30" s="68" t="str">
        <f t="shared" si="6"/>
        <v/>
      </c>
      <c r="AD30" s="68" t="str">
        <f t="shared" si="6"/>
        <v/>
      </c>
      <c r="AE30" s="68" t="str">
        <f t="shared" si="6"/>
        <v/>
      </c>
      <c r="AF30" s="68" t="str">
        <f t="shared" si="6"/>
        <v/>
      </c>
      <c r="AG30" s="68" t="str">
        <f t="shared" si="6"/>
        <v/>
      </c>
      <c r="AH30" s="69" t="str">
        <f t="shared" si="4"/>
        <v/>
      </c>
      <c r="AI30" s="68" t="str">
        <f t="shared" si="7"/>
        <v/>
      </c>
      <c r="AJ30" s="68" t="str">
        <f t="shared" si="7"/>
        <v/>
      </c>
      <c r="AK30" s="68" t="str">
        <f t="shared" si="7"/>
        <v/>
      </c>
      <c r="AL30" s="68" t="str">
        <f t="shared" si="7"/>
        <v/>
      </c>
      <c r="AM30" s="68" t="str">
        <f t="shared" si="7"/>
        <v/>
      </c>
      <c r="AN30" s="68" t="str">
        <f t="shared" si="7"/>
        <v/>
      </c>
      <c r="AO30" s="68" t="str">
        <f t="shared" si="7"/>
        <v/>
      </c>
      <c r="AP30" s="68" t="str">
        <f t="shared" si="7"/>
        <v/>
      </c>
      <c r="AQ30" s="70"/>
    </row>
    <row r="31" spans="1:43" s="57" customFormat="1" ht="15.75" x14ac:dyDescent="0.25">
      <c r="A31" s="57" t="s">
        <v>395</v>
      </c>
      <c r="B31" s="57">
        <v>2018</v>
      </c>
      <c r="C31" s="64" t="s">
        <v>164</v>
      </c>
      <c r="D31" s="131"/>
      <c r="E31" s="131"/>
      <c r="F31" s="131"/>
      <c r="G31" s="131"/>
      <c r="H31" s="131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130"/>
      <c r="V31" s="67"/>
      <c r="W31" s="67"/>
      <c r="X31" s="67"/>
      <c r="Y31" s="67"/>
      <c r="Z31" s="68" t="str">
        <f t="shared" si="0"/>
        <v/>
      </c>
      <c r="AA31" s="68" t="str">
        <f t="shared" si="1"/>
        <v/>
      </c>
      <c r="AB31" s="68" t="str">
        <f t="shared" si="2"/>
        <v/>
      </c>
      <c r="AC31" s="68" t="str">
        <f t="shared" si="6"/>
        <v/>
      </c>
      <c r="AD31" s="68" t="str">
        <f t="shared" si="6"/>
        <v/>
      </c>
      <c r="AE31" s="68" t="str">
        <f t="shared" si="6"/>
        <v/>
      </c>
      <c r="AF31" s="68" t="str">
        <f t="shared" si="6"/>
        <v/>
      </c>
      <c r="AG31" s="68" t="str">
        <f t="shared" si="6"/>
        <v/>
      </c>
      <c r="AH31" s="69" t="str">
        <f t="shared" si="4"/>
        <v/>
      </c>
      <c r="AI31" s="68" t="str">
        <f t="shared" si="7"/>
        <v/>
      </c>
      <c r="AJ31" s="68" t="str">
        <f t="shared" si="7"/>
        <v/>
      </c>
      <c r="AK31" s="68" t="str">
        <f t="shared" si="7"/>
        <v/>
      </c>
      <c r="AL31" s="68" t="str">
        <f t="shared" si="7"/>
        <v/>
      </c>
      <c r="AM31" s="68" t="str">
        <f t="shared" si="7"/>
        <v/>
      </c>
      <c r="AN31" s="68" t="str">
        <f t="shared" si="7"/>
        <v/>
      </c>
      <c r="AO31" s="68" t="str">
        <f t="shared" si="7"/>
        <v/>
      </c>
      <c r="AP31" s="68" t="str">
        <f t="shared" si="7"/>
        <v/>
      </c>
      <c r="AQ31" s="70"/>
    </row>
    <row r="32" spans="1:43" s="57" customFormat="1" ht="15.75" x14ac:dyDescent="0.25">
      <c r="A32" s="57" t="s">
        <v>395</v>
      </c>
      <c r="B32" s="57">
        <v>2018</v>
      </c>
      <c r="C32" s="64" t="s">
        <v>165</v>
      </c>
      <c r="D32" s="131"/>
      <c r="E32" s="131"/>
      <c r="F32" s="131"/>
      <c r="G32" s="131"/>
      <c r="H32" s="131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130"/>
      <c r="V32" s="67"/>
      <c r="W32" s="67"/>
      <c r="X32" s="67"/>
      <c r="Y32" s="67"/>
      <c r="Z32" s="68" t="str">
        <f t="shared" si="0"/>
        <v/>
      </c>
      <c r="AA32" s="68" t="str">
        <f t="shared" si="1"/>
        <v/>
      </c>
      <c r="AB32" s="68" t="str">
        <f t="shared" si="2"/>
        <v/>
      </c>
      <c r="AC32" s="68" t="str">
        <f t="shared" si="6"/>
        <v/>
      </c>
      <c r="AD32" s="68" t="str">
        <f t="shared" si="6"/>
        <v/>
      </c>
      <c r="AE32" s="68" t="str">
        <f t="shared" si="6"/>
        <v/>
      </c>
      <c r="AF32" s="68" t="str">
        <f t="shared" si="6"/>
        <v/>
      </c>
      <c r="AG32" s="68" t="str">
        <f t="shared" si="6"/>
        <v/>
      </c>
      <c r="AH32" s="69" t="str">
        <f t="shared" si="4"/>
        <v/>
      </c>
      <c r="AI32" s="68" t="str">
        <f t="shared" si="7"/>
        <v/>
      </c>
      <c r="AJ32" s="68" t="str">
        <f t="shared" si="7"/>
        <v/>
      </c>
      <c r="AK32" s="68" t="str">
        <f t="shared" si="7"/>
        <v/>
      </c>
      <c r="AL32" s="68" t="str">
        <f t="shared" si="7"/>
        <v/>
      </c>
      <c r="AM32" s="68" t="str">
        <f t="shared" si="7"/>
        <v/>
      </c>
      <c r="AN32" s="68" t="str">
        <f t="shared" si="7"/>
        <v/>
      </c>
      <c r="AO32" s="68" t="str">
        <f t="shared" si="7"/>
        <v/>
      </c>
      <c r="AP32" s="68" t="str">
        <f t="shared" si="7"/>
        <v/>
      </c>
      <c r="AQ32" s="70"/>
    </row>
    <row r="33" spans="1:43" ht="15.75" x14ac:dyDescent="0.25">
      <c r="A33" s="57" t="s">
        <v>395</v>
      </c>
      <c r="B33" s="57">
        <v>2018</v>
      </c>
      <c r="C33" s="64" t="s">
        <v>166</v>
      </c>
      <c r="D33" s="131"/>
      <c r="E33" s="131"/>
      <c r="F33" s="131"/>
      <c r="G33" s="131"/>
      <c r="H33" s="131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130"/>
      <c r="V33" s="67"/>
      <c r="W33" s="67"/>
      <c r="X33" s="67"/>
      <c r="Y33" s="67"/>
      <c r="Z33" s="68" t="str">
        <f t="shared" si="0"/>
        <v/>
      </c>
      <c r="AA33" s="68" t="str">
        <f t="shared" si="1"/>
        <v/>
      </c>
      <c r="AB33" s="68" t="str">
        <f t="shared" si="2"/>
        <v/>
      </c>
      <c r="AC33" s="68" t="str">
        <f t="shared" si="6"/>
        <v/>
      </c>
      <c r="AD33" s="68" t="str">
        <f t="shared" si="6"/>
        <v/>
      </c>
      <c r="AE33" s="68" t="str">
        <f t="shared" si="6"/>
        <v/>
      </c>
      <c r="AF33" s="68" t="str">
        <f t="shared" si="6"/>
        <v/>
      </c>
      <c r="AG33" s="68" t="str">
        <f t="shared" si="6"/>
        <v/>
      </c>
      <c r="AH33" s="69" t="str">
        <f t="shared" si="4"/>
        <v/>
      </c>
      <c r="AI33" s="68" t="str">
        <f t="shared" si="7"/>
        <v/>
      </c>
      <c r="AJ33" s="68" t="str">
        <f t="shared" si="7"/>
        <v/>
      </c>
      <c r="AK33" s="68" t="str">
        <f t="shared" si="7"/>
        <v/>
      </c>
      <c r="AL33" s="68" t="str">
        <f t="shared" si="7"/>
        <v/>
      </c>
      <c r="AM33" s="68" t="str">
        <f t="shared" si="7"/>
        <v/>
      </c>
      <c r="AN33" s="68" t="str">
        <f t="shared" si="7"/>
        <v/>
      </c>
      <c r="AO33" s="68" t="str">
        <f t="shared" si="7"/>
        <v/>
      </c>
      <c r="AP33" s="68" t="str">
        <f t="shared" si="7"/>
        <v/>
      </c>
      <c r="AQ33" s="70"/>
    </row>
    <row r="34" spans="1:43" ht="15.75" x14ac:dyDescent="0.25">
      <c r="A34" s="57" t="s">
        <v>395</v>
      </c>
      <c r="B34" s="57">
        <v>2018</v>
      </c>
      <c r="C34" s="64" t="s">
        <v>167</v>
      </c>
      <c r="D34" s="131"/>
      <c r="E34" s="131"/>
      <c r="F34" s="131"/>
      <c r="G34" s="131"/>
      <c r="H34" s="131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130"/>
      <c r="V34" s="67"/>
      <c r="W34" s="67"/>
      <c r="X34" s="67"/>
      <c r="Y34" s="67"/>
      <c r="Z34" s="68" t="str">
        <f t="shared" si="0"/>
        <v/>
      </c>
      <c r="AA34" s="68" t="str">
        <f t="shared" si="1"/>
        <v/>
      </c>
      <c r="AB34" s="68" t="str">
        <f t="shared" si="2"/>
        <v/>
      </c>
      <c r="AC34" s="68" t="str">
        <f t="shared" si="6"/>
        <v/>
      </c>
      <c r="AD34" s="68" t="str">
        <f t="shared" si="6"/>
        <v/>
      </c>
      <c r="AE34" s="68" t="str">
        <f t="shared" si="6"/>
        <v/>
      </c>
      <c r="AF34" s="68" t="str">
        <f t="shared" si="6"/>
        <v/>
      </c>
      <c r="AG34" s="68" t="str">
        <f t="shared" si="6"/>
        <v/>
      </c>
      <c r="AH34" s="69" t="str">
        <f t="shared" si="4"/>
        <v/>
      </c>
      <c r="AI34" s="68" t="str">
        <f t="shared" si="7"/>
        <v/>
      </c>
      <c r="AJ34" s="68" t="str">
        <f t="shared" si="7"/>
        <v/>
      </c>
      <c r="AK34" s="68" t="str">
        <f t="shared" si="7"/>
        <v/>
      </c>
      <c r="AL34" s="68" t="str">
        <f t="shared" si="7"/>
        <v/>
      </c>
      <c r="AM34" s="68" t="str">
        <f t="shared" si="7"/>
        <v/>
      </c>
      <c r="AN34" s="68" t="str">
        <f t="shared" si="7"/>
        <v/>
      </c>
      <c r="AO34" s="68" t="str">
        <f t="shared" si="7"/>
        <v/>
      </c>
      <c r="AP34" s="68" t="str">
        <f t="shared" si="7"/>
        <v/>
      </c>
      <c r="AQ34" s="70"/>
    </row>
    <row r="35" spans="1:43" ht="15.75" x14ac:dyDescent="0.25">
      <c r="A35" s="57" t="s">
        <v>395</v>
      </c>
      <c r="B35" s="57">
        <v>2018</v>
      </c>
      <c r="C35" s="64" t="s">
        <v>168</v>
      </c>
      <c r="D35" s="131"/>
      <c r="E35" s="131"/>
      <c r="F35" s="131"/>
      <c r="G35" s="131"/>
      <c r="H35" s="131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130"/>
      <c r="V35" s="67"/>
      <c r="W35" s="67"/>
      <c r="X35" s="67"/>
      <c r="Y35" s="67"/>
      <c r="Z35" s="68" t="str">
        <f t="shared" si="0"/>
        <v/>
      </c>
      <c r="AA35" s="68" t="str">
        <f t="shared" si="1"/>
        <v/>
      </c>
      <c r="AB35" s="68" t="str">
        <f t="shared" si="2"/>
        <v/>
      </c>
      <c r="AC35" s="68" t="str">
        <f t="shared" si="6"/>
        <v/>
      </c>
      <c r="AD35" s="68" t="str">
        <f t="shared" si="6"/>
        <v/>
      </c>
      <c r="AE35" s="68" t="str">
        <f t="shared" si="6"/>
        <v/>
      </c>
      <c r="AF35" s="68" t="str">
        <f t="shared" si="6"/>
        <v/>
      </c>
      <c r="AG35" s="68" t="str">
        <f t="shared" si="6"/>
        <v/>
      </c>
      <c r="AH35" s="69" t="str">
        <f t="shared" si="4"/>
        <v/>
      </c>
      <c r="AI35" s="68" t="str">
        <f t="shared" si="7"/>
        <v/>
      </c>
      <c r="AJ35" s="68" t="str">
        <f t="shared" si="7"/>
        <v/>
      </c>
      <c r="AK35" s="68" t="str">
        <f t="shared" si="7"/>
        <v/>
      </c>
      <c r="AL35" s="68" t="str">
        <f t="shared" si="7"/>
        <v/>
      </c>
      <c r="AM35" s="68" t="str">
        <f t="shared" si="7"/>
        <v/>
      </c>
      <c r="AN35" s="68" t="str">
        <f t="shared" si="7"/>
        <v/>
      </c>
      <c r="AO35" s="68" t="str">
        <f t="shared" si="7"/>
        <v/>
      </c>
      <c r="AP35" s="68" t="str">
        <f t="shared" si="7"/>
        <v/>
      </c>
      <c r="AQ35" s="70"/>
    </row>
    <row r="36" spans="1:43" ht="15.75" x14ac:dyDescent="0.25">
      <c r="A36" s="57" t="s">
        <v>395</v>
      </c>
      <c r="B36" s="57">
        <v>2018</v>
      </c>
      <c r="C36" s="64" t="s">
        <v>169</v>
      </c>
      <c r="D36" s="131"/>
      <c r="E36" s="131"/>
      <c r="F36" s="131"/>
      <c r="G36" s="131"/>
      <c r="H36" s="131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130"/>
      <c r="V36" s="67"/>
      <c r="W36" s="67"/>
      <c r="X36" s="67"/>
      <c r="Y36" s="67"/>
      <c r="Z36" s="68" t="str">
        <f t="shared" si="0"/>
        <v/>
      </c>
      <c r="AA36" s="68" t="str">
        <f t="shared" si="1"/>
        <v/>
      </c>
      <c r="AB36" s="68" t="str">
        <f t="shared" si="2"/>
        <v/>
      </c>
      <c r="AC36" s="68" t="str">
        <f t="shared" si="6"/>
        <v/>
      </c>
      <c r="AD36" s="68" t="str">
        <f t="shared" si="6"/>
        <v/>
      </c>
      <c r="AE36" s="68" t="str">
        <f t="shared" si="6"/>
        <v/>
      </c>
      <c r="AF36" s="68" t="str">
        <f t="shared" si="6"/>
        <v/>
      </c>
      <c r="AG36" s="68" t="str">
        <f t="shared" si="6"/>
        <v/>
      </c>
      <c r="AH36" s="69" t="str">
        <f t="shared" si="4"/>
        <v/>
      </c>
      <c r="AI36" s="68" t="str">
        <f t="shared" si="7"/>
        <v/>
      </c>
      <c r="AJ36" s="68" t="str">
        <f t="shared" si="7"/>
        <v/>
      </c>
      <c r="AK36" s="68" t="str">
        <f t="shared" si="7"/>
        <v/>
      </c>
      <c r="AL36" s="68" t="str">
        <f t="shared" si="7"/>
        <v/>
      </c>
      <c r="AM36" s="68" t="str">
        <f t="shared" si="7"/>
        <v/>
      </c>
      <c r="AN36" s="68" t="str">
        <f t="shared" si="7"/>
        <v/>
      </c>
      <c r="AO36" s="68" t="str">
        <f t="shared" si="7"/>
        <v/>
      </c>
      <c r="AP36" s="68" t="str">
        <f t="shared" si="7"/>
        <v/>
      </c>
      <c r="AQ36" s="70"/>
    </row>
    <row r="37" spans="1:43" ht="15.75" x14ac:dyDescent="0.25">
      <c r="A37" s="57" t="s">
        <v>395</v>
      </c>
      <c r="B37" s="57">
        <v>2018</v>
      </c>
      <c r="C37" s="64" t="s">
        <v>170</v>
      </c>
      <c r="D37" s="131"/>
      <c r="E37" s="131"/>
      <c r="F37" s="131"/>
      <c r="G37" s="131"/>
      <c r="H37" s="131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130"/>
      <c r="V37" s="67"/>
      <c r="W37" s="67"/>
      <c r="X37" s="67"/>
      <c r="Y37" s="67"/>
      <c r="Z37" s="68" t="str">
        <f t="shared" si="0"/>
        <v/>
      </c>
      <c r="AA37" s="68" t="str">
        <f t="shared" si="1"/>
        <v/>
      </c>
      <c r="AB37" s="68" t="str">
        <f t="shared" si="2"/>
        <v/>
      </c>
      <c r="AC37" s="68" t="str">
        <f t="shared" si="6"/>
        <v/>
      </c>
      <c r="AD37" s="68" t="str">
        <f t="shared" si="6"/>
        <v/>
      </c>
      <c r="AE37" s="68" t="str">
        <f t="shared" si="6"/>
        <v/>
      </c>
      <c r="AF37" s="68" t="str">
        <f t="shared" si="6"/>
        <v/>
      </c>
      <c r="AG37" s="68" t="str">
        <f t="shared" si="6"/>
        <v/>
      </c>
      <c r="AH37" s="69" t="str">
        <f t="shared" si="4"/>
        <v/>
      </c>
      <c r="AI37" s="68" t="str">
        <f t="shared" si="7"/>
        <v/>
      </c>
      <c r="AJ37" s="68" t="str">
        <f t="shared" si="7"/>
        <v/>
      </c>
      <c r="AK37" s="68" t="str">
        <f t="shared" si="7"/>
        <v/>
      </c>
      <c r="AL37" s="68" t="str">
        <f t="shared" si="7"/>
        <v/>
      </c>
      <c r="AM37" s="68" t="str">
        <f t="shared" si="7"/>
        <v/>
      </c>
      <c r="AN37" s="68" t="str">
        <f t="shared" si="7"/>
        <v/>
      </c>
      <c r="AO37" s="68" t="str">
        <f t="shared" si="7"/>
        <v/>
      </c>
      <c r="AP37" s="68" t="str">
        <f t="shared" si="7"/>
        <v/>
      </c>
      <c r="AQ37" s="70"/>
    </row>
    <row r="38" spans="1:43" ht="15.75" x14ac:dyDescent="0.25">
      <c r="A38" s="57" t="s">
        <v>395</v>
      </c>
      <c r="B38" s="57">
        <v>2018</v>
      </c>
      <c r="C38" s="64" t="s">
        <v>171</v>
      </c>
      <c r="D38" s="131"/>
      <c r="E38" s="131"/>
      <c r="F38" s="131"/>
      <c r="G38" s="131"/>
      <c r="H38" s="131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130"/>
      <c r="V38" s="67"/>
      <c r="W38" s="67"/>
      <c r="X38" s="67"/>
      <c r="Y38" s="67"/>
      <c r="Z38" s="68" t="str">
        <f t="shared" si="0"/>
        <v/>
      </c>
      <c r="AA38" s="68" t="str">
        <f t="shared" si="1"/>
        <v/>
      </c>
      <c r="AB38" s="68" t="str">
        <f t="shared" si="2"/>
        <v/>
      </c>
      <c r="AC38" s="68" t="str">
        <f t="shared" si="6"/>
        <v/>
      </c>
      <c r="AD38" s="68" t="str">
        <f t="shared" si="6"/>
        <v/>
      </c>
      <c r="AE38" s="68" t="str">
        <f t="shared" si="6"/>
        <v/>
      </c>
      <c r="AF38" s="68" t="str">
        <f t="shared" si="6"/>
        <v/>
      </c>
      <c r="AG38" s="68" t="str">
        <f t="shared" si="6"/>
        <v/>
      </c>
      <c r="AH38" s="69" t="str">
        <f t="shared" si="4"/>
        <v/>
      </c>
      <c r="AI38" s="68" t="str">
        <f t="shared" si="7"/>
        <v/>
      </c>
      <c r="AJ38" s="68" t="str">
        <f t="shared" si="7"/>
        <v/>
      </c>
      <c r="AK38" s="68" t="str">
        <f t="shared" si="7"/>
        <v/>
      </c>
      <c r="AL38" s="68" t="str">
        <f t="shared" si="7"/>
        <v/>
      </c>
      <c r="AM38" s="68" t="str">
        <f t="shared" si="7"/>
        <v/>
      </c>
      <c r="AN38" s="68" t="str">
        <f t="shared" si="7"/>
        <v/>
      </c>
      <c r="AO38" s="68" t="str">
        <f t="shared" si="7"/>
        <v/>
      </c>
      <c r="AP38" s="68" t="str">
        <f t="shared" si="7"/>
        <v/>
      </c>
      <c r="AQ38" s="70"/>
    </row>
    <row r="39" spans="1:43" ht="15.75" x14ac:dyDescent="0.25">
      <c r="A39" s="57" t="s">
        <v>395</v>
      </c>
      <c r="B39" s="57">
        <v>2018</v>
      </c>
      <c r="C39" s="64" t="s">
        <v>172</v>
      </c>
      <c r="D39" s="131"/>
      <c r="E39" s="131"/>
      <c r="F39" s="131"/>
      <c r="G39" s="131"/>
      <c r="H39" s="131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122"/>
      <c r="V39" s="67"/>
      <c r="W39" s="67"/>
      <c r="X39" s="67"/>
      <c r="Y39" s="67"/>
      <c r="Z39" s="68" t="str">
        <f t="shared" si="0"/>
        <v/>
      </c>
      <c r="AA39" s="68" t="str">
        <f t="shared" si="1"/>
        <v/>
      </c>
      <c r="AB39" s="68" t="str">
        <f t="shared" si="2"/>
        <v/>
      </c>
      <c r="AC39" s="68" t="str">
        <f t="shared" si="6"/>
        <v/>
      </c>
      <c r="AD39" s="68" t="str">
        <f t="shared" si="6"/>
        <v/>
      </c>
      <c r="AE39" s="68" t="str">
        <f t="shared" si="6"/>
        <v/>
      </c>
      <c r="AF39" s="68" t="str">
        <f t="shared" si="6"/>
        <v/>
      </c>
      <c r="AG39" s="68" t="str">
        <f t="shared" si="6"/>
        <v/>
      </c>
      <c r="AH39" s="69" t="str">
        <f t="shared" si="4"/>
        <v/>
      </c>
      <c r="AI39" s="68" t="str">
        <f t="shared" si="7"/>
        <v/>
      </c>
      <c r="AJ39" s="68" t="str">
        <f t="shared" si="7"/>
        <v/>
      </c>
      <c r="AK39" s="68" t="str">
        <f t="shared" si="7"/>
        <v/>
      </c>
      <c r="AL39" s="68" t="str">
        <f t="shared" si="7"/>
        <v/>
      </c>
      <c r="AM39" s="68" t="str">
        <f t="shared" si="7"/>
        <v/>
      </c>
      <c r="AN39" s="68" t="str">
        <f t="shared" si="7"/>
        <v/>
      </c>
      <c r="AO39" s="68" t="str">
        <f t="shared" si="7"/>
        <v/>
      </c>
      <c r="AP39" s="68" t="str">
        <f t="shared" si="7"/>
        <v/>
      </c>
      <c r="AQ39" s="70"/>
    </row>
    <row r="40" spans="1:43" ht="15.75" x14ac:dyDescent="0.25">
      <c r="A40" s="57" t="s">
        <v>395</v>
      </c>
      <c r="B40" s="57">
        <v>2018</v>
      </c>
      <c r="C40" s="64" t="s">
        <v>173</v>
      </c>
      <c r="D40" s="131"/>
      <c r="E40" s="131"/>
      <c r="F40" s="131"/>
      <c r="G40" s="131"/>
      <c r="H40" s="131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122"/>
      <c r="V40" s="67"/>
      <c r="W40" s="67"/>
      <c r="X40" s="67"/>
      <c r="Y40" s="67"/>
      <c r="Z40" s="68" t="str">
        <f t="shared" si="0"/>
        <v/>
      </c>
      <c r="AA40" s="68" t="str">
        <f t="shared" si="1"/>
        <v/>
      </c>
      <c r="AB40" s="68" t="str">
        <f t="shared" si="2"/>
        <v/>
      </c>
      <c r="AC40" s="68" t="str">
        <f t="shared" si="6"/>
        <v/>
      </c>
      <c r="AD40" s="68" t="str">
        <f t="shared" si="6"/>
        <v/>
      </c>
      <c r="AE40" s="68" t="str">
        <f t="shared" si="6"/>
        <v/>
      </c>
      <c r="AF40" s="68" t="str">
        <f t="shared" si="6"/>
        <v/>
      </c>
      <c r="AG40" s="68" t="str">
        <f t="shared" si="6"/>
        <v/>
      </c>
      <c r="AH40" s="69" t="str">
        <f t="shared" si="4"/>
        <v/>
      </c>
      <c r="AI40" s="68" t="str">
        <f t="shared" si="7"/>
        <v/>
      </c>
      <c r="AJ40" s="68" t="str">
        <f t="shared" si="7"/>
        <v/>
      </c>
      <c r="AK40" s="68" t="str">
        <f t="shared" si="7"/>
        <v/>
      </c>
      <c r="AL40" s="68" t="str">
        <f t="shared" si="7"/>
        <v/>
      </c>
      <c r="AM40" s="68" t="str">
        <f t="shared" si="7"/>
        <v/>
      </c>
      <c r="AN40" s="68" t="str">
        <f t="shared" si="7"/>
        <v/>
      </c>
      <c r="AO40" s="68" t="str">
        <f t="shared" si="7"/>
        <v/>
      </c>
      <c r="AP40" s="68" t="str">
        <f t="shared" si="7"/>
        <v/>
      </c>
      <c r="AQ40" s="70"/>
    </row>
    <row r="41" spans="1:43" ht="15.75" x14ac:dyDescent="0.25">
      <c r="A41" s="57" t="s">
        <v>395</v>
      </c>
      <c r="B41" s="57">
        <v>2018</v>
      </c>
      <c r="C41" s="64" t="s">
        <v>174</v>
      </c>
      <c r="D41" s="131"/>
      <c r="E41" s="131"/>
      <c r="F41" s="131"/>
      <c r="G41" s="131"/>
      <c r="H41" s="131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122"/>
      <c r="V41" s="67"/>
      <c r="W41" s="67"/>
      <c r="X41" s="67"/>
      <c r="Y41" s="67"/>
      <c r="Z41" s="68" t="str">
        <f t="shared" si="0"/>
        <v/>
      </c>
      <c r="AA41" s="68" t="str">
        <f t="shared" si="1"/>
        <v/>
      </c>
      <c r="AB41" s="68" t="str">
        <f t="shared" si="2"/>
        <v/>
      </c>
      <c r="AC41" s="68" t="str">
        <f t="shared" si="6"/>
        <v/>
      </c>
      <c r="AD41" s="68" t="str">
        <f t="shared" si="6"/>
        <v/>
      </c>
      <c r="AE41" s="68" t="str">
        <f t="shared" si="6"/>
        <v/>
      </c>
      <c r="AF41" s="68" t="str">
        <f t="shared" si="6"/>
        <v/>
      </c>
      <c r="AG41" s="68" t="str">
        <f t="shared" si="6"/>
        <v/>
      </c>
      <c r="AH41" s="69" t="str">
        <f t="shared" si="4"/>
        <v/>
      </c>
      <c r="AI41" s="68" t="str">
        <f t="shared" si="7"/>
        <v/>
      </c>
      <c r="AJ41" s="68" t="str">
        <f t="shared" si="7"/>
        <v/>
      </c>
      <c r="AK41" s="68" t="str">
        <f t="shared" si="7"/>
        <v/>
      </c>
      <c r="AL41" s="68" t="str">
        <f t="shared" si="7"/>
        <v/>
      </c>
      <c r="AM41" s="68" t="str">
        <f t="shared" si="7"/>
        <v/>
      </c>
      <c r="AN41" s="68" t="str">
        <f t="shared" si="7"/>
        <v/>
      </c>
      <c r="AO41" s="68" t="str">
        <f t="shared" si="7"/>
        <v/>
      </c>
      <c r="AP41" s="68" t="str">
        <f t="shared" si="7"/>
        <v/>
      </c>
      <c r="AQ41" s="70"/>
    </row>
    <row r="42" spans="1:43" ht="15.75" x14ac:dyDescent="0.25">
      <c r="A42" s="57" t="s">
        <v>395</v>
      </c>
      <c r="B42" s="57">
        <v>2018</v>
      </c>
      <c r="C42" s="64" t="s">
        <v>175</v>
      </c>
      <c r="D42" s="131"/>
      <c r="E42" s="131"/>
      <c r="F42" s="131"/>
      <c r="G42" s="131"/>
      <c r="H42" s="131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122"/>
      <c r="V42" s="67"/>
      <c r="W42" s="67"/>
      <c r="X42" s="67"/>
      <c r="Y42" s="67"/>
      <c r="Z42" s="68" t="str">
        <f t="shared" si="0"/>
        <v/>
      </c>
      <c r="AA42" s="68" t="str">
        <f t="shared" si="1"/>
        <v/>
      </c>
      <c r="AB42" s="68" t="str">
        <f t="shared" si="2"/>
        <v/>
      </c>
      <c r="AC42" s="68" t="str">
        <f t="shared" si="6"/>
        <v/>
      </c>
      <c r="AD42" s="68" t="str">
        <f t="shared" si="6"/>
        <v/>
      </c>
      <c r="AE42" s="68" t="str">
        <f t="shared" si="6"/>
        <v/>
      </c>
      <c r="AF42" s="68" t="str">
        <f t="shared" si="6"/>
        <v/>
      </c>
      <c r="AG42" s="68" t="str">
        <f t="shared" si="6"/>
        <v/>
      </c>
      <c r="AH42" s="69" t="str">
        <f t="shared" si="4"/>
        <v/>
      </c>
      <c r="AI42" s="68" t="str">
        <f t="shared" si="7"/>
        <v/>
      </c>
      <c r="AJ42" s="68" t="str">
        <f t="shared" si="7"/>
        <v/>
      </c>
      <c r="AK42" s="68" t="str">
        <f t="shared" si="7"/>
        <v/>
      </c>
      <c r="AL42" s="68" t="str">
        <f t="shared" si="7"/>
        <v/>
      </c>
      <c r="AM42" s="68" t="str">
        <f t="shared" si="7"/>
        <v/>
      </c>
      <c r="AN42" s="68" t="str">
        <f t="shared" si="7"/>
        <v/>
      </c>
      <c r="AO42" s="68" t="str">
        <f t="shared" si="7"/>
        <v/>
      </c>
      <c r="AP42" s="68" t="str">
        <f t="shared" si="7"/>
        <v/>
      </c>
      <c r="AQ42" s="70"/>
    </row>
    <row r="43" spans="1:43" ht="15.75" x14ac:dyDescent="0.25">
      <c r="A43" s="57" t="s">
        <v>395</v>
      </c>
      <c r="B43" s="57">
        <v>2018</v>
      </c>
      <c r="C43" s="64" t="s">
        <v>176</v>
      </c>
      <c r="D43" s="131"/>
      <c r="E43" s="131"/>
      <c r="F43" s="131"/>
      <c r="G43" s="131"/>
      <c r="H43" s="131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122"/>
      <c r="V43" s="67"/>
      <c r="W43" s="67"/>
      <c r="X43" s="67"/>
      <c r="Y43" s="67"/>
      <c r="Z43" s="68" t="str">
        <f t="shared" si="0"/>
        <v/>
      </c>
      <c r="AA43" s="68" t="str">
        <f t="shared" si="1"/>
        <v/>
      </c>
      <c r="AB43" s="68" t="str">
        <f t="shared" si="2"/>
        <v/>
      </c>
      <c r="AC43" s="68" t="str">
        <f t="shared" si="6"/>
        <v/>
      </c>
      <c r="AD43" s="68" t="str">
        <f t="shared" si="6"/>
        <v/>
      </c>
      <c r="AE43" s="68" t="str">
        <f t="shared" si="6"/>
        <v/>
      </c>
      <c r="AF43" s="68" t="str">
        <f t="shared" si="6"/>
        <v/>
      </c>
      <c r="AG43" s="68" t="str">
        <f t="shared" si="6"/>
        <v/>
      </c>
      <c r="AH43" s="69" t="str">
        <f t="shared" si="4"/>
        <v/>
      </c>
      <c r="AI43" s="68" t="str">
        <f t="shared" si="7"/>
        <v/>
      </c>
      <c r="AJ43" s="68" t="str">
        <f t="shared" si="7"/>
        <v/>
      </c>
      <c r="AK43" s="68" t="str">
        <f t="shared" si="7"/>
        <v/>
      </c>
      <c r="AL43" s="68" t="str">
        <f t="shared" si="7"/>
        <v/>
      </c>
      <c r="AM43" s="68" t="str">
        <f t="shared" si="7"/>
        <v/>
      </c>
      <c r="AN43" s="68" t="str">
        <f t="shared" si="7"/>
        <v/>
      </c>
      <c r="AO43" s="68" t="str">
        <f t="shared" si="7"/>
        <v/>
      </c>
      <c r="AP43" s="68" t="str">
        <f t="shared" si="7"/>
        <v/>
      </c>
      <c r="AQ43" s="70"/>
    </row>
    <row r="44" spans="1:43" ht="15.75" x14ac:dyDescent="0.25">
      <c r="A44" s="57" t="s">
        <v>395</v>
      </c>
      <c r="B44" s="57">
        <v>2018</v>
      </c>
      <c r="C44" s="64" t="s">
        <v>177</v>
      </c>
      <c r="D44" s="131"/>
      <c r="E44" s="131"/>
      <c r="F44" s="131"/>
      <c r="G44" s="131"/>
      <c r="H44" s="131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122"/>
      <c r="V44" s="67"/>
      <c r="W44" s="67"/>
      <c r="X44" s="67"/>
      <c r="Y44" s="67"/>
      <c r="Z44" s="68" t="str">
        <f t="shared" si="0"/>
        <v/>
      </c>
      <c r="AA44" s="68" t="str">
        <f t="shared" si="1"/>
        <v/>
      </c>
      <c r="AB44" s="68" t="str">
        <f t="shared" si="2"/>
        <v/>
      </c>
      <c r="AC44" s="68" t="str">
        <f t="shared" si="6"/>
        <v/>
      </c>
      <c r="AD44" s="68" t="str">
        <f t="shared" si="6"/>
        <v/>
      </c>
      <c r="AE44" s="68" t="str">
        <f t="shared" si="6"/>
        <v/>
      </c>
      <c r="AF44" s="68" t="str">
        <f t="shared" si="6"/>
        <v/>
      </c>
      <c r="AG44" s="68" t="str">
        <f t="shared" si="6"/>
        <v/>
      </c>
      <c r="AH44" s="69" t="str">
        <f t="shared" si="4"/>
        <v/>
      </c>
      <c r="AI44" s="68" t="str">
        <f t="shared" si="7"/>
        <v/>
      </c>
      <c r="AJ44" s="68" t="str">
        <f t="shared" si="7"/>
        <v/>
      </c>
      <c r="AK44" s="68" t="str">
        <f t="shared" si="7"/>
        <v/>
      </c>
      <c r="AL44" s="68" t="str">
        <f t="shared" si="7"/>
        <v/>
      </c>
      <c r="AM44" s="68" t="str">
        <f t="shared" si="7"/>
        <v/>
      </c>
      <c r="AN44" s="68" t="str">
        <f t="shared" si="7"/>
        <v/>
      </c>
      <c r="AO44" s="68" t="str">
        <f t="shared" si="7"/>
        <v/>
      </c>
      <c r="AP44" s="68" t="str">
        <f t="shared" si="7"/>
        <v/>
      </c>
      <c r="AQ44" s="70"/>
    </row>
    <row r="45" spans="1:43" ht="15.75" x14ac:dyDescent="0.25">
      <c r="A45" s="57" t="s">
        <v>395</v>
      </c>
      <c r="B45" s="57">
        <v>2018</v>
      </c>
      <c r="C45" s="64" t="s">
        <v>178</v>
      </c>
      <c r="D45" s="131"/>
      <c r="E45" s="131"/>
      <c r="F45" s="131"/>
      <c r="G45" s="131"/>
      <c r="H45" s="131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122"/>
      <c r="V45" s="67"/>
      <c r="W45" s="67"/>
      <c r="X45" s="67"/>
      <c r="Y45" s="67"/>
      <c r="Z45" s="68" t="str">
        <f t="shared" si="0"/>
        <v/>
      </c>
      <c r="AA45" s="68" t="str">
        <f t="shared" si="1"/>
        <v/>
      </c>
      <c r="AB45" s="68" t="str">
        <f t="shared" si="2"/>
        <v/>
      </c>
      <c r="AC45" s="68" t="str">
        <f t="shared" si="6"/>
        <v/>
      </c>
      <c r="AD45" s="68" t="str">
        <f t="shared" si="6"/>
        <v/>
      </c>
      <c r="AE45" s="68" t="str">
        <f t="shared" si="6"/>
        <v/>
      </c>
      <c r="AF45" s="68" t="str">
        <f t="shared" si="6"/>
        <v/>
      </c>
      <c r="AG45" s="68" t="str">
        <f t="shared" si="6"/>
        <v/>
      </c>
      <c r="AH45" s="69" t="str">
        <f t="shared" si="4"/>
        <v/>
      </c>
      <c r="AI45" s="68" t="str">
        <f t="shared" si="7"/>
        <v/>
      </c>
      <c r="AJ45" s="68" t="str">
        <f t="shared" si="7"/>
        <v/>
      </c>
      <c r="AK45" s="68" t="str">
        <f t="shared" si="7"/>
        <v/>
      </c>
      <c r="AL45" s="68" t="str">
        <f t="shared" si="7"/>
        <v/>
      </c>
      <c r="AM45" s="68" t="str">
        <f t="shared" si="7"/>
        <v/>
      </c>
      <c r="AN45" s="68" t="str">
        <f t="shared" si="7"/>
        <v/>
      </c>
      <c r="AO45" s="68" t="str">
        <f t="shared" si="7"/>
        <v/>
      </c>
      <c r="AP45" s="68" t="str">
        <f t="shared" si="7"/>
        <v/>
      </c>
      <c r="AQ45" s="70"/>
    </row>
    <row r="46" spans="1:43" ht="15.75" x14ac:dyDescent="0.25">
      <c r="A46" s="57" t="s">
        <v>395</v>
      </c>
      <c r="B46" s="57">
        <v>2018</v>
      </c>
      <c r="C46" s="64" t="s">
        <v>179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122"/>
      <c r="V46" s="67"/>
      <c r="W46" s="67"/>
      <c r="X46" s="67"/>
      <c r="Y46" s="67"/>
      <c r="Z46" s="68" t="str">
        <f t="shared" si="0"/>
        <v/>
      </c>
      <c r="AA46" s="68" t="str">
        <f t="shared" si="1"/>
        <v/>
      </c>
      <c r="AB46" s="68" t="str">
        <f t="shared" si="2"/>
        <v/>
      </c>
      <c r="AC46" s="68" t="str">
        <f t="shared" ref="AC46:AG57" si="8">IF($X46=0,"",D46/$X46)</f>
        <v/>
      </c>
      <c r="AD46" s="68" t="str">
        <f t="shared" si="8"/>
        <v/>
      </c>
      <c r="AE46" s="68" t="str">
        <f t="shared" si="8"/>
        <v/>
      </c>
      <c r="AF46" s="68" t="str">
        <f t="shared" si="8"/>
        <v/>
      </c>
      <c r="AG46" s="68" t="str">
        <f t="shared" si="8"/>
        <v/>
      </c>
      <c r="AH46" s="69" t="str">
        <f t="shared" si="4"/>
        <v/>
      </c>
      <c r="AI46" s="68" t="str">
        <f t="shared" ref="AI46:AP58" si="9">IF($U46=0,"",L46/$U46)</f>
        <v/>
      </c>
      <c r="AJ46" s="68" t="str">
        <f t="shared" si="9"/>
        <v/>
      </c>
      <c r="AK46" s="68" t="str">
        <f t="shared" si="9"/>
        <v/>
      </c>
      <c r="AL46" s="68" t="str">
        <f t="shared" si="9"/>
        <v/>
      </c>
      <c r="AM46" s="68" t="str">
        <f t="shared" si="9"/>
        <v/>
      </c>
      <c r="AN46" s="68" t="str">
        <f t="shared" si="9"/>
        <v/>
      </c>
      <c r="AO46" s="68" t="str">
        <f t="shared" si="9"/>
        <v/>
      </c>
      <c r="AP46" s="68" t="str">
        <f t="shared" si="9"/>
        <v/>
      </c>
      <c r="AQ46" s="70"/>
    </row>
    <row r="47" spans="1:43" ht="15.75" x14ac:dyDescent="0.25">
      <c r="A47" s="57" t="s">
        <v>395</v>
      </c>
      <c r="B47" s="57">
        <v>2018</v>
      </c>
      <c r="C47" s="64" t="s">
        <v>180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122"/>
      <c r="V47" s="67"/>
      <c r="W47" s="67"/>
      <c r="X47" s="67"/>
      <c r="Y47" s="67"/>
      <c r="Z47" s="68" t="str">
        <f t="shared" si="0"/>
        <v/>
      </c>
      <c r="AA47" s="68" t="str">
        <f t="shared" si="1"/>
        <v/>
      </c>
      <c r="AB47" s="68" t="str">
        <f t="shared" si="2"/>
        <v/>
      </c>
      <c r="AC47" s="68" t="str">
        <f t="shared" si="8"/>
        <v/>
      </c>
      <c r="AD47" s="68" t="str">
        <f t="shared" si="8"/>
        <v/>
      </c>
      <c r="AE47" s="68" t="str">
        <f t="shared" si="8"/>
        <v/>
      </c>
      <c r="AF47" s="68" t="str">
        <f t="shared" si="8"/>
        <v/>
      </c>
      <c r="AG47" s="68" t="str">
        <f t="shared" si="8"/>
        <v/>
      </c>
      <c r="AH47" s="69" t="str">
        <f t="shared" si="4"/>
        <v/>
      </c>
      <c r="AI47" s="68" t="str">
        <f t="shared" si="9"/>
        <v/>
      </c>
      <c r="AJ47" s="68" t="str">
        <f t="shared" si="9"/>
        <v/>
      </c>
      <c r="AK47" s="68" t="str">
        <f t="shared" si="9"/>
        <v/>
      </c>
      <c r="AL47" s="68" t="str">
        <f t="shared" si="9"/>
        <v/>
      </c>
      <c r="AM47" s="68" t="str">
        <f t="shared" si="9"/>
        <v/>
      </c>
      <c r="AN47" s="68" t="str">
        <f t="shared" si="9"/>
        <v/>
      </c>
      <c r="AO47" s="68" t="str">
        <f t="shared" si="9"/>
        <v/>
      </c>
      <c r="AP47" s="68" t="str">
        <f t="shared" si="9"/>
        <v/>
      </c>
      <c r="AQ47" s="70"/>
    </row>
    <row r="48" spans="1:43" ht="15.75" x14ac:dyDescent="0.25">
      <c r="A48" s="57" t="s">
        <v>395</v>
      </c>
      <c r="B48" s="57">
        <v>2018</v>
      </c>
      <c r="C48" s="64" t="s">
        <v>181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122"/>
      <c r="V48" s="67"/>
      <c r="W48" s="67"/>
      <c r="X48" s="67"/>
      <c r="Y48" s="67"/>
      <c r="Z48" s="68" t="str">
        <f t="shared" si="0"/>
        <v/>
      </c>
      <c r="AA48" s="68" t="str">
        <f t="shared" si="1"/>
        <v/>
      </c>
      <c r="AB48" s="68" t="str">
        <f t="shared" si="2"/>
        <v/>
      </c>
      <c r="AC48" s="68" t="str">
        <f t="shared" si="8"/>
        <v/>
      </c>
      <c r="AD48" s="68" t="str">
        <f t="shared" si="8"/>
        <v/>
      </c>
      <c r="AE48" s="68" t="str">
        <f t="shared" si="8"/>
        <v/>
      </c>
      <c r="AF48" s="68" t="str">
        <f t="shared" si="8"/>
        <v/>
      </c>
      <c r="AG48" s="68" t="str">
        <f t="shared" si="8"/>
        <v/>
      </c>
      <c r="AH48" s="69" t="str">
        <f t="shared" si="4"/>
        <v/>
      </c>
      <c r="AI48" s="68" t="str">
        <f t="shared" si="9"/>
        <v/>
      </c>
      <c r="AJ48" s="68" t="str">
        <f t="shared" si="9"/>
        <v/>
      </c>
      <c r="AK48" s="68" t="str">
        <f t="shared" si="9"/>
        <v/>
      </c>
      <c r="AL48" s="68" t="str">
        <f t="shared" si="9"/>
        <v/>
      </c>
      <c r="AM48" s="68" t="str">
        <f t="shared" si="9"/>
        <v/>
      </c>
      <c r="AN48" s="68" t="str">
        <f t="shared" si="9"/>
        <v/>
      </c>
      <c r="AO48" s="68" t="str">
        <f t="shared" si="9"/>
        <v/>
      </c>
      <c r="AP48" s="68" t="str">
        <f t="shared" si="9"/>
        <v/>
      </c>
      <c r="AQ48" s="70"/>
    </row>
    <row r="49" spans="1:43" ht="15.75" x14ac:dyDescent="0.25">
      <c r="A49" s="57" t="s">
        <v>395</v>
      </c>
      <c r="B49" s="57">
        <v>2018</v>
      </c>
      <c r="C49" s="64" t="s">
        <v>182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122"/>
      <c r="V49" s="67"/>
      <c r="W49" s="67"/>
      <c r="X49" s="67"/>
      <c r="Y49" s="67"/>
      <c r="Z49" s="68" t="str">
        <f t="shared" si="0"/>
        <v/>
      </c>
      <c r="AA49" s="68" t="str">
        <f t="shared" si="1"/>
        <v/>
      </c>
      <c r="AB49" s="68" t="str">
        <f t="shared" si="2"/>
        <v/>
      </c>
      <c r="AC49" s="68" t="str">
        <f t="shared" si="8"/>
        <v/>
      </c>
      <c r="AD49" s="68" t="str">
        <f t="shared" si="8"/>
        <v/>
      </c>
      <c r="AE49" s="68" t="str">
        <f t="shared" si="8"/>
        <v/>
      </c>
      <c r="AF49" s="68" t="str">
        <f t="shared" si="8"/>
        <v/>
      </c>
      <c r="AG49" s="68" t="str">
        <f t="shared" si="8"/>
        <v/>
      </c>
      <c r="AH49" s="69" t="str">
        <f t="shared" si="4"/>
        <v/>
      </c>
      <c r="AI49" s="68" t="str">
        <f t="shared" si="9"/>
        <v/>
      </c>
      <c r="AJ49" s="68" t="str">
        <f t="shared" si="9"/>
        <v/>
      </c>
      <c r="AK49" s="68" t="str">
        <f t="shared" si="9"/>
        <v/>
      </c>
      <c r="AL49" s="68" t="str">
        <f t="shared" si="9"/>
        <v/>
      </c>
      <c r="AM49" s="68" t="str">
        <f t="shared" si="9"/>
        <v/>
      </c>
      <c r="AN49" s="68" t="str">
        <f t="shared" si="9"/>
        <v/>
      </c>
      <c r="AO49" s="68" t="str">
        <f t="shared" si="9"/>
        <v/>
      </c>
      <c r="AP49" s="68" t="str">
        <f t="shared" si="9"/>
        <v/>
      </c>
      <c r="AQ49" s="70"/>
    </row>
    <row r="50" spans="1:43" ht="15.75" x14ac:dyDescent="0.25">
      <c r="A50" s="57" t="s">
        <v>395</v>
      </c>
      <c r="B50" s="57">
        <v>2018</v>
      </c>
      <c r="C50" s="64" t="s">
        <v>183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122"/>
      <c r="V50" s="67"/>
      <c r="W50" s="67"/>
      <c r="X50" s="67"/>
      <c r="Y50" s="67"/>
      <c r="Z50" s="68" t="str">
        <f t="shared" si="0"/>
        <v/>
      </c>
      <c r="AA50" s="68" t="str">
        <f t="shared" si="1"/>
        <v/>
      </c>
      <c r="AB50" s="68" t="str">
        <f t="shared" si="2"/>
        <v/>
      </c>
      <c r="AC50" s="68" t="str">
        <f t="shared" si="8"/>
        <v/>
      </c>
      <c r="AD50" s="68" t="str">
        <f t="shared" si="8"/>
        <v/>
      </c>
      <c r="AE50" s="68" t="str">
        <f t="shared" si="8"/>
        <v/>
      </c>
      <c r="AF50" s="68" t="str">
        <f t="shared" si="8"/>
        <v/>
      </c>
      <c r="AG50" s="68" t="str">
        <f t="shared" si="8"/>
        <v/>
      </c>
      <c r="AH50" s="69" t="str">
        <f t="shared" si="4"/>
        <v/>
      </c>
      <c r="AI50" s="68" t="str">
        <f t="shared" si="9"/>
        <v/>
      </c>
      <c r="AJ50" s="68" t="str">
        <f t="shared" si="9"/>
        <v/>
      </c>
      <c r="AK50" s="68" t="str">
        <f t="shared" si="9"/>
        <v/>
      </c>
      <c r="AL50" s="68" t="str">
        <f t="shared" si="9"/>
        <v/>
      </c>
      <c r="AM50" s="68" t="str">
        <f t="shared" si="9"/>
        <v/>
      </c>
      <c r="AN50" s="68" t="str">
        <f t="shared" si="9"/>
        <v/>
      </c>
      <c r="AO50" s="68" t="str">
        <f t="shared" si="9"/>
        <v/>
      </c>
      <c r="AP50" s="68" t="str">
        <f t="shared" si="9"/>
        <v/>
      </c>
      <c r="AQ50" s="70"/>
    </row>
    <row r="51" spans="1:43" ht="15.75" x14ac:dyDescent="0.25">
      <c r="A51" s="57" t="s">
        <v>395</v>
      </c>
      <c r="B51" s="57">
        <v>2018</v>
      </c>
      <c r="C51" s="64" t="s">
        <v>184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122"/>
      <c r="V51" s="67"/>
      <c r="W51" s="67"/>
      <c r="X51" s="67"/>
      <c r="Y51" s="67"/>
      <c r="Z51" s="68" t="str">
        <f t="shared" si="0"/>
        <v/>
      </c>
      <c r="AA51" s="68" t="str">
        <f t="shared" si="1"/>
        <v/>
      </c>
      <c r="AB51" s="68" t="str">
        <f t="shared" si="2"/>
        <v/>
      </c>
      <c r="AC51" s="68" t="str">
        <f t="shared" si="8"/>
        <v/>
      </c>
      <c r="AD51" s="68" t="str">
        <f t="shared" si="8"/>
        <v/>
      </c>
      <c r="AE51" s="68" t="str">
        <f t="shared" si="8"/>
        <v/>
      </c>
      <c r="AF51" s="68" t="str">
        <f t="shared" si="8"/>
        <v/>
      </c>
      <c r="AG51" s="68" t="str">
        <f t="shared" si="8"/>
        <v/>
      </c>
      <c r="AH51" s="69" t="str">
        <f t="shared" si="4"/>
        <v/>
      </c>
      <c r="AI51" s="68" t="str">
        <f t="shared" si="9"/>
        <v/>
      </c>
      <c r="AJ51" s="68" t="str">
        <f t="shared" si="9"/>
        <v/>
      </c>
      <c r="AK51" s="68" t="str">
        <f t="shared" si="9"/>
        <v/>
      </c>
      <c r="AL51" s="68" t="str">
        <f t="shared" si="9"/>
        <v/>
      </c>
      <c r="AM51" s="68" t="str">
        <f t="shared" si="9"/>
        <v/>
      </c>
      <c r="AN51" s="68" t="str">
        <f t="shared" si="9"/>
        <v/>
      </c>
      <c r="AO51" s="68" t="str">
        <f t="shared" si="9"/>
        <v/>
      </c>
      <c r="AP51" s="68" t="str">
        <f t="shared" si="9"/>
        <v/>
      </c>
      <c r="AQ51" s="70"/>
    </row>
    <row r="52" spans="1:43" ht="15.75" x14ac:dyDescent="0.25">
      <c r="A52" s="57" t="s">
        <v>395</v>
      </c>
      <c r="B52" s="57">
        <v>2018</v>
      </c>
      <c r="C52" s="64" t="s">
        <v>185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122"/>
      <c r="V52" s="67"/>
      <c r="W52" s="67"/>
      <c r="X52" s="67"/>
      <c r="Y52" s="67"/>
      <c r="Z52" s="68" t="str">
        <f t="shared" si="0"/>
        <v/>
      </c>
      <c r="AA52" s="68" t="str">
        <f t="shared" si="1"/>
        <v/>
      </c>
      <c r="AB52" s="68" t="str">
        <f t="shared" si="2"/>
        <v/>
      </c>
      <c r="AC52" s="68" t="str">
        <f t="shared" si="8"/>
        <v/>
      </c>
      <c r="AD52" s="68" t="str">
        <f t="shared" si="8"/>
        <v/>
      </c>
      <c r="AE52" s="68" t="str">
        <f t="shared" si="8"/>
        <v/>
      </c>
      <c r="AF52" s="68" t="str">
        <f t="shared" si="8"/>
        <v/>
      </c>
      <c r="AG52" s="68" t="str">
        <f t="shared" si="8"/>
        <v/>
      </c>
      <c r="AH52" s="69" t="str">
        <f t="shared" si="4"/>
        <v/>
      </c>
      <c r="AI52" s="68" t="str">
        <f t="shared" si="9"/>
        <v/>
      </c>
      <c r="AJ52" s="68" t="str">
        <f t="shared" si="9"/>
        <v/>
      </c>
      <c r="AK52" s="68" t="str">
        <f t="shared" si="9"/>
        <v/>
      </c>
      <c r="AL52" s="68" t="str">
        <f t="shared" si="9"/>
        <v/>
      </c>
      <c r="AM52" s="68" t="str">
        <f t="shared" si="9"/>
        <v/>
      </c>
      <c r="AN52" s="68" t="str">
        <f t="shared" si="9"/>
        <v/>
      </c>
      <c r="AO52" s="68" t="str">
        <f t="shared" si="9"/>
        <v/>
      </c>
      <c r="AP52" s="68" t="str">
        <f t="shared" si="9"/>
        <v/>
      </c>
      <c r="AQ52" s="70"/>
    </row>
    <row r="53" spans="1:43" ht="15.75" x14ac:dyDescent="0.25">
      <c r="A53" s="57" t="s">
        <v>395</v>
      </c>
      <c r="B53" s="57">
        <v>2018</v>
      </c>
      <c r="C53" s="64" t="s">
        <v>186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7"/>
      <c r="V53" s="67"/>
      <c r="W53" s="67"/>
      <c r="X53" s="67"/>
      <c r="Y53" s="67"/>
      <c r="Z53" s="68" t="str">
        <f t="shared" si="0"/>
        <v/>
      </c>
      <c r="AA53" s="68" t="str">
        <f t="shared" si="1"/>
        <v/>
      </c>
      <c r="AB53" s="68" t="str">
        <f t="shared" si="2"/>
        <v/>
      </c>
      <c r="AC53" s="68" t="str">
        <f t="shared" si="8"/>
        <v/>
      </c>
      <c r="AD53" s="68" t="str">
        <f t="shared" si="8"/>
        <v/>
      </c>
      <c r="AE53" s="68" t="str">
        <f t="shared" si="8"/>
        <v/>
      </c>
      <c r="AF53" s="68" t="str">
        <f t="shared" si="8"/>
        <v/>
      </c>
      <c r="AG53" s="68" t="str">
        <f t="shared" si="8"/>
        <v/>
      </c>
      <c r="AH53" s="69" t="str">
        <f t="shared" si="4"/>
        <v/>
      </c>
      <c r="AI53" s="68" t="str">
        <f t="shared" si="9"/>
        <v/>
      </c>
      <c r="AJ53" s="68" t="str">
        <f t="shared" si="9"/>
        <v/>
      </c>
      <c r="AK53" s="68" t="str">
        <f t="shared" si="9"/>
        <v/>
      </c>
      <c r="AL53" s="68" t="str">
        <f t="shared" si="9"/>
        <v/>
      </c>
      <c r="AM53" s="68" t="str">
        <f t="shared" si="9"/>
        <v/>
      </c>
      <c r="AN53" s="68" t="str">
        <f t="shared" si="9"/>
        <v/>
      </c>
      <c r="AO53" s="68" t="str">
        <f t="shared" si="9"/>
        <v/>
      </c>
      <c r="AP53" s="68" t="str">
        <f t="shared" si="9"/>
        <v/>
      </c>
      <c r="AQ53" s="70"/>
    </row>
    <row r="54" spans="1:43" ht="15.75" x14ac:dyDescent="0.25">
      <c r="A54" s="57" t="s">
        <v>395</v>
      </c>
      <c r="B54" s="57">
        <v>2018</v>
      </c>
      <c r="C54" s="64" t="s">
        <v>187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7"/>
      <c r="V54" s="67"/>
      <c r="W54" s="67"/>
      <c r="X54" s="67"/>
      <c r="Y54" s="67"/>
      <c r="Z54" s="68" t="str">
        <f t="shared" si="0"/>
        <v/>
      </c>
      <c r="AA54" s="68" t="str">
        <f t="shared" si="1"/>
        <v/>
      </c>
      <c r="AB54" s="68" t="str">
        <f t="shared" si="2"/>
        <v/>
      </c>
      <c r="AC54" s="68" t="str">
        <f t="shared" si="8"/>
        <v/>
      </c>
      <c r="AD54" s="68" t="str">
        <f t="shared" si="8"/>
        <v/>
      </c>
      <c r="AE54" s="68" t="str">
        <f t="shared" si="8"/>
        <v/>
      </c>
      <c r="AF54" s="68" t="str">
        <f t="shared" si="8"/>
        <v/>
      </c>
      <c r="AG54" s="68" t="str">
        <f t="shared" si="8"/>
        <v/>
      </c>
      <c r="AH54" s="69" t="str">
        <f t="shared" si="4"/>
        <v/>
      </c>
      <c r="AI54" s="68" t="str">
        <f t="shared" si="9"/>
        <v/>
      </c>
      <c r="AJ54" s="68" t="str">
        <f t="shared" si="9"/>
        <v/>
      </c>
      <c r="AK54" s="68" t="str">
        <f t="shared" si="9"/>
        <v/>
      </c>
      <c r="AL54" s="68" t="str">
        <f t="shared" si="9"/>
        <v/>
      </c>
      <c r="AM54" s="68" t="str">
        <f t="shared" si="9"/>
        <v/>
      </c>
      <c r="AN54" s="68" t="str">
        <f t="shared" si="9"/>
        <v/>
      </c>
      <c r="AO54" s="68" t="str">
        <f t="shared" si="9"/>
        <v/>
      </c>
      <c r="AP54" s="68" t="str">
        <f t="shared" si="9"/>
        <v/>
      </c>
      <c r="AQ54" s="70"/>
    </row>
    <row r="55" spans="1:43" ht="15.75" x14ac:dyDescent="0.25">
      <c r="A55" s="57" t="s">
        <v>395</v>
      </c>
      <c r="B55" s="57">
        <v>2018</v>
      </c>
      <c r="C55" s="64" t="s">
        <v>188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7"/>
      <c r="V55" s="67"/>
      <c r="W55" s="67"/>
      <c r="X55" s="67"/>
      <c r="Y55" s="67"/>
      <c r="Z55" s="68" t="str">
        <f t="shared" si="0"/>
        <v/>
      </c>
      <c r="AA55" s="68" t="str">
        <f t="shared" si="1"/>
        <v/>
      </c>
      <c r="AB55" s="68" t="str">
        <f t="shared" si="2"/>
        <v/>
      </c>
      <c r="AC55" s="68" t="str">
        <f t="shared" si="8"/>
        <v/>
      </c>
      <c r="AD55" s="68" t="str">
        <f t="shared" si="8"/>
        <v/>
      </c>
      <c r="AE55" s="68" t="str">
        <f t="shared" si="8"/>
        <v/>
      </c>
      <c r="AF55" s="68" t="str">
        <f t="shared" si="8"/>
        <v/>
      </c>
      <c r="AG55" s="68" t="str">
        <f t="shared" si="8"/>
        <v/>
      </c>
      <c r="AH55" s="69" t="str">
        <f t="shared" si="4"/>
        <v/>
      </c>
      <c r="AI55" s="68" t="str">
        <f t="shared" si="9"/>
        <v/>
      </c>
      <c r="AJ55" s="68" t="str">
        <f t="shared" si="9"/>
        <v/>
      </c>
      <c r="AK55" s="68" t="str">
        <f t="shared" si="9"/>
        <v/>
      </c>
      <c r="AL55" s="68" t="str">
        <f t="shared" si="9"/>
        <v/>
      </c>
      <c r="AM55" s="68" t="str">
        <f t="shared" si="9"/>
        <v/>
      </c>
      <c r="AN55" s="68" t="str">
        <f t="shared" si="9"/>
        <v/>
      </c>
      <c r="AO55" s="68" t="str">
        <f t="shared" si="9"/>
        <v/>
      </c>
      <c r="AP55" s="68" t="str">
        <f t="shared" si="9"/>
        <v/>
      </c>
      <c r="AQ55" s="70"/>
    </row>
    <row r="56" spans="1:43" ht="15.75" x14ac:dyDescent="0.25">
      <c r="A56" s="57" t="s">
        <v>395</v>
      </c>
      <c r="B56" s="57">
        <v>2018</v>
      </c>
      <c r="C56" s="64" t="s">
        <v>189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7"/>
      <c r="V56" s="67"/>
      <c r="W56" s="67"/>
      <c r="X56" s="67"/>
      <c r="Y56" s="67"/>
      <c r="Z56" s="68" t="str">
        <f t="shared" si="0"/>
        <v/>
      </c>
      <c r="AA56" s="68" t="str">
        <f t="shared" si="1"/>
        <v/>
      </c>
      <c r="AB56" s="68" t="str">
        <f t="shared" si="2"/>
        <v/>
      </c>
      <c r="AC56" s="68" t="str">
        <f t="shared" si="8"/>
        <v/>
      </c>
      <c r="AD56" s="68" t="str">
        <f t="shared" si="8"/>
        <v/>
      </c>
      <c r="AE56" s="68" t="str">
        <f t="shared" si="8"/>
        <v/>
      </c>
      <c r="AF56" s="68" t="str">
        <f t="shared" si="8"/>
        <v/>
      </c>
      <c r="AG56" s="68" t="str">
        <f t="shared" si="8"/>
        <v/>
      </c>
      <c r="AH56" s="69" t="str">
        <f t="shared" si="4"/>
        <v/>
      </c>
      <c r="AI56" s="68" t="str">
        <f t="shared" si="9"/>
        <v/>
      </c>
      <c r="AJ56" s="68" t="str">
        <f t="shared" si="9"/>
        <v/>
      </c>
      <c r="AK56" s="68" t="str">
        <f t="shared" si="9"/>
        <v/>
      </c>
      <c r="AL56" s="68" t="str">
        <f t="shared" si="9"/>
        <v/>
      </c>
      <c r="AM56" s="68" t="str">
        <f t="shared" si="9"/>
        <v/>
      </c>
      <c r="AN56" s="68" t="str">
        <f t="shared" si="9"/>
        <v/>
      </c>
      <c r="AO56" s="68" t="str">
        <f t="shared" si="9"/>
        <v/>
      </c>
      <c r="AP56" s="68" t="str">
        <f t="shared" si="9"/>
        <v/>
      </c>
      <c r="AQ56" s="70"/>
    </row>
    <row r="57" spans="1:43" ht="15.75" x14ac:dyDescent="0.25">
      <c r="A57" s="57" t="s">
        <v>395</v>
      </c>
      <c r="B57" s="57">
        <v>2018</v>
      </c>
      <c r="C57" s="64" t="s">
        <v>190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7"/>
      <c r="V57" s="67"/>
      <c r="W57" s="67"/>
      <c r="X57" s="67"/>
      <c r="Y57" s="67"/>
      <c r="Z57" s="68" t="str">
        <f t="shared" si="0"/>
        <v/>
      </c>
      <c r="AA57" s="68" t="str">
        <f t="shared" si="1"/>
        <v/>
      </c>
      <c r="AB57" s="68" t="str">
        <f t="shared" si="2"/>
        <v/>
      </c>
      <c r="AC57" s="68" t="str">
        <f t="shared" si="8"/>
        <v/>
      </c>
      <c r="AD57" s="68" t="str">
        <f t="shared" si="8"/>
        <v/>
      </c>
      <c r="AE57" s="68" t="str">
        <f t="shared" si="8"/>
        <v/>
      </c>
      <c r="AF57" s="68" t="str">
        <f t="shared" si="8"/>
        <v/>
      </c>
      <c r="AG57" s="68" t="str">
        <f t="shared" si="8"/>
        <v/>
      </c>
      <c r="AH57" s="69" t="str">
        <f t="shared" si="4"/>
        <v/>
      </c>
      <c r="AI57" s="68" t="str">
        <f t="shared" si="9"/>
        <v/>
      </c>
      <c r="AJ57" s="68" t="str">
        <f t="shared" si="9"/>
        <v/>
      </c>
      <c r="AK57" s="68" t="str">
        <f t="shared" si="9"/>
        <v/>
      </c>
      <c r="AL57" s="68" t="str">
        <f t="shared" si="9"/>
        <v/>
      </c>
      <c r="AM57" s="68" t="str">
        <f t="shared" si="9"/>
        <v/>
      </c>
      <c r="AN57" s="68" t="str">
        <f t="shared" si="9"/>
        <v/>
      </c>
      <c r="AO57" s="68" t="str">
        <f t="shared" si="9"/>
        <v/>
      </c>
      <c r="AP57" s="68" t="str">
        <f t="shared" si="9"/>
        <v/>
      </c>
      <c r="AQ57" s="70"/>
    </row>
    <row r="58" spans="1:43" s="74" customFormat="1" ht="27.75" customHeight="1" x14ac:dyDescent="0.2">
      <c r="C58" s="71" t="s">
        <v>33</v>
      </c>
      <c r="D58" s="71">
        <f t="shared" ref="D58:Y58" si="10">SUM(D6:D57)</f>
        <v>0</v>
      </c>
      <c r="E58" s="71">
        <f t="shared" si="10"/>
        <v>0</v>
      </c>
      <c r="F58" s="71">
        <f t="shared" si="10"/>
        <v>0</v>
      </c>
      <c r="G58" s="71">
        <f t="shared" si="10"/>
        <v>0</v>
      </c>
      <c r="H58" s="71">
        <f t="shared" si="10"/>
        <v>0</v>
      </c>
      <c r="I58" s="71">
        <f t="shared" si="10"/>
        <v>0</v>
      </c>
      <c r="J58" s="71">
        <f t="shared" si="10"/>
        <v>0</v>
      </c>
      <c r="K58" s="71">
        <f t="shared" si="10"/>
        <v>0</v>
      </c>
      <c r="L58" s="71">
        <f t="shared" si="10"/>
        <v>0</v>
      </c>
      <c r="M58" s="71">
        <f t="shared" si="10"/>
        <v>0</v>
      </c>
      <c r="N58" s="71">
        <f t="shared" si="10"/>
        <v>0</v>
      </c>
      <c r="O58" s="71">
        <f t="shared" si="10"/>
        <v>0</v>
      </c>
      <c r="P58" s="71">
        <f t="shared" si="10"/>
        <v>0</v>
      </c>
      <c r="Q58" s="71">
        <f t="shared" si="10"/>
        <v>0</v>
      </c>
      <c r="R58" s="71">
        <f t="shared" si="10"/>
        <v>0</v>
      </c>
      <c r="S58" s="71">
        <f t="shared" si="10"/>
        <v>0</v>
      </c>
      <c r="T58" s="71">
        <f t="shared" si="10"/>
        <v>0</v>
      </c>
      <c r="U58" s="71">
        <f>SUM(U6:U57)</f>
        <v>0</v>
      </c>
      <c r="V58" s="71">
        <f>SUM(V6:V57)</f>
        <v>0</v>
      </c>
      <c r="W58" s="71">
        <f t="shared" si="10"/>
        <v>0</v>
      </c>
      <c r="X58" s="71">
        <f t="shared" si="10"/>
        <v>0</v>
      </c>
      <c r="Y58" s="71">
        <f t="shared" si="10"/>
        <v>0</v>
      </c>
      <c r="Z58" s="72" t="str">
        <f>IF(U58=0,"",V58/U58)</f>
        <v/>
      </c>
      <c r="AA58" s="72" t="str">
        <f>IF(U58=0,"",W58/U58)</f>
        <v/>
      </c>
      <c r="AB58" s="72" t="str">
        <f>IF(U58=0,"",X58/U58)</f>
        <v/>
      </c>
      <c r="AC58" s="72" t="str">
        <f>IF($X58=0,"",D58/$X58)</f>
        <v/>
      </c>
      <c r="AD58" s="72" t="str">
        <f>IF($X58=0,"",E58/$X58)</f>
        <v/>
      </c>
      <c r="AE58" s="72" t="str">
        <f>IF($X58=0,"",F58/$X58)</f>
        <v/>
      </c>
      <c r="AF58" s="72" t="str">
        <f>IF($X58=0,"",G58/$X58)</f>
        <v/>
      </c>
      <c r="AG58" s="72" t="str">
        <f>IF($X58=0,"",H58/$X58)</f>
        <v/>
      </c>
      <c r="AH58" s="73" t="str">
        <f t="shared" si="4"/>
        <v/>
      </c>
      <c r="AI58" s="72" t="str">
        <f>IF($U58=0,"",L58/$U58)</f>
        <v/>
      </c>
      <c r="AJ58" s="72" t="str">
        <f>IF($U58=0,"",M58/$U58)</f>
        <v/>
      </c>
      <c r="AK58" s="72" t="str">
        <f>IF($U58=0,"",N58/$U58)</f>
        <v/>
      </c>
      <c r="AL58" s="72" t="str">
        <f>IF($U58=0,"",O58/$U58)</f>
        <v/>
      </c>
      <c r="AM58" s="72" t="str">
        <f>IF($U58=0,"",P58/$U58)</f>
        <v/>
      </c>
      <c r="AN58" s="72" t="str">
        <f t="shared" si="9"/>
        <v/>
      </c>
      <c r="AO58" s="72" t="str">
        <f t="shared" si="9"/>
        <v/>
      </c>
      <c r="AP58" s="72" t="str">
        <f>IF($U58=0,"",S58/$U58)</f>
        <v/>
      </c>
    </row>
    <row r="59" spans="1:43" ht="21" customHeight="1" x14ac:dyDescent="0.25">
      <c r="U59" s="31"/>
      <c r="V59" s="31"/>
      <c r="W59" s="31"/>
      <c r="X59" s="31"/>
      <c r="Y59" s="31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</row>
    <row r="60" spans="1:43" ht="36" customHeight="1" x14ac:dyDescent="0.25">
      <c r="C60" s="314" t="str">
        <f>CONCATENATE(Leyendas!$C$4)</f>
        <v xml:space="preserve">ACCUMULATED INDICATORS FOR THE YEAR 2018
(total samples were used for the calculation) </v>
      </c>
      <c r="D60" s="314"/>
      <c r="E60" s="314"/>
      <c r="F60" s="314"/>
      <c r="G60" s="314"/>
      <c r="H60" s="314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43" s="77" customFormat="1" ht="36" customHeight="1" x14ac:dyDescent="0.25">
      <c r="C61" s="315" t="s">
        <v>248</v>
      </c>
      <c r="D61" s="316"/>
      <c r="E61" s="316"/>
      <c r="F61" s="316"/>
      <c r="G61" s="317"/>
      <c r="H61" s="76" t="e">
        <f>V58/U58</f>
        <v>#DIV/0!</v>
      </c>
      <c r="U61" s="78"/>
      <c r="V61" s="79"/>
      <c r="W61" s="79"/>
      <c r="X61" s="79"/>
      <c r="Y61" s="79"/>
      <c r="Z61" s="79"/>
      <c r="AA61" s="79"/>
      <c r="AB61" s="79"/>
      <c r="AC61" s="78"/>
      <c r="AD61" s="78"/>
    </row>
    <row r="62" spans="1:43" s="77" customFormat="1" ht="36" customHeight="1" x14ac:dyDescent="0.25">
      <c r="C62" s="315" t="s">
        <v>249</v>
      </c>
      <c r="D62" s="316"/>
      <c r="E62" s="316"/>
      <c r="F62" s="316"/>
      <c r="G62" s="317"/>
      <c r="H62" s="76" t="e">
        <f>W58/U58</f>
        <v>#DIV/0!</v>
      </c>
      <c r="U62" s="78"/>
      <c r="V62" s="79"/>
      <c r="W62" s="79"/>
      <c r="X62" s="79"/>
      <c r="Y62" s="79"/>
      <c r="Z62" s="79"/>
      <c r="AA62" s="79"/>
      <c r="AB62" s="79"/>
      <c r="AC62" s="78"/>
      <c r="AD62" s="78"/>
    </row>
    <row r="63" spans="1:43" s="77" customFormat="1" ht="36" customHeight="1" x14ac:dyDescent="0.25">
      <c r="C63" s="80"/>
      <c r="D63" s="315" t="s">
        <v>250</v>
      </c>
      <c r="E63" s="316"/>
      <c r="F63" s="316"/>
      <c r="G63" s="317"/>
      <c r="H63" s="76" t="e">
        <f>X58/U58</f>
        <v>#DIV/0!</v>
      </c>
      <c r="U63" s="78"/>
      <c r="V63" s="79"/>
      <c r="W63" s="79"/>
      <c r="X63" s="79"/>
      <c r="Y63" s="79"/>
      <c r="Z63" s="79"/>
      <c r="AA63" s="79"/>
      <c r="AB63" s="79"/>
      <c r="AC63" s="78"/>
      <c r="AD63" s="78"/>
    </row>
    <row r="64" spans="1:43" s="77" customFormat="1" ht="36" customHeight="1" x14ac:dyDescent="0.25">
      <c r="C64" s="80"/>
      <c r="D64" s="315" t="s">
        <v>251</v>
      </c>
      <c r="E64" s="316"/>
      <c r="F64" s="316"/>
      <c r="G64" s="317"/>
      <c r="H64" s="76" t="e">
        <f>Y58/U58</f>
        <v>#DIV/0!</v>
      </c>
      <c r="U64" s="78"/>
      <c r="V64" s="79"/>
      <c r="W64" s="79"/>
      <c r="X64" s="79"/>
      <c r="Y64" s="79"/>
      <c r="Z64" s="79"/>
      <c r="AA64" s="79"/>
      <c r="AB64" s="79"/>
      <c r="AC64" s="78"/>
      <c r="AD64" s="78"/>
    </row>
    <row r="65" spans="3:30" ht="37.5" customHeight="1" x14ac:dyDescent="0.25">
      <c r="C65" s="311" t="s">
        <v>252</v>
      </c>
      <c r="D65" s="312"/>
      <c r="E65" s="312"/>
      <c r="F65" s="312"/>
      <c r="G65" s="313"/>
      <c r="H65" s="76" t="e">
        <f>SUM(L58:S58)/U58</f>
        <v>#DIV/0!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3:30" ht="15.75" x14ac:dyDescent="0.25">
      <c r="U66" s="81"/>
      <c r="V66" s="31"/>
      <c r="W66" s="31"/>
      <c r="X66" s="31"/>
      <c r="Y66" s="31"/>
      <c r="Z66" s="31"/>
      <c r="AA66" s="31"/>
      <c r="AB66" s="31"/>
      <c r="AC66" s="31"/>
      <c r="AD66" s="31"/>
    </row>
    <row r="67" spans="3:30" ht="15.75" x14ac:dyDescent="0.25">
      <c r="U67" s="81"/>
      <c r="V67" s="31"/>
      <c r="W67" s="31"/>
      <c r="X67" s="31"/>
      <c r="Y67" s="31"/>
      <c r="Z67" s="31"/>
      <c r="AA67" s="31"/>
      <c r="AB67" s="31"/>
      <c r="AC67" s="31"/>
      <c r="AD67" s="31"/>
    </row>
    <row r="68" spans="3:30" ht="15.75" x14ac:dyDescent="0.25">
      <c r="U68" s="81"/>
      <c r="V68" s="31"/>
      <c r="W68" s="31"/>
      <c r="X68" s="31"/>
      <c r="Y68" s="31"/>
      <c r="Z68" s="31"/>
      <c r="AA68" s="31"/>
      <c r="AB68" s="31"/>
      <c r="AC68" s="31"/>
      <c r="AD68" s="31"/>
    </row>
    <row r="69" spans="3:30" ht="15.75" x14ac:dyDescent="0.25">
      <c r="U69" s="82"/>
    </row>
    <row r="70" spans="3:30" ht="15.75" x14ac:dyDescent="0.25">
      <c r="U70" s="82"/>
    </row>
    <row r="71" spans="3:30" ht="15.75" x14ac:dyDescent="0.25">
      <c r="U71" s="82"/>
    </row>
    <row r="72" spans="3:30" ht="18.75" x14ac:dyDescent="0.3">
      <c r="U72" s="83"/>
    </row>
    <row r="73" spans="3:30" ht="15.75" x14ac:dyDescent="0.25">
      <c r="U73" s="84"/>
    </row>
    <row r="74" spans="3:30" ht="15.75" x14ac:dyDescent="0.25">
      <c r="U74" s="84"/>
    </row>
    <row r="75" spans="3:30" ht="15.75" x14ac:dyDescent="0.25">
      <c r="U75" s="84"/>
    </row>
  </sheetData>
  <mergeCells count="33">
    <mergeCell ref="A4:A5"/>
    <mergeCell ref="B4:B5"/>
    <mergeCell ref="D63:G63"/>
    <mergeCell ref="D64:G64"/>
    <mergeCell ref="C65:G65"/>
    <mergeCell ref="AO4:AO5"/>
    <mergeCell ref="C60:H60"/>
    <mergeCell ref="C61:G61"/>
    <mergeCell ref="C62:G62"/>
    <mergeCell ref="AH4:AH5"/>
    <mergeCell ref="AI4:AI5"/>
    <mergeCell ref="W4:W5"/>
    <mergeCell ref="X4:X5"/>
    <mergeCell ref="Y4:Y5"/>
    <mergeCell ref="AA4:AA5"/>
    <mergeCell ref="AB4:AB5"/>
    <mergeCell ref="AC4:AG4"/>
    <mergeCell ref="U1:X3"/>
    <mergeCell ref="D3:T3"/>
    <mergeCell ref="AB3:AP3"/>
    <mergeCell ref="C4:C5"/>
    <mergeCell ref="D4:H4"/>
    <mergeCell ref="I4:K4"/>
    <mergeCell ref="L4:S4"/>
    <mergeCell ref="T4:T5"/>
    <mergeCell ref="U4:U5"/>
    <mergeCell ref="V4:V5"/>
    <mergeCell ref="AP4:AP5"/>
    <mergeCell ref="AJ4:AJ5"/>
    <mergeCell ref="AK4:AK5"/>
    <mergeCell ref="AL4:AL5"/>
    <mergeCell ref="AM4:AM5"/>
    <mergeCell ref="AN4:AN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177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Qualitative variables</vt:lpstr>
      <vt:lpstr>NATIONAL VIRUSES</vt:lpstr>
      <vt:lpstr>Graphs Viruses</vt:lpstr>
      <vt:lpstr>SARI</vt:lpstr>
      <vt:lpstr>SARI Graphs</vt:lpstr>
      <vt:lpstr>DEATHS Sentinel Sites</vt:lpstr>
      <vt:lpstr>ILI</vt:lpstr>
      <vt:lpstr>ILI VIRUSES - Sentinel</vt:lpstr>
      <vt:lpstr>ILI Graphs Viruses</vt:lpstr>
      <vt:lpstr>Leyendas</vt:lpstr>
      <vt:lpstr>All Calculations</vt:lpstr>
      <vt:lpstr>CÁLCULOS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2018-08-03T18:14:37Z</dcterms:modified>
</cp:coreProperties>
</file>