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866"/>
  </bookViews>
  <sheets>
    <sheet name="Virus Identificados (cent)" sheetId="1" r:id="rId1"/>
    <sheet name="Leyendas" sheetId="3" state="hidden" r:id="rId2"/>
    <sheet name="Virus Identificados (no cent)" sheetId="8" r:id="rId3"/>
    <sheet name="Virus Influenza (departamento)" sheetId="4" r:id="rId4"/>
    <sheet name="Virus VSR (departamento)" sheetId="5" r:id="rId5"/>
    <sheet name="Virus SARS-CoV-2 (departamento)" sheetId="6" r:id="rId6"/>
    <sheet name="Gráficos" sheetId="2" r:id="rId7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T3" i="3" l="1"/>
  <c r="T2" i="3"/>
  <c r="T1" i="3"/>
  <c r="C23" i="3"/>
  <c r="C22" i="3"/>
  <c r="C21" i="3"/>
  <c r="C20" i="3"/>
  <c r="C19" i="3"/>
  <c r="C18" i="3"/>
  <c r="C17" i="3"/>
  <c r="C16" i="3"/>
  <c r="C15" i="3"/>
  <c r="C14" i="3"/>
  <c r="C13" i="3"/>
  <c r="C12" i="3"/>
  <c r="A2" i="6" l="1"/>
  <c r="A2" i="5"/>
  <c r="A2" i="4"/>
  <c r="A2" i="8"/>
  <c r="A1" i="6"/>
  <c r="A1" i="5"/>
  <c r="A1" i="1"/>
  <c r="A1" i="4"/>
  <c r="A1" i="8"/>
  <c r="C9" i="3"/>
  <c r="A2" i="1"/>
  <c r="C8" i="3"/>
  <c r="C6" i="3"/>
  <c r="C10" i="3"/>
  <c r="C7" i="3"/>
  <c r="C5" i="3"/>
  <c r="A3" i="6" l="1"/>
  <c r="A3" i="5"/>
  <c r="A3" i="4"/>
  <c r="AC58" i="8" l="1"/>
  <c r="AB58" i="8"/>
  <c r="AI58" i="8"/>
  <c r="AA58" i="8"/>
  <c r="Z58" i="8"/>
  <c r="Y58" i="8"/>
  <c r="AE58" i="8" s="1"/>
  <c r="X58" i="8"/>
  <c r="W58" i="8"/>
  <c r="V58" i="8"/>
  <c r="AT58" i="8"/>
  <c r="T58" i="8"/>
  <c r="S58" i="8"/>
  <c r="AR58" i="8"/>
  <c r="R58" i="8"/>
  <c r="Q58" i="8"/>
  <c r="AP58" i="8"/>
  <c r="P58" i="8"/>
  <c r="AO58" i="8" s="1"/>
  <c r="O58" i="8"/>
  <c r="N58" i="8"/>
  <c r="AM58" i="8"/>
  <c r="M58" i="8"/>
  <c r="L58" i="8"/>
  <c r="K58" i="8"/>
  <c r="J58" i="8"/>
  <c r="I58" i="8"/>
  <c r="H58" i="8"/>
  <c r="G58" i="8"/>
  <c r="F58" i="8"/>
  <c r="E58" i="8"/>
  <c r="D58" i="8"/>
  <c r="CA57" i="8"/>
  <c r="BE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57" i="8"/>
  <c r="CA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56" i="8"/>
  <c r="CA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55" i="8"/>
  <c r="CA54" i="8"/>
  <c r="BE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54" i="8"/>
  <c r="CA53" i="8"/>
  <c r="AZ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53" i="8"/>
  <c r="CA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52" i="8"/>
  <c r="CA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51" i="8"/>
  <c r="CA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50" i="8"/>
  <c r="CA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49" i="8"/>
  <c r="CA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48" i="8"/>
  <c r="CA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47" i="8"/>
  <c r="CA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46" i="8"/>
  <c r="CA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45" i="8"/>
  <c r="CA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44" i="8"/>
  <c r="CA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43" i="8"/>
  <c r="CA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42" i="8"/>
  <c r="CA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41" i="8"/>
  <c r="CA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40" i="8"/>
  <c r="CA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39" i="8"/>
  <c r="CA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38" i="8"/>
  <c r="CA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37" i="8"/>
  <c r="CA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36" i="8"/>
  <c r="CA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35" i="8"/>
  <c r="CA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34" i="8"/>
  <c r="CA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33" i="8"/>
  <c r="CA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32" i="8"/>
  <c r="CA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31" i="8"/>
  <c r="CA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30" i="8"/>
  <c r="CA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29" i="8"/>
  <c r="CA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28" i="8"/>
  <c r="CA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27" i="8"/>
  <c r="CA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26" i="8"/>
  <c r="CA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25" i="8"/>
  <c r="CA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24" i="8"/>
  <c r="CA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23" i="8"/>
  <c r="CA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22" i="8"/>
  <c r="CA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21" i="8"/>
  <c r="CA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20" i="8"/>
  <c r="CA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19" i="8"/>
  <c r="CA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18" i="8"/>
  <c r="CA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17" i="8"/>
  <c r="CA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16" i="8"/>
  <c r="CA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15" i="8"/>
  <c r="CA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14" i="8"/>
  <c r="CA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13" i="8"/>
  <c r="CA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12" i="8"/>
  <c r="CA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11" i="8"/>
  <c r="CA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10" i="8"/>
  <c r="CA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9" i="8"/>
  <c r="CA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8" i="8"/>
  <c r="CA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7" i="8"/>
  <c r="CA6" i="8"/>
  <c r="BZ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6" i="8"/>
  <c r="A4" i="8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6" i="1"/>
  <c r="AD58" i="8"/>
  <c r="AL58" i="8"/>
  <c r="AJ58" i="8"/>
  <c r="AN58" i="8"/>
  <c r="BE55" i="8"/>
  <c r="AG58" i="8"/>
  <c r="AK58" i="8"/>
  <c r="BE56" i="8"/>
  <c r="AH58" i="8"/>
  <c r="T58" i="1"/>
  <c r="V58" i="1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4" i="6"/>
  <c r="K58" i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4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AC58" i="1"/>
  <c r="AB58" i="1"/>
  <c r="AA58" i="1"/>
  <c r="Z58" i="1"/>
  <c r="Y58" i="1"/>
  <c r="BE54" i="1" s="1"/>
  <c r="X58" i="1"/>
  <c r="W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AH58" i="1" s="1"/>
  <c r="D58" i="1"/>
  <c r="A4" i="4"/>
  <c r="A4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Z53" i="1"/>
  <c r="A6" i="1"/>
  <c r="AU57" i="1"/>
  <c r="AT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U56" i="1"/>
  <c r="AT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U55" i="1"/>
  <c r="AT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U54" i="1"/>
  <c r="AT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U53" i="1"/>
  <c r="AT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U52" i="1"/>
  <c r="AT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U51" i="1"/>
  <c r="AT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U50" i="1"/>
  <c r="AT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U49" i="1"/>
  <c r="AT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U48" i="1"/>
  <c r="AT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U47" i="1"/>
  <c r="AT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U46" i="1"/>
  <c r="AT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U45" i="1"/>
  <c r="AT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U44" i="1"/>
  <c r="AT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U43" i="1"/>
  <c r="AT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U42" i="1"/>
  <c r="AT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U41" i="1"/>
  <c r="AT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U40" i="1"/>
  <c r="AT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U39" i="1"/>
  <c r="AT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U38" i="1"/>
  <c r="AT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U37" i="1"/>
  <c r="AT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U36" i="1"/>
  <c r="AT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U35" i="1"/>
  <c r="AT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U34" i="1"/>
  <c r="AT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U33" i="1"/>
  <c r="AT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U32" i="1"/>
  <c r="AT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U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U30" i="1"/>
  <c r="AT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U29" i="1"/>
  <c r="AT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U28" i="1"/>
  <c r="AT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U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U26" i="1"/>
  <c r="AT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U25" i="1"/>
  <c r="AT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U24" i="1"/>
  <c r="AT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U23" i="1"/>
  <c r="AT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U22" i="1"/>
  <c r="AT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U21" i="1"/>
  <c r="AT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U20" i="1"/>
  <c r="AT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U19" i="1"/>
  <c r="AT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U18" i="1"/>
  <c r="AT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U17" i="1"/>
  <c r="AT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U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U15" i="1"/>
  <c r="AT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U14" i="1"/>
  <c r="AT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U13" i="1"/>
  <c r="AT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U12" i="1"/>
  <c r="AT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U11" i="1"/>
  <c r="AT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U10" i="1"/>
  <c r="AT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U9" i="1"/>
  <c r="AT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U8" i="1"/>
  <c r="AT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U7" i="1"/>
  <c r="AT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U6" i="1"/>
  <c r="AT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D58" i="1"/>
  <c r="AU58" i="1"/>
  <c r="AM58" i="1" l="1"/>
  <c r="AS58" i="1"/>
  <c r="AF58" i="1"/>
  <c r="BE57" i="1"/>
  <c r="AS58" i="8"/>
  <c r="AU58" i="8"/>
  <c r="AF58" i="8"/>
  <c r="BE58" i="8"/>
  <c r="AQ58" i="8"/>
  <c r="BE58" i="1"/>
  <c r="AN58" i="1"/>
  <c r="AE58" i="1"/>
  <c r="AO58" i="1"/>
  <c r="AK58" i="1"/>
  <c r="AQ58" i="1"/>
  <c r="AP58" i="1"/>
  <c r="BE55" i="1"/>
  <c r="AR58" i="1"/>
  <c r="AJ58" i="1"/>
  <c r="AI58" i="1"/>
  <c r="AL58" i="1"/>
  <c r="AT58" i="1"/>
  <c r="BE56" i="1"/>
  <c r="AG58" i="1"/>
</calcChain>
</file>

<file path=xl/sharedStrings.xml><?xml version="1.0" encoding="utf-8"?>
<sst xmlns="http://schemas.openxmlformats.org/spreadsheetml/2006/main" count="503" uniqueCount="173">
  <si>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</si>
  <si>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</si>
  <si>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</si>
  <si>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</si>
  <si>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</si>
  <si>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</si>
  <si>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</si>
  <si>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</si>
  <si>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</si>
  <si>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</si>
  <si>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</si>
  <si>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</si>
  <si>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</si>
  <si>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</si>
  <si>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</si>
  <si>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</si>
  <si>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</si>
  <si>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</si>
  <si>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</si>
  <si>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</si>
  <si>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</si>
  <si>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</si>
  <si>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</si>
  <si>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</si>
  <si>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</si>
  <si>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</si>
  <si>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</si>
  <si>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</si>
  <si>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</si>
  <si>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</si>
  <si>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</si>
  <si>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</si>
  <si>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</si>
  <si>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</si>
  <si>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</si>
  <si>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</si>
  <si>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</si>
  <si>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</si>
  <si>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</si>
  <si>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</si>
  <si>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</si>
  <si>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</si>
  <si>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</si>
  <si>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</si>
  <si>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</si>
  <si>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</si>
  <si>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</si>
  <si>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</si>
  <si>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</si>
  <si>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</si>
  <si>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</si>
  <si>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</si>
  <si>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</si>
  <si>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</si>
  <si>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</si>
  <si>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</si>
  <si>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</si>
  <si>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</si>
  <si>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</si>
  <si>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</si>
  <si>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</si>
  <si>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</si>
  <si>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</si>
  <si>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</si>
  <si>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</si>
  <si>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</si>
  <si>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</si>
  <si>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</si>
  <si>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</si>
  <si>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</si>
  <si>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</si>
  <si>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</si>
  <si>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</si>
  <si>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</si>
  <si>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</si>
  <si>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</si>
  <si>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</si>
  <si>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</si>
  <si>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</si>
  <si>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</si>
  <si>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</si>
  <si>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</si>
  <si>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</si>
  <si>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</si>
  <si>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</si>
  <si>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</si>
  <si>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</si>
  <si>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</si>
  <si>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</si>
  <si>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</si>
  <si>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</si>
  <si>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</si>
  <si>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</si>
  <si>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</si>
  <si>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</si>
  <si>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</si>
  <si>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</si>
  <si>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</si>
  <si>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</si>
  <si>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</si>
  <si>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</si>
  <si>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</si>
  <si>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</si>
  <si>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 Victoria ∆162/163</t>
  </si>
  <si>
    <t>Honduras</t>
  </si>
  <si>
    <t>Positivo Influenza A</t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</si>
  <si>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</si>
  <si>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</si>
  <si>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</si>
  <si>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</si>
  <si>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</si>
  <si>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</si>
  <si>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</si>
  <si>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</si>
  <si>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</si>
  <si>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</si>
  <si>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</si>
  <si>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</si>
  <si>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</si>
  <si>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</si>
  <si>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</si>
  <si>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</si>
  <si>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</si>
  <si>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</si>
  <si>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</si>
  <si>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</si>
  <si>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</si>
  <si>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</si>
  <si>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</si>
  <si>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</si>
  <si>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</si>
  <si>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</si>
  <si>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</si>
  <si>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Range begin</t>
  </si>
  <si>
    <t>Range end</t>
  </si>
  <si>
    <t>A(H3N2)</t>
  </si>
  <si>
    <t>Otros</t>
  </si>
  <si>
    <t>B Victoria ∆162/163/164</t>
  </si>
  <si>
    <t>Hojas</t>
  </si>
  <si>
    <t>Nombre</t>
  </si>
  <si>
    <t>Procesar (1: Si)</t>
  </si>
  <si>
    <t>Nombre Hoja Virus</t>
  </si>
  <si>
    <t>Nombre Hoja Graficos</t>
  </si>
  <si>
    <t>Gráficos</t>
  </si>
  <si>
    <t>Nombre Hoja INF GEO</t>
  </si>
  <si>
    <t>Virus Identificados (cent)</t>
  </si>
  <si>
    <t>Virus Influenza (departamento)</t>
  </si>
  <si>
    <t>Virus Identificados (no cent)</t>
  </si>
  <si>
    <t>Nombre Hoja Virus (no cent)</t>
  </si>
  <si>
    <t>Start week</t>
  </si>
  <si>
    <t>End week</t>
  </si>
  <si>
    <t>Nombre Hoja VSR GEO</t>
  </si>
  <si>
    <t>Virus VSR (departamento)</t>
  </si>
  <si>
    <t>1er nivel geografico</t>
  </si>
  <si>
    <t>departamento</t>
  </si>
  <si>
    <t>Virus SARS-CoV-2 (departamento)</t>
  </si>
  <si>
    <t>Nombre Hoja SARS-CoV-2</t>
  </si>
  <si>
    <t>SARS-CoV-2</t>
  </si>
  <si>
    <t>% SARS-CoV-2</t>
  </si>
  <si>
    <t>% Bocavirus</t>
  </si>
  <si>
    <t>% Coronavirus</t>
  </si>
  <si>
    <t>SARS-CoV-2 Negativas</t>
  </si>
  <si>
    <t>StartDate</t>
  </si>
  <si>
    <t>EndDate</t>
  </si>
  <si>
    <t>Month</t>
  </si>
  <si>
    <t>WeekEW</t>
  </si>
  <si>
    <t>Mes</t>
  </si>
  <si>
    <t>xxxIRAG</t>
  </si>
  <si>
    <t>Establec. 01</t>
  </si>
  <si>
    <t>IRAG y ETI</t>
  </si>
  <si>
    <t>Subtitle 1</t>
  </si>
  <si>
    <t>Subtitle 2</t>
  </si>
  <si>
    <t>Subtitle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</si>
</sst>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25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1" fillId="21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5" fillId="0" borderId="0" applyNumberForma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>
      <alignment horizontal="center" vertical="top" wrapText="1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/>
    <xf numFmtId="49" fontId="40" fillId="31" borderId="20" xfId="0" applyNumberFormat="1" applyFont="1" applyFill="1" applyBorder="1" applyAlignment="1">
      <alignment horizontal="center" vertical="center" wrapText="1"/>
    </xf>
    <xf numFmtId="49" fontId="40" fillId="31" borderId="21" xfId="0" applyNumberFormat="1" applyFont="1" applyFill="1" applyBorder="1" applyAlignment="1">
      <alignment horizontal="center" vertical="center" wrapText="1"/>
    </xf>
    <xf numFmtId="49" fontId="40" fillId="32" borderId="21" xfId="0" applyNumberFormat="1" applyFont="1" applyFill="1" applyBorder="1" applyAlignment="1">
      <alignment horizontal="center" vertical="center" wrapText="1"/>
    </xf>
    <xf numFmtId="49" fontId="40" fillId="33" borderId="21" xfId="0" applyNumberFormat="1" applyFont="1" applyFill="1" applyBorder="1" applyAlignment="1">
      <alignment horizontal="center" vertical="center" wrapText="1"/>
    </xf>
    <xf numFmtId="49" fontId="40" fillId="34" borderId="21" xfId="0" applyNumberFormat="1" applyFont="1" applyFill="1" applyBorder="1" applyAlignment="1">
      <alignment horizontal="center" vertical="center" wrapText="1"/>
    </xf>
    <xf numFmtId="0" fontId="42" fillId="36" borderId="44" xfId="0" applyFont="1" applyFill="1" applyBorder="1" applyAlignment="1">
      <alignment horizontal="center" vertical="center" wrapText="1"/>
    </xf>
    <xf numFmtId="49" fontId="42" fillId="36" borderId="44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47" xfId="0" applyBorder="1"/>
    <xf numFmtId="0" fontId="0" fillId="41" borderId="47" xfId="0" applyFill="1" applyBorder="1"/>
    <xf numFmtId="0" fontId="0" fillId="0" borderId="4" xfId="0" applyBorder="1"/>
    <xf numFmtId="0" fontId="0" fillId="41" borderId="4" xfId="0" applyFill="1" applyBorder="1"/>
    <xf numFmtId="1" fontId="2" fillId="0" borderId="0" xfId="0" applyNumberFormat="1" applyFont="1"/>
    <xf numFmtId="1" fontId="4" fillId="0" borderId="0" xfId="0" applyNumberFormat="1" applyFont="1"/>
    <xf numFmtId="0" fontId="0" fillId="0" borderId="48" xfId="0" applyBorder="1" applyAlignment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49" fontId="4" fillId="0" borderId="5" xfId="0" applyNumberFormat="1" applyFont="1" applyBorder="1" applyAlignment="1">
      <alignment horizontal="center" vertical="top" wrapText="1"/>
    </xf>
    <xf numFmtId="0" fontId="42" fillId="5" borderId="5" xfId="0" applyFont="1" applyFill="1" applyBorder="1" applyAlignment="1">
      <alignment horizontal="center" vertical="top" wrapText="1"/>
    </xf>
    <xf numFmtId="0" fontId="42" fillId="5" borderId="58" xfId="0" applyFont="1" applyFill="1" applyBorder="1" applyAlignment="1">
      <alignment horizontal="center" vertical="top" wrapText="1"/>
    </xf>
    <xf numFmtId="164" fontId="8" fillId="3" borderId="3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42" borderId="3" xfId="0" applyFont="1" applyFill="1" applyBorder="1" applyAlignment="1" applyProtection="1">
      <alignment horizontal="center"/>
      <protection locked="0"/>
    </xf>
    <xf numFmtId="0" fontId="6" fillId="42" borderId="3" xfId="0" applyFont="1" applyFill="1" applyBorder="1" applyAlignment="1" applyProtection="1">
      <alignment horizontal="center"/>
      <protection locked="0"/>
    </xf>
    <xf numFmtId="0" fontId="7" fillId="42" borderId="3" xfId="0" applyFont="1" applyFill="1" applyBorder="1" applyAlignment="1" applyProtection="1">
      <alignment horizontal="center"/>
      <protection locked="0"/>
    </xf>
    <xf numFmtId="0" fontId="5" fillId="42" borderId="3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3" borderId="0" xfId="0" applyFont="1" applyFill="1" applyBorder="1"/>
    <xf numFmtId="49" fontId="40" fillId="44" borderId="21" xfId="0" applyNumberFormat="1" applyFont="1" applyFill="1" applyBorder="1" applyAlignment="1">
      <alignment horizontal="center" vertical="center" wrapText="1"/>
    </xf>
    <xf numFmtId="0" fontId="0" fillId="45" borderId="45" xfId="0" applyFill="1" applyBorder="1" applyAlignment="1">
      <alignment horizontal="center" vertical="center" wrapText="1"/>
    </xf>
    <xf numFmtId="0" fontId="0" fillId="45" borderId="46" xfId="0" applyFill="1" applyBorder="1" applyAlignment="1">
      <alignment horizontal="center" vertical="center" wrapText="1"/>
    </xf>
    <xf numFmtId="0" fontId="0" fillId="33" borderId="45" xfId="0" applyFill="1" applyBorder="1" applyAlignment="1">
      <alignment horizontal="center" vertical="center" wrapText="1"/>
    </xf>
    <xf numFmtId="0" fontId="0" fillId="33" borderId="46" xfId="0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48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46" fillId="0" borderId="0" xfId="0" applyFont="1" applyAlignment="1"/>
    <xf numFmtId="0" fontId="46" fillId="0" borderId="61" xfId="0" applyFont="1" applyBorder="1" applyAlignment="1"/>
    <xf numFmtId="0" fontId="46" fillId="0" borderId="62" xfId="0" applyFont="1" applyBorder="1" applyAlignment="1"/>
    <xf numFmtId="0" fontId="46" fillId="0" borderId="60" xfId="0" applyFont="1" applyFill="1" applyBorder="1" applyAlignment="1"/>
    <xf numFmtId="0" fontId="46" fillId="0" borderId="61" xfId="0" applyFont="1" applyFill="1" applyBorder="1" applyAlignment="1"/>
    <xf numFmtId="0" fontId="46" fillId="0" borderId="62" xfId="0" applyFont="1" applyFill="1" applyBorder="1" applyAlignment="1"/>
    <xf numFmtId="0" fontId="46" fillId="0" borderId="63" xfId="0" applyFont="1" applyFill="1" applyBorder="1" applyAlignment="1"/>
    <xf numFmtId="0" fontId="46" fillId="0" borderId="49" xfId="0" applyFont="1" applyBorder="1" applyAlignment="1"/>
    <xf numFmtId="0" fontId="46" fillId="0" borderId="50" xfId="0" applyFont="1" applyBorder="1" applyAlignment="1"/>
    <xf numFmtId="0" fontId="46" fillId="0" borderId="51" xfId="0" applyFont="1" applyBorder="1" applyAlignment="1"/>
    <xf numFmtId="0" fontId="46" fillId="0" borderId="65" xfId="0" applyFont="1" applyFill="1" applyBorder="1" applyAlignment="1"/>
    <xf numFmtId="0" fontId="0" fillId="0" borderId="25" xfId="0" applyFont="1" applyFill="1" applyBorder="1" applyAlignment="1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28" xfId="0" applyNumberFormat="1" applyFont="1" applyFill="1" applyBorder="1" applyAlignment="1"/>
    <xf numFmtId="14" fontId="0" fillId="0" borderId="30" xfId="0" applyNumberFormat="1" applyFont="1" applyFill="1" applyBorder="1" applyAlignment="1"/>
    <xf numFmtId="0" fontId="0" fillId="0" borderId="28" xfId="0" applyFont="1" applyFill="1" applyBorder="1" applyAlignment="1"/>
    <xf numFmtId="0" fontId="0" fillId="0" borderId="29" xfId="0" applyFont="1" applyFill="1" applyBorder="1" applyAlignment="1"/>
    <xf numFmtId="0" fontId="0" fillId="0" borderId="23" xfId="0" applyBorder="1" applyAlignment="1"/>
    <xf numFmtId="0" fontId="0" fillId="0" borderId="24" xfId="0" applyBorder="1" applyAlignment="1"/>
    <xf numFmtId="0" fontId="46" fillId="0" borderId="66" xfId="0" applyFont="1" applyFill="1" applyBorder="1" applyAlignment="1"/>
    <xf numFmtId="0" fontId="0" fillId="0" borderId="27" xfId="0" applyFont="1" applyFill="1" applyBorder="1" applyAlignment="1"/>
    <xf numFmtId="0" fontId="0" fillId="0" borderId="26" xfId="0" applyBorder="1" applyAlignment="1"/>
    <xf numFmtId="0" fontId="0" fillId="0" borderId="0" xfId="0" applyBorder="1" applyAlignment="1"/>
    <xf numFmtId="0" fontId="0" fillId="43" borderId="0" xfId="0" applyFont="1" applyFill="1" applyBorder="1" applyAlignment="1"/>
    <xf numFmtId="0" fontId="0" fillId="0" borderId="67" xfId="0" applyFont="1" applyFill="1" applyBorder="1" applyAlignment="1"/>
    <xf numFmtId="0" fontId="48" fillId="0" borderId="30" xfId="0" applyFont="1" applyFill="1" applyBorder="1" applyAlignment="1"/>
    <xf numFmtId="0" fontId="46" fillId="0" borderId="60" xfId="0" applyFont="1" applyBorder="1" applyAlignment="1"/>
    <xf numFmtId="0" fontId="0" fillId="46" borderId="45" xfId="0" applyFill="1" applyBorder="1" applyAlignment="1">
      <alignment horizontal="center" vertical="center" wrapText="1"/>
    </xf>
    <xf numFmtId="0" fontId="0" fillId="46" borderId="46" xfId="0" applyFill="1" applyBorder="1" applyAlignment="1">
      <alignment horizontal="center" vertical="center" wrapText="1"/>
    </xf>
    <xf numFmtId="0" fontId="41" fillId="35" borderId="23" xfId="0" applyFont="1" applyFill="1" applyBorder="1" applyAlignment="1">
      <alignment horizontal="center" vertical="center" wrapText="1"/>
    </xf>
    <xf numFmtId="0" fontId="41" fillId="35" borderId="24" xfId="0" applyFont="1" applyFill="1" applyBorder="1" applyAlignment="1">
      <alignment horizontal="center" vertical="center" wrapText="1"/>
    </xf>
    <xf numFmtId="0" fontId="41" fillId="35" borderId="25" xfId="0" applyFont="1" applyFill="1" applyBorder="1" applyAlignment="1">
      <alignment horizontal="center" vertical="center" wrapText="1"/>
    </xf>
    <xf numFmtId="0" fontId="41" fillId="35" borderId="26" xfId="0" applyFont="1" applyFill="1" applyBorder="1" applyAlignment="1">
      <alignment horizontal="center" vertical="center" wrapText="1"/>
    </xf>
    <xf numFmtId="0" fontId="41" fillId="35" borderId="0" xfId="0" applyFont="1" applyFill="1" applyBorder="1" applyAlignment="1">
      <alignment horizontal="center" vertical="center" wrapText="1"/>
    </xf>
    <xf numFmtId="0" fontId="41" fillId="35" borderId="27" xfId="0" applyFont="1" applyFill="1" applyBorder="1" applyAlignment="1">
      <alignment horizontal="center" vertical="center" wrapText="1"/>
    </xf>
    <xf numFmtId="0" fontId="41" fillId="35" borderId="28" xfId="0" applyFont="1" applyFill="1" applyBorder="1" applyAlignment="1">
      <alignment horizontal="center" vertical="center" wrapText="1"/>
    </xf>
    <xf numFmtId="0" fontId="41" fillId="35" borderId="29" xfId="0" applyFont="1" applyFill="1" applyBorder="1" applyAlignment="1">
      <alignment horizontal="center" vertical="center" wrapText="1"/>
    </xf>
    <xf numFmtId="0" fontId="41" fillId="35" borderId="30" xfId="0" applyFont="1" applyFill="1" applyBorder="1" applyAlignment="1">
      <alignment horizontal="center" vertical="center" wrapText="1"/>
    </xf>
    <xf numFmtId="49" fontId="39" fillId="36" borderId="31" xfId="0" applyNumberFormat="1" applyFont="1" applyFill="1" applyBorder="1" applyAlignment="1">
      <alignment horizontal="center" vertical="center" wrapText="1"/>
    </xf>
    <xf numFmtId="49" fontId="39" fillId="36" borderId="34" xfId="0" applyNumberFormat="1" applyFont="1" applyFill="1" applyBorder="1" applyAlignment="1">
      <alignment horizontal="center" vertical="center" wrapText="1"/>
    </xf>
    <xf numFmtId="49" fontId="47" fillId="37" borderId="54" xfId="0" applyNumberFormat="1" applyFont="1" applyFill="1" applyBorder="1" applyAlignment="1">
      <alignment horizontal="center" vertical="center" wrapText="1"/>
    </xf>
    <xf numFmtId="49" fontId="47" fillId="37" borderId="57" xfId="0" applyNumberFormat="1" applyFont="1" applyFill="1" applyBorder="1" applyAlignment="1">
      <alignment horizontal="center" vertical="center" wrapText="1"/>
    </xf>
    <xf numFmtId="49" fontId="38" fillId="27" borderId="17" xfId="0" applyNumberFormat="1" applyFont="1" applyFill="1" applyBorder="1" applyAlignment="1">
      <alignment horizontal="center" vertical="center" wrapText="1"/>
    </xf>
    <xf numFmtId="49" fontId="38" fillId="27" borderId="18" xfId="0" applyNumberFormat="1" applyFont="1" applyFill="1" applyBorder="1" applyAlignment="1">
      <alignment horizontal="center" vertical="center" wrapText="1"/>
    </xf>
    <xf numFmtId="49" fontId="38" fillId="28" borderId="18" xfId="0" applyNumberFormat="1" applyFont="1" applyFill="1" applyBorder="1" applyAlignment="1">
      <alignment horizontal="center" vertical="center"/>
    </xf>
    <xf numFmtId="49" fontId="38" fillId="29" borderId="18" xfId="0" applyNumberFormat="1" applyFont="1" applyFill="1" applyBorder="1" applyAlignment="1">
      <alignment horizontal="center" vertical="center" wrapText="1"/>
    </xf>
    <xf numFmtId="49" fontId="39" fillId="30" borderId="19" xfId="0" applyNumberFormat="1" applyFont="1" applyFill="1" applyBorder="1" applyAlignment="1">
      <alignment horizontal="center" vertical="center" wrapText="1"/>
    </xf>
    <xf numFmtId="49" fontId="39" fillId="30" borderId="22" xfId="0" applyNumberFormat="1" applyFont="1" applyFill="1" applyBorder="1" applyAlignment="1">
      <alignment horizontal="center" vertical="center" wrapText="1"/>
    </xf>
    <xf numFmtId="49" fontId="39" fillId="36" borderId="32" xfId="0" applyNumberFormat="1" applyFont="1" applyFill="1" applyBorder="1" applyAlignment="1">
      <alignment horizontal="center" vertical="center" wrapText="1"/>
    </xf>
    <xf numFmtId="49" fontId="39" fillId="36" borderId="35" xfId="0" applyNumberFormat="1" applyFont="1" applyFill="1" applyBorder="1" applyAlignment="1">
      <alignment horizontal="center" vertical="center" wrapText="1"/>
    </xf>
    <xf numFmtId="49" fontId="39" fillId="36" borderId="33" xfId="0" applyNumberFormat="1" applyFont="1" applyFill="1" applyBorder="1" applyAlignment="1">
      <alignment horizontal="center" vertical="center" wrapText="1"/>
    </xf>
    <xf numFmtId="49" fontId="39" fillId="36" borderId="36" xfId="0" applyNumberFormat="1" applyFont="1" applyFill="1" applyBorder="1" applyAlignment="1">
      <alignment horizontal="center" vertical="center" wrapText="1"/>
    </xf>
    <xf numFmtId="49" fontId="39" fillId="36" borderId="37" xfId="0" applyNumberFormat="1" applyFont="1" applyFill="1" applyBorder="1" applyAlignment="1">
      <alignment horizontal="center" vertical="center" wrapText="1"/>
    </xf>
    <xf numFmtId="49" fontId="39" fillId="36" borderId="42" xfId="0" applyNumberFormat="1" applyFont="1" applyFill="1" applyBorder="1" applyAlignment="1">
      <alignment horizontal="center" vertical="center" wrapText="1"/>
    </xf>
    <xf numFmtId="49" fontId="39" fillId="36" borderId="38" xfId="0" applyNumberFormat="1" applyFont="1" applyFill="1" applyBorder="1" applyAlignment="1">
      <alignment horizontal="center" vertical="center" wrapText="1"/>
    </xf>
    <xf numFmtId="49" fontId="39" fillId="36" borderId="43" xfId="0" applyNumberFormat="1" applyFont="1" applyFill="1" applyBorder="1" applyAlignment="1">
      <alignment horizontal="center" vertical="center" wrapText="1"/>
    </xf>
    <xf numFmtId="49" fontId="39" fillId="36" borderId="39" xfId="0" applyNumberFormat="1" applyFont="1" applyFill="1" applyBorder="1" applyAlignment="1">
      <alignment horizontal="center" vertical="center" wrapText="1"/>
    </xf>
    <xf numFmtId="49" fontId="39" fillId="36" borderId="40" xfId="0" applyNumberFormat="1" applyFont="1" applyFill="1" applyBorder="1" applyAlignment="1">
      <alignment horizontal="center" vertical="center" wrapText="1"/>
    </xf>
    <xf numFmtId="49" fontId="39" fillId="36" borderId="41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0" fontId="39" fillId="38" borderId="0" xfId="0" applyFont="1" applyFill="1" applyBorder="1" applyAlignment="1">
      <alignment horizontal="center" vertical="center" wrapText="1"/>
    </xf>
    <xf numFmtId="0" fontId="39" fillId="38" borderId="27" xfId="0" applyFont="1" applyFill="1" applyBorder="1" applyAlignment="1">
      <alignment horizontal="center" vertical="center" wrapText="1"/>
    </xf>
    <xf numFmtId="0" fontId="41" fillId="37" borderId="0" xfId="0" applyFont="1" applyFill="1" applyBorder="1" applyAlignment="1">
      <alignment horizontal="center" vertical="center"/>
    </xf>
    <xf numFmtId="0" fontId="41" fillId="37" borderId="27" xfId="0" applyFont="1" applyFill="1" applyBorder="1" applyAlignment="1">
      <alignment horizontal="center" vertical="center"/>
    </xf>
    <xf numFmtId="0" fontId="47" fillId="37" borderId="52" xfId="0" applyNumberFormat="1" applyFont="1" applyFill="1" applyBorder="1" applyAlignment="1">
      <alignment horizontal="center" vertical="center" wrapText="1"/>
    </xf>
    <xf numFmtId="0" fontId="47" fillId="37" borderId="55" xfId="0" applyNumberFormat="1" applyFont="1" applyFill="1" applyBorder="1" applyAlignment="1">
      <alignment horizontal="center" vertical="center" wrapText="1"/>
    </xf>
    <xf numFmtId="49" fontId="47" fillId="37" borderId="53" xfId="0" applyNumberFormat="1" applyFont="1" applyFill="1" applyBorder="1" applyAlignment="1">
      <alignment horizontal="center" vertical="center" wrapText="1"/>
    </xf>
    <xf numFmtId="49" fontId="47" fillId="37" borderId="56" xfId="0" applyNumberFormat="1" applyFont="1" applyFill="1" applyBorder="1" applyAlignment="1">
      <alignment horizontal="center" vertical="center" wrapText="1"/>
    </xf>
    <xf numFmtId="0" fontId="44" fillId="40" borderId="28" xfId="0" applyFont="1" applyFill="1" applyBorder="1" applyAlignment="1">
      <alignment horizontal="center" vertical="center" wrapText="1"/>
    </xf>
    <xf numFmtId="0" fontId="44" fillId="40" borderId="29" xfId="0" applyFont="1" applyFill="1" applyBorder="1" applyAlignment="1">
      <alignment horizontal="center" vertical="center" wrapText="1"/>
    </xf>
    <xf numFmtId="0" fontId="44" fillId="40" borderId="30" xfId="0" applyFont="1" applyFill="1" applyBorder="1" applyAlignment="1">
      <alignment horizontal="center" vertical="center" wrapText="1"/>
    </xf>
    <xf numFmtId="0" fontId="43" fillId="39" borderId="26" xfId="0" applyFont="1" applyFill="1" applyBorder="1" applyAlignment="1">
      <alignment horizontal="center"/>
    </xf>
    <xf numFmtId="0" fontId="43" fillId="39" borderId="0" xfId="0" applyFont="1" applyFill="1" applyBorder="1" applyAlignment="1">
      <alignment horizontal="center"/>
    </xf>
    <xf numFmtId="0" fontId="43" fillId="39" borderId="27" xfId="0" applyFont="1" applyFill="1" applyBorder="1" applyAlignment="1">
      <alignment horizontal="center"/>
    </xf>
    <xf numFmtId="0" fontId="43" fillId="39" borderId="23" xfId="0" applyFont="1" applyFill="1" applyBorder="1" applyAlignment="1">
      <alignment horizontal="center"/>
    </xf>
    <xf numFmtId="0" fontId="43" fillId="39" borderId="24" xfId="0" applyFont="1" applyFill="1" applyBorder="1" applyAlignment="1">
      <alignment horizontal="center"/>
    </xf>
    <xf numFmtId="0" fontId="43" fillId="39" borderId="2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8" fillId="0" borderId="0" xfId="0" applyFont="1"/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CC3399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Honduras - Establec. 01, 2020</c:v>
            </c:pt>
          </c:strCache>
        </c:strRef>
      </c:tx>
      <c:layout>
        <c:manualLayout>
          <c:xMode val="edge"/>
          <c:yMode val="edge"/>
          <c:x val="0.17857092037541628"/>
          <c:y val="2.16319444444444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(cent)'!$AE$4:$AE$5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 (cent)'!$AN$4:$AN$5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 (cent)'!$AM$4:$AM$5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 (cent)'!$AO$4:$AO$5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Identificados (cent)'!$AS$4:$AS$5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Identificados (cent)'!$AS$6:$AS$57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6-4978-93D7-EEC3E8DD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354942476536483"/>
          <c:y val="0.93500308641975294"/>
          <c:w val="0.71014108386315467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Honduras - Establec. 01, 2020</c:v>
            </c:pt>
          </c:strCache>
        </c:strRef>
      </c:tx>
      <c:layout>
        <c:manualLayout>
          <c:xMode val="edge"/>
          <c:yMode val="edge"/>
          <c:x val="0.25753687135857245"/>
          <c:y val="1.72174382716049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 (cent)'!$D$5:$M$5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83E-4AA0-963F-AD6CEF0F43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Identificados (cent)'!$D$5:$M$5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 (cent)'!$D$58:$M$58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Honduras - Establec. 01, 2020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(cent)'!$D$5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 (cent)'!$E$5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 (cent)'!$F$5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 (cent)'!$G$5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 (cent)'!$H$5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 (cent)'!$I$4:$M$4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'Virus Identificados (cent)'!$AE$4:$AE$5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 (cent)'!$AE$6:$AE$57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Honduras - Establec. 01, 2020</c:v>
            </c:pt>
          </c:strCache>
        </c:strRef>
      </c:tx>
      <c:layout>
        <c:manualLayout>
          <c:xMode val="edge"/>
          <c:yMode val="edge"/>
          <c:x val="0.12819005591313959"/>
          <c:y val="2.39427469135802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 (cent)'!$D$5:$W$5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558E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F4D7-44DF-99A0-2362298F99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Identificados (cent)'!$D$5:$W$5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Identificados (cent)'!$D$58:$W$58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Honduras - Establec. 01, 2020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78517050905764E-2"/>
          <c:y val="0.14647746913580248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 (cent)'!$D$5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 (cent)'!$E$5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 (cent)'!$F$5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'Virus Identificados (cent)'!$H$5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 (cent)'!$N$5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 (cent)'!$O$5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 (cent)'!$P$5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 (cent)'!$Q$5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 (cent)'!$R$5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 (cent)'!$S$5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 (cent)'!$V$5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 (cent)'!$W$5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 (cent)'!$I$4:$M$4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'Virus Identificados (cent)'!$T$5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Identificados (cent)'!$T$6:$T$57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6C8-8AF6-632FA730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61920"/>
        <c:axId val="164700160"/>
      </c:barChart>
      <c:barChart>
        <c:barDir val="col"/>
        <c:grouping val="stacked"/>
        <c:varyColors val="0"/>
        <c:ser>
          <c:idx val="3"/>
          <c:order val="3"/>
          <c:tx>
            <c:strRef>
              <c:f>'Virus Identificados (cent)'!$G$5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'Virus Identificados (cent)'!$AD$4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 (cent)'!$AD$6:$AD$57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3376478625103369"/>
          <c:y val="0.86946975308641972"/>
          <c:w val="0.73583500332105212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Honduras - Establec. 01, 2020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(cent)'!$I$5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 (cent)'!$J$5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 (cent)'!$K$5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 (cent)'!$L$5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ser>
          <c:idx val="4"/>
          <c:order val="4"/>
          <c:tx>
            <c:strRef>
              <c:f>'Virus Identificados (cent)'!$M$5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2F6-43B0-A769-05C50F29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2944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selection sqref="A1:X1"/>
    </sheetView>
  </sheetViews>
  <sheetFormatPr defaultColWidth="11.42578125" defaultRowHeight="15" x14ac:dyDescent="0.25"/>
  <cols>
    <col min="1" max="1" width="17.28515625" customWidth="1"/>
    <col min="2" max="3" width="8.7109375" customWidth="1"/>
    <col min="4" max="4" width="16.140625" customWidth="1"/>
    <col min="5" max="5" width="15.140625" customWidth="1"/>
    <col min="6" max="6" width="17.7109375" customWidth="1"/>
    <col min="7" max="7" width="9.42578125" hidden="1" customWidth="1"/>
    <col min="8" max="9" width="12.140625" customWidth="1"/>
    <col min="10" max="10" width="13.85546875" customWidth="1"/>
    <col min="11" max="12" width="16.28515625" customWidth="1"/>
    <col min="13" max="13" width="18.85546875" customWidth="1"/>
    <col min="14" max="14" width="17.85546875" customWidth="1"/>
    <col min="15" max="15" width="9.42578125" customWidth="1"/>
    <col min="16" max="16" width="16.7109375" customWidth="1"/>
    <col min="17" max="18" width="14.42578125" customWidth="1"/>
    <col min="19" max="19" width="9.42578125" customWidth="1"/>
    <col min="20" max="21" width="14.42578125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6.42578125" customWidth="1"/>
    <col min="45" max="45" width="18.140625" customWidth="1"/>
    <col min="46" max="47" width="15" customWidth="1"/>
    <col min="78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148" t="str">
        <f>Leyendas!$T$2</f>
        <v>País: Honduras - Establecimiento: Establec. 01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  <c r="Y1" s="109" t="s">
        <v>106</v>
      </c>
      <c r="Z1" s="110"/>
      <c r="AA1" s="110"/>
      <c r="AB1" s="110"/>
      <c r="AC1" s="111"/>
      <c r="AD1" s="109" t="s">
        <v>107</v>
      </c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1"/>
      <c r="BZ1" s="64"/>
    </row>
    <row r="2" spans="1:78" s="2" customFormat="1" ht="18.75" x14ac:dyDescent="0.2">
      <c r="A2" s="148" t="str">
        <f>"Vigilancia de Influenza y otros Virus Respiratorios - " &amp; Leyendas!$G$2 &amp; Leyendas!$T1</f>
        <v>Vigilancia de Influenza y otros Virus Respiratorios - IRAG y ETI, 2020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9"/>
      <c r="Y2" s="112"/>
      <c r="Z2" s="113"/>
      <c r="AA2" s="113"/>
      <c r="AB2" s="113"/>
      <c r="AC2" s="114"/>
      <c r="AD2" s="112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4"/>
      <c r="BZ2" s="65"/>
    </row>
    <row r="3" spans="1:78" s="2" customFormat="1" ht="38.25" customHeight="1" thickBot="1" x14ac:dyDescent="0.25">
      <c r="A3" s="146" t="s">
        <v>114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15"/>
      <c r="Z3" s="116"/>
      <c r="AA3" s="116"/>
      <c r="AB3" s="116"/>
      <c r="AC3" s="117"/>
      <c r="AD3" s="115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7"/>
      <c r="BZ3" s="65"/>
    </row>
    <row r="4" spans="1:78" ht="42.75" customHeight="1" x14ac:dyDescent="0.25">
      <c r="A4" s="150" t="str">
        <f>IF(Leyendas!$E$2&lt;&gt;"",Leyendas!$E$1,IF(Leyendas!$D$2&lt;&gt;"",Leyendas!$D$1,Leyendas!$C$1))</f>
        <v>Establecimiento</v>
      </c>
      <c r="B4" s="152" t="s">
        <v>91</v>
      </c>
      <c r="C4" s="120" t="s">
        <v>0</v>
      </c>
      <c r="D4" s="122" t="s">
        <v>105</v>
      </c>
      <c r="E4" s="123"/>
      <c r="F4" s="123"/>
      <c r="G4" s="123"/>
      <c r="H4" s="123"/>
      <c r="I4" s="124" t="s">
        <v>1</v>
      </c>
      <c r="J4" s="124"/>
      <c r="K4" s="124"/>
      <c r="L4" s="124"/>
      <c r="M4" s="124"/>
      <c r="N4" s="125" t="s">
        <v>2</v>
      </c>
      <c r="O4" s="125"/>
      <c r="P4" s="125"/>
      <c r="Q4" s="125"/>
      <c r="R4" s="125"/>
      <c r="S4" s="125"/>
      <c r="T4" s="125"/>
      <c r="U4" s="125"/>
      <c r="V4" s="125"/>
      <c r="W4" s="125"/>
      <c r="X4" s="126" t="s">
        <v>3</v>
      </c>
      <c r="Y4" s="118" t="s">
        <v>4</v>
      </c>
      <c r="Z4" s="128" t="s">
        <v>5</v>
      </c>
      <c r="AA4" s="128" t="s">
        <v>6</v>
      </c>
      <c r="AB4" s="128" t="s">
        <v>7</v>
      </c>
      <c r="AC4" s="130" t="s">
        <v>8</v>
      </c>
      <c r="AD4" s="118" t="s">
        <v>32</v>
      </c>
      <c r="AE4" s="132" t="s">
        <v>9</v>
      </c>
      <c r="AF4" s="134" t="s">
        <v>10</v>
      </c>
      <c r="AG4" s="136" t="s">
        <v>11</v>
      </c>
      <c r="AH4" s="137"/>
      <c r="AI4" s="137"/>
      <c r="AJ4" s="137"/>
      <c r="AK4" s="138"/>
      <c r="AL4" s="128" t="s">
        <v>108</v>
      </c>
      <c r="AM4" s="128" t="s">
        <v>12</v>
      </c>
      <c r="AN4" s="128" t="s">
        <v>13</v>
      </c>
      <c r="AO4" s="128" t="s">
        <v>14</v>
      </c>
      <c r="AP4" s="128" t="s">
        <v>15</v>
      </c>
      <c r="AQ4" s="128" t="s">
        <v>16</v>
      </c>
      <c r="AR4" s="128" t="s">
        <v>160</v>
      </c>
      <c r="AS4" s="128" t="s">
        <v>158</v>
      </c>
      <c r="AT4" s="128" t="s">
        <v>159</v>
      </c>
      <c r="AU4" s="130" t="s">
        <v>19</v>
      </c>
    </row>
    <row r="5" spans="1:78" s="3" customFormat="1" ht="43.5" customHeight="1" thickBot="1" x14ac:dyDescent="0.3">
      <c r="A5" s="151"/>
      <c r="B5" s="153"/>
      <c r="C5" s="121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135</v>
      </c>
      <c r="I5" s="35" t="s">
        <v>24</v>
      </c>
      <c r="J5" s="35" t="s">
        <v>103</v>
      </c>
      <c r="K5" s="35" t="s">
        <v>137</v>
      </c>
      <c r="L5" s="35" t="s">
        <v>25</v>
      </c>
      <c r="M5" s="35" t="s">
        <v>26</v>
      </c>
      <c r="N5" s="36" t="s">
        <v>27</v>
      </c>
      <c r="O5" s="36" t="s">
        <v>28</v>
      </c>
      <c r="P5" s="36" t="s">
        <v>29</v>
      </c>
      <c r="Q5" s="36" t="s">
        <v>30</v>
      </c>
      <c r="R5" s="36" t="s">
        <v>31</v>
      </c>
      <c r="S5" s="36" t="s">
        <v>17</v>
      </c>
      <c r="T5" s="70" t="s">
        <v>157</v>
      </c>
      <c r="U5" s="70" t="s">
        <v>161</v>
      </c>
      <c r="V5" s="36" t="s">
        <v>18</v>
      </c>
      <c r="W5" s="36" t="s">
        <v>136</v>
      </c>
      <c r="X5" s="127"/>
      <c r="Y5" s="119"/>
      <c r="Z5" s="129"/>
      <c r="AA5" s="129"/>
      <c r="AB5" s="129"/>
      <c r="AC5" s="131"/>
      <c r="AD5" s="119"/>
      <c r="AE5" s="133"/>
      <c r="AF5" s="135"/>
      <c r="AG5" s="37" t="s">
        <v>109</v>
      </c>
      <c r="AH5" s="38" t="s">
        <v>110</v>
      </c>
      <c r="AI5" s="38" t="s">
        <v>111</v>
      </c>
      <c r="AJ5" s="37" t="s">
        <v>112</v>
      </c>
      <c r="AK5" s="37" t="s">
        <v>113</v>
      </c>
      <c r="AL5" s="129"/>
      <c r="AM5" s="129"/>
      <c r="AN5" s="129"/>
      <c r="AO5" s="129"/>
      <c r="AP5" s="129"/>
      <c r="AQ5" s="129"/>
      <c r="AR5" s="129"/>
      <c r="AS5" s="129"/>
      <c r="AT5" s="129"/>
      <c r="AU5" s="131"/>
    </row>
    <row r="6" spans="1:78" s="1" customFormat="1" ht="15.75" x14ac:dyDescent="0.25">
      <c r="A6" s="1" t="str">
        <f>IF(Leyendas!$E$2&lt;&gt;"",Leyendas!$E$2,IF(Leyendas!$D$2&lt;&gt;"",Leyendas!$D$2,Leyendas!$C$2))</f>
        <v>Establec. 01</v>
      </c>
      <c r="B6" s="1">
        <v>2019</v>
      </c>
      <c r="C6" s="55" t="s">
        <v>33</v>
      </c>
      <c r="D6" s="5"/>
      <c r="E6" s="5"/>
      <c r="F6" s="60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9" t="str">
        <f t="shared" ref="AD6:AD57" si="0">IF(Y6=0,"",Z6/Y6)</f>
        <v/>
      </c>
      <c r="AE6" s="9" t="str">
        <f t="shared" ref="AE6:AE57" si="1">IF(Y6=0,"",AA6/Y6)</f>
        <v/>
      </c>
      <c r="AF6" s="9" t="str">
        <f t="shared" ref="AF6:AF57" si="2">IF(Y6=0,"",AB6/Y6)</f>
        <v/>
      </c>
      <c r="AG6" s="9" t="str">
        <f t="shared" ref="AG6:AG37" si="3">IF($AB6=0,"",D6/$AB6)</f>
        <v/>
      </c>
      <c r="AH6" s="9" t="str">
        <f t="shared" ref="AH6:AH37" si="4">IF($AB6=0,"",E6/$AB6)</f>
        <v/>
      </c>
      <c r="AI6" s="9" t="str">
        <f t="shared" ref="AI6:AI37" si="5">IF($AB6=0,"",F6/$AB6)</f>
        <v/>
      </c>
      <c r="AJ6" s="9" t="str">
        <f t="shared" ref="AJ6:AJ37" si="6">IF($AB6=0,"",G6/$AB6)</f>
        <v/>
      </c>
      <c r="AK6" s="9" t="str">
        <f t="shared" ref="AK6:AK37" si="7">IF($AB6=0,"",H6/$AB6)</f>
        <v/>
      </c>
      <c r="AL6" s="10" t="str">
        <f t="shared" ref="AL6:AL58" si="8">IF($Y6=0,"",AC6/$Y6)</f>
        <v/>
      </c>
      <c r="AM6" s="9" t="str">
        <f t="shared" ref="AM6:AS6" si="9">IF($Y6=0,"",N6/$Y6)</f>
        <v/>
      </c>
      <c r="AN6" s="9" t="str">
        <f t="shared" si="9"/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9" t="str">
        <f t="shared" si="9"/>
        <v/>
      </c>
      <c r="AS6" s="9" t="str">
        <f t="shared" si="9"/>
        <v/>
      </c>
      <c r="AT6" s="9" t="str">
        <f>IF($Y6=0,"",V6/$Y6)</f>
        <v/>
      </c>
      <c r="AU6" s="9" t="str">
        <f>IF($Y6=0,"",W6/$Y6)</f>
        <v/>
      </c>
      <c r="AV6" s="11"/>
      <c r="BY6" s="45">
        <f>$B6</f>
        <v>2019</v>
      </c>
      <c r="BZ6" s="66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Establec. 01</v>
      </c>
      <c r="B7" s="1">
        <v>2019</v>
      </c>
      <c r="C7" s="4" t="s">
        <v>34</v>
      </c>
      <c r="D7" s="5"/>
      <c r="E7" s="5"/>
      <c r="F7" s="60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  <c r="AA7" s="8"/>
      <c r="AB7" s="8"/>
      <c r="AC7" s="8"/>
      <c r="AD7" s="9" t="str">
        <f t="shared" si="0"/>
        <v/>
      </c>
      <c r="AE7" s="9" t="str">
        <f t="shared" si="1"/>
        <v/>
      </c>
      <c r="AF7" s="9" t="str">
        <f t="shared" si="2"/>
        <v/>
      </c>
      <c r="AG7" s="9" t="str">
        <f t="shared" si="3"/>
        <v/>
      </c>
      <c r="AH7" s="9" t="str">
        <f t="shared" si="4"/>
        <v/>
      </c>
      <c r="AI7" s="9" t="str">
        <f t="shared" si="5"/>
        <v/>
      </c>
      <c r="AJ7" s="9" t="str">
        <f t="shared" si="6"/>
        <v/>
      </c>
      <c r="AK7" s="9" t="str">
        <f t="shared" si="7"/>
        <v/>
      </c>
      <c r="AL7" s="10" t="str">
        <f t="shared" si="8"/>
        <v/>
      </c>
      <c r="AM7" s="9" t="str">
        <f t="shared" ref="AM7:AM38" si="10">IF($Y7=0,"",N7/$Y7)</f>
        <v/>
      </c>
      <c r="AN7" s="9" t="str">
        <f t="shared" ref="AN7:AN38" si="11">IF($Y7=0,"",O7/$Y7)</f>
        <v/>
      </c>
      <c r="AO7" s="9" t="str">
        <f t="shared" ref="AO7:AO38" si="12">IF($Y7=0,"",P7/$Y7)</f>
        <v/>
      </c>
      <c r="AP7" s="9" t="str">
        <f t="shared" ref="AP7:AP38" si="13">IF($Y7=0,"",Q7/$Y7)</f>
        <v/>
      </c>
      <c r="AQ7" s="9" t="str">
        <f t="shared" ref="AQ7:AQ38" si="14">IF($Y7=0,"",R7/$Y7)</f>
        <v/>
      </c>
      <c r="AR7" s="9" t="str">
        <f t="shared" ref="AR7:AR38" si="15">IF($Y7=0,"",S7/$Y7)</f>
        <v/>
      </c>
      <c r="AS7" s="9" t="str">
        <f t="shared" ref="AS7:AS57" si="16">IF($Y7=0,"",T7/$Y7)</f>
        <v/>
      </c>
      <c r="AT7" s="9" t="str">
        <f t="shared" ref="AT7:AT38" si="17">IF($Y7=0,"",V7/$Y7)</f>
        <v/>
      </c>
      <c r="AU7" s="9" t="str">
        <f t="shared" ref="AU7:AU38" si="18">IF($Y7=0,"",W7/$Y7)</f>
        <v/>
      </c>
      <c r="AV7" s="11"/>
      <c r="BY7" s="45"/>
      <c r="BZ7" s="66" t="str">
        <f t="shared" ref="BZ7:BZ57" si="19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Establec. 01</v>
      </c>
      <c r="B8" s="1">
        <v>2019</v>
      </c>
      <c r="C8" s="4" t="s">
        <v>35</v>
      </c>
      <c r="D8" s="5"/>
      <c r="E8" s="5"/>
      <c r="F8" s="60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9" t="str">
        <f t="shared" si="0"/>
        <v/>
      </c>
      <c r="AE8" s="9" t="str">
        <f t="shared" si="1"/>
        <v/>
      </c>
      <c r="AF8" s="9" t="str">
        <f t="shared" si="2"/>
        <v/>
      </c>
      <c r="AG8" s="9" t="str">
        <f t="shared" si="3"/>
        <v/>
      </c>
      <c r="AH8" s="9" t="str">
        <f t="shared" si="4"/>
        <v/>
      </c>
      <c r="AI8" s="9" t="str">
        <f t="shared" si="5"/>
        <v/>
      </c>
      <c r="AJ8" s="9" t="str">
        <f t="shared" si="6"/>
        <v/>
      </c>
      <c r="AK8" s="9" t="str">
        <f t="shared" si="7"/>
        <v/>
      </c>
      <c r="AL8" s="10" t="str">
        <f t="shared" si="8"/>
        <v/>
      </c>
      <c r="AM8" s="9" t="str">
        <f t="shared" si="10"/>
        <v/>
      </c>
      <c r="AN8" s="9" t="str">
        <f t="shared" si="11"/>
        <v/>
      </c>
      <c r="AO8" s="9" t="str">
        <f t="shared" si="12"/>
        <v/>
      </c>
      <c r="AP8" s="9" t="str">
        <f t="shared" si="13"/>
        <v/>
      </c>
      <c r="AQ8" s="9" t="str">
        <f t="shared" si="14"/>
        <v/>
      </c>
      <c r="AR8" s="9" t="str">
        <f t="shared" si="15"/>
        <v/>
      </c>
      <c r="AS8" s="9" t="str">
        <f t="shared" si="16"/>
        <v/>
      </c>
      <c r="AT8" s="9" t="str">
        <f t="shared" si="17"/>
        <v/>
      </c>
      <c r="AU8" s="9" t="str">
        <f t="shared" si="18"/>
        <v/>
      </c>
      <c r="AV8" s="11"/>
      <c r="BY8" s="45"/>
      <c r="BZ8" s="66" t="str">
        <f t="shared" si="19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Establec. 01</v>
      </c>
      <c r="B9" s="1">
        <v>2019</v>
      </c>
      <c r="C9" s="4" t="s">
        <v>36</v>
      </c>
      <c r="D9" s="5"/>
      <c r="E9" s="5"/>
      <c r="F9" s="60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  <c r="AA9" s="8"/>
      <c r="AB9" s="8"/>
      <c r="AC9" s="8"/>
      <c r="AD9" s="9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H9" s="9" t="str">
        <f t="shared" si="4"/>
        <v/>
      </c>
      <c r="AI9" s="9" t="str">
        <f t="shared" si="5"/>
        <v/>
      </c>
      <c r="AJ9" s="9" t="str">
        <f t="shared" si="6"/>
        <v/>
      </c>
      <c r="AK9" s="9" t="str">
        <f t="shared" si="7"/>
        <v/>
      </c>
      <c r="AL9" s="10" t="str">
        <f t="shared" si="8"/>
        <v/>
      </c>
      <c r="AM9" s="9" t="str">
        <f t="shared" si="10"/>
        <v/>
      </c>
      <c r="AN9" s="9" t="str">
        <f t="shared" si="11"/>
        <v/>
      </c>
      <c r="AO9" s="9" t="str">
        <f t="shared" si="12"/>
        <v/>
      </c>
      <c r="AP9" s="9" t="str">
        <f t="shared" si="13"/>
        <v/>
      </c>
      <c r="AQ9" s="9" t="str">
        <f t="shared" si="14"/>
        <v/>
      </c>
      <c r="AR9" s="9" t="str">
        <f t="shared" si="15"/>
        <v/>
      </c>
      <c r="AS9" s="9" t="str">
        <f t="shared" si="16"/>
        <v/>
      </c>
      <c r="AT9" s="9" t="str">
        <f t="shared" si="17"/>
        <v/>
      </c>
      <c r="AU9" s="9" t="str">
        <f t="shared" si="18"/>
        <v/>
      </c>
      <c r="AV9" s="11"/>
      <c r="BY9" s="45"/>
      <c r="BZ9" s="66" t="str">
        <f t="shared" si="19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Establec. 01</v>
      </c>
      <c r="B10" s="1">
        <v>2019</v>
      </c>
      <c r="C10" s="4" t="s">
        <v>37</v>
      </c>
      <c r="D10" s="5"/>
      <c r="E10" s="5"/>
      <c r="F10" s="60"/>
      <c r="G10" s="5"/>
      <c r="H10" s="5"/>
      <c r="I10" s="7"/>
      <c r="J10" s="7"/>
      <c r="K10" s="7"/>
      <c r="L10" s="7"/>
      <c r="M10" s="7"/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/>
      <c r="V10" s="7">
        <v>6</v>
      </c>
      <c r="W10" s="7">
        <v>7</v>
      </c>
      <c r="X10" s="7">
        <v>2</v>
      </c>
      <c r="Y10" s="8">
        <v>50</v>
      </c>
      <c r="Z10" s="8">
        <v>20</v>
      </c>
      <c r="AA10" s="8">
        <v>15</v>
      </c>
      <c r="AB10" s="8">
        <v>10</v>
      </c>
      <c r="AC10" s="8">
        <v>5</v>
      </c>
      <c r="AD10" s="9">
        <f t="shared" si="0"/>
        <v>0.4</v>
      </c>
      <c r="AE10" s="9">
        <f t="shared" si="1"/>
        <v>0.3</v>
      </c>
      <c r="AF10" s="9">
        <f t="shared" si="2"/>
        <v>0.2</v>
      </c>
      <c r="AG10" s="9">
        <f t="shared" si="3"/>
        <v>0</v>
      </c>
      <c r="AH10" s="9">
        <f t="shared" si="4"/>
        <v>0</v>
      </c>
      <c r="AI10" s="9">
        <f t="shared" si="5"/>
        <v>0</v>
      </c>
      <c r="AJ10" s="9">
        <f t="shared" si="6"/>
        <v>0</v>
      </c>
      <c r="AK10" s="9">
        <f t="shared" si="7"/>
        <v>0</v>
      </c>
      <c r="AL10" s="10">
        <f t="shared" si="8"/>
        <v>0.1</v>
      </c>
      <c r="AM10" s="9">
        <f t="shared" si="10"/>
        <v>0.4</v>
      </c>
      <c r="AN10" s="9">
        <f t="shared" si="11"/>
        <v>0.1</v>
      </c>
      <c r="AO10" s="9">
        <f t="shared" si="12"/>
        <v>0.16</v>
      </c>
      <c r="AP10" s="9">
        <f t="shared" si="13"/>
        <v>0.1</v>
      </c>
      <c r="AQ10" s="9">
        <f t="shared" si="14"/>
        <v>0.06</v>
      </c>
      <c r="AR10" s="9">
        <f t="shared" si="15"/>
        <v>0.08</v>
      </c>
      <c r="AS10" s="9">
        <f t="shared" si="16"/>
        <v>0.6</v>
      </c>
      <c r="AT10" s="9">
        <f t="shared" si="17"/>
        <v>0.12</v>
      </c>
      <c r="AU10" s="9">
        <f t="shared" si="18"/>
        <v>0.14000000000000001</v>
      </c>
      <c r="AV10" s="11"/>
      <c r="BY10" s="45"/>
      <c r="BZ10" s="66" t="str">
        <f t="shared" si="19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Establec. 01</v>
      </c>
      <c r="B11" s="1">
        <v>2019</v>
      </c>
      <c r="C11" s="4" t="s">
        <v>38</v>
      </c>
      <c r="D11" s="5"/>
      <c r="E11" s="5"/>
      <c r="F11" s="60"/>
      <c r="G11" s="5"/>
      <c r="H11" s="5"/>
      <c r="I11" s="7"/>
      <c r="J11" s="7"/>
      <c r="K11" s="7"/>
      <c r="L11" s="7"/>
      <c r="M11" s="7"/>
      <c r="N11" s="7">
        <v>20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/>
      <c r="V11" s="7">
        <v>6</v>
      </c>
      <c r="W11" s="7">
        <v>7</v>
      </c>
      <c r="X11" s="7">
        <v>2</v>
      </c>
      <c r="Y11" s="8">
        <v>50</v>
      </c>
      <c r="Z11" s="8">
        <v>20</v>
      </c>
      <c r="AA11" s="8">
        <v>15</v>
      </c>
      <c r="AB11" s="8">
        <v>10</v>
      </c>
      <c r="AC11" s="8">
        <v>5</v>
      </c>
      <c r="AD11" s="9">
        <f t="shared" si="0"/>
        <v>0.4</v>
      </c>
      <c r="AE11" s="9">
        <f t="shared" si="1"/>
        <v>0.3</v>
      </c>
      <c r="AF11" s="9">
        <f t="shared" si="2"/>
        <v>0.2</v>
      </c>
      <c r="AG11" s="9">
        <f t="shared" si="3"/>
        <v>0</v>
      </c>
      <c r="AH11" s="9">
        <f t="shared" si="4"/>
        <v>0</v>
      </c>
      <c r="AI11" s="9">
        <f t="shared" si="5"/>
        <v>0</v>
      </c>
      <c r="AJ11" s="9">
        <f t="shared" si="6"/>
        <v>0</v>
      </c>
      <c r="AK11" s="9">
        <f t="shared" si="7"/>
        <v>0</v>
      </c>
      <c r="AL11" s="10">
        <f t="shared" si="8"/>
        <v>0.1</v>
      </c>
      <c r="AM11" s="9">
        <f t="shared" si="10"/>
        <v>0.4</v>
      </c>
      <c r="AN11" s="9">
        <f t="shared" si="11"/>
        <v>0.1</v>
      </c>
      <c r="AO11" s="9">
        <f t="shared" si="12"/>
        <v>0.12</v>
      </c>
      <c r="AP11" s="9">
        <f t="shared" si="13"/>
        <v>0.1</v>
      </c>
      <c r="AQ11" s="9">
        <f t="shared" si="14"/>
        <v>0.04</v>
      </c>
      <c r="AR11" s="9">
        <f t="shared" si="15"/>
        <v>0.06</v>
      </c>
      <c r="AS11" s="9">
        <f t="shared" si="16"/>
        <v>0.56000000000000005</v>
      </c>
      <c r="AT11" s="9">
        <f t="shared" si="17"/>
        <v>0.12</v>
      </c>
      <c r="AU11" s="9">
        <f t="shared" si="18"/>
        <v>0.14000000000000001</v>
      </c>
      <c r="AV11" s="11"/>
      <c r="BY11" s="45"/>
      <c r="BZ11" s="66" t="str">
        <f t="shared" si="19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Establec. 01</v>
      </c>
      <c r="B12" s="1">
        <v>2019</v>
      </c>
      <c r="C12" s="4" t="s">
        <v>39</v>
      </c>
      <c r="D12" s="5"/>
      <c r="E12" s="5"/>
      <c r="F12" s="60"/>
      <c r="G12" s="5"/>
      <c r="H12" s="5"/>
      <c r="I12" s="7"/>
      <c r="J12" s="7"/>
      <c r="K12" s="7"/>
      <c r="L12" s="7"/>
      <c r="M12" s="7"/>
      <c r="N12" s="7">
        <v>15</v>
      </c>
      <c r="O12" s="7">
        <v>5</v>
      </c>
      <c r="P12" s="7">
        <v>12</v>
      </c>
      <c r="Q12" s="7">
        <v>5</v>
      </c>
      <c r="R12" s="7">
        <v>1</v>
      </c>
      <c r="S12" s="7">
        <v>2</v>
      </c>
      <c r="T12" s="7">
        <v>26</v>
      </c>
      <c r="U12" s="7"/>
      <c r="V12" s="7">
        <v>3</v>
      </c>
      <c r="W12" s="7">
        <v>7</v>
      </c>
      <c r="X12" s="7">
        <v>2</v>
      </c>
      <c r="Y12" s="8">
        <v>50</v>
      </c>
      <c r="Z12" s="8">
        <v>20</v>
      </c>
      <c r="AA12" s="8">
        <v>10</v>
      </c>
      <c r="AB12" s="8">
        <v>10</v>
      </c>
      <c r="AC12" s="8">
        <v>5</v>
      </c>
      <c r="AD12" s="9">
        <f t="shared" si="0"/>
        <v>0.4</v>
      </c>
      <c r="AE12" s="9">
        <f t="shared" si="1"/>
        <v>0.2</v>
      </c>
      <c r="AF12" s="9">
        <f t="shared" si="2"/>
        <v>0.2</v>
      </c>
      <c r="AG12" s="9">
        <f t="shared" si="3"/>
        <v>0</v>
      </c>
      <c r="AH12" s="9">
        <f t="shared" si="4"/>
        <v>0</v>
      </c>
      <c r="AI12" s="9">
        <f t="shared" si="5"/>
        <v>0</v>
      </c>
      <c r="AJ12" s="9">
        <f t="shared" si="6"/>
        <v>0</v>
      </c>
      <c r="AK12" s="9">
        <f t="shared" si="7"/>
        <v>0</v>
      </c>
      <c r="AL12" s="10">
        <f t="shared" si="8"/>
        <v>0.1</v>
      </c>
      <c r="AM12" s="9">
        <f t="shared" si="10"/>
        <v>0.3</v>
      </c>
      <c r="AN12" s="9">
        <f t="shared" si="11"/>
        <v>0.1</v>
      </c>
      <c r="AO12" s="9">
        <f t="shared" si="12"/>
        <v>0.24</v>
      </c>
      <c r="AP12" s="9">
        <f t="shared" si="13"/>
        <v>0.1</v>
      </c>
      <c r="AQ12" s="9">
        <f t="shared" si="14"/>
        <v>0.02</v>
      </c>
      <c r="AR12" s="9">
        <f t="shared" si="15"/>
        <v>0.04</v>
      </c>
      <c r="AS12" s="9">
        <f t="shared" si="16"/>
        <v>0.52</v>
      </c>
      <c r="AT12" s="9">
        <f t="shared" si="17"/>
        <v>0.06</v>
      </c>
      <c r="AU12" s="9">
        <f t="shared" si="18"/>
        <v>0.14000000000000001</v>
      </c>
      <c r="AV12" s="11"/>
      <c r="BY12" s="45"/>
      <c r="BZ12" s="66" t="str">
        <f t="shared" si="19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Establec. 01</v>
      </c>
      <c r="B13" s="1">
        <v>2019</v>
      </c>
      <c r="C13" s="4" t="s">
        <v>40</v>
      </c>
      <c r="D13" s="5"/>
      <c r="E13" s="5"/>
      <c r="F13" s="60"/>
      <c r="G13" s="5"/>
      <c r="H13" s="5"/>
      <c r="I13" s="7"/>
      <c r="J13" s="7"/>
      <c r="K13" s="7"/>
      <c r="L13" s="7"/>
      <c r="M13" s="7"/>
      <c r="N13" s="7">
        <v>10</v>
      </c>
      <c r="O13" s="7">
        <v>15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/>
      <c r="V13" s="7">
        <v>3</v>
      </c>
      <c r="W13" s="7">
        <v>7</v>
      </c>
      <c r="X13" s="7">
        <v>2</v>
      </c>
      <c r="Y13" s="8">
        <v>50</v>
      </c>
      <c r="Z13" s="8">
        <v>20</v>
      </c>
      <c r="AA13" s="8">
        <v>5</v>
      </c>
      <c r="AB13" s="8">
        <v>10</v>
      </c>
      <c r="AC13" s="8">
        <v>5</v>
      </c>
      <c r="AD13" s="9">
        <f t="shared" si="0"/>
        <v>0.4</v>
      </c>
      <c r="AE13" s="9">
        <f t="shared" si="1"/>
        <v>0.1</v>
      </c>
      <c r="AF13" s="9">
        <f t="shared" si="2"/>
        <v>0.2</v>
      </c>
      <c r="AG13" s="9">
        <f t="shared" si="3"/>
        <v>0</v>
      </c>
      <c r="AH13" s="9">
        <f t="shared" si="4"/>
        <v>0</v>
      </c>
      <c r="AI13" s="9">
        <f t="shared" si="5"/>
        <v>0</v>
      </c>
      <c r="AJ13" s="9">
        <f t="shared" si="6"/>
        <v>0</v>
      </c>
      <c r="AK13" s="9">
        <f t="shared" si="7"/>
        <v>0</v>
      </c>
      <c r="AL13" s="10">
        <f t="shared" si="8"/>
        <v>0.1</v>
      </c>
      <c r="AM13" s="9">
        <f t="shared" si="10"/>
        <v>0.2</v>
      </c>
      <c r="AN13" s="9">
        <f t="shared" si="11"/>
        <v>0.3</v>
      </c>
      <c r="AO13" s="9">
        <f t="shared" si="12"/>
        <v>0.3</v>
      </c>
      <c r="AP13" s="9">
        <f t="shared" si="13"/>
        <v>0.1</v>
      </c>
      <c r="AQ13" s="9">
        <f t="shared" si="14"/>
        <v>0.06</v>
      </c>
      <c r="AR13" s="9">
        <f t="shared" si="15"/>
        <v>0.02</v>
      </c>
      <c r="AS13" s="9">
        <f t="shared" si="16"/>
        <v>0.48</v>
      </c>
      <c r="AT13" s="9">
        <f t="shared" si="17"/>
        <v>0.06</v>
      </c>
      <c r="AU13" s="9">
        <f t="shared" si="18"/>
        <v>0.14000000000000001</v>
      </c>
      <c r="AV13" s="11"/>
      <c r="BY13" s="45"/>
      <c r="BZ13" s="66" t="str">
        <f t="shared" si="19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Establec. 01</v>
      </c>
      <c r="B14" s="1">
        <v>2019</v>
      </c>
      <c r="C14" s="4" t="s">
        <v>41</v>
      </c>
      <c r="D14" s="5"/>
      <c r="E14" s="5"/>
      <c r="F14" s="60"/>
      <c r="G14" s="5"/>
      <c r="H14" s="5"/>
      <c r="I14" s="7"/>
      <c r="J14" s="7"/>
      <c r="K14" s="7"/>
      <c r="L14" s="7"/>
      <c r="M14" s="7"/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/>
      <c r="V14" s="7">
        <v>3</v>
      </c>
      <c r="W14" s="7">
        <v>7</v>
      </c>
      <c r="X14" s="7">
        <v>2</v>
      </c>
      <c r="Y14" s="8">
        <v>50</v>
      </c>
      <c r="Z14" s="8">
        <v>20</v>
      </c>
      <c r="AA14" s="8">
        <v>10</v>
      </c>
      <c r="AB14" s="8">
        <v>10</v>
      </c>
      <c r="AC14" s="8">
        <v>5</v>
      </c>
      <c r="AD14" s="9">
        <f t="shared" si="0"/>
        <v>0.4</v>
      </c>
      <c r="AE14" s="9">
        <f t="shared" si="1"/>
        <v>0.2</v>
      </c>
      <c r="AF14" s="9">
        <f t="shared" si="2"/>
        <v>0.2</v>
      </c>
      <c r="AG14" s="9">
        <f t="shared" si="3"/>
        <v>0</v>
      </c>
      <c r="AH14" s="9">
        <f t="shared" si="4"/>
        <v>0</v>
      </c>
      <c r="AI14" s="9">
        <f t="shared" si="5"/>
        <v>0</v>
      </c>
      <c r="AJ14" s="9">
        <f t="shared" si="6"/>
        <v>0</v>
      </c>
      <c r="AK14" s="9">
        <f t="shared" si="7"/>
        <v>0</v>
      </c>
      <c r="AL14" s="10">
        <f t="shared" si="8"/>
        <v>0.1</v>
      </c>
      <c r="AM14" s="9">
        <f t="shared" si="10"/>
        <v>0.3</v>
      </c>
      <c r="AN14" s="9">
        <f t="shared" si="11"/>
        <v>0.1</v>
      </c>
      <c r="AO14" s="9">
        <f t="shared" si="12"/>
        <v>0.08</v>
      </c>
      <c r="AP14" s="9">
        <f t="shared" si="13"/>
        <v>0.1</v>
      </c>
      <c r="AQ14" s="9">
        <f t="shared" si="14"/>
        <v>0.04</v>
      </c>
      <c r="AR14" s="9">
        <f t="shared" si="15"/>
        <v>0.04</v>
      </c>
      <c r="AS14" s="9">
        <f t="shared" si="16"/>
        <v>0.52</v>
      </c>
      <c r="AT14" s="9">
        <f t="shared" si="17"/>
        <v>0.06</v>
      </c>
      <c r="AU14" s="9">
        <f t="shared" si="18"/>
        <v>0.14000000000000001</v>
      </c>
      <c r="AV14" s="11"/>
      <c r="BY14" s="45"/>
      <c r="BZ14" s="66" t="str">
        <f t="shared" si="19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Establec. 01</v>
      </c>
      <c r="B15" s="1">
        <v>2019</v>
      </c>
      <c r="C15" s="4" t="s">
        <v>42</v>
      </c>
      <c r="D15" s="5"/>
      <c r="E15" s="5"/>
      <c r="F15" s="60"/>
      <c r="G15" s="5"/>
      <c r="H15" s="5"/>
      <c r="I15" s="7"/>
      <c r="J15" s="7"/>
      <c r="K15" s="7"/>
      <c r="L15" s="7"/>
      <c r="M15" s="7"/>
      <c r="N15" s="7">
        <v>20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/>
      <c r="V15" s="7">
        <v>6</v>
      </c>
      <c r="W15" s="7">
        <v>7</v>
      </c>
      <c r="X15" s="7">
        <v>2</v>
      </c>
      <c r="Y15" s="8">
        <v>50</v>
      </c>
      <c r="Z15" s="8">
        <v>20</v>
      </c>
      <c r="AA15" s="8">
        <v>15</v>
      </c>
      <c r="AB15" s="8">
        <v>10</v>
      </c>
      <c r="AC15" s="8">
        <v>5</v>
      </c>
      <c r="AD15" s="9">
        <f t="shared" si="0"/>
        <v>0.4</v>
      </c>
      <c r="AE15" s="9">
        <f t="shared" si="1"/>
        <v>0.3</v>
      </c>
      <c r="AF15" s="9">
        <f t="shared" si="2"/>
        <v>0.2</v>
      </c>
      <c r="AG15" s="9">
        <f t="shared" si="3"/>
        <v>0</v>
      </c>
      <c r="AH15" s="9">
        <f t="shared" si="4"/>
        <v>0</v>
      </c>
      <c r="AI15" s="9">
        <f t="shared" si="5"/>
        <v>0</v>
      </c>
      <c r="AJ15" s="9">
        <f t="shared" si="6"/>
        <v>0</v>
      </c>
      <c r="AK15" s="9">
        <f t="shared" si="7"/>
        <v>0</v>
      </c>
      <c r="AL15" s="10">
        <f t="shared" si="8"/>
        <v>0.1</v>
      </c>
      <c r="AM15" s="9">
        <f t="shared" si="10"/>
        <v>0.4</v>
      </c>
      <c r="AN15" s="9">
        <f t="shared" si="11"/>
        <v>0.1</v>
      </c>
      <c r="AO15" s="9">
        <f t="shared" si="12"/>
        <v>0.06</v>
      </c>
      <c r="AP15" s="9">
        <f t="shared" si="13"/>
        <v>0.1</v>
      </c>
      <c r="AQ15" s="9">
        <f t="shared" si="14"/>
        <v>0.02</v>
      </c>
      <c r="AR15" s="9">
        <f t="shared" si="15"/>
        <v>0.06</v>
      </c>
      <c r="AS15" s="9">
        <f t="shared" si="16"/>
        <v>0.56000000000000005</v>
      </c>
      <c r="AT15" s="9">
        <f t="shared" si="17"/>
        <v>0.12</v>
      </c>
      <c r="AU15" s="9">
        <f t="shared" si="18"/>
        <v>0.14000000000000001</v>
      </c>
      <c r="AV15" s="11"/>
      <c r="BY15" s="45"/>
      <c r="BZ15" s="66" t="str">
        <f t="shared" si="19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Establec. 01</v>
      </c>
      <c r="B16" s="1">
        <v>2019</v>
      </c>
      <c r="C16" s="4" t="s">
        <v>43</v>
      </c>
      <c r="D16" s="5"/>
      <c r="E16" s="5"/>
      <c r="F16" s="60"/>
      <c r="G16" s="5"/>
      <c r="H16" s="5"/>
      <c r="I16" s="7"/>
      <c r="J16" s="7"/>
      <c r="K16" s="7"/>
      <c r="L16" s="7"/>
      <c r="M16" s="7"/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/>
      <c r="V16" s="7">
        <v>6</v>
      </c>
      <c r="W16" s="7">
        <v>7</v>
      </c>
      <c r="X16" s="7">
        <v>2</v>
      </c>
      <c r="Y16" s="8">
        <v>50</v>
      </c>
      <c r="Z16" s="8">
        <v>20</v>
      </c>
      <c r="AA16" s="8">
        <v>15</v>
      </c>
      <c r="AB16" s="8">
        <v>10</v>
      </c>
      <c r="AC16" s="8">
        <v>5</v>
      </c>
      <c r="AD16" s="9">
        <f t="shared" si="0"/>
        <v>0.4</v>
      </c>
      <c r="AE16" s="9">
        <f t="shared" si="1"/>
        <v>0.3</v>
      </c>
      <c r="AF16" s="9">
        <f t="shared" si="2"/>
        <v>0.2</v>
      </c>
      <c r="AG16" s="9">
        <f t="shared" si="3"/>
        <v>0</v>
      </c>
      <c r="AH16" s="9">
        <f t="shared" si="4"/>
        <v>0</v>
      </c>
      <c r="AI16" s="9">
        <f t="shared" si="5"/>
        <v>0</v>
      </c>
      <c r="AJ16" s="9">
        <f t="shared" si="6"/>
        <v>0</v>
      </c>
      <c r="AK16" s="9">
        <f t="shared" si="7"/>
        <v>0</v>
      </c>
      <c r="AL16" s="10">
        <f t="shared" si="8"/>
        <v>0.1</v>
      </c>
      <c r="AM16" s="9">
        <f t="shared" si="10"/>
        <v>0.4</v>
      </c>
      <c r="AN16" s="9">
        <f t="shared" si="11"/>
        <v>0.1</v>
      </c>
      <c r="AO16" s="9">
        <f t="shared" si="12"/>
        <v>0.12</v>
      </c>
      <c r="AP16" s="9">
        <f t="shared" si="13"/>
        <v>0.1</v>
      </c>
      <c r="AQ16" s="9">
        <f t="shared" si="14"/>
        <v>0.06</v>
      </c>
      <c r="AR16" s="9">
        <f t="shared" si="15"/>
        <v>0.08</v>
      </c>
      <c r="AS16" s="9">
        <f t="shared" si="16"/>
        <v>0.6</v>
      </c>
      <c r="AT16" s="9">
        <f t="shared" si="17"/>
        <v>0.12</v>
      </c>
      <c r="AU16" s="9">
        <f t="shared" si="18"/>
        <v>0.14000000000000001</v>
      </c>
      <c r="AV16" s="11"/>
      <c r="BY16" s="45"/>
      <c r="BZ16" s="66" t="str">
        <f t="shared" si="19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Establec. 01</v>
      </c>
      <c r="B17" s="1">
        <v>2019</v>
      </c>
      <c r="C17" s="4" t="s">
        <v>44</v>
      </c>
      <c r="D17" s="5"/>
      <c r="E17" s="5"/>
      <c r="F17" s="60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9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H17" s="9" t="str">
        <f t="shared" si="4"/>
        <v/>
      </c>
      <c r="AI17" s="9" t="str">
        <f t="shared" si="5"/>
        <v/>
      </c>
      <c r="AJ17" s="9" t="str">
        <f t="shared" si="6"/>
        <v/>
      </c>
      <c r="AK17" s="9" t="str">
        <f t="shared" si="7"/>
        <v/>
      </c>
      <c r="AL17" s="10" t="str">
        <f t="shared" si="8"/>
        <v/>
      </c>
      <c r="AM17" s="9" t="str">
        <f t="shared" si="10"/>
        <v/>
      </c>
      <c r="AN17" s="9" t="str">
        <f t="shared" si="11"/>
        <v/>
      </c>
      <c r="AO17" s="9" t="str">
        <f t="shared" si="12"/>
        <v/>
      </c>
      <c r="AP17" s="9" t="str">
        <f t="shared" si="13"/>
        <v/>
      </c>
      <c r="AQ17" s="9" t="str">
        <f t="shared" si="14"/>
        <v/>
      </c>
      <c r="AR17" s="9" t="str">
        <f t="shared" si="15"/>
        <v/>
      </c>
      <c r="AS17" s="9" t="str">
        <f t="shared" si="16"/>
        <v/>
      </c>
      <c r="AT17" s="9" t="str">
        <f t="shared" si="17"/>
        <v/>
      </c>
      <c r="AU17" s="9" t="str">
        <f t="shared" si="18"/>
        <v/>
      </c>
      <c r="AV17" s="11"/>
      <c r="BY17" s="45"/>
      <c r="BZ17" s="66" t="str">
        <f t="shared" si="19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Establec. 01</v>
      </c>
      <c r="B18" s="1">
        <v>2019</v>
      </c>
      <c r="C18" s="4" t="s">
        <v>45</v>
      </c>
      <c r="D18" s="12"/>
      <c r="E18" s="12"/>
      <c r="F18" s="61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9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H18" s="9" t="str">
        <f t="shared" si="4"/>
        <v/>
      </c>
      <c r="AI18" s="9" t="str">
        <f t="shared" si="5"/>
        <v/>
      </c>
      <c r="AJ18" s="9" t="str">
        <f t="shared" si="6"/>
        <v/>
      </c>
      <c r="AK18" s="9" t="str">
        <f t="shared" si="7"/>
        <v/>
      </c>
      <c r="AL18" s="10" t="str">
        <f t="shared" si="8"/>
        <v/>
      </c>
      <c r="AM18" s="9" t="str">
        <f t="shared" si="10"/>
        <v/>
      </c>
      <c r="AN18" s="9" t="str">
        <f t="shared" si="11"/>
        <v/>
      </c>
      <c r="AO18" s="9" t="str">
        <f t="shared" si="12"/>
        <v/>
      </c>
      <c r="AP18" s="9" t="str">
        <f t="shared" si="13"/>
        <v/>
      </c>
      <c r="AQ18" s="9" t="str">
        <f t="shared" si="14"/>
        <v/>
      </c>
      <c r="AR18" s="9" t="str">
        <f t="shared" si="15"/>
        <v/>
      </c>
      <c r="AS18" s="9" t="str">
        <f t="shared" si="16"/>
        <v/>
      </c>
      <c r="AT18" s="9" t="str">
        <f t="shared" si="17"/>
        <v/>
      </c>
      <c r="AU18" s="9" t="str">
        <f t="shared" si="18"/>
        <v/>
      </c>
      <c r="AV18" s="11"/>
      <c r="BY18" s="45"/>
      <c r="BZ18" s="66" t="str">
        <f t="shared" si="19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Establec. 01</v>
      </c>
      <c r="B19" s="1">
        <v>2019</v>
      </c>
      <c r="C19" s="4" t="s">
        <v>46</v>
      </c>
      <c r="D19" s="5"/>
      <c r="E19" s="5"/>
      <c r="F19" s="60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9" t="str">
        <f t="shared" si="0"/>
        <v/>
      </c>
      <c r="AE19" s="9" t="str">
        <f t="shared" si="1"/>
        <v/>
      </c>
      <c r="AF19" s="9" t="str">
        <f t="shared" si="2"/>
        <v/>
      </c>
      <c r="AG19" s="9" t="str">
        <f t="shared" si="3"/>
        <v/>
      </c>
      <c r="AH19" s="9" t="str">
        <f t="shared" si="4"/>
        <v/>
      </c>
      <c r="AI19" s="9" t="str">
        <f t="shared" si="5"/>
        <v/>
      </c>
      <c r="AJ19" s="9" t="str">
        <f t="shared" si="6"/>
        <v/>
      </c>
      <c r="AK19" s="9" t="str">
        <f t="shared" si="7"/>
        <v/>
      </c>
      <c r="AL19" s="10" t="str">
        <f t="shared" si="8"/>
        <v/>
      </c>
      <c r="AM19" s="9" t="str">
        <f t="shared" si="10"/>
        <v/>
      </c>
      <c r="AN19" s="9" t="str">
        <f t="shared" si="11"/>
        <v/>
      </c>
      <c r="AO19" s="9" t="str">
        <f t="shared" si="12"/>
        <v/>
      </c>
      <c r="AP19" s="9" t="str">
        <f t="shared" si="13"/>
        <v/>
      </c>
      <c r="AQ19" s="9" t="str">
        <f t="shared" si="14"/>
        <v/>
      </c>
      <c r="AR19" s="9" t="str">
        <f t="shared" si="15"/>
        <v/>
      </c>
      <c r="AS19" s="9" t="str">
        <f t="shared" si="16"/>
        <v/>
      </c>
      <c r="AT19" s="9" t="str">
        <f t="shared" si="17"/>
        <v/>
      </c>
      <c r="AU19" s="9" t="str">
        <f t="shared" si="18"/>
        <v/>
      </c>
      <c r="AV19" s="11"/>
      <c r="BY19" s="45"/>
      <c r="BZ19" s="66" t="str">
        <f t="shared" si="19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Establec. 01</v>
      </c>
      <c r="B20" s="1">
        <v>2019</v>
      </c>
      <c r="C20" s="4" t="s">
        <v>47</v>
      </c>
      <c r="D20" s="5"/>
      <c r="E20" s="5"/>
      <c r="F20" s="60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9" t="str">
        <f t="shared" si="0"/>
        <v/>
      </c>
      <c r="AE20" s="9" t="str">
        <f t="shared" si="1"/>
        <v/>
      </c>
      <c r="AF20" s="9" t="str">
        <f t="shared" si="2"/>
        <v/>
      </c>
      <c r="AG20" s="9" t="str">
        <f t="shared" si="3"/>
        <v/>
      </c>
      <c r="AH20" s="9" t="str">
        <f t="shared" si="4"/>
        <v/>
      </c>
      <c r="AI20" s="9" t="str">
        <f t="shared" si="5"/>
        <v/>
      </c>
      <c r="AJ20" s="9" t="str">
        <f t="shared" si="6"/>
        <v/>
      </c>
      <c r="AK20" s="9" t="str">
        <f t="shared" si="7"/>
        <v/>
      </c>
      <c r="AL20" s="10" t="str">
        <f t="shared" si="8"/>
        <v/>
      </c>
      <c r="AM20" s="9" t="str">
        <f t="shared" si="10"/>
        <v/>
      </c>
      <c r="AN20" s="9" t="str">
        <f t="shared" si="11"/>
        <v/>
      </c>
      <c r="AO20" s="9" t="str">
        <f t="shared" si="12"/>
        <v/>
      </c>
      <c r="AP20" s="9" t="str">
        <f t="shared" si="13"/>
        <v/>
      </c>
      <c r="AQ20" s="9" t="str">
        <f t="shared" si="14"/>
        <v/>
      </c>
      <c r="AR20" s="9" t="str">
        <f t="shared" si="15"/>
        <v/>
      </c>
      <c r="AS20" s="9" t="str">
        <f t="shared" si="16"/>
        <v/>
      </c>
      <c r="AT20" s="9" t="str">
        <f t="shared" si="17"/>
        <v/>
      </c>
      <c r="AU20" s="9" t="str">
        <f t="shared" si="18"/>
        <v/>
      </c>
      <c r="AV20" s="11"/>
      <c r="BY20" s="45"/>
      <c r="BZ20" s="66" t="str">
        <f t="shared" si="19"/>
        <v>15</v>
      </c>
    </row>
    <row r="21" spans="1:78" s="16" customFormat="1" ht="16.5" customHeight="1" x14ac:dyDescent="0.25">
      <c r="A21" s="1" t="str">
        <f>IF(Leyendas!$E$2&lt;&gt;"",Leyendas!$E$2,IF(Leyendas!$D$2&lt;&gt;"",Leyendas!$D$2,Leyendas!$C$2))</f>
        <v>Establec. 01</v>
      </c>
      <c r="B21" s="1">
        <v>2019</v>
      </c>
      <c r="C21" s="4" t="s">
        <v>48</v>
      </c>
      <c r="D21" s="5"/>
      <c r="E21" s="5"/>
      <c r="F21" s="60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14"/>
      <c r="AA21" s="14"/>
      <c r="AB21" s="14"/>
      <c r="AC21" s="14"/>
      <c r="AD21" s="9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H21" s="9" t="str">
        <f t="shared" si="4"/>
        <v/>
      </c>
      <c r="AI21" s="9" t="str">
        <f t="shared" si="5"/>
        <v/>
      </c>
      <c r="AJ21" s="9" t="str">
        <f t="shared" si="6"/>
        <v/>
      </c>
      <c r="AK21" s="9" t="str">
        <f t="shared" si="7"/>
        <v/>
      </c>
      <c r="AL21" s="10" t="str">
        <f t="shared" si="8"/>
        <v/>
      </c>
      <c r="AM21" s="9" t="str">
        <f t="shared" si="10"/>
        <v/>
      </c>
      <c r="AN21" s="9" t="str">
        <f t="shared" si="11"/>
        <v/>
      </c>
      <c r="AO21" s="9" t="str">
        <f t="shared" si="12"/>
        <v/>
      </c>
      <c r="AP21" s="9" t="str">
        <f t="shared" si="13"/>
        <v/>
      </c>
      <c r="AQ21" s="9" t="str">
        <f t="shared" si="14"/>
        <v/>
      </c>
      <c r="AR21" s="9" t="str">
        <f t="shared" si="15"/>
        <v/>
      </c>
      <c r="AS21" s="9" t="str">
        <f t="shared" si="16"/>
        <v/>
      </c>
      <c r="AT21" s="9" t="str">
        <f t="shared" si="17"/>
        <v/>
      </c>
      <c r="AU21" s="9" t="str">
        <f t="shared" si="18"/>
        <v/>
      </c>
      <c r="AV21" s="15"/>
      <c r="BY21" s="46"/>
      <c r="BZ21" s="66" t="str">
        <f t="shared" si="19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Establec. 01</v>
      </c>
      <c r="B22" s="1">
        <v>2019</v>
      </c>
      <c r="C22" s="4" t="s">
        <v>49</v>
      </c>
      <c r="D22" s="5"/>
      <c r="E22" s="5"/>
      <c r="F22" s="60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9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H22" s="9" t="str">
        <f t="shared" si="4"/>
        <v/>
      </c>
      <c r="AI22" s="9" t="str">
        <f t="shared" si="5"/>
        <v/>
      </c>
      <c r="AJ22" s="9" t="str">
        <f t="shared" si="6"/>
        <v/>
      </c>
      <c r="AK22" s="9" t="str">
        <f t="shared" si="7"/>
        <v/>
      </c>
      <c r="AL22" s="10" t="str">
        <f t="shared" si="8"/>
        <v/>
      </c>
      <c r="AM22" s="9" t="str">
        <f t="shared" si="10"/>
        <v/>
      </c>
      <c r="AN22" s="9" t="str">
        <f t="shared" si="11"/>
        <v/>
      </c>
      <c r="AO22" s="9" t="str">
        <f t="shared" si="12"/>
        <v/>
      </c>
      <c r="AP22" s="9" t="str">
        <f t="shared" si="13"/>
        <v/>
      </c>
      <c r="AQ22" s="9" t="str">
        <f t="shared" si="14"/>
        <v/>
      </c>
      <c r="AR22" s="9" t="str">
        <f t="shared" si="15"/>
        <v/>
      </c>
      <c r="AS22" s="9" t="str">
        <f t="shared" si="16"/>
        <v/>
      </c>
      <c r="AT22" s="9" t="str">
        <f t="shared" si="17"/>
        <v/>
      </c>
      <c r="AU22" s="9" t="str">
        <f t="shared" si="18"/>
        <v/>
      </c>
      <c r="AV22" s="11"/>
      <c r="BY22" s="45"/>
      <c r="BZ22" s="66" t="str">
        <f t="shared" si="19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Establec. 01</v>
      </c>
      <c r="B23" s="1">
        <v>2019</v>
      </c>
      <c r="C23" s="4" t="s">
        <v>50</v>
      </c>
      <c r="D23" s="5"/>
      <c r="E23" s="5"/>
      <c r="F23" s="60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  <c r="AC23" s="8"/>
      <c r="AD23" s="9" t="str">
        <f t="shared" si="0"/>
        <v/>
      </c>
      <c r="AE23" s="9" t="str">
        <f t="shared" si="1"/>
        <v/>
      </c>
      <c r="AF23" s="9" t="str">
        <f t="shared" si="2"/>
        <v/>
      </c>
      <c r="AG23" s="9" t="str">
        <f t="shared" si="3"/>
        <v/>
      </c>
      <c r="AH23" s="9" t="str">
        <f t="shared" si="4"/>
        <v/>
      </c>
      <c r="AI23" s="9" t="str">
        <f t="shared" si="5"/>
        <v/>
      </c>
      <c r="AJ23" s="9" t="str">
        <f t="shared" si="6"/>
        <v/>
      </c>
      <c r="AK23" s="9" t="str">
        <f t="shared" si="7"/>
        <v/>
      </c>
      <c r="AL23" s="10" t="str">
        <f t="shared" si="8"/>
        <v/>
      </c>
      <c r="AM23" s="9" t="str">
        <f t="shared" si="10"/>
        <v/>
      </c>
      <c r="AN23" s="9" t="str">
        <f t="shared" si="11"/>
        <v/>
      </c>
      <c r="AO23" s="9" t="str">
        <f t="shared" si="12"/>
        <v/>
      </c>
      <c r="AP23" s="9" t="str">
        <f t="shared" si="13"/>
        <v/>
      </c>
      <c r="AQ23" s="9" t="str">
        <f t="shared" si="14"/>
        <v/>
      </c>
      <c r="AR23" s="9" t="str">
        <f t="shared" si="15"/>
        <v/>
      </c>
      <c r="AS23" s="9" t="str">
        <f t="shared" si="16"/>
        <v/>
      </c>
      <c r="AT23" s="9" t="str">
        <f t="shared" si="17"/>
        <v/>
      </c>
      <c r="AU23" s="9" t="str">
        <f t="shared" si="18"/>
        <v/>
      </c>
      <c r="AV23" s="11"/>
      <c r="BY23" s="45"/>
      <c r="BZ23" s="66" t="str">
        <f t="shared" si="19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Establec. 01</v>
      </c>
      <c r="B24" s="1">
        <v>2019</v>
      </c>
      <c r="C24" s="4" t="s">
        <v>51</v>
      </c>
      <c r="D24" s="5"/>
      <c r="E24" s="5"/>
      <c r="F24" s="60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  <c r="AA24" s="8"/>
      <c r="AB24" s="8"/>
      <c r="AC24" s="8"/>
      <c r="AD24" s="9" t="str">
        <f t="shared" si="0"/>
        <v/>
      </c>
      <c r="AE24" s="9" t="str">
        <f t="shared" si="1"/>
        <v/>
      </c>
      <c r="AF24" s="9" t="str">
        <f t="shared" si="2"/>
        <v/>
      </c>
      <c r="AG24" s="9" t="str">
        <f t="shared" si="3"/>
        <v/>
      </c>
      <c r="AH24" s="9" t="str">
        <f t="shared" si="4"/>
        <v/>
      </c>
      <c r="AI24" s="9" t="str">
        <f t="shared" si="5"/>
        <v/>
      </c>
      <c r="AJ24" s="9" t="str">
        <f t="shared" si="6"/>
        <v/>
      </c>
      <c r="AK24" s="9" t="str">
        <f t="shared" si="7"/>
        <v/>
      </c>
      <c r="AL24" s="10" t="str">
        <f t="shared" si="8"/>
        <v/>
      </c>
      <c r="AM24" s="9" t="str">
        <f t="shared" si="10"/>
        <v/>
      </c>
      <c r="AN24" s="9" t="str">
        <f t="shared" si="11"/>
        <v/>
      </c>
      <c r="AO24" s="9" t="str">
        <f t="shared" si="12"/>
        <v/>
      </c>
      <c r="AP24" s="9" t="str">
        <f t="shared" si="13"/>
        <v/>
      </c>
      <c r="AQ24" s="9" t="str">
        <f t="shared" si="14"/>
        <v/>
      </c>
      <c r="AR24" s="9" t="str">
        <f t="shared" si="15"/>
        <v/>
      </c>
      <c r="AS24" s="9" t="str">
        <f t="shared" si="16"/>
        <v/>
      </c>
      <c r="AT24" s="9" t="str">
        <f t="shared" si="17"/>
        <v/>
      </c>
      <c r="AU24" s="9" t="str">
        <f t="shared" si="18"/>
        <v/>
      </c>
      <c r="AV24" s="11"/>
      <c r="BY24" s="45"/>
      <c r="BZ24" s="66" t="str">
        <f t="shared" si="19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Establec. 01</v>
      </c>
      <c r="B25" s="1">
        <v>2019</v>
      </c>
      <c r="C25" s="4" t="s">
        <v>52</v>
      </c>
      <c r="D25" s="5"/>
      <c r="E25" s="5"/>
      <c r="F25" s="60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  <c r="AA25" s="8"/>
      <c r="AB25" s="8"/>
      <c r="AC25" s="8"/>
      <c r="AD25" s="9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H25" s="9" t="str">
        <f t="shared" si="4"/>
        <v/>
      </c>
      <c r="AI25" s="9" t="str">
        <f t="shared" si="5"/>
        <v/>
      </c>
      <c r="AJ25" s="9" t="str">
        <f t="shared" si="6"/>
        <v/>
      </c>
      <c r="AK25" s="9" t="str">
        <f t="shared" si="7"/>
        <v/>
      </c>
      <c r="AL25" s="10" t="str">
        <f t="shared" si="8"/>
        <v/>
      </c>
      <c r="AM25" s="9" t="str">
        <f t="shared" si="10"/>
        <v/>
      </c>
      <c r="AN25" s="9" t="str">
        <f t="shared" si="11"/>
        <v/>
      </c>
      <c r="AO25" s="9" t="str">
        <f t="shared" si="12"/>
        <v/>
      </c>
      <c r="AP25" s="9" t="str">
        <f t="shared" si="13"/>
        <v/>
      </c>
      <c r="AQ25" s="9" t="str">
        <f t="shared" si="14"/>
        <v/>
      </c>
      <c r="AR25" s="9" t="str">
        <f t="shared" si="15"/>
        <v/>
      </c>
      <c r="AS25" s="9" t="str">
        <f t="shared" si="16"/>
        <v/>
      </c>
      <c r="AT25" s="9" t="str">
        <f t="shared" si="17"/>
        <v/>
      </c>
      <c r="AU25" s="9" t="str">
        <f t="shared" si="18"/>
        <v/>
      </c>
      <c r="AV25" s="11"/>
      <c r="BY25" s="45"/>
      <c r="BZ25" s="66" t="str">
        <f t="shared" si="19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Establec. 01</v>
      </c>
      <c r="B26" s="1">
        <v>2019</v>
      </c>
      <c r="C26" s="4" t="s">
        <v>53</v>
      </c>
      <c r="D26" s="5"/>
      <c r="E26" s="5"/>
      <c r="F26" s="60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  <c r="AA26" s="8"/>
      <c r="AB26" s="8"/>
      <c r="AC26" s="8"/>
      <c r="AD26" s="9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H26" s="9" t="str">
        <f t="shared" si="4"/>
        <v/>
      </c>
      <c r="AI26" s="9" t="str">
        <f t="shared" si="5"/>
        <v/>
      </c>
      <c r="AJ26" s="9" t="str">
        <f t="shared" si="6"/>
        <v/>
      </c>
      <c r="AK26" s="9" t="str">
        <f t="shared" si="7"/>
        <v/>
      </c>
      <c r="AL26" s="10" t="str">
        <f t="shared" si="8"/>
        <v/>
      </c>
      <c r="AM26" s="9" t="str">
        <f t="shared" si="10"/>
        <v/>
      </c>
      <c r="AN26" s="9" t="str">
        <f t="shared" si="11"/>
        <v/>
      </c>
      <c r="AO26" s="9" t="str">
        <f t="shared" si="12"/>
        <v/>
      </c>
      <c r="AP26" s="9" t="str">
        <f t="shared" si="13"/>
        <v/>
      </c>
      <c r="AQ26" s="9" t="str">
        <f t="shared" si="14"/>
        <v/>
      </c>
      <c r="AR26" s="9" t="str">
        <f t="shared" si="15"/>
        <v/>
      </c>
      <c r="AS26" s="9" t="str">
        <f t="shared" si="16"/>
        <v/>
      </c>
      <c r="AT26" s="9" t="str">
        <f t="shared" si="17"/>
        <v/>
      </c>
      <c r="AU26" s="9" t="str">
        <f t="shared" si="18"/>
        <v/>
      </c>
      <c r="AV26" s="11"/>
      <c r="BY26" s="45"/>
      <c r="BZ26" s="66" t="str">
        <f t="shared" si="19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Establec. 01</v>
      </c>
      <c r="B27" s="1">
        <v>2019</v>
      </c>
      <c r="C27" s="4" t="s">
        <v>54</v>
      </c>
      <c r="D27" s="5"/>
      <c r="E27" s="5"/>
      <c r="F27" s="62"/>
      <c r="G27" s="17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  <c r="AA27" s="8"/>
      <c r="AB27" s="8"/>
      <c r="AC27" s="8"/>
      <c r="AD27" s="9" t="str">
        <f t="shared" si="0"/>
        <v/>
      </c>
      <c r="AE27" s="9" t="str">
        <f t="shared" si="1"/>
        <v/>
      </c>
      <c r="AF27" s="9" t="str">
        <f t="shared" si="2"/>
        <v/>
      </c>
      <c r="AG27" s="9" t="str">
        <f t="shared" si="3"/>
        <v/>
      </c>
      <c r="AH27" s="9" t="str">
        <f t="shared" si="4"/>
        <v/>
      </c>
      <c r="AI27" s="9" t="str">
        <f t="shared" si="5"/>
        <v/>
      </c>
      <c r="AJ27" s="9" t="str">
        <f t="shared" si="6"/>
        <v/>
      </c>
      <c r="AK27" s="9" t="str">
        <f t="shared" si="7"/>
        <v/>
      </c>
      <c r="AL27" s="10" t="str">
        <f t="shared" si="8"/>
        <v/>
      </c>
      <c r="AM27" s="9" t="str">
        <f t="shared" si="10"/>
        <v/>
      </c>
      <c r="AN27" s="9" t="str">
        <f t="shared" si="11"/>
        <v/>
      </c>
      <c r="AO27" s="9" t="str">
        <f t="shared" si="12"/>
        <v/>
      </c>
      <c r="AP27" s="9" t="str">
        <f t="shared" si="13"/>
        <v/>
      </c>
      <c r="AQ27" s="9" t="str">
        <f t="shared" si="14"/>
        <v/>
      </c>
      <c r="AR27" s="9" t="str">
        <f t="shared" si="15"/>
        <v/>
      </c>
      <c r="AS27" s="9" t="str">
        <f t="shared" si="16"/>
        <v/>
      </c>
      <c r="AT27" s="9" t="str">
        <f t="shared" si="17"/>
        <v/>
      </c>
      <c r="AU27" s="9" t="str">
        <f t="shared" si="18"/>
        <v/>
      </c>
      <c r="AV27" s="11"/>
      <c r="BY27" s="45"/>
      <c r="BZ27" s="66" t="str">
        <f t="shared" si="19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Establec. 01</v>
      </c>
      <c r="B28" s="1">
        <v>2019</v>
      </c>
      <c r="C28" s="4" t="s">
        <v>55</v>
      </c>
      <c r="D28" s="5"/>
      <c r="E28" s="5"/>
      <c r="F28" s="62"/>
      <c r="G28" s="17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  <c r="AA28" s="8"/>
      <c r="AB28" s="8"/>
      <c r="AC28" s="8"/>
      <c r="AD28" s="9" t="str">
        <f t="shared" si="0"/>
        <v/>
      </c>
      <c r="AE28" s="9" t="str">
        <f t="shared" si="1"/>
        <v/>
      </c>
      <c r="AF28" s="9" t="str">
        <f t="shared" si="2"/>
        <v/>
      </c>
      <c r="AG28" s="9" t="str">
        <f t="shared" si="3"/>
        <v/>
      </c>
      <c r="AH28" s="9" t="str">
        <f t="shared" si="4"/>
        <v/>
      </c>
      <c r="AI28" s="9" t="str">
        <f t="shared" si="5"/>
        <v/>
      </c>
      <c r="AJ28" s="9" t="str">
        <f t="shared" si="6"/>
        <v/>
      </c>
      <c r="AK28" s="9" t="str">
        <f t="shared" si="7"/>
        <v/>
      </c>
      <c r="AL28" s="10" t="str">
        <f t="shared" si="8"/>
        <v/>
      </c>
      <c r="AM28" s="9" t="str">
        <f t="shared" si="10"/>
        <v/>
      </c>
      <c r="AN28" s="9" t="str">
        <f t="shared" si="11"/>
        <v/>
      </c>
      <c r="AO28" s="9" t="str">
        <f t="shared" si="12"/>
        <v/>
      </c>
      <c r="AP28" s="9" t="str">
        <f t="shared" si="13"/>
        <v/>
      </c>
      <c r="AQ28" s="9" t="str">
        <f t="shared" si="14"/>
        <v/>
      </c>
      <c r="AR28" s="9" t="str">
        <f t="shared" si="15"/>
        <v/>
      </c>
      <c r="AS28" s="9" t="str">
        <f t="shared" si="16"/>
        <v/>
      </c>
      <c r="AT28" s="9" t="str">
        <f t="shared" si="17"/>
        <v/>
      </c>
      <c r="AU28" s="9" t="str">
        <f t="shared" si="18"/>
        <v/>
      </c>
      <c r="AV28" s="11"/>
      <c r="BY28" s="45"/>
      <c r="BZ28" s="66" t="str">
        <f t="shared" si="19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Establec. 01</v>
      </c>
      <c r="B29" s="1">
        <v>2019</v>
      </c>
      <c r="C29" s="4" t="s">
        <v>56</v>
      </c>
      <c r="D29" s="5"/>
      <c r="E29" s="5"/>
      <c r="F29" s="62"/>
      <c r="G29" s="17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  <c r="AA29" s="8"/>
      <c r="AB29" s="8"/>
      <c r="AC29" s="8"/>
      <c r="AD29" s="9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H29" s="9" t="str">
        <f t="shared" si="4"/>
        <v/>
      </c>
      <c r="AI29" s="9" t="str">
        <f t="shared" si="5"/>
        <v/>
      </c>
      <c r="AJ29" s="9" t="str">
        <f t="shared" si="6"/>
        <v/>
      </c>
      <c r="AK29" s="9" t="str">
        <f t="shared" si="7"/>
        <v/>
      </c>
      <c r="AL29" s="10" t="str">
        <f t="shared" si="8"/>
        <v/>
      </c>
      <c r="AM29" s="9" t="str">
        <f t="shared" si="10"/>
        <v/>
      </c>
      <c r="AN29" s="9" t="str">
        <f t="shared" si="11"/>
        <v/>
      </c>
      <c r="AO29" s="9" t="str">
        <f t="shared" si="12"/>
        <v/>
      </c>
      <c r="AP29" s="9" t="str">
        <f t="shared" si="13"/>
        <v/>
      </c>
      <c r="AQ29" s="9" t="str">
        <f t="shared" si="14"/>
        <v/>
      </c>
      <c r="AR29" s="9" t="str">
        <f t="shared" si="15"/>
        <v/>
      </c>
      <c r="AS29" s="9" t="str">
        <f t="shared" si="16"/>
        <v/>
      </c>
      <c r="AT29" s="9" t="str">
        <f t="shared" si="17"/>
        <v/>
      </c>
      <c r="AU29" s="9" t="str">
        <f t="shared" si="18"/>
        <v/>
      </c>
      <c r="AV29" s="11"/>
      <c r="BY29" s="45"/>
      <c r="BZ29" s="66" t="str">
        <f t="shared" si="19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Establec. 01</v>
      </c>
      <c r="B30" s="1">
        <v>2019</v>
      </c>
      <c r="C30" s="4" t="s">
        <v>57</v>
      </c>
      <c r="D30" s="5"/>
      <c r="E30" s="5"/>
      <c r="F30" s="62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9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H30" s="9" t="str">
        <f t="shared" si="4"/>
        <v/>
      </c>
      <c r="AI30" s="9" t="str">
        <f t="shared" si="5"/>
        <v/>
      </c>
      <c r="AJ30" s="9" t="str">
        <f t="shared" si="6"/>
        <v/>
      </c>
      <c r="AK30" s="9" t="str">
        <f t="shared" si="7"/>
        <v/>
      </c>
      <c r="AL30" s="10" t="str">
        <f t="shared" si="8"/>
        <v/>
      </c>
      <c r="AM30" s="9" t="str">
        <f t="shared" si="10"/>
        <v/>
      </c>
      <c r="AN30" s="9" t="str">
        <f t="shared" si="11"/>
        <v/>
      </c>
      <c r="AO30" s="9" t="str">
        <f t="shared" si="12"/>
        <v/>
      </c>
      <c r="AP30" s="9" t="str">
        <f t="shared" si="13"/>
        <v/>
      </c>
      <c r="AQ30" s="9" t="str">
        <f t="shared" si="14"/>
        <v/>
      </c>
      <c r="AR30" s="9" t="str">
        <f t="shared" si="15"/>
        <v/>
      </c>
      <c r="AS30" s="9" t="str">
        <f t="shared" si="16"/>
        <v/>
      </c>
      <c r="AT30" s="9" t="str">
        <f t="shared" si="17"/>
        <v/>
      </c>
      <c r="AU30" s="9" t="str">
        <f t="shared" si="18"/>
        <v/>
      </c>
      <c r="AV30" s="11"/>
      <c r="BY30" s="45"/>
      <c r="BZ30" s="66" t="str">
        <f t="shared" si="19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Establec. 01</v>
      </c>
      <c r="B31" s="1">
        <v>2019</v>
      </c>
      <c r="C31" s="4" t="s">
        <v>58</v>
      </c>
      <c r="D31" s="5"/>
      <c r="E31" s="5"/>
      <c r="F31" s="60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  <c r="AA31" s="8"/>
      <c r="AB31" s="8"/>
      <c r="AC31" s="8"/>
      <c r="AD31" s="9" t="str">
        <f t="shared" si="0"/>
        <v/>
      </c>
      <c r="AE31" s="9" t="str">
        <f t="shared" si="1"/>
        <v/>
      </c>
      <c r="AF31" s="9" t="str">
        <f t="shared" si="2"/>
        <v/>
      </c>
      <c r="AG31" s="9" t="str">
        <f t="shared" si="3"/>
        <v/>
      </c>
      <c r="AH31" s="9" t="str">
        <f t="shared" si="4"/>
        <v/>
      </c>
      <c r="AI31" s="9" t="str">
        <f t="shared" si="5"/>
        <v/>
      </c>
      <c r="AJ31" s="9" t="str">
        <f t="shared" si="6"/>
        <v/>
      </c>
      <c r="AK31" s="9" t="str">
        <f t="shared" si="7"/>
        <v/>
      </c>
      <c r="AL31" s="10" t="str">
        <f t="shared" si="8"/>
        <v/>
      </c>
      <c r="AM31" s="9" t="str">
        <f t="shared" si="10"/>
        <v/>
      </c>
      <c r="AN31" s="9" t="str">
        <f t="shared" si="11"/>
        <v/>
      </c>
      <c r="AO31" s="9" t="str">
        <f t="shared" si="12"/>
        <v/>
      </c>
      <c r="AP31" s="9" t="str">
        <f t="shared" si="13"/>
        <v/>
      </c>
      <c r="AQ31" s="9" t="str">
        <f t="shared" si="14"/>
        <v/>
      </c>
      <c r="AR31" s="9" t="str">
        <f t="shared" si="15"/>
        <v/>
      </c>
      <c r="AS31" s="9" t="str">
        <f t="shared" si="16"/>
        <v/>
      </c>
      <c r="AT31" s="9" t="str">
        <f t="shared" si="17"/>
        <v/>
      </c>
      <c r="AU31" s="9" t="str">
        <f t="shared" si="18"/>
        <v/>
      </c>
      <c r="AV31" s="11"/>
      <c r="BY31" s="45"/>
      <c r="BZ31" s="66" t="str">
        <f t="shared" si="19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Establec. 01</v>
      </c>
      <c r="B32" s="1">
        <v>2019</v>
      </c>
      <c r="C32" s="4" t="s">
        <v>59</v>
      </c>
      <c r="D32" s="5"/>
      <c r="E32" s="5"/>
      <c r="F32" s="60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  <c r="AA32" s="8"/>
      <c r="AB32" s="8"/>
      <c r="AC32" s="8"/>
      <c r="AD32" s="9" t="str">
        <f t="shared" si="0"/>
        <v/>
      </c>
      <c r="AE32" s="9" t="str">
        <f t="shared" si="1"/>
        <v/>
      </c>
      <c r="AF32" s="9" t="str">
        <f t="shared" si="2"/>
        <v/>
      </c>
      <c r="AG32" s="9" t="str">
        <f t="shared" si="3"/>
        <v/>
      </c>
      <c r="AH32" s="9" t="str">
        <f t="shared" si="4"/>
        <v/>
      </c>
      <c r="AI32" s="9" t="str">
        <f t="shared" si="5"/>
        <v/>
      </c>
      <c r="AJ32" s="9" t="str">
        <f t="shared" si="6"/>
        <v/>
      </c>
      <c r="AK32" s="9" t="str">
        <f t="shared" si="7"/>
        <v/>
      </c>
      <c r="AL32" s="10" t="str">
        <f t="shared" si="8"/>
        <v/>
      </c>
      <c r="AM32" s="9" t="str">
        <f t="shared" si="10"/>
        <v/>
      </c>
      <c r="AN32" s="9" t="str">
        <f t="shared" si="11"/>
        <v/>
      </c>
      <c r="AO32" s="9" t="str">
        <f t="shared" si="12"/>
        <v/>
      </c>
      <c r="AP32" s="9" t="str">
        <f t="shared" si="13"/>
        <v/>
      </c>
      <c r="AQ32" s="9" t="str">
        <f t="shared" si="14"/>
        <v/>
      </c>
      <c r="AR32" s="9" t="str">
        <f t="shared" si="15"/>
        <v/>
      </c>
      <c r="AS32" s="9" t="str">
        <f t="shared" si="16"/>
        <v/>
      </c>
      <c r="AT32" s="9" t="str">
        <f t="shared" si="17"/>
        <v/>
      </c>
      <c r="AU32" s="9" t="str">
        <f t="shared" si="18"/>
        <v/>
      </c>
      <c r="AV32" s="11"/>
      <c r="BY32" s="45"/>
      <c r="BZ32" s="66" t="str">
        <f t="shared" si="19"/>
        <v>27</v>
      </c>
    </row>
    <row r="33" spans="1:78" ht="15.75" x14ac:dyDescent="0.25">
      <c r="A33" s="1" t="str">
        <f>IF(Leyendas!$E$2&lt;&gt;"",Leyendas!$E$2,IF(Leyendas!$D$2&lt;&gt;"",Leyendas!$D$2,Leyendas!$C$2))</f>
        <v>Establec. 01</v>
      </c>
      <c r="B33" s="1">
        <v>2019</v>
      </c>
      <c r="C33" s="4" t="s">
        <v>60</v>
      </c>
      <c r="D33" s="5"/>
      <c r="E33" s="5"/>
      <c r="F33" s="60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  <c r="AA33" s="8"/>
      <c r="AB33" s="8"/>
      <c r="AC33" s="8"/>
      <c r="AD33" s="9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  <c r="AH33" s="9" t="str">
        <f t="shared" si="4"/>
        <v/>
      </c>
      <c r="AI33" s="9" t="str">
        <f t="shared" si="5"/>
        <v/>
      </c>
      <c r="AJ33" s="9" t="str">
        <f t="shared" si="6"/>
        <v/>
      </c>
      <c r="AK33" s="9" t="str">
        <f t="shared" si="7"/>
        <v/>
      </c>
      <c r="AL33" s="10" t="str">
        <f t="shared" si="8"/>
        <v/>
      </c>
      <c r="AM33" s="9" t="str">
        <f t="shared" si="10"/>
        <v/>
      </c>
      <c r="AN33" s="9" t="str">
        <f t="shared" si="11"/>
        <v/>
      </c>
      <c r="AO33" s="9" t="str">
        <f t="shared" si="12"/>
        <v/>
      </c>
      <c r="AP33" s="9" t="str">
        <f t="shared" si="13"/>
        <v/>
      </c>
      <c r="AQ33" s="9" t="str">
        <f t="shared" si="14"/>
        <v/>
      </c>
      <c r="AR33" s="9" t="str">
        <f t="shared" si="15"/>
        <v/>
      </c>
      <c r="AS33" s="9" t="str">
        <f t="shared" si="16"/>
        <v/>
      </c>
      <c r="AT33" s="9" t="str">
        <f t="shared" si="17"/>
        <v/>
      </c>
      <c r="AU33" s="9" t="str">
        <f t="shared" si="18"/>
        <v/>
      </c>
      <c r="AV33" s="11"/>
      <c r="BY33" s="45"/>
      <c r="BZ33" s="66" t="str">
        <f t="shared" si="19"/>
        <v>28</v>
      </c>
    </row>
    <row r="34" spans="1:78" ht="15.75" x14ac:dyDescent="0.25">
      <c r="A34" s="1" t="str">
        <f>IF(Leyendas!$E$2&lt;&gt;"",Leyendas!$E$2,IF(Leyendas!$D$2&lt;&gt;"",Leyendas!$D$2,Leyendas!$C$2))</f>
        <v>Establec. 01</v>
      </c>
      <c r="B34" s="1">
        <v>2019</v>
      </c>
      <c r="C34" s="4" t="s">
        <v>61</v>
      </c>
      <c r="D34" s="5"/>
      <c r="E34" s="5"/>
      <c r="F34" s="60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  <c r="AA34" s="8"/>
      <c r="AB34" s="8"/>
      <c r="AC34" s="8"/>
      <c r="AD34" s="9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  <c r="AH34" s="9" t="str">
        <f t="shared" si="4"/>
        <v/>
      </c>
      <c r="AI34" s="9" t="str">
        <f t="shared" si="5"/>
        <v/>
      </c>
      <c r="AJ34" s="9" t="str">
        <f t="shared" si="6"/>
        <v/>
      </c>
      <c r="AK34" s="9" t="str">
        <f t="shared" si="7"/>
        <v/>
      </c>
      <c r="AL34" s="10" t="str">
        <f t="shared" si="8"/>
        <v/>
      </c>
      <c r="AM34" s="9" t="str">
        <f t="shared" si="10"/>
        <v/>
      </c>
      <c r="AN34" s="9" t="str">
        <f t="shared" si="11"/>
        <v/>
      </c>
      <c r="AO34" s="9" t="str">
        <f t="shared" si="12"/>
        <v/>
      </c>
      <c r="AP34" s="9" t="str">
        <f t="shared" si="13"/>
        <v/>
      </c>
      <c r="AQ34" s="9" t="str">
        <f t="shared" si="14"/>
        <v/>
      </c>
      <c r="AR34" s="9" t="str">
        <f t="shared" si="15"/>
        <v/>
      </c>
      <c r="AS34" s="9" t="str">
        <f t="shared" si="16"/>
        <v/>
      </c>
      <c r="AT34" s="9" t="str">
        <f t="shared" si="17"/>
        <v/>
      </c>
      <c r="AU34" s="9" t="str">
        <f t="shared" si="18"/>
        <v/>
      </c>
      <c r="AV34" s="11"/>
      <c r="BY34" s="45"/>
      <c r="BZ34" s="66" t="str">
        <f t="shared" si="19"/>
        <v>29</v>
      </c>
    </row>
    <row r="35" spans="1:78" ht="15.75" x14ac:dyDescent="0.25">
      <c r="A35" s="1" t="str">
        <f>IF(Leyendas!$E$2&lt;&gt;"",Leyendas!$E$2,IF(Leyendas!$D$2&lt;&gt;"",Leyendas!$D$2,Leyendas!$C$2))</f>
        <v>Establec. 01</v>
      </c>
      <c r="B35" s="1">
        <v>2019</v>
      </c>
      <c r="C35" s="4" t="s">
        <v>62</v>
      </c>
      <c r="D35" s="5"/>
      <c r="E35" s="5"/>
      <c r="F35" s="60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  <c r="AA35" s="8"/>
      <c r="AB35" s="8"/>
      <c r="AC35" s="8"/>
      <c r="AD35" s="9" t="str">
        <f t="shared" si="0"/>
        <v/>
      </c>
      <c r="AE35" s="9" t="str">
        <f t="shared" si="1"/>
        <v/>
      </c>
      <c r="AF35" s="9" t="str">
        <f t="shared" si="2"/>
        <v/>
      </c>
      <c r="AG35" s="9" t="str">
        <f t="shared" si="3"/>
        <v/>
      </c>
      <c r="AH35" s="9" t="str">
        <f t="shared" si="4"/>
        <v/>
      </c>
      <c r="AI35" s="9" t="str">
        <f t="shared" si="5"/>
        <v/>
      </c>
      <c r="AJ35" s="9" t="str">
        <f t="shared" si="6"/>
        <v/>
      </c>
      <c r="AK35" s="9" t="str">
        <f t="shared" si="7"/>
        <v/>
      </c>
      <c r="AL35" s="10" t="str">
        <f t="shared" si="8"/>
        <v/>
      </c>
      <c r="AM35" s="9" t="str">
        <f t="shared" si="10"/>
        <v/>
      </c>
      <c r="AN35" s="9" t="str">
        <f t="shared" si="11"/>
        <v/>
      </c>
      <c r="AO35" s="9" t="str">
        <f t="shared" si="12"/>
        <v/>
      </c>
      <c r="AP35" s="9" t="str">
        <f t="shared" si="13"/>
        <v/>
      </c>
      <c r="AQ35" s="9" t="str">
        <f t="shared" si="14"/>
        <v/>
      </c>
      <c r="AR35" s="9" t="str">
        <f t="shared" si="15"/>
        <v/>
      </c>
      <c r="AS35" s="9" t="str">
        <f t="shared" si="16"/>
        <v/>
      </c>
      <c r="AT35" s="9" t="str">
        <f t="shared" si="17"/>
        <v/>
      </c>
      <c r="AU35" s="9" t="str">
        <f t="shared" si="18"/>
        <v/>
      </c>
      <c r="AV35" s="11"/>
      <c r="BY35" s="45"/>
      <c r="BZ35" s="66" t="str">
        <f t="shared" si="19"/>
        <v>30</v>
      </c>
    </row>
    <row r="36" spans="1:78" ht="15.75" x14ac:dyDescent="0.25">
      <c r="A36" s="1" t="str">
        <f>IF(Leyendas!$E$2&lt;&gt;"",Leyendas!$E$2,IF(Leyendas!$D$2&lt;&gt;"",Leyendas!$D$2,Leyendas!$C$2))</f>
        <v>Establec. 01</v>
      </c>
      <c r="B36" s="1">
        <v>2019</v>
      </c>
      <c r="C36" s="4" t="s">
        <v>63</v>
      </c>
      <c r="D36" s="5"/>
      <c r="E36" s="5"/>
      <c r="F36" s="60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  <c r="AA36" s="8"/>
      <c r="AB36" s="8"/>
      <c r="AC36" s="8"/>
      <c r="AD36" s="9" t="str">
        <f t="shared" si="0"/>
        <v/>
      </c>
      <c r="AE36" s="9" t="str">
        <f t="shared" si="1"/>
        <v/>
      </c>
      <c r="AF36" s="9" t="str">
        <f t="shared" si="2"/>
        <v/>
      </c>
      <c r="AG36" s="9" t="str">
        <f t="shared" si="3"/>
        <v/>
      </c>
      <c r="AH36" s="9" t="str">
        <f t="shared" si="4"/>
        <v/>
      </c>
      <c r="AI36" s="9" t="str">
        <f t="shared" si="5"/>
        <v/>
      </c>
      <c r="AJ36" s="9" t="str">
        <f t="shared" si="6"/>
        <v/>
      </c>
      <c r="AK36" s="9" t="str">
        <f t="shared" si="7"/>
        <v/>
      </c>
      <c r="AL36" s="10" t="str">
        <f t="shared" si="8"/>
        <v/>
      </c>
      <c r="AM36" s="9" t="str">
        <f t="shared" si="10"/>
        <v/>
      </c>
      <c r="AN36" s="9" t="str">
        <f t="shared" si="11"/>
        <v/>
      </c>
      <c r="AO36" s="9" t="str">
        <f t="shared" si="12"/>
        <v/>
      </c>
      <c r="AP36" s="9" t="str">
        <f t="shared" si="13"/>
        <v/>
      </c>
      <c r="AQ36" s="9" t="str">
        <f t="shared" si="14"/>
        <v/>
      </c>
      <c r="AR36" s="9" t="str">
        <f t="shared" si="15"/>
        <v/>
      </c>
      <c r="AS36" s="9" t="str">
        <f t="shared" si="16"/>
        <v/>
      </c>
      <c r="AT36" s="9" t="str">
        <f t="shared" si="17"/>
        <v/>
      </c>
      <c r="AU36" s="9" t="str">
        <f t="shared" si="18"/>
        <v/>
      </c>
      <c r="AV36" s="11"/>
      <c r="BY36" s="45"/>
      <c r="BZ36" s="66" t="str">
        <f t="shared" si="19"/>
        <v>31</v>
      </c>
    </row>
    <row r="37" spans="1:78" ht="15.75" x14ac:dyDescent="0.25">
      <c r="A37" s="1" t="str">
        <f>IF(Leyendas!$E$2&lt;&gt;"",Leyendas!$E$2,IF(Leyendas!$D$2&lt;&gt;"",Leyendas!$D$2,Leyendas!$C$2))</f>
        <v>Establec. 01</v>
      </c>
      <c r="B37" s="1">
        <v>2019</v>
      </c>
      <c r="C37" s="4" t="s">
        <v>64</v>
      </c>
      <c r="D37" s="5"/>
      <c r="E37" s="5"/>
      <c r="F37" s="60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  <c r="AA37" s="8"/>
      <c r="AB37" s="8"/>
      <c r="AC37" s="8"/>
      <c r="AD37" s="9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  <c r="AH37" s="9" t="str">
        <f t="shared" si="4"/>
        <v/>
      </c>
      <c r="AI37" s="9" t="str">
        <f t="shared" si="5"/>
        <v/>
      </c>
      <c r="AJ37" s="9" t="str">
        <f t="shared" si="6"/>
        <v/>
      </c>
      <c r="AK37" s="9" t="str">
        <f t="shared" si="7"/>
        <v/>
      </c>
      <c r="AL37" s="10" t="str">
        <f t="shared" si="8"/>
        <v/>
      </c>
      <c r="AM37" s="9" t="str">
        <f t="shared" si="10"/>
        <v/>
      </c>
      <c r="AN37" s="9" t="str">
        <f t="shared" si="11"/>
        <v/>
      </c>
      <c r="AO37" s="9" t="str">
        <f t="shared" si="12"/>
        <v/>
      </c>
      <c r="AP37" s="9" t="str">
        <f t="shared" si="13"/>
        <v/>
      </c>
      <c r="AQ37" s="9" t="str">
        <f t="shared" si="14"/>
        <v/>
      </c>
      <c r="AR37" s="9" t="str">
        <f t="shared" si="15"/>
        <v/>
      </c>
      <c r="AS37" s="9" t="str">
        <f t="shared" si="16"/>
        <v/>
      </c>
      <c r="AT37" s="9" t="str">
        <f t="shared" si="17"/>
        <v/>
      </c>
      <c r="AU37" s="9" t="str">
        <f t="shared" si="18"/>
        <v/>
      </c>
      <c r="AV37" s="11"/>
      <c r="BY37" s="45"/>
      <c r="BZ37" s="66" t="str">
        <f t="shared" si="19"/>
        <v>32</v>
      </c>
    </row>
    <row r="38" spans="1:78" ht="15.75" x14ac:dyDescent="0.25">
      <c r="A38" s="1" t="str">
        <f>IF(Leyendas!$E$2&lt;&gt;"",Leyendas!$E$2,IF(Leyendas!$D$2&lt;&gt;"",Leyendas!$D$2,Leyendas!$C$2))</f>
        <v>Establec. 01</v>
      </c>
      <c r="B38" s="1">
        <v>2019</v>
      </c>
      <c r="C38" s="4" t="s">
        <v>65</v>
      </c>
      <c r="D38" s="5"/>
      <c r="E38" s="5"/>
      <c r="F38" s="60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  <c r="AA38" s="8"/>
      <c r="AB38" s="8"/>
      <c r="AC38" s="8"/>
      <c r="AD38" s="9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ref="AG38:AG58" si="20">IF($AB38=0,"",D38/$AB38)</f>
        <v/>
      </c>
      <c r="AH38" s="9" t="str">
        <f t="shared" ref="AH38:AH58" si="21">IF($AB38=0,"",E38/$AB38)</f>
        <v/>
      </c>
      <c r="AI38" s="9" t="str">
        <f t="shared" ref="AI38:AI58" si="22">IF($AB38=0,"",F38/$AB38)</f>
        <v/>
      </c>
      <c r="AJ38" s="9" t="str">
        <f t="shared" ref="AJ38:AJ58" si="23">IF($AB38=0,"",G38/$AB38)</f>
        <v/>
      </c>
      <c r="AK38" s="9" t="str">
        <f t="shared" ref="AK38:AK58" si="24">IF($AB38=0,"",H38/$AB38)</f>
        <v/>
      </c>
      <c r="AL38" s="10" t="str">
        <f t="shared" si="8"/>
        <v/>
      </c>
      <c r="AM38" s="9" t="str">
        <f t="shared" si="10"/>
        <v/>
      </c>
      <c r="AN38" s="9" t="str">
        <f t="shared" si="11"/>
        <v/>
      </c>
      <c r="AO38" s="9" t="str">
        <f t="shared" si="12"/>
        <v/>
      </c>
      <c r="AP38" s="9" t="str">
        <f t="shared" si="13"/>
        <v/>
      </c>
      <c r="AQ38" s="9" t="str">
        <f t="shared" si="14"/>
        <v/>
      </c>
      <c r="AR38" s="9" t="str">
        <f t="shared" si="15"/>
        <v/>
      </c>
      <c r="AS38" s="9" t="str">
        <f t="shared" si="16"/>
        <v/>
      </c>
      <c r="AT38" s="9" t="str">
        <f t="shared" si="17"/>
        <v/>
      </c>
      <c r="AU38" s="9" t="str">
        <f t="shared" si="18"/>
        <v/>
      </c>
      <c r="AV38" s="11"/>
      <c r="BY38" s="45"/>
      <c r="BZ38" s="66" t="str">
        <f t="shared" si="19"/>
        <v>33</v>
      </c>
    </row>
    <row r="39" spans="1:78" ht="15.75" x14ac:dyDescent="0.25">
      <c r="A39" s="1" t="str">
        <f>IF(Leyendas!$E$2&lt;&gt;"",Leyendas!$E$2,IF(Leyendas!$D$2&lt;&gt;"",Leyendas!$D$2,Leyendas!$C$2))</f>
        <v>Establec. 01</v>
      </c>
      <c r="B39" s="1">
        <v>2019</v>
      </c>
      <c r="C39" s="4" t="s">
        <v>66</v>
      </c>
      <c r="D39" s="5"/>
      <c r="E39" s="5"/>
      <c r="F39" s="60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  <c r="AA39" s="8"/>
      <c r="AB39" s="8"/>
      <c r="AC39" s="8"/>
      <c r="AD39" s="9" t="str">
        <f t="shared" si="0"/>
        <v/>
      </c>
      <c r="AE39" s="9" t="str">
        <f t="shared" si="1"/>
        <v/>
      </c>
      <c r="AF39" s="9" t="str">
        <f t="shared" si="2"/>
        <v/>
      </c>
      <c r="AG39" s="9" t="str">
        <f t="shared" si="20"/>
        <v/>
      </c>
      <c r="AH39" s="9" t="str">
        <f t="shared" si="21"/>
        <v/>
      </c>
      <c r="AI39" s="9" t="str">
        <f t="shared" si="22"/>
        <v/>
      </c>
      <c r="AJ39" s="9" t="str">
        <f t="shared" si="23"/>
        <v/>
      </c>
      <c r="AK39" s="9" t="str">
        <f t="shared" si="24"/>
        <v/>
      </c>
      <c r="AL39" s="10" t="str">
        <f t="shared" si="8"/>
        <v/>
      </c>
      <c r="AM39" s="9" t="str">
        <f t="shared" ref="AM39:AM58" si="25">IF($Y39=0,"",N39/$Y39)</f>
        <v/>
      </c>
      <c r="AN39" s="9" t="str">
        <f t="shared" ref="AN39:AN58" si="26">IF($Y39=0,"",O39/$Y39)</f>
        <v/>
      </c>
      <c r="AO39" s="9" t="str">
        <f t="shared" ref="AO39:AO58" si="27">IF($Y39=0,"",P39/$Y39)</f>
        <v/>
      </c>
      <c r="AP39" s="9" t="str">
        <f t="shared" ref="AP39:AP58" si="28">IF($Y39=0,"",Q39/$Y39)</f>
        <v/>
      </c>
      <c r="AQ39" s="9" t="str">
        <f t="shared" ref="AQ39:AQ58" si="29">IF($Y39=0,"",R39/$Y39)</f>
        <v/>
      </c>
      <c r="AR39" s="9" t="str">
        <f t="shared" ref="AR39:AR58" si="30">IF($Y39=0,"",S39/$Y39)</f>
        <v/>
      </c>
      <c r="AS39" s="9" t="str">
        <f t="shared" si="16"/>
        <v/>
      </c>
      <c r="AT39" s="9" t="str">
        <f t="shared" ref="AT39:AT58" si="31">IF($Y39=0,"",V39/$Y39)</f>
        <v/>
      </c>
      <c r="AU39" s="9" t="str">
        <f t="shared" ref="AU39:AU58" si="32">IF($Y39=0,"",W39/$Y39)</f>
        <v/>
      </c>
      <c r="AV39" s="11"/>
      <c r="BY39" s="45"/>
      <c r="BZ39" s="66" t="str">
        <f t="shared" si="19"/>
        <v>34</v>
      </c>
    </row>
    <row r="40" spans="1:78" ht="15.75" x14ac:dyDescent="0.25">
      <c r="A40" s="1" t="str">
        <f>IF(Leyendas!$E$2&lt;&gt;"",Leyendas!$E$2,IF(Leyendas!$D$2&lt;&gt;"",Leyendas!$D$2,Leyendas!$C$2))</f>
        <v>Establec. 01</v>
      </c>
      <c r="B40" s="1">
        <v>2019</v>
      </c>
      <c r="C40" s="4" t="s">
        <v>67</v>
      </c>
      <c r="D40" s="5"/>
      <c r="E40" s="5"/>
      <c r="F40" s="60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9" t="str">
        <f t="shared" si="0"/>
        <v/>
      </c>
      <c r="AE40" s="9" t="str">
        <f t="shared" si="1"/>
        <v/>
      </c>
      <c r="AF40" s="9" t="str">
        <f t="shared" si="2"/>
        <v/>
      </c>
      <c r="AG40" s="9" t="str">
        <f t="shared" si="20"/>
        <v/>
      </c>
      <c r="AH40" s="9" t="str">
        <f t="shared" si="21"/>
        <v/>
      </c>
      <c r="AI40" s="9" t="str">
        <f t="shared" si="22"/>
        <v/>
      </c>
      <c r="AJ40" s="9" t="str">
        <f t="shared" si="23"/>
        <v/>
      </c>
      <c r="AK40" s="9" t="str">
        <f t="shared" si="24"/>
        <v/>
      </c>
      <c r="AL40" s="10" t="str">
        <f t="shared" si="8"/>
        <v/>
      </c>
      <c r="AM40" s="9" t="str">
        <f t="shared" si="25"/>
        <v/>
      </c>
      <c r="AN40" s="9" t="str">
        <f t="shared" si="26"/>
        <v/>
      </c>
      <c r="AO40" s="9" t="str">
        <f t="shared" si="27"/>
        <v/>
      </c>
      <c r="AP40" s="9" t="str">
        <f t="shared" si="28"/>
        <v/>
      </c>
      <c r="AQ40" s="9" t="str">
        <f t="shared" si="29"/>
        <v/>
      </c>
      <c r="AR40" s="9" t="str">
        <f t="shared" si="30"/>
        <v/>
      </c>
      <c r="AS40" s="9" t="str">
        <f t="shared" si="16"/>
        <v/>
      </c>
      <c r="AT40" s="9" t="str">
        <f t="shared" si="31"/>
        <v/>
      </c>
      <c r="AU40" s="9" t="str">
        <f t="shared" si="32"/>
        <v/>
      </c>
      <c r="AV40" s="11"/>
      <c r="BY40" s="45"/>
      <c r="BZ40" s="66" t="str">
        <f t="shared" si="19"/>
        <v>35</v>
      </c>
    </row>
    <row r="41" spans="1:78" ht="15.75" x14ac:dyDescent="0.25">
      <c r="A41" s="1" t="str">
        <f>IF(Leyendas!$E$2&lt;&gt;"",Leyendas!$E$2,IF(Leyendas!$D$2&lt;&gt;"",Leyendas!$D$2,Leyendas!$C$2))</f>
        <v>Establec. 01</v>
      </c>
      <c r="B41" s="1">
        <v>2019</v>
      </c>
      <c r="C41" s="4" t="s">
        <v>68</v>
      </c>
      <c r="D41" s="5"/>
      <c r="E41" s="5"/>
      <c r="F41" s="60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9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20"/>
        <v/>
      </c>
      <c r="AH41" s="9" t="str">
        <f t="shared" si="21"/>
        <v/>
      </c>
      <c r="AI41" s="9" t="str">
        <f t="shared" si="22"/>
        <v/>
      </c>
      <c r="AJ41" s="9" t="str">
        <f t="shared" si="23"/>
        <v/>
      </c>
      <c r="AK41" s="9" t="str">
        <f t="shared" si="24"/>
        <v/>
      </c>
      <c r="AL41" s="10" t="str">
        <f t="shared" si="8"/>
        <v/>
      </c>
      <c r="AM41" s="9" t="str">
        <f t="shared" si="25"/>
        <v/>
      </c>
      <c r="AN41" s="9" t="str">
        <f t="shared" si="26"/>
        <v/>
      </c>
      <c r="AO41" s="9" t="str">
        <f t="shared" si="27"/>
        <v/>
      </c>
      <c r="AP41" s="9" t="str">
        <f t="shared" si="28"/>
        <v/>
      </c>
      <c r="AQ41" s="9" t="str">
        <f t="shared" si="29"/>
        <v/>
      </c>
      <c r="AR41" s="9" t="str">
        <f t="shared" si="30"/>
        <v/>
      </c>
      <c r="AS41" s="9" t="str">
        <f t="shared" si="16"/>
        <v/>
      </c>
      <c r="AT41" s="9" t="str">
        <f t="shared" si="31"/>
        <v/>
      </c>
      <c r="AU41" s="9" t="str">
        <f t="shared" si="32"/>
        <v/>
      </c>
      <c r="AV41" s="11"/>
      <c r="BY41" s="45"/>
      <c r="BZ41" s="66" t="str">
        <f t="shared" si="19"/>
        <v>36</v>
      </c>
    </row>
    <row r="42" spans="1:78" ht="15.75" x14ac:dyDescent="0.25">
      <c r="A42" s="1" t="str">
        <f>IF(Leyendas!$E$2&lt;&gt;"",Leyendas!$E$2,IF(Leyendas!$D$2&lt;&gt;"",Leyendas!$D$2,Leyendas!$C$2))</f>
        <v>Establec. 01</v>
      </c>
      <c r="B42" s="1">
        <v>2019</v>
      </c>
      <c r="C42" s="4" t="s">
        <v>69</v>
      </c>
      <c r="D42" s="5"/>
      <c r="E42" s="5"/>
      <c r="F42" s="60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9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20"/>
        <v/>
      </c>
      <c r="AH42" s="9" t="str">
        <f t="shared" si="21"/>
        <v/>
      </c>
      <c r="AI42" s="9" t="str">
        <f t="shared" si="22"/>
        <v/>
      </c>
      <c r="AJ42" s="9" t="str">
        <f t="shared" si="23"/>
        <v/>
      </c>
      <c r="AK42" s="9" t="str">
        <f t="shared" si="24"/>
        <v/>
      </c>
      <c r="AL42" s="10" t="str">
        <f t="shared" si="8"/>
        <v/>
      </c>
      <c r="AM42" s="9" t="str">
        <f t="shared" si="25"/>
        <v/>
      </c>
      <c r="AN42" s="9" t="str">
        <f t="shared" si="26"/>
        <v/>
      </c>
      <c r="AO42" s="9" t="str">
        <f t="shared" si="27"/>
        <v/>
      </c>
      <c r="AP42" s="9" t="str">
        <f t="shared" si="28"/>
        <v/>
      </c>
      <c r="AQ42" s="9" t="str">
        <f t="shared" si="29"/>
        <v/>
      </c>
      <c r="AR42" s="9" t="str">
        <f t="shared" si="30"/>
        <v/>
      </c>
      <c r="AS42" s="9" t="str">
        <f t="shared" si="16"/>
        <v/>
      </c>
      <c r="AT42" s="9" t="str">
        <f t="shared" si="31"/>
        <v/>
      </c>
      <c r="AU42" s="9" t="str">
        <f t="shared" si="32"/>
        <v/>
      </c>
      <c r="AV42" s="11"/>
      <c r="BY42" s="45"/>
      <c r="BZ42" s="66" t="str">
        <f t="shared" si="19"/>
        <v>37</v>
      </c>
    </row>
    <row r="43" spans="1:78" ht="15.75" x14ac:dyDescent="0.25">
      <c r="A43" s="1" t="str">
        <f>IF(Leyendas!$E$2&lt;&gt;"",Leyendas!$E$2,IF(Leyendas!$D$2&lt;&gt;"",Leyendas!$D$2,Leyendas!$C$2))</f>
        <v>Establec. 01</v>
      </c>
      <c r="B43" s="1">
        <v>2019</v>
      </c>
      <c r="C43" s="4" t="s">
        <v>70</v>
      </c>
      <c r="D43" s="5"/>
      <c r="E43" s="5"/>
      <c r="F43" s="60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9" t="str">
        <f t="shared" si="0"/>
        <v/>
      </c>
      <c r="AE43" s="9" t="str">
        <f t="shared" si="1"/>
        <v/>
      </c>
      <c r="AF43" s="9" t="str">
        <f t="shared" si="2"/>
        <v/>
      </c>
      <c r="AG43" s="9" t="str">
        <f t="shared" si="20"/>
        <v/>
      </c>
      <c r="AH43" s="9" t="str">
        <f t="shared" si="21"/>
        <v/>
      </c>
      <c r="AI43" s="9" t="str">
        <f t="shared" si="22"/>
        <v/>
      </c>
      <c r="AJ43" s="9" t="str">
        <f t="shared" si="23"/>
        <v/>
      </c>
      <c r="AK43" s="9" t="str">
        <f t="shared" si="24"/>
        <v/>
      </c>
      <c r="AL43" s="10" t="str">
        <f t="shared" si="8"/>
        <v/>
      </c>
      <c r="AM43" s="9" t="str">
        <f t="shared" si="25"/>
        <v/>
      </c>
      <c r="AN43" s="9" t="str">
        <f t="shared" si="26"/>
        <v/>
      </c>
      <c r="AO43" s="9" t="str">
        <f t="shared" si="27"/>
        <v/>
      </c>
      <c r="AP43" s="9" t="str">
        <f t="shared" si="28"/>
        <v/>
      </c>
      <c r="AQ43" s="9" t="str">
        <f t="shared" si="29"/>
        <v/>
      </c>
      <c r="AR43" s="9" t="str">
        <f t="shared" si="30"/>
        <v/>
      </c>
      <c r="AS43" s="9" t="str">
        <f t="shared" si="16"/>
        <v/>
      </c>
      <c r="AT43" s="9" t="str">
        <f t="shared" si="31"/>
        <v/>
      </c>
      <c r="AU43" s="9" t="str">
        <f t="shared" si="32"/>
        <v/>
      </c>
      <c r="AV43" s="11"/>
      <c r="BY43" s="45"/>
      <c r="BZ43" s="66" t="str">
        <f t="shared" si="19"/>
        <v>38</v>
      </c>
    </row>
    <row r="44" spans="1:78" ht="15.75" x14ac:dyDescent="0.25">
      <c r="A44" s="1" t="str">
        <f>IF(Leyendas!$E$2&lt;&gt;"",Leyendas!$E$2,IF(Leyendas!$D$2&lt;&gt;"",Leyendas!$D$2,Leyendas!$C$2))</f>
        <v>Establec. 01</v>
      </c>
      <c r="B44" s="1">
        <v>2019</v>
      </c>
      <c r="C44" s="4" t="s">
        <v>71</v>
      </c>
      <c r="D44" s="5"/>
      <c r="E44" s="5"/>
      <c r="F44" s="60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9" t="str">
        <f t="shared" si="0"/>
        <v/>
      </c>
      <c r="AE44" s="9" t="str">
        <f t="shared" si="1"/>
        <v/>
      </c>
      <c r="AF44" s="9" t="str">
        <f t="shared" si="2"/>
        <v/>
      </c>
      <c r="AG44" s="9" t="str">
        <f t="shared" si="20"/>
        <v/>
      </c>
      <c r="AH44" s="9" t="str">
        <f t="shared" si="21"/>
        <v/>
      </c>
      <c r="AI44" s="9" t="str">
        <f t="shared" si="22"/>
        <v/>
      </c>
      <c r="AJ44" s="9" t="str">
        <f t="shared" si="23"/>
        <v/>
      </c>
      <c r="AK44" s="9" t="str">
        <f t="shared" si="24"/>
        <v/>
      </c>
      <c r="AL44" s="10" t="str">
        <f t="shared" si="8"/>
        <v/>
      </c>
      <c r="AM44" s="9" t="str">
        <f t="shared" si="25"/>
        <v/>
      </c>
      <c r="AN44" s="9" t="str">
        <f t="shared" si="26"/>
        <v/>
      </c>
      <c r="AO44" s="9" t="str">
        <f t="shared" si="27"/>
        <v/>
      </c>
      <c r="AP44" s="9" t="str">
        <f t="shared" si="28"/>
        <v/>
      </c>
      <c r="AQ44" s="9" t="str">
        <f t="shared" si="29"/>
        <v/>
      </c>
      <c r="AR44" s="9" t="str">
        <f t="shared" si="30"/>
        <v/>
      </c>
      <c r="AS44" s="9" t="str">
        <f t="shared" si="16"/>
        <v/>
      </c>
      <c r="AT44" s="9" t="str">
        <f t="shared" si="31"/>
        <v/>
      </c>
      <c r="AU44" s="9" t="str">
        <f t="shared" si="32"/>
        <v/>
      </c>
      <c r="AV44" s="11"/>
      <c r="BY44" s="45"/>
      <c r="BZ44" s="66" t="str">
        <f t="shared" si="19"/>
        <v>39</v>
      </c>
    </row>
    <row r="45" spans="1:78" ht="15.75" x14ac:dyDescent="0.25">
      <c r="A45" s="1" t="str">
        <f>IF(Leyendas!$E$2&lt;&gt;"",Leyendas!$E$2,IF(Leyendas!$D$2&lt;&gt;"",Leyendas!$D$2,Leyendas!$C$2))</f>
        <v>Establec. 01</v>
      </c>
      <c r="B45" s="1">
        <v>2019</v>
      </c>
      <c r="C45" s="4" t="s">
        <v>72</v>
      </c>
      <c r="D45" s="5"/>
      <c r="E45" s="5"/>
      <c r="F45" s="60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9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20"/>
        <v/>
      </c>
      <c r="AH45" s="9" t="str">
        <f t="shared" si="21"/>
        <v/>
      </c>
      <c r="AI45" s="9" t="str">
        <f t="shared" si="22"/>
        <v/>
      </c>
      <c r="AJ45" s="9" t="str">
        <f t="shared" si="23"/>
        <v/>
      </c>
      <c r="AK45" s="9" t="str">
        <f t="shared" si="24"/>
        <v/>
      </c>
      <c r="AL45" s="10" t="str">
        <f t="shared" si="8"/>
        <v/>
      </c>
      <c r="AM45" s="9" t="str">
        <f t="shared" si="25"/>
        <v/>
      </c>
      <c r="AN45" s="9" t="str">
        <f t="shared" si="26"/>
        <v/>
      </c>
      <c r="AO45" s="9" t="str">
        <f t="shared" si="27"/>
        <v/>
      </c>
      <c r="AP45" s="9" t="str">
        <f t="shared" si="28"/>
        <v/>
      </c>
      <c r="AQ45" s="9" t="str">
        <f t="shared" si="29"/>
        <v/>
      </c>
      <c r="AR45" s="9" t="str">
        <f t="shared" si="30"/>
        <v/>
      </c>
      <c r="AS45" s="9" t="str">
        <f t="shared" si="16"/>
        <v/>
      </c>
      <c r="AT45" s="9" t="str">
        <f t="shared" si="31"/>
        <v/>
      </c>
      <c r="AU45" s="9" t="str">
        <f t="shared" si="32"/>
        <v/>
      </c>
      <c r="AV45" s="11"/>
      <c r="BY45" s="45"/>
      <c r="BZ45" s="66" t="str">
        <f t="shared" si="19"/>
        <v>40</v>
      </c>
    </row>
    <row r="46" spans="1:78" ht="15.75" x14ac:dyDescent="0.25">
      <c r="A46" s="1" t="str">
        <f>IF(Leyendas!$E$2&lt;&gt;"",Leyendas!$E$2,IF(Leyendas!$D$2&lt;&gt;"",Leyendas!$D$2,Leyendas!$C$2))</f>
        <v>Establec. 01</v>
      </c>
      <c r="B46" s="1">
        <v>2019</v>
      </c>
      <c r="C46" s="4" t="s">
        <v>73</v>
      </c>
      <c r="D46" s="7"/>
      <c r="E46" s="7"/>
      <c r="F46" s="6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9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20"/>
        <v/>
      </c>
      <c r="AH46" s="9" t="str">
        <f t="shared" si="21"/>
        <v/>
      </c>
      <c r="AI46" s="9" t="str">
        <f t="shared" si="22"/>
        <v/>
      </c>
      <c r="AJ46" s="9" t="str">
        <f t="shared" si="23"/>
        <v/>
      </c>
      <c r="AK46" s="9" t="str">
        <f t="shared" si="24"/>
        <v/>
      </c>
      <c r="AL46" s="10" t="str">
        <f t="shared" si="8"/>
        <v/>
      </c>
      <c r="AM46" s="9" t="str">
        <f t="shared" si="25"/>
        <v/>
      </c>
      <c r="AN46" s="9" t="str">
        <f t="shared" si="26"/>
        <v/>
      </c>
      <c r="AO46" s="9" t="str">
        <f t="shared" si="27"/>
        <v/>
      </c>
      <c r="AP46" s="9" t="str">
        <f t="shared" si="28"/>
        <v/>
      </c>
      <c r="AQ46" s="9" t="str">
        <f t="shared" si="29"/>
        <v/>
      </c>
      <c r="AR46" s="9" t="str">
        <f t="shared" si="30"/>
        <v/>
      </c>
      <c r="AS46" s="9" t="str">
        <f t="shared" si="16"/>
        <v/>
      </c>
      <c r="AT46" s="9" t="str">
        <f t="shared" si="31"/>
        <v/>
      </c>
      <c r="AU46" s="9" t="str">
        <f t="shared" si="32"/>
        <v/>
      </c>
      <c r="AV46" s="11"/>
      <c r="BY46" s="45"/>
      <c r="BZ46" s="66" t="str">
        <f t="shared" si="19"/>
        <v>41</v>
      </c>
    </row>
    <row r="47" spans="1:78" ht="15.75" x14ac:dyDescent="0.25">
      <c r="A47" s="1" t="str">
        <f>IF(Leyendas!$E$2&lt;&gt;"",Leyendas!$E$2,IF(Leyendas!$D$2&lt;&gt;"",Leyendas!$D$2,Leyendas!$C$2))</f>
        <v>Establec. 01</v>
      </c>
      <c r="B47" s="1">
        <v>2019</v>
      </c>
      <c r="C47" s="4" t="s">
        <v>74</v>
      </c>
      <c r="D47" s="7"/>
      <c r="E47" s="7"/>
      <c r="F47" s="6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9" t="str">
        <f t="shared" si="0"/>
        <v/>
      </c>
      <c r="AE47" s="9" t="str">
        <f t="shared" si="1"/>
        <v/>
      </c>
      <c r="AF47" s="9" t="str">
        <f t="shared" si="2"/>
        <v/>
      </c>
      <c r="AG47" s="9" t="str">
        <f t="shared" si="20"/>
        <v/>
      </c>
      <c r="AH47" s="9" t="str">
        <f t="shared" si="21"/>
        <v/>
      </c>
      <c r="AI47" s="9" t="str">
        <f t="shared" si="22"/>
        <v/>
      </c>
      <c r="AJ47" s="9" t="str">
        <f t="shared" si="23"/>
        <v/>
      </c>
      <c r="AK47" s="9" t="str">
        <f t="shared" si="24"/>
        <v/>
      </c>
      <c r="AL47" s="10" t="str">
        <f t="shared" si="8"/>
        <v/>
      </c>
      <c r="AM47" s="9" t="str">
        <f t="shared" si="25"/>
        <v/>
      </c>
      <c r="AN47" s="9" t="str">
        <f t="shared" si="26"/>
        <v/>
      </c>
      <c r="AO47" s="9" t="str">
        <f t="shared" si="27"/>
        <v/>
      </c>
      <c r="AP47" s="9" t="str">
        <f t="shared" si="28"/>
        <v/>
      </c>
      <c r="AQ47" s="9" t="str">
        <f t="shared" si="29"/>
        <v/>
      </c>
      <c r="AR47" s="9" t="str">
        <f t="shared" si="30"/>
        <v/>
      </c>
      <c r="AS47" s="9" t="str">
        <f t="shared" si="16"/>
        <v/>
      </c>
      <c r="AT47" s="9" t="str">
        <f t="shared" si="31"/>
        <v/>
      </c>
      <c r="AU47" s="9" t="str">
        <f t="shared" si="32"/>
        <v/>
      </c>
      <c r="AV47" s="11"/>
      <c r="BY47" s="45"/>
      <c r="BZ47" s="66" t="str">
        <f t="shared" si="19"/>
        <v>42</v>
      </c>
    </row>
    <row r="48" spans="1:78" ht="15.75" x14ac:dyDescent="0.25">
      <c r="A48" s="1" t="str">
        <f>IF(Leyendas!$E$2&lt;&gt;"",Leyendas!$E$2,IF(Leyendas!$D$2&lt;&gt;"",Leyendas!$D$2,Leyendas!$C$2))</f>
        <v>Establec. 01</v>
      </c>
      <c r="B48" s="1">
        <v>2019</v>
      </c>
      <c r="C48" s="4" t="s">
        <v>75</v>
      </c>
      <c r="D48" s="7"/>
      <c r="E48" s="7"/>
      <c r="F48" s="6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9" t="str">
        <f t="shared" si="0"/>
        <v/>
      </c>
      <c r="AE48" s="9" t="str">
        <f t="shared" si="1"/>
        <v/>
      </c>
      <c r="AF48" s="9" t="str">
        <f t="shared" si="2"/>
        <v/>
      </c>
      <c r="AG48" s="9" t="str">
        <f t="shared" si="20"/>
        <v/>
      </c>
      <c r="AH48" s="9" t="str">
        <f t="shared" si="21"/>
        <v/>
      </c>
      <c r="AI48" s="9" t="str">
        <f t="shared" si="22"/>
        <v/>
      </c>
      <c r="AJ48" s="9" t="str">
        <f t="shared" si="23"/>
        <v/>
      </c>
      <c r="AK48" s="9" t="str">
        <f t="shared" si="24"/>
        <v/>
      </c>
      <c r="AL48" s="10" t="str">
        <f t="shared" si="8"/>
        <v/>
      </c>
      <c r="AM48" s="9" t="str">
        <f t="shared" si="25"/>
        <v/>
      </c>
      <c r="AN48" s="9" t="str">
        <f t="shared" si="26"/>
        <v/>
      </c>
      <c r="AO48" s="9" t="str">
        <f t="shared" si="27"/>
        <v/>
      </c>
      <c r="AP48" s="9" t="str">
        <f t="shared" si="28"/>
        <v/>
      </c>
      <c r="AQ48" s="9" t="str">
        <f t="shared" si="29"/>
        <v/>
      </c>
      <c r="AR48" s="9" t="str">
        <f t="shared" si="30"/>
        <v/>
      </c>
      <c r="AS48" s="9" t="str">
        <f t="shared" si="16"/>
        <v/>
      </c>
      <c r="AT48" s="9" t="str">
        <f t="shared" si="31"/>
        <v/>
      </c>
      <c r="AU48" s="9" t="str">
        <f t="shared" si="32"/>
        <v/>
      </c>
      <c r="AV48" s="11"/>
      <c r="BY48" s="45"/>
      <c r="BZ48" s="66" t="str">
        <f t="shared" si="19"/>
        <v>43</v>
      </c>
    </row>
    <row r="49" spans="1:78" ht="15.75" x14ac:dyDescent="0.25">
      <c r="A49" s="1" t="str">
        <f>IF(Leyendas!$E$2&lt;&gt;"",Leyendas!$E$2,IF(Leyendas!$D$2&lt;&gt;"",Leyendas!$D$2,Leyendas!$C$2))</f>
        <v>Establec. 01</v>
      </c>
      <c r="B49" s="1">
        <v>2019</v>
      </c>
      <c r="C49" s="4" t="s">
        <v>76</v>
      </c>
      <c r="D49" s="7"/>
      <c r="E49" s="7"/>
      <c r="F49" s="6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9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20"/>
        <v/>
      </c>
      <c r="AH49" s="9" t="str">
        <f t="shared" si="21"/>
        <v/>
      </c>
      <c r="AI49" s="9" t="str">
        <f t="shared" si="22"/>
        <v/>
      </c>
      <c r="AJ49" s="9" t="str">
        <f t="shared" si="23"/>
        <v/>
      </c>
      <c r="AK49" s="9" t="str">
        <f t="shared" si="24"/>
        <v/>
      </c>
      <c r="AL49" s="10" t="str">
        <f t="shared" si="8"/>
        <v/>
      </c>
      <c r="AM49" s="9" t="str">
        <f t="shared" si="25"/>
        <v/>
      </c>
      <c r="AN49" s="9" t="str">
        <f t="shared" si="26"/>
        <v/>
      </c>
      <c r="AO49" s="9" t="str">
        <f t="shared" si="27"/>
        <v/>
      </c>
      <c r="AP49" s="9" t="str">
        <f t="shared" si="28"/>
        <v/>
      </c>
      <c r="AQ49" s="9" t="str">
        <f t="shared" si="29"/>
        <v/>
      </c>
      <c r="AR49" s="9" t="str">
        <f t="shared" si="30"/>
        <v/>
      </c>
      <c r="AS49" s="9" t="str">
        <f t="shared" si="16"/>
        <v/>
      </c>
      <c r="AT49" s="9" t="str">
        <f t="shared" si="31"/>
        <v/>
      </c>
      <c r="AU49" s="9" t="str">
        <f t="shared" si="32"/>
        <v/>
      </c>
      <c r="AV49" s="11"/>
      <c r="BY49" s="45"/>
      <c r="BZ49" s="66" t="str">
        <f t="shared" si="19"/>
        <v>44</v>
      </c>
    </row>
    <row r="50" spans="1:78" ht="15.75" x14ac:dyDescent="0.25">
      <c r="A50" s="1" t="str">
        <f>IF(Leyendas!$E$2&lt;&gt;"",Leyendas!$E$2,IF(Leyendas!$D$2&lt;&gt;"",Leyendas!$D$2,Leyendas!$C$2))</f>
        <v>Establec. 01</v>
      </c>
      <c r="B50" s="1">
        <v>2019</v>
      </c>
      <c r="C50" s="4" t="s">
        <v>77</v>
      </c>
      <c r="D50" s="7"/>
      <c r="E50" s="7"/>
      <c r="F50" s="6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7"/>
      <c r="Z50" s="56"/>
      <c r="AA50" s="8"/>
      <c r="AB50" s="8"/>
      <c r="AC50" s="8"/>
      <c r="AD50" s="9" t="str">
        <f t="shared" si="0"/>
        <v/>
      </c>
      <c r="AE50" s="9" t="str">
        <f t="shared" si="1"/>
        <v/>
      </c>
      <c r="AF50" s="9" t="str">
        <f t="shared" si="2"/>
        <v/>
      </c>
      <c r="AG50" s="9" t="str">
        <f t="shared" si="20"/>
        <v/>
      </c>
      <c r="AH50" s="9" t="str">
        <f t="shared" si="21"/>
        <v/>
      </c>
      <c r="AI50" s="9" t="str">
        <f t="shared" si="22"/>
        <v/>
      </c>
      <c r="AJ50" s="9" t="str">
        <f t="shared" si="23"/>
        <v/>
      </c>
      <c r="AK50" s="9" t="str">
        <f t="shared" si="24"/>
        <v/>
      </c>
      <c r="AL50" s="10" t="str">
        <f t="shared" si="8"/>
        <v/>
      </c>
      <c r="AM50" s="9" t="str">
        <f t="shared" si="25"/>
        <v/>
      </c>
      <c r="AN50" s="9" t="str">
        <f t="shared" si="26"/>
        <v/>
      </c>
      <c r="AO50" s="9" t="str">
        <f t="shared" si="27"/>
        <v/>
      </c>
      <c r="AP50" s="9" t="str">
        <f t="shared" si="28"/>
        <v/>
      </c>
      <c r="AQ50" s="9" t="str">
        <f t="shared" si="29"/>
        <v/>
      </c>
      <c r="AR50" s="9" t="str">
        <f t="shared" si="30"/>
        <v/>
      </c>
      <c r="AS50" s="9" t="str">
        <f t="shared" si="16"/>
        <v/>
      </c>
      <c r="AT50" s="9" t="str">
        <f t="shared" si="31"/>
        <v/>
      </c>
      <c r="AU50" s="9" t="str">
        <f t="shared" si="32"/>
        <v/>
      </c>
      <c r="AV50" s="11"/>
      <c r="BY50" s="45"/>
      <c r="BZ50" s="66" t="str">
        <f t="shared" si="19"/>
        <v>45</v>
      </c>
    </row>
    <row r="51" spans="1:78" ht="15.75" x14ac:dyDescent="0.25">
      <c r="A51" s="1" t="str">
        <f>IF(Leyendas!$E$2&lt;&gt;"",Leyendas!$E$2,IF(Leyendas!$D$2&lt;&gt;"",Leyendas!$D$2,Leyendas!$C$2))</f>
        <v>Establec. 01</v>
      </c>
      <c r="B51" s="1">
        <v>2019</v>
      </c>
      <c r="C51" s="4" t="s">
        <v>78</v>
      </c>
      <c r="D51" s="7"/>
      <c r="E51" s="7"/>
      <c r="F51" s="6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57"/>
      <c r="Z51" s="56"/>
      <c r="AA51" s="8"/>
      <c r="AB51" s="8"/>
      <c r="AC51" s="8"/>
      <c r="AD51" s="9" t="str">
        <f t="shared" si="0"/>
        <v/>
      </c>
      <c r="AE51" s="9" t="str">
        <f t="shared" si="1"/>
        <v/>
      </c>
      <c r="AF51" s="9" t="str">
        <f t="shared" si="2"/>
        <v/>
      </c>
      <c r="AG51" s="9" t="str">
        <f t="shared" si="20"/>
        <v/>
      </c>
      <c r="AH51" s="9" t="str">
        <f t="shared" si="21"/>
        <v/>
      </c>
      <c r="AI51" s="9" t="str">
        <f t="shared" si="22"/>
        <v/>
      </c>
      <c r="AJ51" s="9" t="str">
        <f t="shared" si="23"/>
        <v/>
      </c>
      <c r="AK51" s="9" t="str">
        <f t="shared" si="24"/>
        <v/>
      </c>
      <c r="AL51" s="10" t="str">
        <f t="shared" si="8"/>
        <v/>
      </c>
      <c r="AM51" s="9" t="str">
        <f t="shared" si="25"/>
        <v/>
      </c>
      <c r="AN51" s="9" t="str">
        <f t="shared" si="26"/>
        <v/>
      </c>
      <c r="AO51" s="9" t="str">
        <f t="shared" si="27"/>
        <v/>
      </c>
      <c r="AP51" s="9" t="str">
        <f t="shared" si="28"/>
        <v/>
      </c>
      <c r="AQ51" s="9" t="str">
        <f t="shared" si="29"/>
        <v/>
      </c>
      <c r="AR51" s="9" t="str">
        <f t="shared" si="30"/>
        <v/>
      </c>
      <c r="AS51" s="9" t="str">
        <f t="shared" si="16"/>
        <v/>
      </c>
      <c r="AT51" s="9" t="str">
        <f t="shared" si="31"/>
        <v/>
      </c>
      <c r="AU51" s="9" t="str">
        <f t="shared" si="32"/>
        <v/>
      </c>
      <c r="AV51" s="11"/>
      <c r="BY51" s="45"/>
      <c r="BZ51" s="66" t="str">
        <f t="shared" si="19"/>
        <v>46</v>
      </c>
    </row>
    <row r="52" spans="1:78" ht="15.75" x14ac:dyDescent="0.25">
      <c r="A52" s="1" t="str">
        <f>IF(Leyendas!$E$2&lt;&gt;"",Leyendas!$E$2,IF(Leyendas!$D$2&lt;&gt;"",Leyendas!$D$2,Leyendas!$C$2))</f>
        <v>Establec. 01</v>
      </c>
      <c r="B52" s="1">
        <v>2019</v>
      </c>
      <c r="C52" s="4" t="s">
        <v>79</v>
      </c>
      <c r="D52" s="7"/>
      <c r="E52" s="7"/>
      <c r="F52" s="6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57"/>
      <c r="Z52" s="56"/>
      <c r="AA52" s="8"/>
      <c r="AB52" s="8"/>
      <c r="AC52" s="8"/>
      <c r="AD52" s="9" t="str">
        <f t="shared" si="0"/>
        <v/>
      </c>
      <c r="AE52" s="9" t="str">
        <f t="shared" si="1"/>
        <v/>
      </c>
      <c r="AF52" s="9" t="str">
        <f t="shared" si="2"/>
        <v/>
      </c>
      <c r="AG52" s="9" t="str">
        <f t="shared" si="20"/>
        <v/>
      </c>
      <c r="AH52" s="9" t="str">
        <f t="shared" si="21"/>
        <v/>
      </c>
      <c r="AI52" s="9" t="str">
        <f t="shared" si="22"/>
        <v/>
      </c>
      <c r="AJ52" s="9" t="str">
        <f t="shared" si="23"/>
        <v/>
      </c>
      <c r="AK52" s="9" t="str">
        <f t="shared" si="24"/>
        <v/>
      </c>
      <c r="AL52" s="10" t="str">
        <f t="shared" si="8"/>
        <v/>
      </c>
      <c r="AM52" s="9" t="str">
        <f t="shared" si="25"/>
        <v/>
      </c>
      <c r="AN52" s="9" t="str">
        <f t="shared" si="26"/>
        <v/>
      </c>
      <c r="AO52" s="9" t="str">
        <f t="shared" si="27"/>
        <v/>
      </c>
      <c r="AP52" s="9" t="str">
        <f t="shared" si="28"/>
        <v/>
      </c>
      <c r="AQ52" s="9" t="str">
        <f t="shared" si="29"/>
        <v/>
      </c>
      <c r="AR52" s="9" t="str">
        <f t="shared" si="30"/>
        <v/>
      </c>
      <c r="AS52" s="9" t="str">
        <f t="shared" si="16"/>
        <v/>
      </c>
      <c r="AT52" s="9" t="str">
        <f t="shared" si="31"/>
        <v/>
      </c>
      <c r="AU52" s="9" t="str">
        <f t="shared" si="32"/>
        <v/>
      </c>
      <c r="AV52" s="11"/>
      <c r="BY52" s="45"/>
      <c r="BZ52" s="66" t="str">
        <f t="shared" si="19"/>
        <v>47</v>
      </c>
    </row>
    <row r="53" spans="1:78" ht="15.75" customHeight="1" x14ac:dyDescent="0.25">
      <c r="A53" s="1" t="str">
        <f>IF(Leyendas!$E$2&lt;&gt;"",Leyendas!$E$2,IF(Leyendas!$D$2&lt;&gt;"",Leyendas!$D$2,Leyendas!$C$2))</f>
        <v>Establec. 01</v>
      </c>
      <c r="B53" s="1">
        <v>2019</v>
      </c>
      <c r="C53" s="4" t="s">
        <v>80</v>
      </c>
      <c r="D53" s="7"/>
      <c r="E53" s="7"/>
      <c r="F53" s="6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57"/>
      <c r="Z53" s="56"/>
      <c r="AA53" s="8"/>
      <c r="AB53" s="8"/>
      <c r="AC53" s="8"/>
      <c r="AD53" s="9" t="str">
        <f t="shared" si="0"/>
        <v/>
      </c>
      <c r="AE53" s="9" t="str">
        <f t="shared" si="1"/>
        <v/>
      </c>
      <c r="AF53" s="9" t="str">
        <f t="shared" si="2"/>
        <v/>
      </c>
      <c r="AG53" s="9" t="str">
        <f t="shared" si="20"/>
        <v/>
      </c>
      <c r="AH53" s="9" t="str">
        <f t="shared" si="21"/>
        <v/>
      </c>
      <c r="AI53" s="9" t="str">
        <f t="shared" si="22"/>
        <v/>
      </c>
      <c r="AJ53" s="9" t="str">
        <f t="shared" si="23"/>
        <v/>
      </c>
      <c r="AK53" s="9" t="str">
        <f t="shared" si="24"/>
        <v/>
      </c>
      <c r="AL53" s="10" t="str">
        <f t="shared" si="8"/>
        <v/>
      </c>
      <c r="AM53" s="9" t="str">
        <f t="shared" si="25"/>
        <v/>
      </c>
      <c r="AN53" s="9" t="str">
        <f t="shared" si="26"/>
        <v/>
      </c>
      <c r="AO53" s="9" t="str">
        <f t="shared" si="27"/>
        <v/>
      </c>
      <c r="AP53" s="9" t="str">
        <f t="shared" si="28"/>
        <v/>
      </c>
      <c r="AQ53" s="9" t="str">
        <f t="shared" si="29"/>
        <v/>
      </c>
      <c r="AR53" s="9" t="str">
        <f t="shared" si="30"/>
        <v/>
      </c>
      <c r="AS53" s="9" t="str">
        <f t="shared" si="16"/>
        <v/>
      </c>
      <c r="AT53" s="9" t="str">
        <f t="shared" si="31"/>
        <v/>
      </c>
      <c r="AU53" s="9" t="str">
        <f t="shared" si="32"/>
        <v/>
      </c>
      <c r="AV53" s="11"/>
      <c r="AZ53" s="139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A53" s="139"/>
      <c r="BB53" s="139"/>
      <c r="BC53" s="139"/>
      <c r="BD53" s="139"/>
      <c r="BE53" s="139"/>
      <c r="BY53" s="45"/>
      <c r="BZ53" s="66" t="str">
        <f t="shared" si="19"/>
        <v>48</v>
      </c>
    </row>
    <row r="54" spans="1:78" ht="18" x14ac:dyDescent="0.25">
      <c r="A54" s="1" t="str">
        <f>IF(Leyendas!$E$2&lt;&gt;"",Leyendas!$E$2,IF(Leyendas!$D$2&lt;&gt;"",Leyendas!$D$2,Leyendas!$C$2))</f>
        <v>Establec. 01</v>
      </c>
      <c r="B54" s="1">
        <v>2019</v>
      </c>
      <c r="C54" s="4" t="s">
        <v>81</v>
      </c>
      <c r="D54" s="7"/>
      <c r="E54" s="7"/>
      <c r="F54" s="6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57"/>
      <c r="Z54" s="56"/>
      <c r="AA54" s="8"/>
      <c r="AB54" s="8"/>
      <c r="AC54" s="8"/>
      <c r="AD54" s="9" t="str">
        <f t="shared" si="0"/>
        <v/>
      </c>
      <c r="AE54" s="9" t="str">
        <f t="shared" si="1"/>
        <v/>
      </c>
      <c r="AF54" s="9" t="str">
        <f t="shared" si="2"/>
        <v/>
      </c>
      <c r="AG54" s="9" t="str">
        <f t="shared" si="20"/>
        <v/>
      </c>
      <c r="AH54" s="9" t="str">
        <f t="shared" si="21"/>
        <v/>
      </c>
      <c r="AI54" s="9" t="str">
        <f t="shared" si="22"/>
        <v/>
      </c>
      <c r="AJ54" s="9" t="str">
        <f t="shared" si="23"/>
        <v/>
      </c>
      <c r="AK54" s="9" t="str">
        <f t="shared" si="24"/>
        <v/>
      </c>
      <c r="AL54" s="10" t="str">
        <f t="shared" si="8"/>
        <v/>
      </c>
      <c r="AM54" s="9" t="str">
        <f t="shared" si="25"/>
        <v/>
      </c>
      <c r="AN54" s="9" t="str">
        <f t="shared" si="26"/>
        <v/>
      </c>
      <c r="AO54" s="9" t="str">
        <f t="shared" si="27"/>
        <v/>
      </c>
      <c r="AP54" s="9" t="str">
        <f t="shared" si="28"/>
        <v/>
      </c>
      <c r="AQ54" s="9" t="str">
        <f t="shared" si="29"/>
        <v/>
      </c>
      <c r="AR54" s="9" t="str">
        <f t="shared" si="30"/>
        <v/>
      </c>
      <c r="AS54" s="9" t="str">
        <f t="shared" si="16"/>
        <v/>
      </c>
      <c r="AT54" s="9" t="str">
        <f t="shared" si="31"/>
        <v/>
      </c>
      <c r="AU54" s="9" t="str">
        <f t="shared" si="32"/>
        <v/>
      </c>
      <c r="AV54" s="11"/>
      <c r="AZ54" s="140" t="s">
        <v>86</v>
      </c>
      <c r="BA54" s="141"/>
      <c r="BB54" s="141"/>
      <c r="BC54" s="141"/>
      <c r="BD54" s="142"/>
      <c r="BE54" s="22">
        <f>Z58/Y58</f>
        <v>0.4</v>
      </c>
      <c r="BY54" s="45"/>
      <c r="BZ54" s="66" t="str">
        <f t="shared" si="19"/>
        <v>49</v>
      </c>
    </row>
    <row r="55" spans="1:78" ht="18" x14ac:dyDescent="0.25">
      <c r="A55" s="1" t="str">
        <f>IF(Leyendas!$E$2&lt;&gt;"",Leyendas!$E$2,IF(Leyendas!$D$2&lt;&gt;"",Leyendas!$D$2,Leyendas!$C$2))</f>
        <v>Establec. 01</v>
      </c>
      <c r="B55" s="1">
        <v>2019</v>
      </c>
      <c r="C55" s="4" t="s">
        <v>82</v>
      </c>
      <c r="D55" s="7"/>
      <c r="E55" s="7"/>
      <c r="F55" s="6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57"/>
      <c r="Z55" s="56"/>
      <c r="AA55" s="8"/>
      <c r="AB55" s="8"/>
      <c r="AC55" s="8"/>
      <c r="AD55" s="9" t="str">
        <f t="shared" si="0"/>
        <v/>
      </c>
      <c r="AE55" s="9" t="str">
        <f t="shared" si="1"/>
        <v/>
      </c>
      <c r="AF55" s="9" t="str">
        <f t="shared" si="2"/>
        <v/>
      </c>
      <c r="AG55" s="9" t="str">
        <f t="shared" si="20"/>
        <v/>
      </c>
      <c r="AH55" s="9" t="str">
        <f t="shared" si="21"/>
        <v/>
      </c>
      <c r="AI55" s="9" t="str">
        <f t="shared" si="22"/>
        <v/>
      </c>
      <c r="AJ55" s="9" t="str">
        <f t="shared" si="23"/>
        <v/>
      </c>
      <c r="AK55" s="9" t="str">
        <f t="shared" si="24"/>
        <v/>
      </c>
      <c r="AL55" s="10" t="str">
        <f t="shared" si="8"/>
        <v/>
      </c>
      <c r="AM55" s="9" t="str">
        <f t="shared" si="25"/>
        <v/>
      </c>
      <c r="AN55" s="9" t="str">
        <f t="shared" si="26"/>
        <v/>
      </c>
      <c r="AO55" s="9" t="str">
        <f t="shared" si="27"/>
        <v/>
      </c>
      <c r="AP55" s="9" t="str">
        <f t="shared" si="28"/>
        <v/>
      </c>
      <c r="AQ55" s="9" t="str">
        <f t="shared" si="29"/>
        <v/>
      </c>
      <c r="AR55" s="9" t="str">
        <f t="shared" si="30"/>
        <v/>
      </c>
      <c r="AS55" s="9" t="str">
        <f t="shared" si="16"/>
        <v/>
      </c>
      <c r="AT55" s="9" t="str">
        <f t="shared" si="31"/>
        <v/>
      </c>
      <c r="AU55" s="9" t="str">
        <f t="shared" si="32"/>
        <v/>
      </c>
      <c r="AV55" s="11"/>
      <c r="AZ55" s="140" t="s">
        <v>87</v>
      </c>
      <c r="BA55" s="141"/>
      <c r="BB55" s="141"/>
      <c r="BC55" s="141"/>
      <c r="BD55" s="142"/>
      <c r="BE55" s="22">
        <f>AA58/Y58</f>
        <v>0.24285714285714285</v>
      </c>
      <c r="BY55" s="45"/>
      <c r="BZ55" s="66" t="str">
        <f t="shared" si="19"/>
        <v>50</v>
      </c>
    </row>
    <row r="56" spans="1:78" ht="18" x14ac:dyDescent="0.25">
      <c r="A56" s="1" t="str">
        <f>IF(Leyendas!$E$2&lt;&gt;"",Leyendas!$E$2,IF(Leyendas!$D$2&lt;&gt;"",Leyendas!$D$2,Leyendas!$C$2))</f>
        <v>Establec. 01</v>
      </c>
      <c r="B56" s="1">
        <v>2019</v>
      </c>
      <c r="C56" s="4" t="s">
        <v>83</v>
      </c>
      <c r="D56" s="7"/>
      <c r="E56" s="7"/>
      <c r="F56" s="6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9" t="str">
        <f t="shared" si="0"/>
        <v/>
      </c>
      <c r="AE56" s="9" t="str">
        <f t="shared" si="1"/>
        <v/>
      </c>
      <c r="AF56" s="9" t="str">
        <f t="shared" si="2"/>
        <v/>
      </c>
      <c r="AG56" s="9" t="str">
        <f t="shared" si="20"/>
        <v/>
      </c>
      <c r="AH56" s="9" t="str">
        <f t="shared" si="21"/>
        <v/>
      </c>
      <c r="AI56" s="9" t="str">
        <f t="shared" si="22"/>
        <v/>
      </c>
      <c r="AJ56" s="9" t="str">
        <f t="shared" si="23"/>
        <v/>
      </c>
      <c r="AK56" s="9" t="str">
        <f t="shared" si="24"/>
        <v/>
      </c>
      <c r="AL56" s="10" t="str">
        <f t="shared" si="8"/>
        <v/>
      </c>
      <c r="AM56" s="9" t="str">
        <f t="shared" si="25"/>
        <v/>
      </c>
      <c r="AN56" s="9" t="str">
        <f t="shared" si="26"/>
        <v/>
      </c>
      <c r="AO56" s="9" t="str">
        <f t="shared" si="27"/>
        <v/>
      </c>
      <c r="AP56" s="9" t="str">
        <f t="shared" si="28"/>
        <v/>
      </c>
      <c r="AQ56" s="9" t="str">
        <f t="shared" si="29"/>
        <v/>
      </c>
      <c r="AR56" s="9" t="str">
        <f t="shared" si="30"/>
        <v/>
      </c>
      <c r="AS56" s="9" t="str">
        <f t="shared" si="16"/>
        <v/>
      </c>
      <c r="AT56" s="9" t="str">
        <f t="shared" si="31"/>
        <v/>
      </c>
      <c r="AU56" s="9" t="str">
        <f t="shared" si="32"/>
        <v/>
      </c>
      <c r="AV56" s="11"/>
      <c r="AZ56" s="26"/>
      <c r="BA56" s="140" t="s">
        <v>88</v>
      </c>
      <c r="BB56" s="141"/>
      <c r="BC56" s="141"/>
      <c r="BD56" s="142"/>
      <c r="BE56" s="22">
        <f>AB58/Y58</f>
        <v>0.2</v>
      </c>
      <c r="BY56" s="45"/>
      <c r="BZ56" s="66" t="str">
        <f t="shared" si="19"/>
        <v>51</v>
      </c>
    </row>
    <row r="57" spans="1:78" ht="18" x14ac:dyDescent="0.25">
      <c r="A57" s="1" t="str">
        <f>IF(Leyendas!$E$2&lt;&gt;"",Leyendas!$E$2,IF(Leyendas!$D$2&lt;&gt;"",Leyendas!$D$2,Leyendas!$C$2))</f>
        <v>Establec. 01</v>
      </c>
      <c r="B57" s="1">
        <v>2019</v>
      </c>
      <c r="C57" s="4" t="s">
        <v>84</v>
      </c>
      <c r="D57" s="7"/>
      <c r="E57" s="7"/>
      <c r="F57" s="6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9" t="str">
        <f t="shared" si="0"/>
        <v/>
      </c>
      <c r="AE57" s="9" t="str">
        <f t="shared" si="1"/>
        <v/>
      </c>
      <c r="AF57" s="9" t="str">
        <f t="shared" si="2"/>
        <v/>
      </c>
      <c r="AG57" s="9" t="str">
        <f t="shared" si="20"/>
        <v/>
      </c>
      <c r="AH57" s="9" t="str">
        <f t="shared" si="21"/>
        <v/>
      </c>
      <c r="AI57" s="9" t="str">
        <f t="shared" si="22"/>
        <v/>
      </c>
      <c r="AJ57" s="9" t="str">
        <f t="shared" si="23"/>
        <v/>
      </c>
      <c r="AK57" s="9" t="str">
        <f t="shared" si="24"/>
        <v/>
      </c>
      <c r="AL57" s="10" t="str">
        <f t="shared" si="8"/>
        <v/>
      </c>
      <c r="AM57" s="9" t="str">
        <f t="shared" si="25"/>
        <v/>
      </c>
      <c r="AN57" s="9" t="str">
        <f t="shared" si="26"/>
        <v/>
      </c>
      <c r="AO57" s="9" t="str">
        <f t="shared" si="27"/>
        <v/>
      </c>
      <c r="AP57" s="9" t="str">
        <f t="shared" si="28"/>
        <v/>
      </c>
      <c r="AQ57" s="9" t="str">
        <f t="shared" si="29"/>
        <v/>
      </c>
      <c r="AR57" s="9" t="str">
        <f t="shared" si="30"/>
        <v/>
      </c>
      <c r="AS57" s="9" t="str">
        <f t="shared" si="16"/>
        <v/>
      </c>
      <c r="AT57" s="9" t="str">
        <f t="shared" si="31"/>
        <v/>
      </c>
      <c r="AU57" s="9" t="str">
        <f t="shared" si="32"/>
        <v/>
      </c>
      <c r="AV57" s="11"/>
      <c r="AZ57" s="26"/>
      <c r="BA57" s="140" t="s">
        <v>89</v>
      </c>
      <c r="BB57" s="141"/>
      <c r="BC57" s="141"/>
      <c r="BD57" s="142"/>
      <c r="BE57" s="22">
        <f>AC58/Y58</f>
        <v>0.1</v>
      </c>
      <c r="BY57" s="45"/>
      <c r="BZ57" s="66" t="str">
        <f t="shared" si="19"/>
        <v>52</v>
      </c>
    </row>
    <row r="58" spans="1:78" s="19" customFormat="1" ht="50.25" customHeight="1" x14ac:dyDescent="0.25">
      <c r="C58" s="18" t="s">
        <v>85</v>
      </c>
      <c r="D58" s="18">
        <f>SUM(D$6:D57)</f>
        <v>0</v>
      </c>
      <c r="E58" s="18">
        <f>SUM(E$6:E57)</f>
        <v>0</v>
      </c>
      <c r="F58" s="18">
        <f>SUM(F$6:F57)</f>
        <v>0</v>
      </c>
      <c r="G58" s="18">
        <f>SUM(G$6:G57)</f>
        <v>0</v>
      </c>
      <c r="H58" s="18">
        <f>SUM(H$6:H57)</f>
        <v>0</v>
      </c>
      <c r="I58" s="18">
        <f>SUM(I$6:I57)</f>
        <v>0</v>
      </c>
      <c r="J58" s="18">
        <f>SUM(J$6:J57)</f>
        <v>0</v>
      </c>
      <c r="K58" s="18">
        <f>SUM(K$6:K57)</f>
        <v>0</v>
      </c>
      <c r="L58" s="18">
        <f>SUM(L$6:L57)</f>
        <v>0</v>
      </c>
      <c r="M58" s="18">
        <f>SUM(M$6:M57)</f>
        <v>0</v>
      </c>
      <c r="N58" s="18">
        <f>SUM(N$6:N57)</f>
        <v>120</v>
      </c>
      <c r="O58" s="18">
        <f>SUM(O$6:O57)</f>
        <v>45</v>
      </c>
      <c r="P58" s="18">
        <f>SUM(P$6:P57)</f>
        <v>54</v>
      </c>
      <c r="Q58" s="18">
        <f>SUM(Q$6:Q57)</f>
        <v>35</v>
      </c>
      <c r="R58" s="18">
        <f>SUM(R$6:R57)</f>
        <v>15</v>
      </c>
      <c r="S58" s="18">
        <f>SUM(S$6:S57)</f>
        <v>19</v>
      </c>
      <c r="T58" s="18">
        <f>SUM(T$6:T57)</f>
        <v>192</v>
      </c>
      <c r="U58" s="18"/>
      <c r="V58" s="18">
        <f>SUM(V$6:V57)</f>
        <v>33</v>
      </c>
      <c r="W58" s="18">
        <f>SUM(W$6:W57)</f>
        <v>49</v>
      </c>
      <c r="X58" s="18">
        <f>SUM(X$6:X57)</f>
        <v>14</v>
      </c>
      <c r="Y58" s="18">
        <f>SUM(Y$6:Y57)</f>
        <v>350</v>
      </c>
      <c r="Z58" s="18">
        <f>SUM(Z$6:Z57)</f>
        <v>140</v>
      </c>
      <c r="AA58" s="18">
        <f>SUM(AA$6:AA57)</f>
        <v>85</v>
      </c>
      <c r="AB58" s="18">
        <f>SUM(AB$6:AB57)</f>
        <v>70</v>
      </c>
      <c r="AC58" s="18">
        <f>SUM(AC$6:AC57)</f>
        <v>35</v>
      </c>
      <c r="AD58" s="58">
        <f>IF(Y58=0,"",Z58/Y58)</f>
        <v>0.4</v>
      </c>
      <c r="AE58" s="58">
        <f>IF(Y58=0,"",AA58/Y58)</f>
        <v>0.24285714285714285</v>
      </c>
      <c r="AF58" s="58">
        <f>IF(Y58=0,"",AB58/Y58)</f>
        <v>0.2</v>
      </c>
      <c r="AG58" s="58">
        <f t="shared" si="20"/>
        <v>0</v>
      </c>
      <c r="AH58" s="58">
        <f t="shared" si="21"/>
        <v>0</v>
      </c>
      <c r="AI58" s="58">
        <f t="shared" si="22"/>
        <v>0</v>
      </c>
      <c r="AJ58" s="58">
        <f t="shared" si="23"/>
        <v>0</v>
      </c>
      <c r="AK58" s="58">
        <f t="shared" si="24"/>
        <v>0</v>
      </c>
      <c r="AL58" s="58">
        <f t="shared" si="8"/>
        <v>0.1</v>
      </c>
      <c r="AM58" s="58">
        <f t="shared" si="25"/>
        <v>0.34285714285714286</v>
      </c>
      <c r="AN58" s="58">
        <f t="shared" si="26"/>
        <v>0.12857142857142856</v>
      </c>
      <c r="AO58" s="58">
        <f t="shared" si="27"/>
        <v>0.15428571428571428</v>
      </c>
      <c r="AP58" s="58">
        <f t="shared" si="28"/>
        <v>0.1</v>
      </c>
      <c r="AQ58" s="58">
        <f t="shared" si="29"/>
        <v>4.2857142857142858E-2</v>
      </c>
      <c r="AR58" s="58">
        <f t="shared" si="30"/>
        <v>5.4285714285714284E-2</v>
      </c>
      <c r="AS58" s="58">
        <f>IF($Y58=0,"",T58/$Y58)</f>
        <v>0.5485714285714286</v>
      </c>
      <c r="AT58" s="58">
        <f t="shared" si="31"/>
        <v>9.4285714285714292E-2</v>
      </c>
      <c r="AU58" s="58">
        <f t="shared" si="32"/>
        <v>0.14000000000000001</v>
      </c>
      <c r="AZ58" s="143" t="s">
        <v>90</v>
      </c>
      <c r="BA58" s="144"/>
      <c r="BB58" s="144"/>
      <c r="BC58" s="144"/>
      <c r="BD58" s="145"/>
      <c r="BE58" s="22">
        <f>SUM(N58:W58)/Y58</f>
        <v>1.6057142857142856</v>
      </c>
      <c r="BZ58" s="67"/>
    </row>
    <row r="59" spans="1:78" ht="21" customHeight="1" x14ac:dyDescent="0.25">
      <c r="Y59" s="20"/>
      <c r="Z59" s="20"/>
      <c r="AA59" s="20"/>
      <c r="AB59" s="20"/>
      <c r="AC59" s="20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78" ht="37.5" customHeight="1" x14ac:dyDescent="0.25"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78" s="23" customFormat="1" ht="36" customHeight="1" x14ac:dyDescent="0.25">
      <c r="Y61" s="24"/>
      <c r="Z61" s="25"/>
      <c r="AA61" s="25"/>
      <c r="AB61" s="25"/>
      <c r="AC61" s="25"/>
      <c r="AD61" s="25"/>
      <c r="AE61" s="25"/>
      <c r="AF61" s="25"/>
      <c r="AG61" s="24"/>
      <c r="AH61" s="24"/>
      <c r="BZ61" s="68"/>
    </row>
    <row r="62" spans="1:78" s="23" customFormat="1" ht="36" customHeight="1" x14ac:dyDescent="0.25">
      <c r="Y62" s="24"/>
      <c r="Z62" s="25"/>
      <c r="AA62" s="25"/>
      <c r="AB62" s="25"/>
      <c r="AC62" s="25"/>
      <c r="AD62" s="25"/>
      <c r="AE62" s="25"/>
      <c r="AF62" s="25"/>
      <c r="AG62" s="24"/>
      <c r="AH62" s="24"/>
      <c r="BZ62" s="68"/>
    </row>
    <row r="63" spans="1:78" s="23" customFormat="1" ht="36" customHeight="1" x14ac:dyDescent="0.25">
      <c r="Y63" s="24"/>
      <c r="Z63" s="25"/>
      <c r="AA63" s="25"/>
      <c r="AB63" s="25"/>
      <c r="AC63" s="25"/>
      <c r="AD63" s="25"/>
      <c r="AE63" s="25"/>
      <c r="AF63" s="25"/>
      <c r="AG63" s="24"/>
      <c r="AH63" s="24"/>
      <c r="BZ63" s="68"/>
    </row>
    <row r="64" spans="1:78" s="23" customFormat="1" ht="36" customHeight="1" x14ac:dyDescent="0.25">
      <c r="Y64" s="24"/>
      <c r="Z64" s="25"/>
      <c r="AA64" s="25"/>
      <c r="AB64" s="25"/>
      <c r="AC64" s="25"/>
      <c r="AD64" s="25"/>
      <c r="AE64" s="25"/>
      <c r="AF64" s="25"/>
      <c r="AG64" s="24"/>
      <c r="AH64" s="24"/>
      <c r="BZ64" s="68"/>
    </row>
    <row r="65" spans="25:34" ht="37.5" customHeight="1" x14ac:dyDescent="0.25"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25:34" ht="15.75" x14ac:dyDescent="0.25">
      <c r="Y66" s="27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25:34" ht="15.75" x14ac:dyDescent="0.25">
      <c r="Y67" s="27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25:34" ht="15.75" x14ac:dyDescent="0.25">
      <c r="Y68" s="27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25:34" ht="15.75" x14ac:dyDescent="0.25">
      <c r="Y69" s="28"/>
    </row>
    <row r="70" spans="25:34" ht="15.75" x14ac:dyDescent="0.25">
      <c r="Y70" s="28"/>
    </row>
    <row r="71" spans="25:34" ht="15.75" x14ac:dyDescent="0.25">
      <c r="Y71" s="28"/>
    </row>
    <row r="72" spans="25:34" ht="18.75" x14ac:dyDescent="0.3">
      <c r="Y72" s="29"/>
    </row>
    <row r="73" spans="25:34" ht="15.75" x14ac:dyDescent="0.25">
      <c r="Y73" s="30"/>
    </row>
    <row r="74" spans="25:34" ht="15.75" x14ac:dyDescent="0.25">
      <c r="Y74" s="30"/>
    </row>
    <row r="75" spans="25:34" ht="15.75" x14ac:dyDescent="0.25">
      <c r="Y75" s="30"/>
    </row>
  </sheetData>
  <mergeCells count="37">
    <mergeCell ref="A3:X3"/>
    <mergeCell ref="A2:X2"/>
    <mergeCell ref="A1:X1"/>
    <mergeCell ref="A4:A5"/>
    <mergeCell ref="B4:B5"/>
    <mergeCell ref="BA56:BD56"/>
    <mergeCell ref="BA57:BD57"/>
    <mergeCell ref="AZ58:BD58"/>
    <mergeCell ref="AZ54:BD54"/>
    <mergeCell ref="AZ55:BD55"/>
    <mergeCell ref="AP4:AP5"/>
    <mergeCell ref="AQ4:AQ5"/>
    <mergeCell ref="AR4:AR5"/>
    <mergeCell ref="AT4:AT5"/>
    <mergeCell ref="AZ53:BE53"/>
    <mergeCell ref="AS4:AS5"/>
    <mergeCell ref="AB4:AB5"/>
    <mergeCell ref="AC4:AC5"/>
    <mergeCell ref="AE4:AE5"/>
    <mergeCell ref="AF4:AF5"/>
    <mergeCell ref="AG4:AK4"/>
    <mergeCell ref="Y1:AC3"/>
    <mergeCell ref="AD1:AU3"/>
    <mergeCell ref="AD4:AD5"/>
    <mergeCell ref="C4:C5"/>
    <mergeCell ref="D4:H4"/>
    <mergeCell ref="I4:M4"/>
    <mergeCell ref="N4:W4"/>
    <mergeCell ref="X4:X5"/>
    <mergeCell ref="Y4:Y5"/>
    <mergeCell ref="Z4:Z5"/>
    <mergeCell ref="AU4:AU5"/>
    <mergeCell ref="AN4:AN5"/>
    <mergeCell ref="AO4:AO5"/>
    <mergeCell ref="AL4:AL5"/>
    <mergeCell ref="AM4:AM5"/>
    <mergeCell ref="AA4:A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0" zoomScaleNormal="80" workbookViewId="0"/>
  </sheetViews>
  <sheetFormatPr defaultColWidth="11.42578125" defaultRowHeight="15" x14ac:dyDescent="0.25"/>
  <cols>
    <col min="1" max="1" width="8.140625" customWidth="1"/>
    <col min="2" max="2" width="16.7109375" bestFit="1" customWidth="1"/>
    <col min="4" max="4" width="10.7109375" bestFit="1" customWidth="1"/>
    <col min="5" max="5" width="15.5703125" bestFit="1" customWidth="1"/>
    <col min="6" max="6" width="19.140625" bestFit="1" customWidth="1"/>
    <col min="7" max="7" width="10.7109375" bestFit="1" customWidth="1"/>
    <col min="9" max="9" width="11.7109375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29.28515625" bestFit="1" customWidth="1"/>
    <col min="17" max="17" width="32.85546875" bestFit="1" customWidth="1"/>
    <col min="18" max="18" width="14.5703125" bestFit="1" customWidth="1"/>
    <col min="19" max="19" width="9.5703125" bestFit="1" customWidth="1"/>
    <col min="20" max="20" width="74.85546875" customWidth="1"/>
  </cols>
  <sheetData>
    <row r="1" spans="1:20" s="31" customFormat="1" ht="15.75" thickBot="1" x14ac:dyDescent="0.3">
      <c r="A1" s="106" t="s">
        <v>91</v>
      </c>
      <c r="B1" s="79" t="s">
        <v>92</v>
      </c>
      <c r="C1" s="79" t="s">
        <v>93</v>
      </c>
      <c r="D1" s="79" t="s">
        <v>94</v>
      </c>
      <c r="E1" s="79" t="s">
        <v>95</v>
      </c>
      <c r="F1" s="79" t="s">
        <v>153</v>
      </c>
      <c r="G1" s="79" t="s">
        <v>92</v>
      </c>
      <c r="H1" s="80" t="s">
        <v>162</v>
      </c>
      <c r="I1" s="81" t="s">
        <v>163</v>
      </c>
      <c r="J1" s="80" t="s">
        <v>133</v>
      </c>
      <c r="K1" s="81" t="s">
        <v>134</v>
      </c>
      <c r="L1" s="82" t="s">
        <v>164</v>
      </c>
      <c r="M1" s="83" t="s">
        <v>149</v>
      </c>
      <c r="N1" s="84" t="s">
        <v>150</v>
      </c>
      <c r="O1" s="85" t="s">
        <v>165</v>
      </c>
      <c r="P1" s="86" t="s">
        <v>138</v>
      </c>
      <c r="Q1" s="87" t="s">
        <v>139</v>
      </c>
      <c r="R1" s="88" t="s">
        <v>140</v>
      </c>
      <c r="S1" s="89" t="s">
        <v>170</v>
      </c>
      <c r="T1" s="9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s="31" customFormat="1" ht="15.75" thickBot="1" x14ac:dyDescent="0.3">
      <c r="A2" s="91">
        <v>2020</v>
      </c>
      <c r="B2" s="91" t="s">
        <v>167</v>
      </c>
      <c r="C2" s="91" t="s">
        <v>104</v>
      </c>
      <c r="D2" s="92"/>
      <c r="E2" s="92" t="s">
        <v>168</v>
      </c>
      <c r="F2" s="91" t="s">
        <v>154</v>
      </c>
      <c r="G2" s="91" t="s">
        <v>169</v>
      </c>
      <c r="H2" s="93"/>
      <c r="I2" s="94"/>
      <c r="J2" s="95">
        <v>2020</v>
      </c>
      <c r="K2" s="96">
        <v>2020</v>
      </c>
      <c r="L2" s="75"/>
      <c r="M2" s="96"/>
      <c r="N2" s="96"/>
      <c r="O2" s="75"/>
      <c r="P2" s="97" t="s">
        <v>141</v>
      </c>
      <c r="Q2" s="98" t="s">
        <v>145</v>
      </c>
      <c r="R2" s="48">
        <v>1</v>
      </c>
      <c r="S2" s="99" t="s">
        <v>171</v>
      </c>
      <c r="T2" s="100" t="str">
        <f>"País: " &amp; $C$2 &amp; IF($E$2 &lt;&gt; "", " - " &amp; $E$1 &amp; ": " &amp; $E$2, IF($D$2 &lt;&gt; "", " - " &amp; $D$1 &amp; ": " &amp; $D$2, ""))</f>
        <v>País: Honduras - Establecimiento: Establec. 01</v>
      </c>
    </row>
    <row r="3" spans="1:20" s="31" customFormat="1" ht="15.75" thickBot="1" x14ac:dyDescent="0.3">
      <c r="A3" s="91" t="s">
        <v>96</v>
      </c>
      <c r="B3" s="91" t="s">
        <v>97</v>
      </c>
      <c r="C3" s="91" t="s">
        <v>98</v>
      </c>
      <c r="D3" s="91"/>
      <c r="E3" s="91"/>
      <c r="F3" s="91"/>
      <c r="G3" s="91"/>
      <c r="H3" s="91"/>
      <c r="I3" s="91"/>
      <c r="J3" s="91"/>
      <c r="K3" s="91"/>
      <c r="L3" s="76" t="s">
        <v>166</v>
      </c>
      <c r="M3" s="91"/>
      <c r="N3" s="91"/>
      <c r="O3" s="76" t="s">
        <v>0</v>
      </c>
      <c r="P3" s="101" t="s">
        <v>142</v>
      </c>
      <c r="Q3" s="102" t="s">
        <v>143</v>
      </c>
      <c r="R3" s="51">
        <v>1</v>
      </c>
      <c r="S3" s="99" t="s">
        <v>172</v>
      </c>
      <c r="T3" s="100" t="str">
        <f xml:space="preserve"> $C$2 &amp; IF($E$2 &lt;&gt; "", " - " &amp; $E$2, IF($D$2 &lt;&gt; "", ", " &amp; $D$2, ""))</f>
        <v>Honduras - Establec. 01</v>
      </c>
    </row>
    <row r="4" spans="1:20" s="31" customFormat="1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163"/>
      <c r="M4" s="91"/>
      <c r="N4" s="91"/>
      <c r="O4" s="163"/>
      <c r="P4" s="101" t="s">
        <v>144</v>
      </c>
      <c r="Q4" s="102" t="s">
        <v>146</v>
      </c>
      <c r="R4" s="51">
        <v>1</v>
      </c>
      <c r="S4" s="99"/>
      <c r="T4" s="100"/>
    </row>
    <row r="5" spans="1:20" s="31" customFormat="1" ht="15.75" thickBot="1" x14ac:dyDescent="0.3">
      <c r="A5" s="91">
        <v>1</v>
      </c>
      <c r="B5" s="91" t="s">
        <v>99</v>
      </c>
      <c r="C5" s="103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Honduras - Establec. 01, 2020</v>
      </c>
      <c r="D5" s="91"/>
      <c r="E5" s="91"/>
      <c r="F5" s="91"/>
      <c r="P5" s="101" t="s">
        <v>151</v>
      </c>
      <c r="Q5" s="102" t="s">
        <v>152</v>
      </c>
      <c r="R5" s="51">
        <v>1</v>
      </c>
      <c r="S5" s="104"/>
      <c r="T5" s="105"/>
    </row>
    <row r="6" spans="1:20" s="31" customFormat="1" x14ac:dyDescent="0.25">
      <c r="A6" s="91">
        <v>2</v>
      </c>
      <c r="B6" s="91" t="s">
        <v>99</v>
      </c>
      <c r="C6" s="103" t="str">
        <f>"Porcentaje de positividad por virus respiratorio, por semana epidemiológica. " &amp; CHAR(10) &amp; T3 &amp; T1</f>
        <v>Porcentaje de positividad por virus respiratorio, por semana epidemiológica. 
Honduras - Establec. 01, 2020</v>
      </c>
      <c r="D6" s="91"/>
      <c r="E6" s="91"/>
      <c r="F6" s="91"/>
      <c r="P6" s="49" t="s">
        <v>156</v>
      </c>
      <c r="Q6" s="50" t="s">
        <v>155</v>
      </c>
      <c r="R6" s="51">
        <v>1</v>
      </c>
    </row>
    <row r="7" spans="1:20" x14ac:dyDescent="0.25">
      <c r="A7" s="59">
        <v>3</v>
      </c>
      <c r="B7" s="59" t="s">
        <v>99</v>
      </c>
      <c r="C7" s="59" t="str">
        <f>"Distribución de influenza (tipos y subtipos) por semana epidemiológica. " &amp; CHAR(10) &amp; T3 &amp; T1</f>
        <v>Distribución de influenza (tipos y subtipos) por semana epidemiológica. 
Honduras - Establec. 01, 2020</v>
      </c>
      <c r="D7" s="59"/>
      <c r="E7" s="59"/>
      <c r="F7" s="59"/>
      <c r="P7" s="49" t="s">
        <v>148</v>
      </c>
      <c r="Q7" s="50" t="s">
        <v>147</v>
      </c>
      <c r="R7" s="51">
        <v>1</v>
      </c>
    </row>
    <row r="8" spans="1:20" x14ac:dyDescent="0.25">
      <c r="A8" s="59">
        <v>4</v>
      </c>
      <c r="B8" s="59" t="s">
        <v>99</v>
      </c>
      <c r="C8" s="59" t="str">
        <f>"Distribución de influenza B según linaje y semana epidemiológica. " &amp; CHAR(10) &amp; T3 &amp; T1</f>
        <v>Distribución de influenza B según linaje y semana epidemiológica. 
Honduras - Establec. 01, 2020</v>
      </c>
      <c r="D8" s="59"/>
      <c r="E8" s="59"/>
      <c r="F8" s="59"/>
      <c r="P8" s="49"/>
      <c r="Q8" s="50"/>
      <c r="R8" s="51"/>
    </row>
    <row r="9" spans="1:20" ht="15.75" thickBot="1" x14ac:dyDescent="0.3">
      <c r="A9" s="59">
        <v>5</v>
      </c>
      <c r="B9" s="59" t="s">
        <v>99</v>
      </c>
      <c r="C9" s="59" t="str">
        <f>"Proporción acumulada de los virus de influenza. " &amp; CHAR(10) &amp; T3 &amp; T1</f>
        <v>Proporción acumulada de los virus de influenza. 
Honduras - Establec. 01, 2020</v>
      </c>
      <c r="D9" s="59"/>
      <c r="E9" s="59"/>
      <c r="F9" s="59"/>
      <c r="P9" s="52"/>
      <c r="Q9" s="53"/>
      <c r="R9" s="54"/>
    </row>
    <row r="10" spans="1:20" x14ac:dyDescent="0.25">
      <c r="A10" s="59">
        <v>6</v>
      </c>
      <c r="B10" s="59" t="s">
        <v>99</v>
      </c>
      <c r="C10" s="69" t="str">
        <f>"Proporción acumulada de los virus de influenza, SARS-CoV-2 y otros virus respiratorios. " &amp; CHAR(10) &amp; T3 &amp; T1</f>
        <v>Proporción acumulada de los virus de influenza, SARS-CoV-2 y otros virus respiratorios. 
Honduras - Establec. 01, 2020</v>
      </c>
      <c r="D10" s="59"/>
      <c r="E10" s="59"/>
      <c r="F10" s="59"/>
    </row>
    <row r="11" spans="1:20" x14ac:dyDescent="0.25">
      <c r="A11" s="165">
        <v>0</v>
      </c>
      <c r="B11" s="165" t="s">
        <v>100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Establec. 01 - Vigilancia centinela de IRAG  
Número de casos IRAG por semana epidemiológica. Año 2020</v>
      </c>
      <c r="D11" s="59"/>
      <c r="E11" s="59"/>
      <c r="F11" s="59"/>
      <c r="P11" s="50"/>
      <c r="Q11" s="50"/>
      <c r="R11" s="164"/>
    </row>
    <row r="12" spans="1:20" x14ac:dyDescent="0.25">
      <c r="A12" s="77">
        <v>1</v>
      </c>
      <c r="B12" s="77" t="s">
        <v>100</v>
      </c>
      <c r="C12" s="59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Establec. 01 2020
 (porcentaje de casos IRAG de todos ingresos hospitalarios)</v>
      </c>
      <c r="D12" s="78"/>
      <c r="E12" s="59"/>
      <c r="F12" s="59"/>
    </row>
    <row r="13" spans="1:20" x14ac:dyDescent="0.25">
      <c r="A13" s="77">
        <v>2</v>
      </c>
      <c r="B13" s="77" t="s">
        <v>100</v>
      </c>
      <c r="C13" s="59" t="str">
        <f>IF($E$2 &lt;&gt; "",$E$2,IF($D$2 &lt;&gt; "",$D$2,$C$2)) &amp;" - vigilancia centinela de IRAG
 % IRAG con/sin muestra "</f>
        <v xml:space="preserve">Establec. 01 - vigilancia centinela de IRAG
 % IRAG con/sin muestra </v>
      </c>
      <c r="D13" s="59"/>
      <c r="E13" s="59"/>
      <c r="F13" s="59"/>
    </row>
    <row r="14" spans="1:20" x14ac:dyDescent="0.25">
      <c r="A14" s="77">
        <v>3</v>
      </c>
      <c r="B14" s="77" t="s">
        <v>100</v>
      </c>
      <c r="C14" s="59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Establec. 01 2020
 (porcentaje de casos positivos a influenza de todos casos de IRAG)</v>
      </c>
      <c r="D14" s="59"/>
      <c r="E14" s="59"/>
      <c r="F14" s="59"/>
    </row>
    <row r="15" spans="1:20" x14ac:dyDescent="0.25">
      <c r="A15" s="77">
        <v>4</v>
      </c>
      <c r="B15" s="77" t="s">
        <v>100</v>
      </c>
      <c r="C15" s="59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Establec. 01 2020</v>
      </c>
      <c r="D15" s="59"/>
      <c r="E15" s="59"/>
      <c r="F15" s="59"/>
    </row>
    <row r="16" spans="1:20" x14ac:dyDescent="0.25">
      <c r="A16" s="77">
        <v>5</v>
      </c>
      <c r="B16" s="77" t="s">
        <v>100</v>
      </c>
      <c r="C16" s="59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Establec. 01 2020
 (porcentaje de casos positivos a VRS de todos casos de IRAG)</v>
      </c>
      <c r="D16" s="59"/>
      <c r="E16" s="59"/>
      <c r="F16" s="59"/>
    </row>
    <row r="17" spans="1:6" x14ac:dyDescent="0.25">
      <c r="A17" s="77">
        <v>6</v>
      </c>
      <c r="B17" s="77" t="s">
        <v>100</v>
      </c>
      <c r="C17" s="59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Establec. 01 2020
 (porcentaje de casos IRAG de todos ingresos a la UCI)</v>
      </c>
      <c r="D17" s="59"/>
      <c r="E17" s="59"/>
      <c r="F17" s="59"/>
    </row>
    <row r="18" spans="1:6" x14ac:dyDescent="0.25">
      <c r="A18" s="77">
        <v>7</v>
      </c>
      <c r="B18" s="77" t="s">
        <v>100</v>
      </c>
      <c r="C18" s="59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Establec. 01 2020</v>
      </c>
      <c r="D18" s="59"/>
      <c r="E18" s="59"/>
      <c r="F18" s="59"/>
    </row>
    <row r="19" spans="1:6" x14ac:dyDescent="0.25">
      <c r="A19" s="77">
        <v>8</v>
      </c>
      <c r="B19" s="77" t="s">
        <v>100</v>
      </c>
      <c r="C19" s="59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Establec. 01 2020</v>
      </c>
      <c r="D19" s="59"/>
      <c r="E19" s="59"/>
      <c r="F19" s="59"/>
    </row>
    <row r="20" spans="1:6" x14ac:dyDescent="0.25">
      <c r="A20" s="77">
        <v>9</v>
      </c>
      <c r="B20" s="77" t="s">
        <v>100</v>
      </c>
      <c r="C20" s="59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Establec. 01 2020</v>
      </c>
      <c r="D20" s="59"/>
      <c r="E20" s="59"/>
      <c r="F20" s="59"/>
    </row>
    <row r="21" spans="1:6" x14ac:dyDescent="0.25">
      <c r="A21" s="77">
        <v>1</v>
      </c>
      <c r="B21" s="77" t="s">
        <v>101</v>
      </c>
      <c r="C21" s="5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Establec. 01 2020</v>
      </c>
      <c r="D21" s="59"/>
      <c r="E21" s="59"/>
      <c r="F21" s="59"/>
    </row>
    <row r="22" spans="1:6" x14ac:dyDescent="0.25">
      <c r="A22" s="77">
        <v>1</v>
      </c>
      <c r="B22" s="77" t="s">
        <v>102</v>
      </c>
      <c r="C22" s="59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Establec. 01 2020</v>
      </c>
      <c r="D22" s="59"/>
      <c r="E22" s="59"/>
      <c r="F22" s="59"/>
    </row>
    <row r="23" spans="1:6" x14ac:dyDescent="0.25">
      <c r="A23" s="77">
        <v>2</v>
      </c>
      <c r="B23" s="77" t="s">
        <v>102</v>
      </c>
      <c r="C23" s="59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Establec. 01 2020</v>
      </c>
      <c r="D23" s="59"/>
      <c r="E23" s="59"/>
      <c r="F23" s="59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CA75"/>
  <sheetViews>
    <sheetView zoomScale="60" zoomScaleNormal="60" workbookViewId="0">
      <selection sqref="A1:X1"/>
    </sheetView>
  </sheetViews>
  <sheetFormatPr defaultColWidth="11.42578125" defaultRowHeight="15" x14ac:dyDescent="0.25"/>
  <cols>
    <col min="1" max="1" width="17.28515625" customWidth="1"/>
    <col min="2" max="3" width="8.7109375" customWidth="1"/>
    <col min="4" max="4" width="16.140625" customWidth="1"/>
    <col min="5" max="5" width="15.140625" customWidth="1"/>
    <col min="6" max="6" width="17.7109375" customWidth="1"/>
    <col min="7" max="7" width="9.42578125" hidden="1" customWidth="1"/>
    <col min="8" max="9" width="12.140625" customWidth="1"/>
    <col min="10" max="10" width="13.85546875" customWidth="1"/>
    <col min="11" max="12" width="16.28515625" customWidth="1"/>
    <col min="13" max="13" width="18.85546875" customWidth="1"/>
    <col min="14" max="14" width="17.85546875" customWidth="1"/>
    <col min="15" max="15" width="9.42578125" customWidth="1"/>
    <col min="16" max="16" width="16.7109375" customWidth="1"/>
    <col min="17" max="18" width="14.42578125" customWidth="1"/>
    <col min="19" max="19" width="9.42578125" customWidth="1"/>
    <col min="20" max="21" width="14.42578125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7.42578125" customWidth="1"/>
    <col min="45" max="45" width="18.140625" customWidth="1"/>
    <col min="46" max="47" width="15" customWidth="1"/>
    <col min="79" max="79" width="11.42578125" style="3"/>
    <col min="260" max="260" width="1.7109375" customWidth="1"/>
    <col min="261" max="261" width="9.140625" customWidth="1"/>
    <col min="262" max="262" width="9.42578125" customWidth="1"/>
    <col min="263" max="263" width="12.5703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5703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5703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5703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5703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5703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5703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5703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5703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5703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5703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5703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5703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5703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5703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5703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5703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5703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5703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5703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5703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5703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5703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5703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5703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5703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5703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5703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5703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5703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5703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5703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5703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5703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5703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5703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5703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5703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5703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5703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5703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5703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5703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5703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5703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5703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5703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5703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5703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5703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5703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5703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5703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5703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5703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5703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5703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5703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5703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5703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5703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5703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5703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5703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5703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5703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5703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5703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5703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5703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5703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5703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5703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5703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5703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5703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5703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5703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5703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5703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5703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5703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5703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5703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5703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5703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5703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5703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5703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5703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5703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5703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5703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5703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5703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5703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5703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5703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5703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5703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5703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5703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5703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5703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5703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5703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5703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5703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5703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5703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5703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5703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5703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5703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5703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5703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5703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5703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5703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5703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5703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5703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5703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5703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5703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5703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" customFormat="1" ht="18.75" x14ac:dyDescent="0.25">
      <c r="A1" s="148" t="str">
        <f>Leyendas!$T$2</f>
        <v>País: Honduras - Establecimiento: Establec. 01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  <c r="Y1" s="109" t="s">
        <v>106</v>
      </c>
      <c r="Z1" s="110"/>
      <c r="AA1" s="110"/>
      <c r="AB1" s="110"/>
      <c r="AC1" s="111"/>
      <c r="AD1" s="109" t="s">
        <v>107</v>
      </c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1"/>
      <c r="CA1" s="64"/>
    </row>
    <row r="2" spans="1:79" s="2" customFormat="1" ht="18.75" x14ac:dyDescent="0.2">
      <c r="A2" s="148" t="str">
        <f>"Vigilancia de Influenza y otros Virus Respiratorios (no centinela) - " &amp; Leyendas!$G$2 &amp; Leyendas!$T1</f>
        <v>Vigilancia de Influenza y otros Virus Respiratorios (no centinela) - IRAG y ETI, 2020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9"/>
      <c r="Y2" s="112"/>
      <c r="Z2" s="113"/>
      <c r="AA2" s="113"/>
      <c r="AB2" s="113"/>
      <c r="AC2" s="114"/>
      <c r="AD2" s="112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4"/>
      <c r="CA2" s="65"/>
    </row>
    <row r="3" spans="1:79" s="2" customFormat="1" ht="38.25" customHeight="1" thickBot="1" x14ac:dyDescent="0.25">
      <c r="A3" s="146" t="s">
        <v>114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15"/>
      <c r="Z3" s="116"/>
      <c r="AA3" s="116"/>
      <c r="AB3" s="116"/>
      <c r="AC3" s="117"/>
      <c r="AD3" s="115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7"/>
      <c r="CA3" s="65"/>
    </row>
    <row r="4" spans="1:79" ht="42.75" customHeight="1" x14ac:dyDescent="0.25">
      <c r="A4" s="150" t="str">
        <f>IF(Leyendas!$E$2&lt;&gt;"",Leyendas!$E$1,IF(Leyendas!$D$2&lt;&gt;"",Leyendas!$D$1,Leyendas!$C$1))</f>
        <v>Establecimiento</v>
      </c>
      <c r="B4" s="152" t="s">
        <v>91</v>
      </c>
      <c r="C4" s="120" t="s">
        <v>0</v>
      </c>
      <c r="D4" s="122" t="s">
        <v>105</v>
      </c>
      <c r="E4" s="123"/>
      <c r="F4" s="123"/>
      <c r="G4" s="123"/>
      <c r="H4" s="123"/>
      <c r="I4" s="124" t="s">
        <v>1</v>
      </c>
      <c r="J4" s="124"/>
      <c r="K4" s="124"/>
      <c r="L4" s="124"/>
      <c r="M4" s="124"/>
      <c r="N4" s="125" t="s">
        <v>2</v>
      </c>
      <c r="O4" s="125"/>
      <c r="P4" s="125"/>
      <c r="Q4" s="125"/>
      <c r="R4" s="125"/>
      <c r="S4" s="125"/>
      <c r="T4" s="125"/>
      <c r="U4" s="125"/>
      <c r="V4" s="125"/>
      <c r="W4" s="125"/>
      <c r="X4" s="126" t="s">
        <v>3</v>
      </c>
      <c r="Y4" s="118" t="s">
        <v>4</v>
      </c>
      <c r="Z4" s="128" t="s">
        <v>5</v>
      </c>
      <c r="AA4" s="128" t="s">
        <v>6</v>
      </c>
      <c r="AB4" s="128" t="s">
        <v>7</v>
      </c>
      <c r="AC4" s="130" t="s">
        <v>8</v>
      </c>
      <c r="AD4" s="118" t="s">
        <v>32</v>
      </c>
      <c r="AE4" s="132" t="s">
        <v>9</v>
      </c>
      <c r="AF4" s="134" t="s">
        <v>10</v>
      </c>
      <c r="AG4" s="136" t="s">
        <v>11</v>
      </c>
      <c r="AH4" s="137"/>
      <c r="AI4" s="137"/>
      <c r="AJ4" s="137"/>
      <c r="AK4" s="138"/>
      <c r="AL4" s="128" t="s">
        <v>108</v>
      </c>
      <c r="AM4" s="128" t="s">
        <v>12</v>
      </c>
      <c r="AN4" s="128" t="s">
        <v>13</v>
      </c>
      <c r="AO4" s="128" t="s">
        <v>14</v>
      </c>
      <c r="AP4" s="128" t="s">
        <v>15</v>
      </c>
      <c r="AQ4" s="128" t="s">
        <v>16</v>
      </c>
      <c r="AR4" s="128" t="s">
        <v>160</v>
      </c>
      <c r="AS4" s="128" t="s">
        <v>158</v>
      </c>
      <c r="AT4" s="128" t="s">
        <v>159</v>
      </c>
      <c r="AU4" s="130" t="s">
        <v>19</v>
      </c>
    </row>
    <row r="5" spans="1:79" s="3" customFormat="1" ht="43.5" customHeight="1" thickBot="1" x14ac:dyDescent="0.3">
      <c r="A5" s="151"/>
      <c r="B5" s="153"/>
      <c r="C5" s="121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135</v>
      </c>
      <c r="I5" s="35" t="s">
        <v>24</v>
      </c>
      <c r="J5" s="35" t="s">
        <v>103</v>
      </c>
      <c r="K5" s="35" t="s">
        <v>137</v>
      </c>
      <c r="L5" s="35" t="s">
        <v>25</v>
      </c>
      <c r="M5" s="35" t="s">
        <v>26</v>
      </c>
      <c r="N5" s="36" t="s">
        <v>27</v>
      </c>
      <c r="O5" s="36" t="s">
        <v>28</v>
      </c>
      <c r="P5" s="36" t="s">
        <v>29</v>
      </c>
      <c r="Q5" s="36" t="s">
        <v>30</v>
      </c>
      <c r="R5" s="36" t="s">
        <v>31</v>
      </c>
      <c r="S5" s="36" t="s">
        <v>17</v>
      </c>
      <c r="T5" s="70" t="s">
        <v>157</v>
      </c>
      <c r="U5" s="70" t="s">
        <v>161</v>
      </c>
      <c r="V5" s="36" t="s">
        <v>18</v>
      </c>
      <c r="W5" s="36" t="s">
        <v>136</v>
      </c>
      <c r="X5" s="127"/>
      <c r="Y5" s="119"/>
      <c r="Z5" s="129"/>
      <c r="AA5" s="129"/>
      <c r="AB5" s="129"/>
      <c r="AC5" s="131"/>
      <c r="AD5" s="119"/>
      <c r="AE5" s="133"/>
      <c r="AF5" s="135"/>
      <c r="AG5" s="37" t="s">
        <v>109</v>
      </c>
      <c r="AH5" s="38" t="s">
        <v>110</v>
      </c>
      <c r="AI5" s="38" t="s">
        <v>111</v>
      </c>
      <c r="AJ5" s="37" t="s">
        <v>112</v>
      </c>
      <c r="AK5" s="37" t="s">
        <v>113</v>
      </c>
      <c r="AL5" s="129"/>
      <c r="AM5" s="129"/>
      <c r="AN5" s="129"/>
      <c r="AO5" s="129"/>
      <c r="AP5" s="129"/>
      <c r="AQ5" s="129"/>
      <c r="AR5" s="129"/>
      <c r="AS5" s="129"/>
      <c r="AT5" s="129"/>
      <c r="AU5" s="131"/>
    </row>
    <row r="6" spans="1:79" s="1" customFormat="1" ht="15.75" x14ac:dyDescent="0.25">
      <c r="A6" s="1" t="str">
        <f>IF(Leyendas!$E$2&lt;&gt;"",Leyendas!$E$2,IF(Leyendas!$D$2&lt;&gt;"",Leyendas!$D$2,Leyendas!$C$2))</f>
        <v>Establec. 01</v>
      </c>
      <c r="B6" s="1">
        <v>2019</v>
      </c>
      <c r="C6" s="55" t="s">
        <v>33</v>
      </c>
      <c r="D6" s="5"/>
      <c r="E6" s="5"/>
      <c r="F6" s="60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9" t="str">
        <f t="shared" ref="AD6:AD57" si="0">IF(Y6=0,"",Z6/Y6)</f>
        <v/>
      </c>
      <c r="AE6" s="9" t="str">
        <f t="shared" ref="AE6:AE57" si="1">IF(Y6=0,"",AA6/Y6)</f>
        <v/>
      </c>
      <c r="AF6" s="9" t="str">
        <f t="shared" ref="AF6:AF57" si="2">IF(Y6=0,"",AB6/Y6)</f>
        <v/>
      </c>
      <c r="AG6" s="9" t="str">
        <f t="shared" ref="AG6:AG37" si="3">IF($AB6=0,"",D6/$AB6)</f>
        <v/>
      </c>
      <c r="AH6" s="9" t="str">
        <f t="shared" ref="AH6:AH37" si="4">IF($AB6=0,"",E6/$AB6)</f>
        <v/>
      </c>
      <c r="AI6" s="9" t="str">
        <f t="shared" ref="AI6:AI37" si="5">IF($AB6=0,"",F6/$AB6)</f>
        <v/>
      </c>
      <c r="AJ6" s="9" t="str">
        <f t="shared" ref="AJ6:AJ37" si="6">IF($AB6=0,"",G6/$AB6)</f>
        <v/>
      </c>
      <c r="AK6" s="9" t="str">
        <f t="shared" ref="AK6:AK37" si="7">IF($AB6=0,"",H6/$AB6)</f>
        <v/>
      </c>
      <c r="AL6" s="10" t="str">
        <f t="shared" ref="AL6:AL58" si="8">IF($Y6=0,"",AC6/$Y6)</f>
        <v/>
      </c>
      <c r="AM6" s="9" t="str">
        <f t="shared" ref="AM6:AS6" si="9">IF($Y6=0,"",N6/$Y6)</f>
        <v/>
      </c>
      <c r="AN6" s="9" t="str">
        <f t="shared" si="9"/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9" t="str">
        <f t="shared" si="9"/>
        <v/>
      </c>
      <c r="AS6" s="9" t="str">
        <f t="shared" si="9"/>
        <v/>
      </c>
      <c r="AT6" s="9" t="str">
        <f>IF($Y6=0,"",V6/$Y6)</f>
        <v/>
      </c>
      <c r="AU6" s="9" t="str">
        <f>IF($Y6=0,"",W6/$Y6)</f>
        <v/>
      </c>
      <c r="AV6" s="11"/>
      <c r="BZ6" s="45">
        <f>$B6</f>
        <v>2019</v>
      </c>
      <c r="CA6" s="66" t="str">
        <f>$C6</f>
        <v>1</v>
      </c>
    </row>
    <row r="7" spans="1:79" s="1" customFormat="1" ht="15.75" x14ac:dyDescent="0.25">
      <c r="A7" s="1" t="str">
        <f>IF(Leyendas!$E$2&lt;&gt;"",Leyendas!$E$2,IF(Leyendas!$D$2&lt;&gt;"",Leyendas!$D$2,Leyendas!$C$2))</f>
        <v>Establec. 01</v>
      </c>
      <c r="B7" s="1">
        <v>2019</v>
      </c>
      <c r="C7" s="4" t="s">
        <v>34</v>
      </c>
      <c r="D7" s="5"/>
      <c r="E7" s="5"/>
      <c r="F7" s="60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  <c r="AA7" s="8"/>
      <c r="AB7" s="8"/>
      <c r="AC7" s="8"/>
      <c r="AD7" s="9" t="str">
        <f t="shared" si="0"/>
        <v/>
      </c>
      <c r="AE7" s="9" t="str">
        <f t="shared" si="1"/>
        <v/>
      </c>
      <c r="AF7" s="9" t="str">
        <f t="shared" si="2"/>
        <v/>
      </c>
      <c r="AG7" s="9" t="str">
        <f t="shared" si="3"/>
        <v/>
      </c>
      <c r="AH7" s="9" t="str">
        <f t="shared" si="4"/>
        <v/>
      </c>
      <c r="AI7" s="9" t="str">
        <f t="shared" si="5"/>
        <v/>
      </c>
      <c r="AJ7" s="9" t="str">
        <f t="shared" si="6"/>
        <v/>
      </c>
      <c r="AK7" s="9" t="str">
        <f t="shared" si="7"/>
        <v/>
      </c>
      <c r="AL7" s="10" t="str">
        <f t="shared" si="8"/>
        <v/>
      </c>
      <c r="AM7" s="9" t="str">
        <f t="shared" ref="AM7:AM38" si="10">IF($Y7=0,"",N7/$Y7)</f>
        <v/>
      </c>
      <c r="AN7" s="9" t="str">
        <f t="shared" ref="AN7:AN38" si="11">IF($Y7=0,"",O7/$Y7)</f>
        <v/>
      </c>
      <c r="AO7" s="9" t="str">
        <f t="shared" ref="AO7:AO38" si="12">IF($Y7=0,"",P7/$Y7)</f>
        <v/>
      </c>
      <c r="AP7" s="9" t="str">
        <f t="shared" ref="AP7:AP38" si="13">IF($Y7=0,"",Q7/$Y7)</f>
        <v/>
      </c>
      <c r="AQ7" s="9" t="str">
        <f t="shared" ref="AQ7:AQ38" si="14">IF($Y7=0,"",R7/$Y7)</f>
        <v/>
      </c>
      <c r="AR7" s="9" t="str">
        <f t="shared" ref="AR7:AR38" si="15">IF($Y7=0,"",S7/$Y7)</f>
        <v/>
      </c>
      <c r="AS7" s="9" t="str">
        <f t="shared" ref="AS7:AS57" si="16">IF($Y7=0,"",T7/$Y7)</f>
        <v/>
      </c>
      <c r="AT7" s="9" t="str">
        <f t="shared" ref="AT7:AT38" si="17">IF($Y7=0,"",V7/$Y7)</f>
        <v/>
      </c>
      <c r="AU7" s="9" t="str">
        <f t="shared" ref="AU7:AU38" si="18">IF($Y7=0,"",W7/$Y7)</f>
        <v/>
      </c>
      <c r="AV7" s="11"/>
      <c r="BZ7" s="45"/>
      <c r="CA7" s="66" t="str">
        <f t="shared" ref="CA7:CA57" si="19">$C7</f>
        <v>2</v>
      </c>
    </row>
    <row r="8" spans="1:79" s="1" customFormat="1" ht="15.75" x14ac:dyDescent="0.25">
      <c r="A8" s="1" t="str">
        <f>IF(Leyendas!$E$2&lt;&gt;"",Leyendas!$E$2,IF(Leyendas!$D$2&lt;&gt;"",Leyendas!$D$2,Leyendas!$C$2))</f>
        <v>Establec. 01</v>
      </c>
      <c r="B8" s="1">
        <v>2019</v>
      </c>
      <c r="C8" s="4" t="s">
        <v>35</v>
      </c>
      <c r="D8" s="5"/>
      <c r="E8" s="5"/>
      <c r="F8" s="60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9" t="str">
        <f t="shared" si="0"/>
        <v/>
      </c>
      <c r="AE8" s="9" t="str">
        <f t="shared" si="1"/>
        <v/>
      </c>
      <c r="AF8" s="9" t="str">
        <f t="shared" si="2"/>
        <v/>
      </c>
      <c r="AG8" s="9" t="str">
        <f t="shared" si="3"/>
        <v/>
      </c>
      <c r="AH8" s="9" t="str">
        <f t="shared" si="4"/>
        <v/>
      </c>
      <c r="AI8" s="9" t="str">
        <f t="shared" si="5"/>
        <v/>
      </c>
      <c r="AJ8" s="9" t="str">
        <f t="shared" si="6"/>
        <v/>
      </c>
      <c r="AK8" s="9" t="str">
        <f t="shared" si="7"/>
        <v/>
      </c>
      <c r="AL8" s="10" t="str">
        <f t="shared" si="8"/>
        <v/>
      </c>
      <c r="AM8" s="9" t="str">
        <f t="shared" si="10"/>
        <v/>
      </c>
      <c r="AN8" s="9" t="str">
        <f t="shared" si="11"/>
        <v/>
      </c>
      <c r="AO8" s="9" t="str">
        <f t="shared" si="12"/>
        <v/>
      </c>
      <c r="AP8" s="9" t="str">
        <f t="shared" si="13"/>
        <v/>
      </c>
      <c r="AQ8" s="9" t="str">
        <f t="shared" si="14"/>
        <v/>
      </c>
      <c r="AR8" s="9" t="str">
        <f t="shared" si="15"/>
        <v/>
      </c>
      <c r="AS8" s="9" t="str">
        <f t="shared" si="16"/>
        <v/>
      </c>
      <c r="AT8" s="9" t="str">
        <f t="shared" si="17"/>
        <v/>
      </c>
      <c r="AU8" s="9" t="str">
        <f t="shared" si="18"/>
        <v/>
      </c>
      <c r="AV8" s="11"/>
      <c r="BZ8" s="45"/>
      <c r="CA8" s="66" t="str">
        <f t="shared" si="19"/>
        <v>3</v>
      </c>
    </row>
    <row r="9" spans="1:79" s="1" customFormat="1" ht="16.5" customHeight="1" x14ac:dyDescent="0.25">
      <c r="A9" s="1" t="str">
        <f>IF(Leyendas!$E$2&lt;&gt;"",Leyendas!$E$2,IF(Leyendas!$D$2&lt;&gt;"",Leyendas!$D$2,Leyendas!$C$2))</f>
        <v>Establec. 01</v>
      </c>
      <c r="B9" s="1">
        <v>2019</v>
      </c>
      <c r="C9" s="4" t="s">
        <v>36</v>
      </c>
      <c r="D9" s="5"/>
      <c r="E9" s="5"/>
      <c r="F9" s="60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  <c r="AA9" s="8"/>
      <c r="AB9" s="8"/>
      <c r="AC9" s="8"/>
      <c r="AD9" s="9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H9" s="9" t="str">
        <f t="shared" si="4"/>
        <v/>
      </c>
      <c r="AI9" s="9" t="str">
        <f t="shared" si="5"/>
        <v/>
      </c>
      <c r="AJ9" s="9" t="str">
        <f t="shared" si="6"/>
        <v/>
      </c>
      <c r="AK9" s="9" t="str">
        <f t="shared" si="7"/>
        <v/>
      </c>
      <c r="AL9" s="10" t="str">
        <f t="shared" si="8"/>
        <v/>
      </c>
      <c r="AM9" s="9" t="str">
        <f t="shared" si="10"/>
        <v/>
      </c>
      <c r="AN9" s="9" t="str">
        <f t="shared" si="11"/>
        <v/>
      </c>
      <c r="AO9" s="9" t="str">
        <f t="shared" si="12"/>
        <v/>
      </c>
      <c r="AP9" s="9" t="str">
        <f t="shared" si="13"/>
        <v/>
      </c>
      <c r="AQ9" s="9" t="str">
        <f t="shared" si="14"/>
        <v/>
      </c>
      <c r="AR9" s="9" t="str">
        <f t="shared" si="15"/>
        <v/>
      </c>
      <c r="AS9" s="9" t="str">
        <f t="shared" si="16"/>
        <v/>
      </c>
      <c r="AT9" s="9" t="str">
        <f t="shared" si="17"/>
        <v/>
      </c>
      <c r="AU9" s="9" t="str">
        <f t="shared" si="18"/>
        <v/>
      </c>
      <c r="AV9" s="11"/>
      <c r="BZ9" s="45"/>
      <c r="CA9" s="66" t="str">
        <f t="shared" si="19"/>
        <v>4</v>
      </c>
    </row>
    <row r="10" spans="1:79" s="1" customFormat="1" ht="16.5" customHeight="1" x14ac:dyDescent="0.25">
      <c r="A10" s="1" t="str">
        <f>IF(Leyendas!$E$2&lt;&gt;"",Leyendas!$E$2,IF(Leyendas!$D$2&lt;&gt;"",Leyendas!$D$2,Leyendas!$C$2))</f>
        <v>Establec. 01</v>
      </c>
      <c r="B10" s="1">
        <v>2019</v>
      </c>
      <c r="C10" s="4" t="s">
        <v>37</v>
      </c>
      <c r="D10" s="5"/>
      <c r="E10" s="5"/>
      <c r="F10" s="60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8"/>
      <c r="AA10" s="8"/>
      <c r="AB10" s="8"/>
      <c r="AC10" s="8"/>
      <c r="AD10" s="9" t="str">
        <f t="shared" si="0"/>
        <v/>
      </c>
      <c r="AE10" s="9" t="str">
        <f t="shared" si="1"/>
        <v/>
      </c>
      <c r="AF10" s="9" t="str">
        <f t="shared" si="2"/>
        <v/>
      </c>
      <c r="AG10" s="9" t="str">
        <f t="shared" si="3"/>
        <v/>
      </c>
      <c r="AH10" s="9" t="str">
        <f t="shared" si="4"/>
        <v/>
      </c>
      <c r="AI10" s="9" t="str">
        <f t="shared" si="5"/>
        <v/>
      </c>
      <c r="AJ10" s="9" t="str">
        <f t="shared" si="6"/>
        <v/>
      </c>
      <c r="AK10" s="9" t="str">
        <f t="shared" si="7"/>
        <v/>
      </c>
      <c r="AL10" s="10" t="str">
        <f t="shared" si="8"/>
        <v/>
      </c>
      <c r="AM10" s="9" t="str">
        <f t="shared" si="10"/>
        <v/>
      </c>
      <c r="AN10" s="9" t="str">
        <f t="shared" si="11"/>
        <v/>
      </c>
      <c r="AO10" s="9" t="str">
        <f t="shared" si="12"/>
        <v/>
      </c>
      <c r="AP10" s="9" t="str">
        <f t="shared" si="13"/>
        <v/>
      </c>
      <c r="AQ10" s="9" t="str">
        <f t="shared" si="14"/>
        <v/>
      </c>
      <c r="AR10" s="9" t="str">
        <f t="shared" si="15"/>
        <v/>
      </c>
      <c r="AS10" s="9" t="str">
        <f t="shared" si="16"/>
        <v/>
      </c>
      <c r="AT10" s="9" t="str">
        <f t="shared" si="17"/>
        <v/>
      </c>
      <c r="AU10" s="9" t="str">
        <f t="shared" si="18"/>
        <v/>
      </c>
      <c r="AV10" s="11"/>
      <c r="BZ10" s="45"/>
      <c r="CA10" s="66" t="str">
        <f t="shared" si="19"/>
        <v>5</v>
      </c>
    </row>
    <row r="11" spans="1:79" s="1" customFormat="1" ht="16.5" customHeight="1" x14ac:dyDescent="0.25">
      <c r="A11" s="1" t="str">
        <f>IF(Leyendas!$E$2&lt;&gt;"",Leyendas!$E$2,IF(Leyendas!$D$2&lt;&gt;"",Leyendas!$D$2,Leyendas!$C$2))</f>
        <v>Establec. 01</v>
      </c>
      <c r="B11" s="1">
        <v>2019</v>
      </c>
      <c r="C11" s="4" t="s">
        <v>38</v>
      </c>
      <c r="D11" s="5"/>
      <c r="E11" s="5"/>
      <c r="F11" s="60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  <c r="AD11" s="9" t="str">
        <f t="shared" si="0"/>
        <v/>
      </c>
      <c r="AE11" s="9" t="str">
        <f t="shared" si="1"/>
        <v/>
      </c>
      <c r="AF11" s="9" t="str">
        <f t="shared" si="2"/>
        <v/>
      </c>
      <c r="AG11" s="9" t="str">
        <f t="shared" si="3"/>
        <v/>
      </c>
      <c r="AH11" s="9" t="str">
        <f t="shared" si="4"/>
        <v/>
      </c>
      <c r="AI11" s="9" t="str">
        <f t="shared" si="5"/>
        <v/>
      </c>
      <c r="AJ11" s="9" t="str">
        <f t="shared" si="6"/>
        <v/>
      </c>
      <c r="AK11" s="9" t="str">
        <f t="shared" si="7"/>
        <v/>
      </c>
      <c r="AL11" s="10" t="str">
        <f t="shared" si="8"/>
        <v/>
      </c>
      <c r="AM11" s="9" t="str">
        <f t="shared" si="10"/>
        <v/>
      </c>
      <c r="AN11" s="9" t="str">
        <f t="shared" si="11"/>
        <v/>
      </c>
      <c r="AO11" s="9" t="str">
        <f t="shared" si="12"/>
        <v/>
      </c>
      <c r="AP11" s="9" t="str">
        <f t="shared" si="13"/>
        <v/>
      </c>
      <c r="AQ11" s="9" t="str">
        <f t="shared" si="14"/>
        <v/>
      </c>
      <c r="AR11" s="9" t="str">
        <f t="shared" si="15"/>
        <v/>
      </c>
      <c r="AS11" s="9" t="str">
        <f t="shared" si="16"/>
        <v/>
      </c>
      <c r="AT11" s="9" t="str">
        <f t="shared" si="17"/>
        <v/>
      </c>
      <c r="AU11" s="9" t="str">
        <f t="shared" si="18"/>
        <v/>
      </c>
      <c r="AV11" s="11"/>
      <c r="BZ11" s="45"/>
      <c r="CA11" s="66" t="str">
        <f t="shared" si="19"/>
        <v>6</v>
      </c>
    </row>
    <row r="12" spans="1:79" s="1" customFormat="1" ht="16.5" customHeight="1" x14ac:dyDescent="0.25">
      <c r="A12" s="1" t="str">
        <f>IF(Leyendas!$E$2&lt;&gt;"",Leyendas!$E$2,IF(Leyendas!$D$2&lt;&gt;"",Leyendas!$D$2,Leyendas!$C$2))</f>
        <v>Establec. 01</v>
      </c>
      <c r="B12" s="1">
        <v>2019</v>
      </c>
      <c r="C12" s="4" t="s">
        <v>39</v>
      </c>
      <c r="D12" s="5"/>
      <c r="E12" s="5"/>
      <c r="F12" s="60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9" t="str">
        <f t="shared" si="0"/>
        <v/>
      </c>
      <c r="AE12" s="9" t="str">
        <f t="shared" si="1"/>
        <v/>
      </c>
      <c r="AF12" s="9" t="str">
        <f t="shared" si="2"/>
        <v/>
      </c>
      <c r="AG12" s="9" t="str">
        <f t="shared" si="3"/>
        <v/>
      </c>
      <c r="AH12" s="9" t="str">
        <f t="shared" si="4"/>
        <v/>
      </c>
      <c r="AI12" s="9" t="str">
        <f t="shared" si="5"/>
        <v/>
      </c>
      <c r="AJ12" s="9" t="str">
        <f t="shared" si="6"/>
        <v/>
      </c>
      <c r="AK12" s="9" t="str">
        <f t="shared" si="7"/>
        <v/>
      </c>
      <c r="AL12" s="10" t="str">
        <f t="shared" si="8"/>
        <v/>
      </c>
      <c r="AM12" s="9" t="str">
        <f t="shared" si="10"/>
        <v/>
      </c>
      <c r="AN12" s="9" t="str">
        <f t="shared" si="11"/>
        <v/>
      </c>
      <c r="AO12" s="9" t="str">
        <f t="shared" si="12"/>
        <v/>
      </c>
      <c r="AP12" s="9" t="str">
        <f t="shared" si="13"/>
        <v/>
      </c>
      <c r="AQ12" s="9" t="str">
        <f t="shared" si="14"/>
        <v/>
      </c>
      <c r="AR12" s="9" t="str">
        <f t="shared" si="15"/>
        <v/>
      </c>
      <c r="AS12" s="9" t="str">
        <f t="shared" si="16"/>
        <v/>
      </c>
      <c r="AT12" s="9" t="str">
        <f t="shared" si="17"/>
        <v/>
      </c>
      <c r="AU12" s="9" t="str">
        <f t="shared" si="18"/>
        <v/>
      </c>
      <c r="AV12" s="11"/>
      <c r="BZ12" s="45"/>
      <c r="CA12" s="66" t="str">
        <f t="shared" si="19"/>
        <v>7</v>
      </c>
    </row>
    <row r="13" spans="1:79" s="1" customFormat="1" ht="16.5" customHeight="1" x14ac:dyDescent="0.25">
      <c r="A13" s="1" t="str">
        <f>IF(Leyendas!$E$2&lt;&gt;"",Leyendas!$E$2,IF(Leyendas!$D$2&lt;&gt;"",Leyendas!$D$2,Leyendas!$C$2))</f>
        <v>Establec. 01</v>
      </c>
      <c r="B13" s="1">
        <v>2019</v>
      </c>
      <c r="C13" s="4" t="s">
        <v>40</v>
      </c>
      <c r="D13" s="5"/>
      <c r="E13" s="5"/>
      <c r="F13" s="60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  <c r="Z13" s="8"/>
      <c r="AA13" s="8"/>
      <c r="AB13" s="8"/>
      <c r="AC13" s="8"/>
      <c r="AD13" s="9" t="str">
        <f t="shared" si="0"/>
        <v/>
      </c>
      <c r="AE13" s="9" t="str">
        <f t="shared" si="1"/>
        <v/>
      </c>
      <c r="AF13" s="9" t="str">
        <f t="shared" si="2"/>
        <v/>
      </c>
      <c r="AG13" s="9" t="str">
        <f t="shared" si="3"/>
        <v/>
      </c>
      <c r="AH13" s="9" t="str">
        <f t="shared" si="4"/>
        <v/>
      </c>
      <c r="AI13" s="9" t="str">
        <f t="shared" si="5"/>
        <v/>
      </c>
      <c r="AJ13" s="9" t="str">
        <f t="shared" si="6"/>
        <v/>
      </c>
      <c r="AK13" s="9" t="str">
        <f t="shared" si="7"/>
        <v/>
      </c>
      <c r="AL13" s="10" t="str">
        <f t="shared" si="8"/>
        <v/>
      </c>
      <c r="AM13" s="9" t="str">
        <f t="shared" si="10"/>
        <v/>
      </c>
      <c r="AN13" s="9" t="str">
        <f t="shared" si="11"/>
        <v/>
      </c>
      <c r="AO13" s="9" t="str">
        <f t="shared" si="12"/>
        <v/>
      </c>
      <c r="AP13" s="9" t="str">
        <f t="shared" si="13"/>
        <v/>
      </c>
      <c r="AQ13" s="9" t="str">
        <f t="shared" si="14"/>
        <v/>
      </c>
      <c r="AR13" s="9" t="str">
        <f t="shared" si="15"/>
        <v/>
      </c>
      <c r="AS13" s="9" t="str">
        <f t="shared" si="16"/>
        <v/>
      </c>
      <c r="AT13" s="9" t="str">
        <f t="shared" si="17"/>
        <v/>
      </c>
      <c r="AU13" s="9" t="str">
        <f t="shared" si="18"/>
        <v/>
      </c>
      <c r="AV13" s="11"/>
      <c r="BZ13" s="45"/>
      <c r="CA13" s="66" t="str">
        <f t="shared" si="19"/>
        <v>8</v>
      </c>
    </row>
    <row r="14" spans="1:79" s="1" customFormat="1" ht="16.5" customHeight="1" x14ac:dyDescent="0.25">
      <c r="A14" s="1" t="str">
        <f>IF(Leyendas!$E$2&lt;&gt;"",Leyendas!$E$2,IF(Leyendas!$D$2&lt;&gt;"",Leyendas!$D$2,Leyendas!$C$2))</f>
        <v>Establec. 01</v>
      </c>
      <c r="B14" s="1">
        <v>2019</v>
      </c>
      <c r="C14" s="4" t="s">
        <v>41</v>
      </c>
      <c r="D14" s="5"/>
      <c r="E14" s="5"/>
      <c r="F14" s="60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8"/>
      <c r="AA14" s="8"/>
      <c r="AB14" s="8"/>
      <c r="AC14" s="8"/>
      <c r="AD14" s="9" t="str">
        <f t="shared" si="0"/>
        <v/>
      </c>
      <c r="AE14" s="9" t="str">
        <f t="shared" si="1"/>
        <v/>
      </c>
      <c r="AF14" s="9" t="str">
        <f t="shared" si="2"/>
        <v/>
      </c>
      <c r="AG14" s="9" t="str">
        <f t="shared" si="3"/>
        <v/>
      </c>
      <c r="AH14" s="9" t="str">
        <f t="shared" si="4"/>
        <v/>
      </c>
      <c r="AI14" s="9" t="str">
        <f t="shared" si="5"/>
        <v/>
      </c>
      <c r="AJ14" s="9" t="str">
        <f t="shared" si="6"/>
        <v/>
      </c>
      <c r="AK14" s="9" t="str">
        <f t="shared" si="7"/>
        <v/>
      </c>
      <c r="AL14" s="10" t="str">
        <f t="shared" si="8"/>
        <v/>
      </c>
      <c r="AM14" s="9" t="str">
        <f t="shared" si="10"/>
        <v/>
      </c>
      <c r="AN14" s="9" t="str">
        <f t="shared" si="11"/>
        <v/>
      </c>
      <c r="AO14" s="9" t="str">
        <f t="shared" si="12"/>
        <v/>
      </c>
      <c r="AP14" s="9" t="str">
        <f t="shared" si="13"/>
        <v/>
      </c>
      <c r="AQ14" s="9" t="str">
        <f t="shared" si="14"/>
        <v/>
      </c>
      <c r="AR14" s="9" t="str">
        <f t="shared" si="15"/>
        <v/>
      </c>
      <c r="AS14" s="9" t="str">
        <f t="shared" si="16"/>
        <v/>
      </c>
      <c r="AT14" s="9" t="str">
        <f t="shared" si="17"/>
        <v/>
      </c>
      <c r="AU14" s="9" t="str">
        <f t="shared" si="18"/>
        <v/>
      </c>
      <c r="AV14" s="11"/>
      <c r="BZ14" s="45"/>
      <c r="CA14" s="66" t="str">
        <f t="shared" si="19"/>
        <v>9</v>
      </c>
    </row>
    <row r="15" spans="1:79" s="1" customFormat="1" ht="16.5" customHeight="1" x14ac:dyDescent="0.25">
      <c r="A15" s="1" t="str">
        <f>IF(Leyendas!$E$2&lt;&gt;"",Leyendas!$E$2,IF(Leyendas!$D$2&lt;&gt;"",Leyendas!$D$2,Leyendas!$C$2))</f>
        <v>Establec. 01</v>
      </c>
      <c r="B15" s="1">
        <v>2019</v>
      </c>
      <c r="C15" s="4" t="s">
        <v>42</v>
      </c>
      <c r="D15" s="5"/>
      <c r="E15" s="5"/>
      <c r="F15" s="60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8"/>
      <c r="AA15" s="8"/>
      <c r="AB15" s="8"/>
      <c r="AC15" s="8"/>
      <c r="AD15" s="9" t="str">
        <f t="shared" si="0"/>
        <v/>
      </c>
      <c r="AE15" s="9" t="str">
        <f t="shared" si="1"/>
        <v/>
      </c>
      <c r="AF15" s="9" t="str">
        <f t="shared" si="2"/>
        <v/>
      </c>
      <c r="AG15" s="9" t="str">
        <f t="shared" si="3"/>
        <v/>
      </c>
      <c r="AH15" s="9" t="str">
        <f t="shared" si="4"/>
        <v/>
      </c>
      <c r="AI15" s="9" t="str">
        <f t="shared" si="5"/>
        <v/>
      </c>
      <c r="AJ15" s="9" t="str">
        <f t="shared" si="6"/>
        <v/>
      </c>
      <c r="AK15" s="9" t="str">
        <f t="shared" si="7"/>
        <v/>
      </c>
      <c r="AL15" s="10" t="str">
        <f t="shared" si="8"/>
        <v/>
      </c>
      <c r="AM15" s="9" t="str">
        <f t="shared" si="10"/>
        <v/>
      </c>
      <c r="AN15" s="9" t="str">
        <f t="shared" si="11"/>
        <v/>
      </c>
      <c r="AO15" s="9" t="str">
        <f t="shared" si="12"/>
        <v/>
      </c>
      <c r="AP15" s="9" t="str">
        <f t="shared" si="13"/>
        <v/>
      </c>
      <c r="AQ15" s="9" t="str">
        <f t="shared" si="14"/>
        <v/>
      </c>
      <c r="AR15" s="9" t="str">
        <f t="shared" si="15"/>
        <v/>
      </c>
      <c r="AS15" s="9" t="str">
        <f t="shared" si="16"/>
        <v/>
      </c>
      <c r="AT15" s="9" t="str">
        <f t="shared" si="17"/>
        <v/>
      </c>
      <c r="AU15" s="9" t="str">
        <f t="shared" si="18"/>
        <v/>
      </c>
      <c r="AV15" s="11"/>
      <c r="BZ15" s="45"/>
      <c r="CA15" s="66" t="str">
        <f t="shared" si="19"/>
        <v>10</v>
      </c>
    </row>
    <row r="16" spans="1:79" s="1" customFormat="1" ht="16.5" customHeight="1" x14ac:dyDescent="0.25">
      <c r="A16" s="1" t="str">
        <f>IF(Leyendas!$E$2&lt;&gt;"",Leyendas!$E$2,IF(Leyendas!$D$2&lt;&gt;"",Leyendas!$D$2,Leyendas!$C$2))</f>
        <v>Establec. 01</v>
      </c>
      <c r="B16" s="1">
        <v>2019</v>
      </c>
      <c r="C16" s="4" t="s">
        <v>43</v>
      </c>
      <c r="D16" s="5"/>
      <c r="E16" s="5"/>
      <c r="F16" s="60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  <c r="Z16" s="8"/>
      <c r="AA16" s="8"/>
      <c r="AB16" s="8"/>
      <c r="AC16" s="8"/>
      <c r="AD16" s="9" t="str">
        <f t="shared" si="0"/>
        <v/>
      </c>
      <c r="AE16" s="9" t="str">
        <f t="shared" si="1"/>
        <v/>
      </c>
      <c r="AF16" s="9" t="str">
        <f t="shared" si="2"/>
        <v/>
      </c>
      <c r="AG16" s="9" t="str">
        <f t="shared" si="3"/>
        <v/>
      </c>
      <c r="AH16" s="9" t="str">
        <f t="shared" si="4"/>
        <v/>
      </c>
      <c r="AI16" s="9" t="str">
        <f t="shared" si="5"/>
        <v/>
      </c>
      <c r="AJ16" s="9" t="str">
        <f t="shared" si="6"/>
        <v/>
      </c>
      <c r="AK16" s="9" t="str">
        <f t="shared" si="7"/>
        <v/>
      </c>
      <c r="AL16" s="10" t="str">
        <f t="shared" si="8"/>
        <v/>
      </c>
      <c r="AM16" s="9" t="str">
        <f t="shared" si="10"/>
        <v/>
      </c>
      <c r="AN16" s="9" t="str">
        <f t="shared" si="11"/>
        <v/>
      </c>
      <c r="AO16" s="9" t="str">
        <f t="shared" si="12"/>
        <v/>
      </c>
      <c r="AP16" s="9" t="str">
        <f t="shared" si="13"/>
        <v/>
      </c>
      <c r="AQ16" s="9" t="str">
        <f t="shared" si="14"/>
        <v/>
      </c>
      <c r="AR16" s="9" t="str">
        <f t="shared" si="15"/>
        <v/>
      </c>
      <c r="AS16" s="9" t="str">
        <f t="shared" si="16"/>
        <v/>
      </c>
      <c r="AT16" s="9" t="str">
        <f t="shared" si="17"/>
        <v/>
      </c>
      <c r="AU16" s="9" t="str">
        <f t="shared" si="18"/>
        <v/>
      </c>
      <c r="AV16" s="11"/>
      <c r="BZ16" s="45"/>
      <c r="CA16" s="66" t="str">
        <f t="shared" si="19"/>
        <v>11</v>
      </c>
    </row>
    <row r="17" spans="1:79" s="1" customFormat="1" ht="16.5" customHeight="1" x14ac:dyDescent="0.25">
      <c r="A17" s="1" t="str">
        <f>IF(Leyendas!$E$2&lt;&gt;"",Leyendas!$E$2,IF(Leyendas!$D$2&lt;&gt;"",Leyendas!$D$2,Leyendas!$C$2))</f>
        <v>Establec. 01</v>
      </c>
      <c r="B17" s="1">
        <v>2019</v>
      </c>
      <c r="C17" s="4" t="s">
        <v>44</v>
      </c>
      <c r="D17" s="5"/>
      <c r="E17" s="5"/>
      <c r="F17" s="60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9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H17" s="9" t="str">
        <f t="shared" si="4"/>
        <v/>
      </c>
      <c r="AI17" s="9" t="str">
        <f t="shared" si="5"/>
        <v/>
      </c>
      <c r="AJ17" s="9" t="str">
        <f t="shared" si="6"/>
        <v/>
      </c>
      <c r="AK17" s="9" t="str">
        <f t="shared" si="7"/>
        <v/>
      </c>
      <c r="AL17" s="10" t="str">
        <f t="shared" si="8"/>
        <v/>
      </c>
      <c r="AM17" s="9" t="str">
        <f t="shared" si="10"/>
        <v/>
      </c>
      <c r="AN17" s="9" t="str">
        <f t="shared" si="11"/>
        <v/>
      </c>
      <c r="AO17" s="9" t="str">
        <f t="shared" si="12"/>
        <v/>
      </c>
      <c r="AP17" s="9" t="str">
        <f t="shared" si="13"/>
        <v/>
      </c>
      <c r="AQ17" s="9" t="str">
        <f t="shared" si="14"/>
        <v/>
      </c>
      <c r="AR17" s="9" t="str">
        <f t="shared" si="15"/>
        <v/>
      </c>
      <c r="AS17" s="9" t="str">
        <f t="shared" si="16"/>
        <v/>
      </c>
      <c r="AT17" s="9" t="str">
        <f t="shared" si="17"/>
        <v/>
      </c>
      <c r="AU17" s="9" t="str">
        <f t="shared" si="18"/>
        <v/>
      </c>
      <c r="AV17" s="11"/>
      <c r="BZ17" s="45"/>
      <c r="CA17" s="66" t="str">
        <f t="shared" si="19"/>
        <v>12</v>
      </c>
    </row>
    <row r="18" spans="1:79" s="1" customFormat="1" ht="16.5" customHeight="1" x14ac:dyDescent="0.25">
      <c r="A18" s="1" t="str">
        <f>IF(Leyendas!$E$2&lt;&gt;"",Leyendas!$E$2,IF(Leyendas!$D$2&lt;&gt;"",Leyendas!$D$2,Leyendas!$C$2))</f>
        <v>Establec. 01</v>
      </c>
      <c r="B18" s="1">
        <v>2019</v>
      </c>
      <c r="C18" s="4" t="s">
        <v>45</v>
      </c>
      <c r="D18" s="12"/>
      <c r="E18" s="12"/>
      <c r="F18" s="61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9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H18" s="9" t="str">
        <f t="shared" si="4"/>
        <v/>
      </c>
      <c r="AI18" s="9" t="str">
        <f t="shared" si="5"/>
        <v/>
      </c>
      <c r="AJ18" s="9" t="str">
        <f t="shared" si="6"/>
        <v/>
      </c>
      <c r="AK18" s="9" t="str">
        <f t="shared" si="7"/>
        <v/>
      </c>
      <c r="AL18" s="10" t="str">
        <f t="shared" si="8"/>
        <v/>
      </c>
      <c r="AM18" s="9" t="str">
        <f t="shared" si="10"/>
        <v/>
      </c>
      <c r="AN18" s="9" t="str">
        <f t="shared" si="11"/>
        <v/>
      </c>
      <c r="AO18" s="9" t="str">
        <f t="shared" si="12"/>
        <v/>
      </c>
      <c r="AP18" s="9" t="str">
        <f t="shared" si="13"/>
        <v/>
      </c>
      <c r="AQ18" s="9" t="str">
        <f t="shared" si="14"/>
        <v/>
      </c>
      <c r="AR18" s="9" t="str">
        <f t="shared" si="15"/>
        <v/>
      </c>
      <c r="AS18" s="9" t="str">
        <f t="shared" si="16"/>
        <v/>
      </c>
      <c r="AT18" s="9" t="str">
        <f t="shared" si="17"/>
        <v/>
      </c>
      <c r="AU18" s="9" t="str">
        <f t="shared" si="18"/>
        <v/>
      </c>
      <c r="AV18" s="11"/>
      <c r="BZ18" s="45"/>
      <c r="CA18" s="66" t="str">
        <f t="shared" si="19"/>
        <v>13</v>
      </c>
    </row>
    <row r="19" spans="1:79" s="1" customFormat="1" ht="16.5" customHeight="1" x14ac:dyDescent="0.25">
      <c r="A19" s="1" t="str">
        <f>IF(Leyendas!$E$2&lt;&gt;"",Leyendas!$E$2,IF(Leyendas!$D$2&lt;&gt;"",Leyendas!$D$2,Leyendas!$C$2))</f>
        <v>Establec. 01</v>
      </c>
      <c r="B19" s="1">
        <v>2019</v>
      </c>
      <c r="C19" s="4" t="s">
        <v>46</v>
      </c>
      <c r="D19" s="5"/>
      <c r="E19" s="5"/>
      <c r="F19" s="60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9" t="str">
        <f t="shared" si="0"/>
        <v/>
      </c>
      <c r="AE19" s="9" t="str">
        <f t="shared" si="1"/>
        <v/>
      </c>
      <c r="AF19" s="9" t="str">
        <f t="shared" si="2"/>
        <v/>
      </c>
      <c r="AG19" s="9" t="str">
        <f t="shared" si="3"/>
        <v/>
      </c>
      <c r="AH19" s="9" t="str">
        <f t="shared" si="4"/>
        <v/>
      </c>
      <c r="AI19" s="9" t="str">
        <f t="shared" si="5"/>
        <v/>
      </c>
      <c r="AJ19" s="9" t="str">
        <f t="shared" si="6"/>
        <v/>
      </c>
      <c r="AK19" s="9" t="str">
        <f t="shared" si="7"/>
        <v/>
      </c>
      <c r="AL19" s="10" t="str">
        <f t="shared" si="8"/>
        <v/>
      </c>
      <c r="AM19" s="9" t="str">
        <f t="shared" si="10"/>
        <v/>
      </c>
      <c r="AN19" s="9" t="str">
        <f t="shared" si="11"/>
        <v/>
      </c>
      <c r="AO19" s="9" t="str">
        <f t="shared" si="12"/>
        <v/>
      </c>
      <c r="AP19" s="9" t="str">
        <f t="shared" si="13"/>
        <v/>
      </c>
      <c r="AQ19" s="9" t="str">
        <f t="shared" si="14"/>
        <v/>
      </c>
      <c r="AR19" s="9" t="str">
        <f t="shared" si="15"/>
        <v/>
      </c>
      <c r="AS19" s="9" t="str">
        <f t="shared" si="16"/>
        <v/>
      </c>
      <c r="AT19" s="9" t="str">
        <f t="shared" si="17"/>
        <v/>
      </c>
      <c r="AU19" s="9" t="str">
        <f t="shared" si="18"/>
        <v/>
      </c>
      <c r="AV19" s="11"/>
      <c r="BZ19" s="45"/>
      <c r="CA19" s="66" t="str">
        <f t="shared" si="19"/>
        <v>14</v>
      </c>
    </row>
    <row r="20" spans="1:79" s="1" customFormat="1" ht="16.5" customHeight="1" x14ac:dyDescent="0.25">
      <c r="A20" s="1" t="str">
        <f>IF(Leyendas!$E$2&lt;&gt;"",Leyendas!$E$2,IF(Leyendas!$D$2&lt;&gt;"",Leyendas!$D$2,Leyendas!$C$2))</f>
        <v>Establec. 01</v>
      </c>
      <c r="B20" s="1">
        <v>2019</v>
      </c>
      <c r="C20" s="4" t="s">
        <v>47</v>
      </c>
      <c r="D20" s="5"/>
      <c r="E20" s="5"/>
      <c r="F20" s="60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9" t="str">
        <f t="shared" si="0"/>
        <v/>
      </c>
      <c r="AE20" s="9" t="str">
        <f t="shared" si="1"/>
        <v/>
      </c>
      <c r="AF20" s="9" t="str">
        <f t="shared" si="2"/>
        <v/>
      </c>
      <c r="AG20" s="9" t="str">
        <f t="shared" si="3"/>
        <v/>
      </c>
      <c r="AH20" s="9" t="str">
        <f t="shared" si="4"/>
        <v/>
      </c>
      <c r="AI20" s="9" t="str">
        <f t="shared" si="5"/>
        <v/>
      </c>
      <c r="AJ20" s="9" t="str">
        <f t="shared" si="6"/>
        <v/>
      </c>
      <c r="AK20" s="9" t="str">
        <f t="shared" si="7"/>
        <v/>
      </c>
      <c r="AL20" s="10" t="str">
        <f t="shared" si="8"/>
        <v/>
      </c>
      <c r="AM20" s="9" t="str">
        <f t="shared" si="10"/>
        <v/>
      </c>
      <c r="AN20" s="9" t="str">
        <f t="shared" si="11"/>
        <v/>
      </c>
      <c r="AO20" s="9" t="str">
        <f t="shared" si="12"/>
        <v/>
      </c>
      <c r="AP20" s="9" t="str">
        <f t="shared" si="13"/>
        <v/>
      </c>
      <c r="AQ20" s="9" t="str">
        <f t="shared" si="14"/>
        <v/>
      </c>
      <c r="AR20" s="9" t="str">
        <f t="shared" si="15"/>
        <v/>
      </c>
      <c r="AS20" s="9" t="str">
        <f t="shared" si="16"/>
        <v/>
      </c>
      <c r="AT20" s="9" t="str">
        <f t="shared" si="17"/>
        <v/>
      </c>
      <c r="AU20" s="9" t="str">
        <f t="shared" si="18"/>
        <v/>
      </c>
      <c r="AV20" s="11"/>
      <c r="BZ20" s="45"/>
      <c r="CA20" s="66" t="str">
        <f t="shared" si="19"/>
        <v>15</v>
      </c>
    </row>
    <row r="21" spans="1:79" s="16" customFormat="1" ht="16.5" customHeight="1" x14ac:dyDescent="0.25">
      <c r="A21" s="1" t="str">
        <f>IF(Leyendas!$E$2&lt;&gt;"",Leyendas!$E$2,IF(Leyendas!$D$2&lt;&gt;"",Leyendas!$D$2,Leyendas!$C$2))</f>
        <v>Establec. 01</v>
      </c>
      <c r="B21" s="1">
        <v>2019</v>
      </c>
      <c r="C21" s="4" t="s">
        <v>48</v>
      </c>
      <c r="D21" s="5"/>
      <c r="E21" s="5"/>
      <c r="F21" s="60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14"/>
      <c r="AA21" s="14"/>
      <c r="AB21" s="14"/>
      <c r="AC21" s="14"/>
      <c r="AD21" s="9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H21" s="9" t="str">
        <f t="shared" si="4"/>
        <v/>
      </c>
      <c r="AI21" s="9" t="str">
        <f t="shared" si="5"/>
        <v/>
      </c>
      <c r="AJ21" s="9" t="str">
        <f t="shared" si="6"/>
        <v/>
      </c>
      <c r="AK21" s="9" t="str">
        <f t="shared" si="7"/>
        <v/>
      </c>
      <c r="AL21" s="10" t="str">
        <f t="shared" si="8"/>
        <v/>
      </c>
      <c r="AM21" s="9" t="str">
        <f t="shared" si="10"/>
        <v/>
      </c>
      <c r="AN21" s="9" t="str">
        <f t="shared" si="11"/>
        <v/>
      </c>
      <c r="AO21" s="9" t="str">
        <f t="shared" si="12"/>
        <v/>
      </c>
      <c r="AP21" s="9" t="str">
        <f t="shared" si="13"/>
        <v/>
      </c>
      <c r="AQ21" s="9" t="str">
        <f t="shared" si="14"/>
        <v/>
      </c>
      <c r="AR21" s="9" t="str">
        <f t="shared" si="15"/>
        <v/>
      </c>
      <c r="AS21" s="9" t="str">
        <f t="shared" si="16"/>
        <v/>
      </c>
      <c r="AT21" s="9" t="str">
        <f t="shared" si="17"/>
        <v/>
      </c>
      <c r="AU21" s="9" t="str">
        <f t="shared" si="18"/>
        <v/>
      </c>
      <c r="AV21" s="15"/>
      <c r="BZ21" s="46"/>
      <c r="CA21" s="66" t="str">
        <f t="shared" si="19"/>
        <v>16</v>
      </c>
    </row>
    <row r="22" spans="1:79" s="1" customFormat="1" ht="16.5" customHeight="1" x14ac:dyDescent="0.25">
      <c r="A22" s="1" t="str">
        <f>IF(Leyendas!$E$2&lt;&gt;"",Leyendas!$E$2,IF(Leyendas!$D$2&lt;&gt;"",Leyendas!$D$2,Leyendas!$C$2))</f>
        <v>Establec. 01</v>
      </c>
      <c r="B22" s="1">
        <v>2019</v>
      </c>
      <c r="C22" s="4" t="s">
        <v>49</v>
      </c>
      <c r="D22" s="5"/>
      <c r="E22" s="5"/>
      <c r="F22" s="60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9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H22" s="9" t="str">
        <f t="shared" si="4"/>
        <v/>
      </c>
      <c r="AI22" s="9" t="str">
        <f t="shared" si="5"/>
        <v/>
      </c>
      <c r="AJ22" s="9" t="str">
        <f t="shared" si="6"/>
        <v/>
      </c>
      <c r="AK22" s="9" t="str">
        <f t="shared" si="7"/>
        <v/>
      </c>
      <c r="AL22" s="10" t="str">
        <f t="shared" si="8"/>
        <v/>
      </c>
      <c r="AM22" s="9" t="str">
        <f t="shared" si="10"/>
        <v/>
      </c>
      <c r="AN22" s="9" t="str">
        <f t="shared" si="11"/>
        <v/>
      </c>
      <c r="AO22" s="9" t="str">
        <f t="shared" si="12"/>
        <v/>
      </c>
      <c r="AP22" s="9" t="str">
        <f t="shared" si="13"/>
        <v/>
      </c>
      <c r="AQ22" s="9" t="str">
        <f t="shared" si="14"/>
        <v/>
      </c>
      <c r="AR22" s="9" t="str">
        <f t="shared" si="15"/>
        <v/>
      </c>
      <c r="AS22" s="9" t="str">
        <f t="shared" si="16"/>
        <v/>
      </c>
      <c r="AT22" s="9" t="str">
        <f t="shared" si="17"/>
        <v/>
      </c>
      <c r="AU22" s="9" t="str">
        <f t="shared" si="18"/>
        <v/>
      </c>
      <c r="AV22" s="11"/>
      <c r="BZ22" s="45"/>
      <c r="CA22" s="66" t="str">
        <f t="shared" si="19"/>
        <v>17</v>
      </c>
    </row>
    <row r="23" spans="1:79" s="1" customFormat="1" ht="16.5" customHeight="1" x14ac:dyDescent="0.25">
      <c r="A23" s="1" t="str">
        <f>IF(Leyendas!$E$2&lt;&gt;"",Leyendas!$E$2,IF(Leyendas!$D$2&lt;&gt;"",Leyendas!$D$2,Leyendas!$C$2))</f>
        <v>Establec. 01</v>
      </c>
      <c r="B23" s="1">
        <v>2019</v>
      </c>
      <c r="C23" s="4" t="s">
        <v>50</v>
      </c>
      <c r="D23" s="5"/>
      <c r="E23" s="5"/>
      <c r="F23" s="60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  <c r="AC23" s="8"/>
      <c r="AD23" s="9" t="str">
        <f t="shared" si="0"/>
        <v/>
      </c>
      <c r="AE23" s="9" t="str">
        <f t="shared" si="1"/>
        <v/>
      </c>
      <c r="AF23" s="9" t="str">
        <f t="shared" si="2"/>
        <v/>
      </c>
      <c r="AG23" s="9" t="str">
        <f t="shared" si="3"/>
        <v/>
      </c>
      <c r="AH23" s="9" t="str">
        <f t="shared" si="4"/>
        <v/>
      </c>
      <c r="AI23" s="9" t="str">
        <f t="shared" si="5"/>
        <v/>
      </c>
      <c r="AJ23" s="9" t="str">
        <f t="shared" si="6"/>
        <v/>
      </c>
      <c r="AK23" s="9" t="str">
        <f t="shared" si="7"/>
        <v/>
      </c>
      <c r="AL23" s="10" t="str">
        <f t="shared" si="8"/>
        <v/>
      </c>
      <c r="AM23" s="9" t="str">
        <f t="shared" si="10"/>
        <v/>
      </c>
      <c r="AN23" s="9" t="str">
        <f t="shared" si="11"/>
        <v/>
      </c>
      <c r="AO23" s="9" t="str">
        <f t="shared" si="12"/>
        <v/>
      </c>
      <c r="AP23" s="9" t="str">
        <f t="shared" si="13"/>
        <v/>
      </c>
      <c r="AQ23" s="9" t="str">
        <f t="shared" si="14"/>
        <v/>
      </c>
      <c r="AR23" s="9" t="str">
        <f t="shared" si="15"/>
        <v/>
      </c>
      <c r="AS23" s="9" t="str">
        <f t="shared" si="16"/>
        <v/>
      </c>
      <c r="AT23" s="9" t="str">
        <f t="shared" si="17"/>
        <v/>
      </c>
      <c r="AU23" s="9" t="str">
        <f t="shared" si="18"/>
        <v/>
      </c>
      <c r="AV23" s="11"/>
      <c r="BZ23" s="45"/>
      <c r="CA23" s="66" t="str">
        <f t="shared" si="19"/>
        <v>18</v>
      </c>
    </row>
    <row r="24" spans="1:79" s="1" customFormat="1" ht="16.5" customHeight="1" x14ac:dyDescent="0.25">
      <c r="A24" s="1" t="str">
        <f>IF(Leyendas!$E$2&lt;&gt;"",Leyendas!$E$2,IF(Leyendas!$D$2&lt;&gt;"",Leyendas!$D$2,Leyendas!$C$2))</f>
        <v>Establec. 01</v>
      </c>
      <c r="B24" s="1">
        <v>2019</v>
      </c>
      <c r="C24" s="4" t="s">
        <v>51</v>
      </c>
      <c r="D24" s="5"/>
      <c r="E24" s="5"/>
      <c r="F24" s="60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  <c r="AA24" s="8"/>
      <c r="AB24" s="8"/>
      <c r="AC24" s="8"/>
      <c r="AD24" s="9" t="str">
        <f t="shared" si="0"/>
        <v/>
      </c>
      <c r="AE24" s="9" t="str">
        <f t="shared" si="1"/>
        <v/>
      </c>
      <c r="AF24" s="9" t="str">
        <f t="shared" si="2"/>
        <v/>
      </c>
      <c r="AG24" s="9" t="str">
        <f t="shared" si="3"/>
        <v/>
      </c>
      <c r="AH24" s="9" t="str">
        <f t="shared" si="4"/>
        <v/>
      </c>
      <c r="AI24" s="9" t="str">
        <f t="shared" si="5"/>
        <v/>
      </c>
      <c r="AJ24" s="9" t="str">
        <f t="shared" si="6"/>
        <v/>
      </c>
      <c r="AK24" s="9" t="str">
        <f t="shared" si="7"/>
        <v/>
      </c>
      <c r="AL24" s="10" t="str">
        <f t="shared" si="8"/>
        <v/>
      </c>
      <c r="AM24" s="9" t="str">
        <f t="shared" si="10"/>
        <v/>
      </c>
      <c r="AN24" s="9" t="str">
        <f t="shared" si="11"/>
        <v/>
      </c>
      <c r="AO24" s="9" t="str">
        <f t="shared" si="12"/>
        <v/>
      </c>
      <c r="AP24" s="9" t="str">
        <f t="shared" si="13"/>
        <v/>
      </c>
      <c r="AQ24" s="9" t="str">
        <f t="shared" si="14"/>
        <v/>
      </c>
      <c r="AR24" s="9" t="str">
        <f t="shared" si="15"/>
        <v/>
      </c>
      <c r="AS24" s="9" t="str">
        <f t="shared" si="16"/>
        <v/>
      </c>
      <c r="AT24" s="9" t="str">
        <f t="shared" si="17"/>
        <v/>
      </c>
      <c r="AU24" s="9" t="str">
        <f t="shared" si="18"/>
        <v/>
      </c>
      <c r="AV24" s="11"/>
      <c r="BZ24" s="45"/>
      <c r="CA24" s="66" t="str">
        <f t="shared" si="19"/>
        <v>19</v>
      </c>
    </row>
    <row r="25" spans="1:79" s="1" customFormat="1" ht="16.5" customHeight="1" x14ac:dyDescent="0.25">
      <c r="A25" s="1" t="str">
        <f>IF(Leyendas!$E$2&lt;&gt;"",Leyendas!$E$2,IF(Leyendas!$D$2&lt;&gt;"",Leyendas!$D$2,Leyendas!$C$2))</f>
        <v>Establec. 01</v>
      </c>
      <c r="B25" s="1">
        <v>2019</v>
      </c>
      <c r="C25" s="4" t="s">
        <v>52</v>
      </c>
      <c r="D25" s="5"/>
      <c r="E25" s="5"/>
      <c r="F25" s="60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  <c r="AA25" s="8"/>
      <c r="AB25" s="8"/>
      <c r="AC25" s="8"/>
      <c r="AD25" s="9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H25" s="9" t="str">
        <f t="shared" si="4"/>
        <v/>
      </c>
      <c r="AI25" s="9" t="str">
        <f t="shared" si="5"/>
        <v/>
      </c>
      <c r="AJ25" s="9" t="str">
        <f t="shared" si="6"/>
        <v/>
      </c>
      <c r="AK25" s="9" t="str">
        <f t="shared" si="7"/>
        <v/>
      </c>
      <c r="AL25" s="10" t="str">
        <f t="shared" si="8"/>
        <v/>
      </c>
      <c r="AM25" s="9" t="str">
        <f t="shared" si="10"/>
        <v/>
      </c>
      <c r="AN25" s="9" t="str">
        <f t="shared" si="11"/>
        <v/>
      </c>
      <c r="AO25" s="9" t="str">
        <f t="shared" si="12"/>
        <v/>
      </c>
      <c r="AP25" s="9" t="str">
        <f t="shared" si="13"/>
        <v/>
      </c>
      <c r="AQ25" s="9" t="str">
        <f t="shared" si="14"/>
        <v/>
      </c>
      <c r="AR25" s="9" t="str">
        <f t="shared" si="15"/>
        <v/>
      </c>
      <c r="AS25" s="9" t="str">
        <f t="shared" si="16"/>
        <v/>
      </c>
      <c r="AT25" s="9" t="str">
        <f t="shared" si="17"/>
        <v/>
      </c>
      <c r="AU25" s="9" t="str">
        <f t="shared" si="18"/>
        <v/>
      </c>
      <c r="AV25" s="11"/>
      <c r="BZ25" s="45"/>
      <c r="CA25" s="66" t="str">
        <f t="shared" si="19"/>
        <v>20</v>
      </c>
    </row>
    <row r="26" spans="1:79" s="1" customFormat="1" ht="15.75" x14ac:dyDescent="0.25">
      <c r="A26" s="1" t="str">
        <f>IF(Leyendas!$E$2&lt;&gt;"",Leyendas!$E$2,IF(Leyendas!$D$2&lt;&gt;"",Leyendas!$D$2,Leyendas!$C$2))</f>
        <v>Establec. 01</v>
      </c>
      <c r="B26" s="1">
        <v>2019</v>
      </c>
      <c r="C26" s="4" t="s">
        <v>53</v>
      </c>
      <c r="D26" s="5"/>
      <c r="E26" s="5"/>
      <c r="F26" s="60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  <c r="AA26" s="8"/>
      <c r="AB26" s="8"/>
      <c r="AC26" s="8"/>
      <c r="AD26" s="9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H26" s="9" t="str">
        <f t="shared" si="4"/>
        <v/>
      </c>
      <c r="AI26" s="9" t="str">
        <f t="shared" si="5"/>
        <v/>
      </c>
      <c r="AJ26" s="9" t="str">
        <f t="shared" si="6"/>
        <v/>
      </c>
      <c r="AK26" s="9" t="str">
        <f t="shared" si="7"/>
        <v/>
      </c>
      <c r="AL26" s="10" t="str">
        <f t="shared" si="8"/>
        <v/>
      </c>
      <c r="AM26" s="9" t="str">
        <f t="shared" si="10"/>
        <v/>
      </c>
      <c r="AN26" s="9" t="str">
        <f t="shared" si="11"/>
        <v/>
      </c>
      <c r="AO26" s="9" t="str">
        <f t="shared" si="12"/>
        <v/>
      </c>
      <c r="AP26" s="9" t="str">
        <f t="shared" si="13"/>
        <v/>
      </c>
      <c r="AQ26" s="9" t="str">
        <f t="shared" si="14"/>
        <v/>
      </c>
      <c r="AR26" s="9" t="str">
        <f t="shared" si="15"/>
        <v/>
      </c>
      <c r="AS26" s="9" t="str">
        <f t="shared" si="16"/>
        <v/>
      </c>
      <c r="AT26" s="9" t="str">
        <f t="shared" si="17"/>
        <v/>
      </c>
      <c r="AU26" s="9" t="str">
        <f t="shared" si="18"/>
        <v/>
      </c>
      <c r="AV26" s="11"/>
      <c r="BZ26" s="45"/>
      <c r="CA26" s="66" t="str">
        <f t="shared" si="19"/>
        <v>21</v>
      </c>
    </row>
    <row r="27" spans="1:79" s="1" customFormat="1" ht="15.75" x14ac:dyDescent="0.25">
      <c r="A27" s="1" t="str">
        <f>IF(Leyendas!$E$2&lt;&gt;"",Leyendas!$E$2,IF(Leyendas!$D$2&lt;&gt;"",Leyendas!$D$2,Leyendas!$C$2))</f>
        <v>Establec. 01</v>
      </c>
      <c r="B27" s="1">
        <v>2019</v>
      </c>
      <c r="C27" s="4" t="s">
        <v>54</v>
      </c>
      <c r="D27" s="5"/>
      <c r="E27" s="5"/>
      <c r="F27" s="62"/>
      <c r="G27" s="17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  <c r="AA27" s="8"/>
      <c r="AB27" s="8"/>
      <c r="AC27" s="8"/>
      <c r="AD27" s="9" t="str">
        <f t="shared" si="0"/>
        <v/>
      </c>
      <c r="AE27" s="9" t="str">
        <f t="shared" si="1"/>
        <v/>
      </c>
      <c r="AF27" s="9" t="str">
        <f t="shared" si="2"/>
        <v/>
      </c>
      <c r="AG27" s="9" t="str">
        <f t="shared" si="3"/>
        <v/>
      </c>
      <c r="AH27" s="9" t="str">
        <f t="shared" si="4"/>
        <v/>
      </c>
      <c r="AI27" s="9" t="str">
        <f t="shared" si="5"/>
        <v/>
      </c>
      <c r="AJ27" s="9" t="str">
        <f t="shared" si="6"/>
        <v/>
      </c>
      <c r="AK27" s="9" t="str">
        <f t="shared" si="7"/>
        <v/>
      </c>
      <c r="AL27" s="10" t="str">
        <f t="shared" si="8"/>
        <v/>
      </c>
      <c r="AM27" s="9" t="str">
        <f t="shared" si="10"/>
        <v/>
      </c>
      <c r="AN27" s="9" t="str">
        <f t="shared" si="11"/>
        <v/>
      </c>
      <c r="AO27" s="9" t="str">
        <f t="shared" si="12"/>
        <v/>
      </c>
      <c r="AP27" s="9" t="str">
        <f t="shared" si="13"/>
        <v/>
      </c>
      <c r="AQ27" s="9" t="str">
        <f t="shared" si="14"/>
        <v/>
      </c>
      <c r="AR27" s="9" t="str">
        <f t="shared" si="15"/>
        <v/>
      </c>
      <c r="AS27" s="9" t="str">
        <f t="shared" si="16"/>
        <v/>
      </c>
      <c r="AT27" s="9" t="str">
        <f t="shared" si="17"/>
        <v/>
      </c>
      <c r="AU27" s="9" t="str">
        <f t="shared" si="18"/>
        <v/>
      </c>
      <c r="AV27" s="11"/>
      <c r="BZ27" s="45"/>
      <c r="CA27" s="66" t="str">
        <f t="shared" si="19"/>
        <v>22</v>
      </c>
    </row>
    <row r="28" spans="1:79" s="1" customFormat="1" ht="15.75" x14ac:dyDescent="0.25">
      <c r="A28" s="1" t="str">
        <f>IF(Leyendas!$E$2&lt;&gt;"",Leyendas!$E$2,IF(Leyendas!$D$2&lt;&gt;"",Leyendas!$D$2,Leyendas!$C$2))</f>
        <v>Establec. 01</v>
      </c>
      <c r="B28" s="1">
        <v>2019</v>
      </c>
      <c r="C28" s="4" t="s">
        <v>55</v>
      </c>
      <c r="D28" s="5"/>
      <c r="E28" s="5"/>
      <c r="F28" s="62"/>
      <c r="G28" s="17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  <c r="AA28" s="8"/>
      <c r="AB28" s="8"/>
      <c r="AC28" s="8"/>
      <c r="AD28" s="9" t="str">
        <f t="shared" si="0"/>
        <v/>
      </c>
      <c r="AE28" s="9" t="str">
        <f t="shared" si="1"/>
        <v/>
      </c>
      <c r="AF28" s="9" t="str">
        <f t="shared" si="2"/>
        <v/>
      </c>
      <c r="AG28" s="9" t="str">
        <f t="shared" si="3"/>
        <v/>
      </c>
      <c r="AH28" s="9" t="str">
        <f t="shared" si="4"/>
        <v/>
      </c>
      <c r="AI28" s="9" t="str">
        <f t="shared" si="5"/>
        <v/>
      </c>
      <c r="AJ28" s="9" t="str">
        <f t="shared" si="6"/>
        <v/>
      </c>
      <c r="AK28" s="9" t="str">
        <f t="shared" si="7"/>
        <v/>
      </c>
      <c r="AL28" s="10" t="str">
        <f t="shared" si="8"/>
        <v/>
      </c>
      <c r="AM28" s="9" t="str">
        <f t="shared" si="10"/>
        <v/>
      </c>
      <c r="AN28" s="9" t="str">
        <f t="shared" si="11"/>
        <v/>
      </c>
      <c r="AO28" s="9" t="str">
        <f t="shared" si="12"/>
        <v/>
      </c>
      <c r="AP28" s="9" t="str">
        <f t="shared" si="13"/>
        <v/>
      </c>
      <c r="AQ28" s="9" t="str">
        <f t="shared" si="14"/>
        <v/>
      </c>
      <c r="AR28" s="9" t="str">
        <f t="shared" si="15"/>
        <v/>
      </c>
      <c r="AS28" s="9" t="str">
        <f t="shared" si="16"/>
        <v/>
      </c>
      <c r="AT28" s="9" t="str">
        <f t="shared" si="17"/>
        <v/>
      </c>
      <c r="AU28" s="9" t="str">
        <f t="shared" si="18"/>
        <v/>
      </c>
      <c r="AV28" s="11"/>
      <c r="BZ28" s="45"/>
      <c r="CA28" s="66" t="str">
        <f t="shared" si="19"/>
        <v>23</v>
      </c>
    </row>
    <row r="29" spans="1:79" s="1" customFormat="1" ht="15.75" x14ac:dyDescent="0.25">
      <c r="A29" s="1" t="str">
        <f>IF(Leyendas!$E$2&lt;&gt;"",Leyendas!$E$2,IF(Leyendas!$D$2&lt;&gt;"",Leyendas!$D$2,Leyendas!$C$2))</f>
        <v>Establec. 01</v>
      </c>
      <c r="B29" s="1">
        <v>2019</v>
      </c>
      <c r="C29" s="4" t="s">
        <v>56</v>
      </c>
      <c r="D29" s="5"/>
      <c r="E29" s="5"/>
      <c r="F29" s="62"/>
      <c r="G29" s="17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  <c r="AA29" s="8"/>
      <c r="AB29" s="8"/>
      <c r="AC29" s="8"/>
      <c r="AD29" s="9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H29" s="9" t="str">
        <f t="shared" si="4"/>
        <v/>
      </c>
      <c r="AI29" s="9" t="str">
        <f t="shared" si="5"/>
        <v/>
      </c>
      <c r="AJ29" s="9" t="str">
        <f t="shared" si="6"/>
        <v/>
      </c>
      <c r="AK29" s="9" t="str">
        <f t="shared" si="7"/>
        <v/>
      </c>
      <c r="AL29" s="10" t="str">
        <f t="shared" si="8"/>
        <v/>
      </c>
      <c r="AM29" s="9" t="str">
        <f t="shared" si="10"/>
        <v/>
      </c>
      <c r="AN29" s="9" t="str">
        <f t="shared" si="11"/>
        <v/>
      </c>
      <c r="AO29" s="9" t="str">
        <f t="shared" si="12"/>
        <v/>
      </c>
      <c r="AP29" s="9" t="str">
        <f t="shared" si="13"/>
        <v/>
      </c>
      <c r="AQ29" s="9" t="str">
        <f t="shared" si="14"/>
        <v/>
      </c>
      <c r="AR29" s="9" t="str">
        <f t="shared" si="15"/>
        <v/>
      </c>
      <c r="AS29" s="9" t="str">
        <f t="shared" si="16"/>
        <v/>
      </c>
      <c r="AT29" s="9" t="str">
        <f t="shared" si="17"/>
        <v/>
      </c>
      <c r="AU29" s="9" t="str">
        <f t="shared" si="18"/>
        <v/>
      </c>
      <c r="AV29" s="11"/>
      <c r="BZ29" s="45"/>
      <c r="CA29" s="66" t="str">
        <f t="shared" si="19"/>
        <v>24</v>
      </c>
    </row>
    <row r="30" spans="1:79" s="1" customFormat="1" ht="15.75" x14ac:dyDescent="0.25">
      <c r="A30" s="1" t="str">
        <f>IF(Leyendas!$E$2&lt;&gt;"",Leyendas!$E$2,IF(Leyendas!$D$2&lt;&gt;"",Leyendas!$D$2,Leyendas!$C$2))</f>
        <v>Establec. 01</v>
      </c>
      <c r="B30" s="1">
        <v>2019</v>
      </c>
      <c r="C30" s="4" t="s">
        <v>57</v>
      </c>
      <c r="D30" s="5"/>
      <c r="E30" s="5"/>
      <c r="F30" s="62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9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H30" s="9" t="str">
        <f t="shared" si="4"/>
        <v/>
      </c>
      <c r="AI30" s="9" t="str">
        <f t="shared" si="5"/>
        <v/>
      </c>
      <c r="AJ30" s="9" t="str">
        <f t="shared" si="6"/>
        <v/>
      </c>
      <c r="AK30" s="9" t="str">
        <f t="shared" si="7"/>
        <v/>
      </c>
      <c r="AL30" s="10" t="str">
        <f t="shared" si="8"/>
        <v/>
      </c>
      <c r="AM30" s="9" t="str">
        <f t="shared" si="10"/>
        <v/>
      </c>
      <c r="AN30" s="9" t="str">
        <f t="shared" si="11"/>
        <v/>
      </c>
      <c r="AO30" s="9" t="str">
        <f t="shared" si="12"/>
        <v/>
      </c>
      <c r="AP30" s="9" t="str">
        <f t="shared" si="13"/>
        <v/>
      </c>
      <c r="AQ30" s="9" t="str">
        <f t="shared" si="14"/>
        <v/>
      </c>
      <c r="AR30" s="9" t="str">
        <f t="shared" si="15"/>
        <v/>
      </c>
      <c r="AS30" s="9" t="str">
        <f t="shared" si="16"/>
        <v/>
      </c>
      <c r="AT30" s="9" t="str">
        <f t="shared" si="17"/>
        <v/>
      </c>
      <c r="AU30" s="9" t="str">
        <f t="shared" si="18"/>
        <v/>
      </c>
      <c r="AV30" s="11"/>
      <c r="BZ30" s="45"/>
      <c r="CA30" s="66" t="str">
        <f t="shared" si="19"/>
        <v>25</v>
      </c>
    </row>
    <row r="31" spans="1:79" s="1" customFormat="1" ht="15.75" x14ac:dyDescent="0.25">
      <c r="A31" s="1" t="str">
        <f>IF(Leyendas!$E$2&lt;&gt;"",Leyendas!$E$2,IF(Leyendas!$D$2&lt;&gt;"",Leyendas!$D$2,Leyendas!$C$2))</f>
        <v>Establec. 01</v>
      </c>
      <c r="B31" s="1">
        <v>2019</v>
      </c>
      <c r="C31" s="4" t="s">
        <v>58</v>
      </c>
      <c r="D31" s="5"/>
      <c r="E31" s="5"/>
      <c r="F31" s="60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  <c r="AA31" s="8"/>
      <c r="AB31" s="8"/>
      <c r="AC31" s="8"/>
      <c r="AD31" s="9" t="str">
        <f t="shared" si="0"/>
        <v/>
      </c>
      <c r="AE31" s="9" t="str">
        <f t="shared" si="1"/>
        <v/>
      </c>
      <c r="AF31" s="9" t="str">
        <f t="shared" si="2"/>
        <v/>
      </c>
      <c r="AG31" s="9" t="str">
        <f t="shared" si="3"/>
        <v/>
      </c>
      <c r="AH31" s="9" t="str">
        <f t="shared" si="4"/>
        <v/>
      </c>
      <c r="AI31" s="9" t="str">
        <f t="shared" si="5"/>
        <v/>
      </c>
      <c r="AJ31" s="9" t="str">
        <f t="shared" si="6"/>
        <v/>
      </c>
      <c r="AK31" s="9" t="str">
        <f t="shared" si="7"/>
        <v/>
      </c>
      <c r="AL31" s="10" t="str">
        <f t="shared" si="8"/>
        <v/>
      </c>
      <c r="AM31" s="9" t="str">
        <f t="shared" si="10"/>
        <v/>
      </c>
      <c r="AN31" s="9" t="str">
        <f t="shared" si="11"/>
        <v/>
      </c>
      <c r="AO31" s="9" t="str">
        <f t="shared" si="12"/>
        <v/>
      </c>
      <c r="AP31" s="9" t="str">
        <f t="shared" si="13"/>
        <v/>
      </c>
      <c r="AQ31" s="9" t="str">
        <f t="shared" si="14"/>
        <v/>
      </c>
      <c r="AR31" s="9" t="str">
        <f t="shared" si="15"/>
        <v/>
      </c>
      <c r="AS31" s="9" t="str">
        <f t="shared" si="16"/>
        <v/>
      </c>
      <c r="AT31" s="9" t="str">
        <f t="shared" si="17"/>
        <v/>
      </c>
      <c r="AU31" s="9" t="str">
        <f t="shared" si="18"/>
        <v/>
      </c>
      <c r="AV31" s="11"/>
      <c r="BZ31" s="45"/>
      <c r="CA31" s="66" t="str">
        <f t="shared" si="19"/>
        <v>26</v>
      </c>
    </row>
    <row r="32" spans="1:79" s="1" customFormat="1" ht="15.75" x14ac:dyDescent="0.25">
      <c r="A32" s="1" t="str">
        <f>IF(Leyendas!$E$2&lt;&gt;"",Leyendas!$E$2,IF(Leyendas!$D$2&lt;&gt;"",Leyendas!$D$2,Leyendas!$C$2))</f>
        <v>Establec. 01</v>
      </c>
      <c r="B32" s="1">
        <v>2019</v>
      </c>
      <c r="C32" s="4" t="s">
        <v>59</v>
      </c>
      <c r="D32" s="5"/>
      <c r="E32" s="5"/>
      <c r="F32" s="60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  <c r="AA32" s="8"/>
      <c r="AB32" s="8"/>
      <c r="AC32" s="8"/>
      <c r="AD32" s="9" t="str">
        <f t="shared" si="0"/>
        <v/>
      </c>
      <c r="AE32" s="9" t="str">
        <f t="shared" si="1"/>
        <v/>
      </c>
      <c r="AF32" s="9" t="str">
        <f t="shared" si="2"/>
        <v/>
      </c>
      <c r="AG32" s="9" t="str">
        <f t="shared" si="3"/>
        <v/>
      </c>
      <c r="AH32" s="9" t="str">
        <f t="shared" si="4"/>
        <v/>
      </c>
      <c r="AI32" s="9" t="str">
        <f t="shared" si="5"/>
        <v/>
      </c>
      <c r="AJ32" s="9" t="str">
        <f t="shared" si="6"/>
        <v/>
      </c>
      <c r="AK32" s="9" t="str">
        <f t="shared" si="7"/>
        <v/>
      </c>
      <c r="AL32" s="10" t="str">
        <f t="shared" si="8"/>
        <v/>
      </c>
      <c r="AM32" s="9" t="str">
        <f t="shared" si="10"/>
        <v/>
      </c>
      <c r="AN32" s="9" t="str">
        <f t="shared" si="11"/>
        <v/>
      </c>
      <c r="AO32" s="9" t="str">
        <f t="shared" si="12"/>
        <v/>
      </c>
      <c r="AP32" s="9" t="str">
        <f t="shared" si="13"/>
        <v/>
      </c>
      <c r="AQ32" s="9" t="str">
        <f t="shared" si="14"/>
        <v/>
      </c>
      <c r="AR32" s="9" t="str">
        <f t="shared" si="15"/>
        <v/>
      </c>
      <c r="AS32" s="9" t="str">
        <f t="shared" si="16"/>
        <v/>
      </c>
      <c r="AT32" s="9" t="str">
        <f t="shared" si="17"/>
        <v/>
      </c>
      <c r="AU32" s="9" t="str">
        <f t="shared" si="18"/>
        <v/>
      </c>
      <c r="AV32" s="11"/>
      <c r="BZ32" s="45"/>
      <c r="CA32" s="66" t="str">
        <f t="shared" si="19"/>
        <v>27</v>
      </c>
    </row>
    <row r="33" spans="1:79" ht="15.75" x14ac:dyDescent="0.25">
      <c r="A33" s="1" t="str">
        <f>IF(Leyendas!$E$2&lt;&gt;"",Leyendas!$E$2,IF(Leyendas!$D$2&lt;&gt;"",Leyendas!$D$2,Leyendas!$C$2))</f>
        <v>Establec. 01</v>
      </c>
      <c r="B33" s="1">
        <v>2019</v>
      </c>
      <c r="C33" s="4" t="s">
        <v>60</v>
      </c>
      <c r="D33" s="5"/>
      <c r="E33" s="5"/>
      <c r="F33" s="60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  <c r="AA33" s="8"/>
      <c r="AB33" s="8"/>
      <c r="AC33" s="8"/>
      <c r="AD33" s="9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  <c r="AH33" s="9" t="str">
        <f t="shared" si="4"/>
        <v/>
      </c>
      <c r="AI33" s="9" t="str">
        <f t="shared" si="5"/>
        <v/>
      </c>
      <c r="AJ33" s="9" t="str">
        <f t="shared" si="6"/>
        <v/>
      </c>
      <c r="AK33" s="9" t="str">
        <f t="shared" si="7"/>
        <v/>
      </c>
      <c r="AL33" s="10" t="str">
        <f t="shared" si="8"/>
        <v/>
      </c>
      <c r="AM33" s="9" t="str">
        <f t="shared" si="10"/>
        <v/>
      </c>
      <c r="AN33" s="9" t="str">
        <f t="shared" si="11"/>
        <v/>
      </c>
      <c r="AO33" s="9" t="str">
        <f t="shared" si="12"/>
        <v/>
      </c>
      <c r="AP33" s="9" t="str">
        <f t="shared" si="13"/>
        <v/>
      </c>
      <c r="AQ33" s="9" t="str">
        <f t="shared" si="14"/>
        <v/>
      </c>
      <c r="AR33" s="9" t="str">
        <f t="shared" si="15"/>
        <v/>
      </c>
      <c r="AS33" s="9" t="str">
        <f t="shared" si="16"/>
        <v/>
      </c>
      <c r="AT33" s="9" t="str">
        <f t="shared" si="17"/>
        <v/>
      </c>
      <c r="AU33" s="9" t="str">
        <f t="shared" si="18"/>
        <v/>
      </c>
      <c r="AV33" s="11"/>
      <c r="BZ33" s="45"/>
      <c r="CA33" s="66" t="str">
        <f t="shared" si="19"/>
        <v>28</v>
      </c>
    </row>
    <row r="34" spans="1:79" ht="15.75" x14ac:dyDescent="0.25">
      <c r="A34" s="1" t="str">
        <f>IF(Leyendas!$E$2&lt;&gt;"",Leyendas!$E$2,IF(Leyendas!$D$2&lt;&gt;"",Leyendas!$D$2,Leyendas!$C$2))</f>
        <v>Establec. 01</v>
      </c>
      <c r="B34" s="1">
        <v>2019</v>
      </c>
      <c r="C34" s="4" t="s">
        <v>61</v>
      </c>
      <c r="D34" s="5"/>
      <c r="E34" s="5"/>
      <c r="F34" s="60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  <c r="AA34" s="8"/>
      <c r="AB34" s="8"/>
      <c r="AC34" s="8"/>
      <c r="AD34" s="9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  <c r="AH34" s="9" t="str">
        <f t="shared" si="4"/>
        <v/>
      </c>
      <c r="AI34" s="9" t="str">
        <f t="shared" si="5"/>
        <v/>
      </c>
      <c r="AJ34" s="9" t="str">
        <f t="shared" si="6"/>
        <v/>
      </c>
      <c r="AK34" s="9" t="str">
        <f t="shared" si="7"/>
        <v/>
      </c>
      <c r="AL34" s="10" t="str">
        <f t="shared" si="8"/>
        <v/>
      </c>
      <c r="AM34" s="9" t="str">
        <f t="shared" si="10"/>
        <v/>
      </c>
      <c r="AN34" s="9" t="str">
        <f t="shared" si="11"/>
        <v/>
      </c>
      <c r="AO34" s="9" t="str">
        <f t="shared" si="12"/>
        <v/>
      </c>
      <c r="AP34" s="9" t="str">
        <f t="shared" si="13"/>
        <v/>
      </c>
      <c r="AQ34" s="9" t="str">
        <f t="shared" si="14"/>
        <v/>
      </c>
      <c r="AR34" s="9" t="str">
        <f t="shared" si="15"/>
        <v/>
      </c>
      <c r="AS34" s="9" t="str">
        <f t="shared" si="16"/>
        <v/>
      </c>
      <c r="AT34" s="9" t="str">
        <f t="shared" si="17"/>
        <v/>
      </c>
      <c r="AU34" s="9" t="str">
        <f t="shared" si="18"/>
        <v/>
      </c>
      <c r="AV34" s="11"/>
      <c r="BZ34" s="45"/>
      <c r="CA34" s="66" t="str">
        <f t="shared" si="19"/>
        <v>29</v>
      </c>
    </row>
    <row r="35" spans="1:79" ht="15.75" x14ac:dyDescent="0.25">
      <c r="A35" s="1" t="str">
        <f>IF(Leyendas!$E$2&lt;&gt;"",Leyendas!$E$2,IF(Leyendas!$D$2&lt;&gt;"",Leyendas!$D$2,Leyendas!$C$2))</f>
        <v>Establec. 01</v>
      </c>
      <c r="B35" s="1">
        <v>2019</v>
      </c>
      <c r="C35" s="4" t="s">
        <v>62</v>
      </c>
      <c r="D35" s="5"/>
      <c r="E35" s="5"/>
      <c r="F35" s="60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  <c r="AA35" s="8"/>
      <c r="AB35" s="8"/>
      <c r="AC35" s="8"/>
      <c r="AD35" s="9" t="str">
        <f t="shared" si="0"/>
        <v/>
      </c>
      <c r="AE35" s="9" t="str">
        <f t="shared" si="1"/>
        <v/>
      </c>
      <c r="AF35" s="9" t="str">
        <f t="shared" si="2"/>
        <v/>
      </c>
      <c r="AG35" s="9" t="str">
        <f t="shared" si="3"/>
        <v/>
      </c>
      <c r="AH35" s="9" t="str">
        <f t="shared" si="4"/>
        <v/>
      </c>
      <c r="AI35" s="9" t="str">
        <f t="shared" si="5"/>
        <v/>
      </c>
      <c r="AJ35" s="9" t="str">
        <f t="shared" si="6"/>
        <v/>
      </c>
      <c r="AK35" s="9" t="str">
        <f t="shared" si="7"/>
        <v/>
      </c>
      <c r="AL35" s="10" t="str">
        <f t="shared" si="8"/>
        <v/>
      </c>
      <c r="AM35" s="9" t="str">
        <f t="shared" si="10"/>
        <v/>
      </c>
      <c r="AN35" s="9" t="str">
        <f t="shared" si="11"/>
        <v/>
      </c>
      <c r="AO35" s="9" t="str">
        <f t="shared" si="12"/>
        <v/>
      </c>
      <c r="AP35" s="9" t="str">
        <f t="shared" si="13"/>
        <v/>
      </c>
      <c r="AQ35" s="9" t="str">
        <f t="shared" si="14"/>
        <v/>
      </c>
      <c r="AR35" s="9" t="str">
        <f t="shared" si="15"/>
        <v/>
      </c>
      <c r="AS35" s="9" t="str">
        <f t="shared" si="16"/>
        <v/>
      </c>
      <c r="AT35" s="9" t="str">
        <f t="shared" si="17"/>
        <v/>
      </c>
      <c r="AU35" s="9" t="str">
        <f t="shared" si="18"/>
        <v/>
      </c>
      <c r="AV35" s="11"/>
      <c r="BZ35" s="45"/>
      <c r="CA35" s="66" t="str">
        <f t="shared" si="19"/>
        <v>30</v>
      </c>
    </row>
    <row r="36" spans="1:79" ht="15.75" x14ac:dyDescent="0.25">
      <c r="A36" s="1" t="str">
        <f>IF(Leyendas!$E$2&lt;&gt;"",Leyendas!$E$2,IF(Leyendas!$D$2&lt;&gt;"",Leyendas!$D$2,Leyendas!$C$2))</f>
        <v>Establec. 01</v>
      </c>
      <c r="B36" s="1">
        <v>2019</v>
      </c>
      <c r="C36" s="4" t="s">
        <v>63</v>
      </c>
      <c r="D36" s="5"/>
      <c r="E36" s="5"/>
      <c r="F36" s="60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  <c r="AA36" s="8"/>
      <c r="AB36" s="8"/>
      <c r="AC36" s="8"/>
      <c r="AD36" s="9" t="str">
        <f t="shared" si="0"/>
        <v/>
      </c>
      <c r="AE36" s="9" t="str">
        <f t="shared" si="1"/>
        <v/>
      </c>
      <c r="AF36" s="9" t="str">
        <f t="shared" si="2"/>
        <v/>
      </c>
      <c r="AG36" s="9" t="str">
        <f t="shared" si="3"/>
        <v/>
      </c>
      <c r="AH36" s="9" t="str">
        <f t="shared" si="4"/>
        <v/>
      </c>
      <c r="AI36" s="9" t="str">
        <f t="shared" si="5"/>
        <v/>
      </c>
      <c r="AJ36" s="9" t="str">
        <f t="shared" si="6"/>
        <v/>
      </c>
      <c r="AK36" s="9" t="str">
        <f t="shared" si="7"/>
        <v/>
      </c>
      <c r="AL36" s="10" t="str">
        <f t="shared" si="8"/>
        <v/>
      </c>
      <c r="AM36" s="9" t="str">
        <f t="shared" si="10"/>
        <v/>
      </c>
      <c r="AN36" s="9" t="str">
        <f t="shared" si="11"/>
        <v/>
      </c>
      <c r="AO36" s="9" t="str">
        <f t="shared" si="12"/>
        <v/>
      </c>
      <c r="AP36" s="9" t="str">
        <f t="shared" si="13"/>
        <v/>
      </c>
      <c r="AQ36" s="9" t="str">
        <f t="shared" si="14"/>
        <v/>
      </c>
      <c r="AR36" s="9" t="str">
        <f t="shared" si="15"/>
        <v/>
      </c>
      <c r="AS36" s="9" t="str">
        <f t="shared" si="16"/>
        <v/>
      </c>
      <c r="AT36" s="9" t="str">
        <f t="shared" si="17"/>
        <v/>
      </c>
      <c r="AU36" s="9" t="str">
        <f t="shared" si="18"/>
        <v/>
      </c>
      <c r="AV36" s="11"/>
      <c r="BZ36" s="45"/>
      <c r="CA36" s="66" t="str">
        <f t="shared" si="19"/>
        <v>31</v>
      </c>
    </row>
    <row r="37" spans="1:79" ht="15.75" x14ac:dyDescent="0.25">
      <c r="A37" s="1" t="str">
        <f>IF(Leyendas!$E$2&lt;&gt;"",Leyendas!$E$2,IF(Leyendas!$D$2&lt;&gt;"",Leyendas!$D$2,Leyendas!$C$2))</f>
        <v>Establec. 01</v>
      </c>
      <c r="B37" s="1">
        <v>2019</v>
      </c>
      <c r="C37" s="4" t="s">
        <v>64</v>
      </c>
      <c r="D37" s="5"/>
      <c r="E37" s="5"/>
      <c r="F37" s="60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  <c r="AA37" s="8"/>
      <c r="AB37" s="8"/>
      <c r="AC37" s="8"/>
      <c r="AD37" s="9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  <c r="AH37" s="9" t="str">
        <f t="shared" si="4"/>
        <v/>
      </c>
      <c r="AI37" s="9" t="str">
        <f t="shared" si="5"/>
        <v/>
      </c>
      <c r="AJ37" s="9" t="str">
        <f t="shared" si="6"/>
        <v/>
      </c>
      <c r="AK37" s="9" t="str">
        <f t="shared" si="7"/>
        <v/>
      </c>
      <c r="AL37" s="10" t="str">
        <f t="shared" si="8"/>
        <v/>
      </c>
      <c r="AM37" s="9" t="str">
        <f t="shared" si="10"/>
        <v/>
      </c>
      <c r="AN37" s="9" t="str">
        <f t="shared" si="11"/>
        <v/>
      </c>
      <c r="AO37" s="9" t="str">
        <f t="shared" si="12"/>
        <v/>
      </c>
      <c r="AP37" s="9" t="str">
        <f t="shared" si="13"/>
        <v/>
      </c>
      <c r="AQ37" s="9" t="str">
        <f t="shared" si="14"/>
        <v/>
      </c>
      <c r="AR37" s="9" t="str">
        <f t="shared" si="15"/>
        <v/>
      </c>
      <c r="AS37" s="9" t="str">
        <f t="shared" si="16"/>
        <v/>
      </c>
      <c r="AT37" s="9" t="str">
        <f t="shared" si="17"/>
        <v/>
      </c>
      <c r="AU37" s="9" t="str">
        <f t="shared" si="18"/>
        <v/>
      </c>
      <c r="AV37" s="11"/>
      <c r="BZ37" s="45"/>
      <c r="CA37" s="66" t="str">
        <f t="shared" si="19"/>
        <v>32</v>
      </c>
    </row>
    <row r="38" spans="1:79" ht="15.75" x14ac:dyDescent="0.25">
      <c r="A38" s="1" t="str">
        <f>IF(Leyendas!$E$2&lt;&gt;"",Leyendas!$E$2,IF(Leyendas!$D$2&lt;&gt;"",Leyendas!$D$2,Leyendas!$C$2))</f>
        <v>Establec. 01</v>
      </c>
      <c r="B38" s="1">
        <v>2019</v>
      </c>
      <c r="C38" s="4" t="s">
        <v>65</v>
      </c>
      <c r="D38" s="5"/>
      <c r="E38" s="5"/>
      <c r="F38" s="60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  <c r="AA38" s="8"/>
      <c r="AB38" s="8"/>
      <c r="AC38" s="8"/>
      <c r="AD38" s="9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ref="AG38:AG58" si="20">IF($AB38=0,"",D38/$AB38)</f>
        <v/>
      </c>
      <c r="AH38" s="9" t="str">
        <f t="shared" ref="AH38:AH58" si="21">IF($AB38=0,"",E38/$AB38)</f>
        <v/>
      </c>
      <c r="AI38" s="9" t="str">
        <f t="shared" ref="AI38:AI58" si="22">IF($AB38=0,"",F38/$AB38)</f>
        <v/>
      </c>
      <c r="AJ38" s="9" t="str">
        <f t="shared" ref="AJ38:AJ58" si="23">IF($AB38=0,"",G38/$AB38)</f>
        <v/>
      </c>
      <c r="AK38" s="9" t="str">
        <f t="shared" ref="AK38:AK58" si="24">IF($AB38=0,"",H38/$AB38)</f>
        <v/>
      </c>
      <c r="AL38" s="10" t="str">
        <f t="shared" si="8"/>
        <v/>
      </c>
      <c r="AM38" s="9" t="str">
        <f t="shared" si="10"/>
        <v/>
      </c>
      <c r="AN38" s="9" t="str">
        <f t="shared" si="11"/>
        <v/>
      </c>
      <c r="AO38" s="9" t="str">
        <f t="shared" si="12"/>
        <v/>
      </c>
      <c r="AP38" s="9" t="str">
        <f t="shared" si="13"/>
        <v/>
      </c>
      <c r="AQ38" s="9" t="str">
        <f t="shared" si="14"/>
        <v/>
      </c>
      <c r="AR38" s="9" t="str">
        <f t="shared" si="15"/>
        <v/>
      </c>
      <c r="AS38" s="9" t="str">
        <f t="shared" si="16"/>
        <v/>
      </c>
      <c r="AT38" s="9" t="str">
        <f t="shared" si="17"/>
        <v/>
      </c>
      <c r="AU38" s="9" t="str">
        <f t="shared" si="18"/>
        <v/>
      </c>
      <c r="AV38" s="11"/>
      <c r="BZ38" s="45"/>
      <c r="CA38" s="66" t="str">
        <f t="shared" si="19"/>
        <v>33</v>
      </c>
    </row>
    <row r="39" spans="1:79" ht="15.75" x14ac:dyDescent="0.25">
      <c r="A39" s="1" t="str">
        <f>IF(Leyendas!$E$2&lt;&gt;"",Leyendas!$E$2,IF(Leyendas!$D$2&lt;&gt;"",Leyendas!$D$2,Leyendas!$C$2))</f>
        <v>Establec. 01</v>
      </c>
      <c r="B39" s="1">
        <v>2019</v>
      </c>
      <c r="C39" s="4" t="s">
        <v>66</v>
      </c>
      <c r="D39" s="5"/>
      <c r="E39" s="5"/>
      <c r="F39" s="60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  <c r="AA39" s="8"/>
      <c r="AB39" s="8"/>
      <c r="AC39" s="8"/>
      <c r="AD39" s="9" t="str">
        <f t="shared" si="0"/>
        <v/>
      </c>
      <c r="AE39" s="9" t="str">
        <f t="shared" si="1"/>
        <v/>
      </c>
      <c r="AF39" s="9" t="str">
        <f t="shared" si="2"/>
        <v/>
      </c>
      <c r="AG39" s="9" t="str">
        <f t="shared" si="20"/>
        <v/>
      </c>
      <c r="AH39" s="9" t="str">
        <f t="shared" si="21"/>
        <v/>
      </c>
      <c r="AI39" s="9" t="str">
        <f t="shared" si="22"/>
        <v/>
      </c>
      <c r="AJ39" s="9" t="str">
        <f t="shared" si="23"/>
        <v/>
      </c>
      <c r="AK39" s="9" t="str">
        <f t="shared" si="24"/>
        <v/>
      </c>
      <c r="AL39" s="10" t="str">
        <f t="shared" si="8"/>
        <v/>
      </c>
      <c r="AM39" s="9" t="str">
        <f t="shared" ref="AM39:AM58" si="25">IF($Y39=0,"",N39/$Y39)</f>
        <v/>
      </c>
      <c r="AN39" s="9" t="str">
        <f t="shared" ref="AN39:AN58" si="26">IF($Y39=0,"",O39/$Y39)</f>
        <v/>
      </c>
      <c r="AO39" s="9" t="str">
        <f t="shared" ref="AO39:AO58" si="27">IF($Y39=0,"",P39/$Y39)</f>
        <v/>
      </c>
      <c r="AP39" s="9" t="str">
        <f t="shared" ref="AP39:AP58" si="28">IF($Y39=0,"",Q39/$Y39)</f>
        <v/>
      </c>
      <c r="AQ39" s="9" t="str">
        <f t="shared" ref="AQ39:AQ58" si="29">IF($Y39=0,"",R39/$Y39)</f>
        <v/>
      </c>
      <c r="AR39" s="9" t="str">
        <f t="shared" ref="AR39:AR58" si="30">IF($Y39=0,"",S39/$Y39)</f>
        <v/>
      </c>
      <c r="AS39" s="9" t="str">
        <f t="shared" si="16"/>
        <v/>
      </c>
      <c r="AT39" s="9" t="str">
        <f t="shared" ref="AT39:AT58" si="31">IF($Y39=0,"",V39/$Y39)</f>
        <v/>
      </c>
      <c r="AU39" s="9" t="str">
        <f t="shared" ref="AU39:AU58" si="32">IF($Y39=0,"",W39/$Y39)</f>
        <v/>
      </c>
      <c r="AV39" s="11"/>
      <c r="BZ39" s="45"/>
      <c r="CA39" s="66" t="str">
        <f t="shared" si="19"/>
        <v>34</v>
      </c>
    </row>
    <row r="40" spans="1:79" ht="15.75" x14ac:dyDescent="0.25">
      <c r="A40" s="1" t="str">
        <f>IF(Leyendas!$E$2&lt;&gt;"",Leyendas!$E$2,IF(Leyendas!$D$2&lt;&gt;"",Leyendas!$D$2,Leyendas!$C$2))</f>
        <v>Establec. 01</v>
      </c>
      <c r="B40" s="1">
        <v>2019</v>
      </c>
      <c r="C40" s="4" t="s">
        <v>67</v>
      </c>
      <c r="D40" s="5"/>
      <c r="E40" s="5"/>
      <c r="F40" s="60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9" t="str">
        <f t="shared" si="0"/>
        <v/>
      </c>
      <c r="AE40" s="9" t="str">
        <f t="shared" si="1"/>
        <v/>
      </c>
      <c r="AF40" s="9" t="str">
        <f t="shared" si="2"/>
        <v/>
      </c>
      <c r="AG40" s="9" t="str">
        <f t="shared" si="20"/>
        <v/>
      </c>
      <c r="AH40" s="9" t="str">
        <f t="shared" si="21"/>
        <v/>
      </c>
      <c r="AI40" s="9" t="str">
        <f t="shared" si="22"/>
        <v/>
      </c>
      <c r="AJ40" s="9" t="str">
        <f t="shared" si="23"/>
        <v/>
      </c>
      <c r="AK40" s="9" t="str">
        <f t="shared" si="24"/>
        <v/>
      </c>
      <c r="AL40" s="10" t="str">
        <f t="shared" si="8"/>
        <v/>
      </c>
      <c r="AM40" s="9" t="str">
        <f t="shared" si="25"/>
        <v/>
      </c>
      <c r="AN40" s="9" t="str">
        <f t="shared" si="26"/>
        <v/>
      </c>
      <c r="AO40" s="9" t="str">
        <f t="shared" si="27"/>
        <v/>
      </c>
      <c r="AP40" s="9" t="str">
        <f t="shared" si="28"/>
        <v/>
      </c>
      <c r="AQ40" s="9" t="str">
        <f t="shared" si="29"/>
        <v/>
      </c>
      <c r="AR40" s="9" t="str">
        <f t="shared" si="30"/>
        <v/>
      </c>
      <c r="AS40" s="9" t="str">
        <f t="shared" si="16"/>
        <v/>
      </c>
      <c r="AT40" s="9" t="str">
        <f t="shared" si="31"/>
        <v/>
      </c>
      <c r="AU40" s="9" t="str">
        <f t="shared" si="32"/>
        <v/>
      </c>
      <c r="AV40" s="11"/>
      <c r="BZ40" s="45"/>
      <c r="CA40" s="66" t="str">
        <f t="shared" si="19"/>
        <v>35</v>
      </c>
    </row>
    <row r="41" spans="1:79" ht="15.75" x14ac:dyDescent="0.25">
      <c r="A41" s="1" t="str">
        <f>IF(Leyendas!$E$2&lt;&gt;"",Leyendas!$E$2,IF(Leyendas!$D$2&lt;&gt;"",Leyendas!$D$2,Leyendas!$C$2))</f>
        <v>Establec. 01</v>
      </c>
      <c r="B41" s="1">
        <v>2019</v>
      </c>
      <c r="C41" s="4" t="s">
        <v>68</v>
      </c>
      <c r="D41" s="5"/>
      <c r="E41" s="5"/>
      <c r="F41" s="60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9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20"/>
        <v/>
      </c>
      <c r="AH41" s="9" t="str">
        <f t="shared" si="21"/>
        <v/>
      </c>
      <c r="AI41" s="9" t="str">
        <f t="shared" si="22"/>
        <v/>
      </c>
      <c r="AJ41" s="9" t="str">
        <f t="shared" si="23"/>
        <v/>
      </c>
      <c r="AK41" s="9" t="str">
        <f t="shared" si="24"/>
        <v/>
      </c>
      <c r="AL41" s="10" t="str">
        <f t="shared" si="8"/>
        <v/>
      </c>
      <c r="AM41" s="9" t="str">
        <f t="shared" si="25"/>
        <v/>
      </c>
      <c r="AN41" s="9" t="str">
        <f t="shared" si="26"/>
        <v/>
      </c>
      <c r="AO41" s="9" t="str">
        <f t="shared" si="27"/>
        <v/>
      </c>
      <c r="AP41" s="9" t="str">
        <f t="shared" si="28"/>
        <v/>
      </c>
      <c r="AQ41" s="9" t="str">
        <f t="shared" si="29"/>
        <v/>
      </c>
      <c r="AR41" s="9" t="str">
        <f t="shared" si="30"/>
        <v/>
      </c>
      <c r="AS41" s="9" t="str">
        <f t="shared" si="16"/>
        <v/>
      </c>
      <c r="AT41" s="9" t="str">
        <f t="shared" si="31"/>
        <v/>
      </c>
      <c r="AU41" s="9" t="str">
        <f t="shared" si="32"/>
        <v/>
      </c>
      <c r="AV41" s="11"/>
      <c r="BZ41" s="45"/>
      <c r="CA41" s="66" t="str">
        <f t="shared" si="19"/>
        <v>36</v>
      </c>
    </row>
    <row r="42" spans="1:79" ht="15.75" x14ac:dyDescent="0.25">
      <c r="A42" s="1" t="str">
        <f>IF(Leyendas!$E$2&lt;&gt;"",Leyendas!$E$2,IF(Leyendas!$D$2&lt;&gt;"",Leyendas!$D$2,Leyendas!$C$2))</f>
        <v>Establec. 01</v>
      </c>
      <c r="B42" s="1">
        <v>2019</v>
      </c>
      <c r="C42" s="4" t="s">
        <v>69</v>
      </c>
      <c r="D42" s="5"/>
      <c r="E42" s="5"/>
      <c r="F42" s="60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9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20"/>
        <v/>
      </c>
      <c r="AH42" s="9" t="str">
        <f t="shared" si="21"/>
        <v/>
      </c>
      <c r="AI42" s="9" t="str">
        <f t="shared" si="22"/>
        <v/>
      </c>
      <c r="AJ42" s="9" t="str">
        <f t="shared" si="23"/>
        <v/>
      </c>
      <c r="AK42" s="9" t="str">
        <f t="shared" si="24"/>
        <v/>
      </c>
      <c r="AL42" s="10" t="str">
        <f t="shared" si="8"/>
        <v/>
      </c>
      <c r="AM42" s="9" t="str">
        <f t="shared" si="25"/>
        <v/>
      </c>
      <c r="AN42" s="9" t="str">
        <f t="shared" si="26"/>
        <v/>
      </c>
      <c r="AO42" s="9" t="str">
        <f t="shared" si="27"/>
        <v/>
      </c>
      <c r="AP42" s="9" t="str">
        <f t="shared" si="28"/>
        <v/>
      </c>
      <c r="AQ42" s="9" t="str">
        <f t="shared" si="29"/>
        <v/>
      </c>
      <c r="AR42" s="9" t="str">
        <f t="shared" si="30"/>
        <v/>
      </c>
      <c r="AS42" s="9" t="str">
        <f t="shared" si="16"/>
        <v/>
      </c>
      <c r="AT42" s="9" t="str">
        <f t="shared" si="31"/>
        <v/>
      </c>
      <c r="AU42" s="9" t="str">
        <f t="shared" si="32"/>
        <v/>
      </c>
      <c r="AV42" s="11"/>
      <c r="BZ42" s="45"/>
      <c r="CA42" s="66" t="str">
        <f t="shared" si="19"/>
        <v>37</v>
      </c>
    </row>
    <row r="43" spans="1:79" ht="15.75" x14ac:dyDescent="0.25">
      <c r="A43" s="1" t="str">
        <f>IF(Leyendas!$E$2&lt;&gt;"",Leyendas!$E$2,IF(Leyendas!$D$2&lt;&gt;"",Leyendas!$D$2,Leyendas!$C$2))</f>
        <v>Establec. 01</v>
      </c>
      <c r="B43" s="1">
        <v>2019</v>
      </c>
      <c r="C43" s="4" t="s">
        <v>70</v>
      </c>
      <c r="D43" s="5"/>
      <c r="E43" s="5"/>
      <c r="F43" s="60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9" t="str">
        <f t="shared" si="0"/>
        <v/>
      </c>
      <c r="AE43" s="9" t="str">
        <f t="shared" si="1"/>
        <v/>
      </c>
      <c r="AF43" s="9" t="str">
        <f t="shared" si="2"/>
        <v/>
      </c>
      <c r="AG43" s="9" t="str">
        <f t="shared" si="20"/>
        <v/>
      </c>
      <c r="AH43" s="9" t="str">
        <f t="shared" si="21"/>
        <v/>
      </c>
      <c r="AI43" s="9" t="str">
        <f t="shared" si="22"/>
        <v/>
      </c>
      <c r="AJ43" s="9" t="str">
        <f t="shared" si="23"/>
        <v/>
      </c>
      <c r="AK43" s="9" t="str">
        <f t="shared" si="24"/>
        <v/>
      </c>
      <c r="AL43" s="10" t="str">
        <f t="shared" si="8"/>
        <v/>
      </c>
      <c r="AM43" s="9" t="str">
        <f t="shared" si="25"/>
        <v/>
      </c>
      <c r="AN43" s="9" t="str">
        <f t="shared" si="26"/>
        <v/>
      </c>
      <c r="AO43" s="9" t="str">
        <f t="shared" si="27"/>
        <v/>
      </c>
      <c r="AP43" s="9" t="str">
        <f t="shared" si="28"/>
        <v/>
      </c>
      <c r="AQ43" s="9" t="str">
        <f t="shared" si="29"/>
        <v/>
      </c>
      <c r="AR43" s="9" t="str">
        <f t="shared" si="30"/>
        <v/>
      </c>
      <c r="AS43" s="9" t="str">
        <f t="shared" si="16"/>
        <v/>
      </c>
      <c r="AT43" s="9" t="str">
        <f t="shared" si="31"/>
        <v/>
      </c>
      <c r="AU43" s="9" t="str">
        <f t="shared" si="32"/>
        <v/>
      </c>
      <c r="AV43" s="11"/>
      <c r="BZ43" s="45"/>
      <c r="CA43" s="66" t="str">
        <f t="shared" si="19"/>
        <v>38</v>
      </c>
    </row>
    <row r="44" spans="1:79" ht="15.75" x14ac:dyDescent="0.25">
      <c r="A44" s="1" t="str">
        <f>IF(Leyendas!$E$2&lt;&gt;"",Leyendas!$E$2,IF(Leyendas!$D$2&lt;&gt;"",Leyendas!$D$2,Leyendas!$C$2))</f>
        <v>Establec. 01</v>
      </c>
      <c r="B44" s="1">
        <v>2019</v>
      </c>
      <c r="C44" s="4" t="s">
        <v>71</v>
      </c>
      <c r="D44" s="5"/>
      <c r="E44" s="5"/>
      <c r="F44" s="60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9" t="str">
        <f t="shared" si="0"/>
        <v/>
      </c>
      <c r="AE44" s="9" t="str">
        <f t="shared" si="1"/>
        <v/>
      </c>
      <c r="AF44" s="9" t="str">
        <f t="shared" si="2"/>
        <v/>
      </c>
      <c r="AG44" s="9" t="str">
        <f t="shared" si="20"/>
        <v/>
      </c>
      <c r="AH44" s="9" t="str">
        <f t="shared" si="21"/>
        <v/>
      </c>
      <c r="AI44" s="9" t="str">
        <f t="shared" si="22"/>
        <v/>
      </c>
      <c r="AJ44" s="9" t="str">
        <f t="shared" si="23"/>
        <v/>
      </c>
      <c r="AK44" s="9" t="str">
        <f t="shared" si="24"/>
        <v/>
      </c>
      <c r="AL44" s="10" t="str">
        <f t="shared" si="8"/>
        <v/>
      </c>
      <c r="AM44" s="9" t="str">
        <f t="shared" si="25"/>
        <v/>
      </c>
      <c r="AN44" s="9" t="str">
        <f t="shared" si="26"/>
        <v/>
      </c>
      <c r="AO44" s="9" t="str">
        <f t="shared" si="27"/>
        <v/>
      </c>
      <c r="AP44" s="9" t="str">
        <f t="shared" si="28"/>
        <v/>
      </c>
      <c r="AQ44" s="9" t="str">
        <f t="shared" si="29"/>
        <v/>
      </c>
      <c r="AR44" s="9" t="str">
        <f t="shared" si="30"/>
        <v/>
      </c>
      <c r="AS44" s="9" t="str">
        <f t="shared" si="16"/>
        <v/>
      </c>
      <c r="AT44" s="9" t="str">
        <f t="shared" si="31"/>
        <v/>
      </c>
      <c r="AU44" s="9" t="str">
        <f t="shared" si="32"/>
        <v/>
      </c>
      <c r="AV44" s="11"/>
      <c r="BZ44" s="45"/>
      <c r="CA44" s="66" t="str">
        <f t="shared" si="19"/>
        <v>39</v>
      </c>
    </row>
    <row r="45" spans="1:79" ht="15.75" x14ac:dyDescent="0.25">
      <c r="A45" s="1" t="str">
        <f>IF(Leyendas!$E$2&lt;&gt;"",Leyendas!$E$2,IF(Leyendas!$D$2&lt;&gt;"",Leyendas!$D$2,Leyendas!$C$2))</f>
        <v>Establec. 01</v>
      </c>
      <c r="B45" s="1">
        <v>2019</v>
      </c>
      <c r="C45" s="4" t="s">
        <v>72</v>
      </c>
      <c r="D45" s="5"/>
      <c r="E45" s="5"/>
      <c r="F45" s="60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9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20"/>
        <v/>
      </c>
      <c r="AH45" s="9" t="str">
        <f t="shared" si="21"/>
        <v/>
      </c>
      <c r="AI45" s="9" t="str">
        <f t="shared" si="22"/>
        <v/>
      </c>
      <c r="AJ45" s="9" t="str">
        <f t="shared" si="23"/>
        <v/>
      </c>
      <c r="AK45" s="9" t="str">
        <f t="shared" si="24"/>
        <v/>
      </c>
      <c r="AL45" s="10" t="str">
        <f t="shared" si="8"/>
        <v/>
      </c>
      <c r="AM45" s="9" t="str">
        <f t="shared" si="25"/>
        <v/>
      </c>
      <c r="AN45" s="9" t="str">
        <f t="shared" si="26"/>
        <v/>
      </c>
      <c r="AO45" s="9" t="str">
        <f t="shared" si="27"/>
        <v/>
      </c>
      <c r="AP45" s="9" t="str">
        <f t="shared" si="28"/>
        <v/>
      </c>
      <c r="AQ45" s="9" t="str">
        <f t="shared" si="29"/>
        <v/>
      </c>
      <c r="AR45" s="9" t="str">
        <f t="shared" si="30"/>
        <v/>
      </c>
      <c r="AS45" s="9" t="str">
        <f t="shared" si="16"/>
        <v/>
      </c>
      <c r="AT45" s="9" t="str">
        <f t="shared" si="31"/>
        <v/>
      </c>
      <c r="AU45" s="9" t="str">
        <f t="shared" si="32"/>
        <v/>
      </c>
      <c r="AV45" s="11"/>
      <c r="BZ45" s="45"/>
      <c r="CA45" s="66" t="str">
        <f t="shared" si="19"/>
        <v>40</v>
      </c>
    </row>
    <row r="46" spans="1:79" ht="15.75" x14ac:dyDescent="0.25">
      <c r="A46" s="1" t="str">
        <f>IF(Leyendas!$E$2&lt;&gt;"",Leyendas!$E$2,IF(Leyendas!$D$2&lt;&gt;"",Leyendas!$D$2,Leyendas!$C$2))</f>
        <v>Establec. 01</v>
      </c>
      <c r="B46" s="1">
        <v>2019</v>
      </c>
      <c r="C46" s="4" t="s">
        <v>73</v>
      </c>
      <c r="D46" s="7"/>
      <c r="E46" s="7"/>
      <c r="F46" s="6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9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20"/>
        <v/>
      </c>
      <c r="AH46" s="9" t="str">
        <f t="shared" si="21"/>
        <v/>
      </c>
      <c r="AI46" s="9" t="str">
        <f t="shared" si="22"/>
        <v/>
      </c>
      <c r="AJ46" s="9" t="str">
        <f t="shared" si="23"/>
        <v/>
      </c>
      <c r="AK46" s="9" t="str">
        <f t="shared" si="24"/>
        <v/>
      </c>
      <c r="AL46" s="10" t="str">
        <f t="shared" si="8"/>
        <v/>
      </c>
      <c r="AM46" s="9" t="str">
        <f t="shared" si="25"/>
        <v/>
      </c>
      <c r="AN46" s="9" t="str">
        <f t="shared" si="26"/>
        <v/>
      </c>
      <c r="AO46" s="9" t="str">
        <f t="shared" si="27"/>
        <v/>
      </c>
      <c r="AP46" s="9" t="str">
        <f t="shared" si="28"/>
        <v/>
      </c>
      <c r="AQ46" s="9" t="str">
        <f t="shared" si="29"/>
        <v/>
      </c>
      <c r="AR46" s="9" t="str">
        <f t="shared" si="30"/>
        <v/>
      </c>
      <c r="AS46" s="9" t="str">
        <f t="shared" si="16"/>
        <v/>
      </c>
      <c r="AT46" s="9" t="str">
        <f t="shared" si="31"/>
        <v/>
      </c>
      <c r="AU46" s="9" t="str">
        <f t="shared" si="32"/>
        <v/>
      </c>
      <c r="AV46" s="11"/>
      <c r="BZ46" s="45"/>
      <c r="CA46" s="66" t="str">
        <f t="shared" si="19"/>
        <v>41</v>
      </c>
    </row>
    <row r="47" spans="1:79" ht="15.75" x14ac:dyDescent="0.25">
      <c r="A47" s="1" t="str">
        <f>IF(Leyendas!$E$2&lt;&gt;"",Leyendas!$E$2,IF(Leyendas!$D$2&lt;&gt;"",Leyendas!$D$2,Leyendas!$C$2))</f>
        <v>Establec. 01</v>
      </c>
      <c r="B47" s="1">
        <v>2019</v>
      </c>
      <c r="C47" s="4" t="s">
        <v>74</v>
      </c>
      <c r="D47" s="7"/>
      <c r="E47" s="7"/>
      <c r="F47" s="6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9" t="str">
        <f t="shared" si="0"/>
        <v/>
      </c>
      <c r="AE47" s="9" t="str">
        <f t="shared" si="1"/>
        <v/>
      </c>
      <c r="AF47" s="9" t="str">
        <f t="shared" si="2"/>
        <v/>
      </c>
      <c r="AG47" s="9" t="str">
        <f t="shared" si="20"/>
        <v/>
      </c>
      <c r="AH47" s="9" t="str">
        <f t="shared" si="21"/>
        <v/>
      </c>
      <c r="AI47" s="9" t="str">
        <f t="shared" si="22"/>
        <v/>
      </c>
      <c r="AJ47" s="9" t="str">
        <f t="shared" si="23"/>
        <v/>
      </c>
      <c r="AK47" s="9" t="str">
        <f t="shared" si="24"/>
        <v/>
      </c>
      <c r="AL47" s="10" t="str">
        <f t="shared" si="8"/>
        <v/>
      </c>
      <c r="AM47" s="9" t="str">
        <f t="shared" si="25"/>
        <v/>
      </c>
      <c r="AN47" s="9" t="str">
        <f t="shared" si="26"/>
        <v/>
      </c>
      <c r="AO47" s="9" t="str">
        <f t="shared" si="27"/>
        <v/>
      </c>
      <c r="AP47" s="9" t="str">
        <f t="shared" si="28"/>
        <v/>
      </c>
      <c r="AQ47" s="9" t="str">
        <f t="shared" si="29"/>
        <v/>
      </c>
      <c r="AR47" s="9" t="str">
        <f t="shared" si="30"/>
        <v/>
      </c>
      <c r="AS47" s="9" t="str">
        <f t="shared" si="16"/>
        <v/>
      </c>
      <c r="AT47" s="9" t="str">
        <f t="shared" si="31"/>
        <v/>
      </c>
      <c r="AU47" s="9" t="str">
        <f t="shared" si="32"/>
        <v/>
      </c>
      <c r="AV47" s="11"/>
      <c r="BZ47" s="45"/>
      <c r="CA47" s="66" t="str">
        <f t="shared" si="19"/>
        <v>42</v>
      </c>
    </row>
    <row r="48" spans="1:79" ht="15.75" x14ac:dyDescent="0.25">
      <c r="A48" s="1" t="str">
        <f>IF(Leyendas!$E$2&lt;&gt;"",Leyendas!$E$2,IF(Leyendas!$D$2&lt;&gt;"",Leyendas!$D$2,Leyendas!$C$2))</f>
        <v>Establec. 01</v>
      </c>
      <c r="B48" s="1">
        <v>2019</v>
      </c>
      <c r="C48" s="4" t="s">
        <v>75</v>
      </c>
      <c r="D48" s="7"/>
      <c r="E48" s="7"/>
      <c r="F48" s="6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9" t="str">
        <f t="shared" si="0"/>
        <v/>
      </c>
      <c r="AE48" s="9" t="str">
        <f t="shared" si="1"/>
        <v/>
      </c>
      <c r="AF48" s="9" t="str">
        <f t="shared" si="2"/>
        <v/>
      </c>
      <c r="AG48" s="9" t="str">
        <f t="shared" si="20"/>
        <v/>
      </c>
      <c r="AH48" s="9" t="str">
        <f t="shared" si="21"/>
        <v/>
      </c>
      <c r="AI48" s="9" t="str">
        <f t="shared" si="22"/>
        <v/>
      </c>
      <c r="AJ48" s="9" t="str">
        <f t="shared" si="23"/>
        <v/>
      </c>
      <c r="AK48" s="9" t="str">
        <f t="shared" si="24"/>
        <v/>
      </c>
      <c r="AL48" s="10" t="str">
        <f t="shared" si="8"/>
        <v/>
      </c>
      <c r="AM48" s="9" t="str">
        <f t="shared" si="25"/>
        <v/>
      </c>
      <c r="AN48" s="9" t="str">
        <f t="shared" si="26"/>
        <v/>
      </c>
      <c r="AO48" s="9" t="str">
        <f t="shared" si="27"/>
        <v/>
      </c>
      <c r="AP48" s="9" t="str">
        <f t="shared" si="28"/>
        <v/>
      </c>
      <c r="AQ48" s="9" t="str">
        <f t="shared" si="29"/>
        <v/>
      </c>
      <c r="AR48" s="9" t="str">
        <f t="shared" si="30"/>
        <v/>
      </c>
      <c r="AS48" s="9" t="str">
        <f t="shared" si="16"/>
        <v/>
      </c>
      <c r="AT48" s="9" t="str">
        <f t="shared" si="31"/>
        <v/>
      </c>
      <c r="AU48" s="9" t="str">
        <f t="shared" si="32"/>
        <v/>
      </c>
      <c r="AV48" s="11"/>
      <c r="BZ48" s="45"/>
      <c r="CA48" s="66" t="str">
        <f t="shared" si="19"/>
        <v>43</v>
      </c>
    </row>
    <row r="49" spans="1:79" ht="15.75" x14ac:dyDescent="0.25">
      <c r="A49" s="1" t="str">
        <f>IF(Leyendas!$E$2&lt;&gt;"",Leyendas!$E$2,IF(Leyendas!$D$2&lt;&gt;"",Leyendas!$D$2,Leyendas!$C$2))</f>
        <v>Establec. 01</v>
      </c>
      <c r="B49" s="1">
        <v>2019</v>
      </c>
      <c r="C49" s="4" t="s">
        <v>76</v>
      </c>
      <c r="D49" s="7"/>
      <c r="E49" s="7"/>
      <c r="F49" s="6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9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20"/>
        <v/>
      </c>
      <c r="AH49" s="9" t="str">
        <f t="shared" si="21"/>
        <v/>
      </c>
      <c r="AI49" s="9" t="str">
        <f t="shared" si="22"/>
        <v/>
      </c>
      <c r="AJ49" s="9" t="str">
        <f t="shared" si="23"/>
        <v/>
      </c>
      <c r="AK49" s="9" t="str">
        <f t="shared" si="24"/>
        <v/>
      </c>
      <c r="AL49" s="10" t="str">
        <f t="shared" si="8"/>
        <v/>
      </c>
      <c r="AM49" s="9" t="str">
        <f t="shared" si="25"/>
        <v/>
      </c>
      <c r="AN49" s="9" t="str">
        <f t="shared" si="26"/>
        <v/>
      </c>
      <c r="AO49" s="9" t="str">
        <f t="shared" si="27"/>
        <v/>
      </c>
      <c r="AP49" s="9" t="str">
        <f t="shared" si="28"/>
        <v/>
      </c>
      <c r="AQ49" s="9" t="str">
        <f t="shared" si="29"/>
        <v/>
      </c>
      <c r="AR49" s="9" t="str">
        <f t="shared" si="30"/>
        <v/>
      </c>
      <c r="AS49" s="9" t="str">
        <f t="shared" si="16"/>
        <v/>
      </c>
      <c r="AT49" s="9" t="str">
        <f t="shared" si="31"/>
        <v/>
      </c>
      <c r="AU49" s="9" t="str">
        <f t="shared" si="32"/>
        <v/>
      </c>
      <c r="AV49" s="11"/>
      <c r="BZ49" s="45"/>
      <c r="CA49" s="66" t="str">
        <f t="shared" si="19"/>
        <v>44</v>
      </c>
    </row>
    <row r="50" spans="1:79" ht="15.75" x14ac:dyDescent="0.25">
      <c r="A50" s="1" t="str">
        <f>IF(Leyendas!$E$2&lt;&gt;"",Leyendas!$E$2,IF(Leyendas!$D$2&lt;&gt;"",Leyendas!$D$2,Leyendas!$C$2))</f>
        <v>Establec. 01</v>
      </c>
      <c r="B50" s="1">
        <v>2019</v>
      </c>
      <c r="C50" s="4" t="s">
        <v>77</v>
      </c>
      <c r="D50" s="7"/>
      <c r="E50" s="7"/>
      <c r="F50" s="6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>
        <v>6</v>
      </c>
      <c r="T50" s="7">
        <v>6</v>
      </c>
      <c r="U50" s="7"/>
      <c r="V50" s="7">
        <v>8</v>
      </c>
      <c r="W50" s="7"/>
      <c r="X50" s="7"/>
      <c r="Y50" s="57">
        <v>30</v>
      </c>
      <c r="Z50" s="56">
        <v>20</v>
      </c>
      <c r="AA50" s="8"/>
      <c r="AB50" s="8"/>
      <c r="AC50" s="8"/>
      <c r="AD50" s="9">
        <f t="shared" si="0"/>
        <v>0.66666666666666663</v>
      </c>
      <c r="AE50" s="9">
        <f t="shared" si="1"/>
        <v>0</v>
      </c>
      <c r="AF50" s="9">
        <f t="shared" si="2"/>
        <v>0</v>
      </c>
      <c r="AG50" s="9" t="str">
        <f t="shared" si="20"/>
        <v/>
      </c>
      <c r="AH50" s="9" t="str">
        <f t="shared" si="21"/>
        <v/>
      </c>
      <c r="AI50" s="9" t="str">
        <f t="shared" si="22"/>
        <v/>
      </c>
      <c r="AJ50" s="9" t="str">
        <f t="shared" si="23"/>
        <v/>
      </c>
      <c r="AK50" s="9" t="str">
        <f t="shared" si="24"/>
        <v/>
      </c>
      <c r="AL50" s="10">
        <f t="shared" si="8"/>
        <v>0</v>
      </c>
      <c r="AM50" s="9">
        <f t="shared" si="25"/>
        <v>0</v>
      </c>
      <c r="AN50" s="9">
        <f t="shared" si="26"/>
        <v>0</v>
      </c>
      <c r="AO50" s="9">
        <f t="shared" si="27"/>
        <v>0</v>
      </c>
      <c r="AP50" s="9">
        <f t="shared" si="28"/>
        <v>0</v>
      </c>
      <c r="AQ50" s="9">
        <f t="shared" si="29"/>
        <v>0</v>
      </c>
      <c r="AR50" s="9">
        <f t="shared" si="30"/>
        <v>0.2</v>
      </c>
      <c r="AS50" s="9">
        <f t="shared" si="16"/>
        <v>0.2</v>
      </c>
      <c r="AT50" s="9">
        <f t="shared" si="31"/>
        <v>0.26666666666666666</v>
      </c>
      <c r="AU50" s="9">
        <f t="shared" si="32"/>
        <v>0</v>
      </c>
      <c r="AV50" s="11"/>
      <c r="BZ50" s="45"/>
      <c r="CA50" s="66" t="str">
        <f t="shared" si="19"/>
        <v>45</v>
      </c>
    </row>
    <row r="51" spans="1:79" ht="15.75" x14ac:dyDescent="0.25">
      <c r="A51" s="1" t="str">
        <f>IF(Leyendas!$E$2&lt;&gt;"",Leyendas!$E$2,IF(Leyendas!$D$2&lt;&gt;"",Leyendas!$D$2,Leyendas!$C$2))</f>
        <v>Establec. 01</v>
      </c>
      <c r="B51" s="1">
        <v>2019</v>
      </c>
      <c r="C51" s="4" t="s">
        <v>78</v>
      </c>
      <c r="D51" s="7"/>
      <c r="E51" s="7"/>
      <c r="F51" s="6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>
        <v>6</v>
      </c>
      <c r="T51" s="7">
        <v>6</v>
      </c>
      <c r="U51" s="7"/>
      <c r="V51" s="7">
        <v>8</v>
      </c>
      <c r="W51" s="7"/>
      <c r="X51" s="7"/>
      <c r="Y51" s="57">
        <v>30</v>
      </c>
      <c r="Z51" s="56">
        <v>20</v>
      </c>
      <c r="AA51" s="8"/>
      <c r="AB51" s="8"/>
      <c r="AC51" s="8"/>
      <c r="AD51" s="9">
        <f t="shared" si="0"/>
        <v>0.66666666666666663</v>
      </c>
      <c r="AE51" s="9">
        <f t="shared" si="1"/>
        <v>0</v>
      </c>
      <c r="AF51" s="9">
        <f t="shared" si="2"/>
        <v>0</v>
      </c>
      <c r="AG51" s="9" t="str">
        <f t="shared" si="20"/>
        <v/>
      </c>
      <c r="AH51" s="9" t="str">
        <f t="shared" si="21"/>
        <v/>
      </c>
      <c r="AI51" s="9" t="str">
        <f t="shared" si="22"/>
        <v/>
      </c>
      <c r="AJ51" s="9" t="str">
        <f t="shared" si="23"/>
        <v/>
      </c>
      <c r="AK51" s="9" t="str">
        <f t="shared" si="24"/>
        <v/>
      </c>
      <c r="AL51" s="10">
        <f t="shared" si="8"/>
        <v>0</v>
      </c>
      <c r="AM51" s="9">
        <f t="shared" si="25"/>
        <v>0</v>
      </c>
      <c r="AN51" s="9">
        <f t="shared" si="26"/>
        <v>0</v>
      </c>
      <c r="AO51" s="9">
        <f t="shared" si="27"/>
        <v>0</v>
      </c>
      <c r="AP51" s="9">
        <f t="shared" si="28"/>
        <v>0</v>
      </c>
      <c r="AQ51" s="9">
        <f t="shared" si="29"/>
        <v>0</v>
      </c>
      <c r="AR51" s="9">
        <f t="shared" si="30"/>
        <v>0.2</v>
      </c>
      <c r="AS51" s="9">
        <f t="shared" si="16"/>
        <v>0.2</v>
      </c>
      <c r="AT51" s="9">
        <f t="shared" si="31"/>
        <v>0.26666666666666666</v>
      </c>
      <c r="AU51" s="9">
        <f t="shared" si="32"/>
        <v>0</v>
      </c>
      <c r="AV51" s="11"/>
      <c r="BZ51" s="45"/>
      <c r="CA51" s="66" t="str">
        <f t="shared" si="19"/>
        <v>46</v>
      </c>
    </row>
    <row r="52" spans="1:79" ht="15.75" x14ac:dyDescent="0.25">
      <c r="A52" s="1" t="str">
        <f>IF(Leyendas!$E$2&lt;&gt;"",Leyendas!$E$2,IF(Leyendas!$D$2&lt;&gt;"",Leyendas!$D$2,Leyendas!$C$2))</f>
        <v>Establec. 01</v>
      </c>
      <c r="B52" s="1">
        <v>2019</v>
      </c>
      <c r="C52" s="4" t="s">
        <v>79</v>
      </c>
      <c r="D52" s="7"/>
      <c r="E52" s="7"/>
      <c r="F52" s="6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v>7</v>
      </c>
      <c r="T52" s="7">
        <v>4</v>
      </c>
      <c r="U52" s="7"/>
      <c r="V52" s="7">
        <v>7</v>
      </c>
      <c r="W52" s="7"/>
      <c r="X52" s="7"/>
      <c r="Y52" s="57">
        <v>30</v>
      </c>
      <c r="Z52" s="56">
        <v>20</v>
      </c>
      <c r="AA52" s="8"/>
      <c r="AB52" s="8"/>
      <c r="AC52" s="8"/>
      <c r="AD52" s="9">
        <f t="shared" si="0"/>
        <v>0.66666666666666663</v>
      </c>
      <c r="AE52" s="9">
        <f t="shared" si="1"/>
        <v>0</v>
      </c>
      <c r="AF52" s="9">
        <f t="shared" si="2"/>
        <v>0</v>
      </c>
      <c r="AG52" s="9" t="str">
        <f t="shared" si="20"/>
        <v/>
      </c>
      <c r="AH52" s="9" t="str">
        <f t="shared" si="21"/>
        <v/>
      </c>
      <c r="AI52" s="9" t="str">
        <f t="shared" si="22"/>
        <v/>
      </c>
      <c r="AJ52" s="9" t="str">
        <f t="shared" si="23"/>
        <v/>
      </c>
      <c r="AK52" s="9" t="str">
        <f t="shared" si="24"/>
        <v/>
      </c>
      <c r="AL52" s="10">
        <f t="shared" si="8"/>
        <v>0</v>
      </c>
      <c r="AM52" s="9">
        <f t="shared" si="25"/>
        <v>0</v>
      </c>
      <c r="AN52" s="9">
        <f t="shared" si="26"/>
        <v>0</v>
      </c>
      <c r="AO52" s="9">
        <f t="shared" si="27"/>
        <v>0</v>
      </c>
      <c r="AP52" s="9">
        <f t="shared" si="28"/>
        <v>0</v>
      </c>
      <c r="AQ52" s="9">
        <f t="shared" si="29"/>
        <v>0</v>
      </c>
      <c r="AR52" s="9">
        <f t="shared" si="30"/>
        <v>0.23333333333333334</v>
      </c>
      <c r="AS52" s="9">
        <f t="shared" si="16"/>
        <v>0.13333333333333333</v>
      </c>
      <c r="AT52" s="9">
        <f t="shared" si="31"/>
        <v>0.23333333333333334</v>
      </c>
      <c r="AU52" s="9">
        <f t="shared" si="32"/>
        <v>0</v>
      </c>
      <c r="AV52" s="11"/>
      <c r="BZ52" s="45"/>
      <c r="CA52" s="66" t="str">
        <f t="shared" si="19"/>
        <v>47</v>
      </c>
    </row>
    <row r="53" spans="1:79" ht="15.75" customHeight="1" x14ac:dyDescent="0.25">
      <c r="A53" s="1" t="str">
        <f>IF(Leyendas!$E$2&lt;&gt;"",Leyendas!$E$2,IF(Leyendas!$D$2&lt;&gt;"",Leyendas!$D$2,Leyendas!$C$2))</f>
        <v>Establec. 01</v>
      </c>
      <c r="B53" s="1">
        <v>2019</v>
      </c>
      <c r="C53" s="4" t="s">
        <v>80</v>
      </c>
      <c r="D53" s="7"/>
      <c r="E53" s="7"/>
      <c r="F53" s="6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8</v>
      </c>
      <c r="T53" s="7">
        <v>2</v>
      </c>
      <c r="U53" s="7"/>
      <c r="V53" s="7">
        <v>8</v>
      </c>
      <c r="W53" s="7"/>
      <c r="X53" s="7"/>
      <c r="Y53" s="57">
        <v>30</v>
      </c>
      <c r="Z53" s="56">
        <v>20</v>
      </c>
      <c r="AA53" s="8"/>
      <c r="AB53" s="8"/>
      <c r="AC53" s="8"/>
      <c r="AD53" s="9">
        <f t="shared" si="0"/>
        <v>0.66666666666666663</v>
      </c>
      <c r="AE53" s="9">
        <f t="shared" si="1"/>
        <v>0</v>
      </c>
      <c r="AF53" s="9">
        <f t="shared" si="2"/>
        <v>0</v>
      </c>
      <c r="AG53" s="9" t="str">
        <f t="shared" si="20"/>
        <v/>
      </c>
      <c r="AH53" s="9" t="str">
        <f t="shared" si="21"/>
        <v/>
      </c>
      <c r="AI53" s="9" t="str">
        <f t="shared" si="22"/>
        <v/>
      </c>
      <c r="AJ53" s="9" t="str">
        <f t="shared" si="23"/>
        <v/>
      </c>
      <c r="AK53" s="9" t="str">
        <f t="shared" si="24"/>
        <v/>
      </c>
      <c r="AL53" s="10">
        <f t="shared" si="8"/>
        <v>0</v>
      </c>
      <c r="AM53" s="9">
        <f t="shared" si="25"/>
        <v>0</v>
      </c>
      <c r="AN53" s="9">
        <f t="shared" si="26"/>
        <v>0</v>
      </c>
      <c r="AO53" s="9">
        <f t="shared" si="27"/>
        <v>0</v>
      </c>
      <c r="AP53" s="9">
        <f t="shared" si="28"/>
        <v>0</v>
      </c>
      <c r="AQ53" s="9">
        <f t="shared" si="29"/>
        <v>0</v>
      </c>
      <c r="AR53" s="9">
        <f t="shared" si="30"/>
        <v>0.26666666666666666</v>
      </c>
      <c r="AS53" s="9">
        <f t="shared" si="16"/>
        <v>6.6666666666666666E-2</v>
      </c>
      <c r="AT53" s="9">
        <f t="shared" si="31"/>
        <v>0.26666666666666666</v>
      </c>
      <c r="AU53" s="9">
        <f t="shared" si="32"/>
        <v>0</v>
      </c>
      <c r="AV53" s="11"/>
      <c r="AZ53" s="139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A53" s="139"/>
      <c r="BB53" s="139"/>
      <c r="BC53" s="139"/>
      <c r="BD53" s="139"/>
      <c r="BE53" s="139"/>
      <c r="BZ53" s="45"/>
      <c r="CA53" s="66" t="str">
        <f t="shared" si="19"/>
        <v>48</v>
      </c>
    </row>
    <row r="54" spans="1:79" ht="18" x14ac:dyDescent="0.25">
      <c r="A54" s="1" t="str">
        <f>IF(Leyendas!$E$2&lt;&gt;"",Leyendas!$E$2,IF(Leyendas!$D$2&lt;&gt;"",Leyendas!$D$2,Leyendas!$C$2))</f>
        <v>Establec. 01</v>
      </c>
      <c r="B54" s="1">
        <v>2019</v>
      </c>
      <c r="C54" s="4" t="s">
        <v>81</v>
      </c>
      <c r="D54" s="7"/>
      <c r="E54" s="7"/>
      <c r="F54" s="6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9</v>
      </c>
      <c r="T54" s="7">
        <v>6</v>
      </c>
      <c r="U54" s="7"/>
      <c r="V54" s="7">
        <v>7</v>
      </c>
      <c r="W54" s="7"/>
      <c r="X54" s="7"/>
      <c r="Y54" s="57">
        <v>30</v>
      </c>
      <c r="Z54" s="56">
        <v>20</v>
      </c>
      <c r="AA54" s="8"/>
      <c r="AB54" s="8"/>
      <c r="AC54" s="8"/>
      <c r="AD54" s="9">
        <f t="shared" si="0"/>
        <v>0.66666666666666663</v>
      </c>
      <c r="AE54" s="9">
        <f t="shared" si="1"/>
        <v>0</v>
      </c>
      <c r="AF54" s="9">
        <f t="shared" si="2"/>
        <v>0</v>
      </c>
      <c r="AG54" s="9" t="str">
        <f t="shared" si="20"/>
        <v/>
      </c>
      <c r="AH54" s="9" t="str">
        <f t="shared" si="21"/>
        <v/>
      </c>
      <c r="AI54" s="9" t="str">
        <f t="shared" si="22"/>
        <v/>
      </c>
      <c r="AJ54" s="9" t="str">
        <f t="shared" si="23"/>
        <v/>
      </c>
      <c r="AK54" s="9" t="str">
        <f t="shared" si="24"/>
        <v/>
      </c>
      <c r="AL54" s="10">
        <f t="shared" si="8"/>
        <v>0</v>
      </c>
      <c r="AM54" s="9">
        <f t="shared" si="25"/>
        <v>0</v>
      </c>
      <c r="AN54" s="9">
        <f t="shared" si="26"/>
        <v>0</v>
      </c>
      <c r="AO54" s="9">
        <f t="shared" si="27"/>
        <v>0</v>
      </c>
      <c r="AP54" s="9">
        <f t="shared" si="28"/>
        <v>0</v>
      </c>
      <c r="AQ54" s="9">
        <f t="shared" si="29"/>
        <v>0</v>
      </c>
      <c r="AR54" s="9">
        <f t="shared" si="30"/>
        <v>0.3</v>
      </c>
      <c r="AS54" s="9">
        <f t="shared" si="16"/>
        <v>0.2</v>
      </c>
      <c r="AT54" s="9">
        <f t="shared" si="31"/>
        <v>0.23333333333333334</v>
      </c>
      <c r="AU54" s="9">
        <f t="shared" si="32"/>
        <v>0</v>
      </c>
      <c r="AV54" s="11"/>
      <c r="AZ54" s="140" t="s">
        <v>86</v>
      </c>
      <c r="BA54" s="141"/>
      <c r="BB54" s="141"/>
      <c r="BC54" s="141"/>
      <c r="BD54" s="142"/>
      <c r="BE54" s="22">
        <f>Z58/Y58</f>
        <v>0.66666666666666663</v>
      </c>
      <c r="BZ54" s="45"/>
      <c r="CA54" s="66" t="str">
        <f t="shared" si="19"/>
        <v>49</v>
      </c>
    </row>
    <row r="55" spans="1:79" ht="18" x14ac:dyDescent="0.25">
      <c r="A55" s="1" t="str">
        <f>IF(Leyendas!$E$2&lt;&gt;"",Leyendas!$E$2,IF(Leyendas!$D$2&lt;&gt;"",Leyendas!$D$2,Leyendas!$C$2))</f>
        <v>Establec. 01</v>
      </c>
      <c r="B55" s="1">
        <v>2019</v>
      </c>
      <c r="C55" s="4" t="s">
        <v>82</v>
      </c>
      <c r="D55" s="7"/>
      <c r="E55" s="7"/>
      <c r="F55" s="6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>
        <v>10</v>
      </c>
      <c r="T55" s="7">
        <v>6</v>
      </c>
      <c r="U55" s="7"/>
      <c r="V55" s="7">
        <v>8</v>
      </c>
      <c r="W55" s="7"/>
      <c r="X55" s="7"/>
      <c r="Y55" s="57">
        <v>30</v>
      </c>
      <c r="Z55" s="56">
        <v>20</v>
      </c>
      <c r="AA55" s="8"/>
      <c r="AB55" s="8"/>
      <c r="AC55" s="8"/>
      <c r="AD55" s="9">
        <f t="shared" si="0"/>
        <v>0.66666666666666663</v>
      </c>
      <c r="AE55" s="9">
        <f t="shared" si="1"/>
        <v>0</v>
      </c>
      <c r="AF55" s="9">
        <f t="shared" si="2"/>
        <v>0</v>
      </c>
      <c r="AG55" s="9" t="str">
        <f t="shared" si="20"/>
        <v/>
      </c>
      <c r="AH55" s="9" t="str">
        <f t="shared" si="21"/>
        <v/>
      </c>
      <c r="AI55" s="9" t="str">
        <f t="shared" si="22"/>
        <v/>
      </c>
      <c r="AJ55" s="9" t="str">
        <f t="shared" si="23"/>
        <v/>
      </c>
      <c r="AK55" s="9" t="str">
        <f t="shared" si="24"/>
        <v/>
      </c>
      <c r="AL55" s="10">
        <f t="shared" si="8"/>
        <v>0</v>
      </c>
      <c r="AM55" s="9">
        <f t="shared" si="25"/>
        <v>0</v>
      </c>
      <c r="AN55" s="9">
        <f t="shared" si="26"/>
        <v>0</v>
      </c>
      <c r="AO55" s="9">
        <f t="shared" si="27"/>
        <v>0</v>
      </c>
      <c r="AP55" s="9">
        <f t="shared" si="28"/>
        <v>0</v>
      </c>
      <c r="AQ55" s="9">
        <f t="shared" si="29"/>
        <v>0</v>
      </c>
      <c r="AR55" s="9">
        <f t="shared" si="30"/>
        <v>0.33333333333333331</v>
      </c>
      <c r="AS55" s="9">
        <f t="shared" si="16"/>
        <v>0.2</v>
      </c>
      <c r="AT55" s="9">
        <f t="shared" si="31"/>
        <v>0.26666666666666666</v>
      </c>
      <c r="AU55" s="9">
        <f t="shared" si="32"/>
        <v>0</v>
      </c>
      <c r="AV55" s="11"/>
      <c r="AZ55" s="140" t="s">
        <v>87</v>
      </c>
      <c r="BA55" s="141"/>
      <c r="BB55" s="141"/>
      <c r="BC55" s="141"/>
      <c r="BD55" s="142"/>
      <c r="BE55" s="22">
        <f>AA58/Y58</f>
        <v>0</v>
      </c>
      <c r="BZ55" s="45"/>
      <c r="CA55" s="66" t="str">
        <f t="shared" si="19"/>
        <v>50</v>
      </c>
    </row>
    <row r="56" spans="1:79" ht="18" x14ac:dyDescent="0.25">
      <c r="A56" s="1" t="str">
        <f>IF(Leyendas!$E$2&lt;&gt;"",Leyendas!$E$2,IF(Leyendas!$D$2&lt;&gt;"",Leyendas!$D$2,Leyendas!$C$2))</f>
        <v>Establec. 01</v>
      </c>
      <c r="B56" s="1">
        <v>2019</v>
      </c>
      <c r="C56" s="4" t="s">
        <v>83</v>
      </c>
      <c r="D56" s="7"/>
      <c r="E56" s="7"/>
      <c r="F56" s="6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9" t="str">
        <f t="shared" si="0"/>
        <v/>
      </c>
      <c r="AE56" s="9" t="str">
        <f t="shared" si="1"/>
        <v/>
      </c>
      <c r="AF56" s="9" t="str">
        <f t="shared" si="2"/>
        <v/>
      </c>
      <c r="AG56" s="9" t="str">
        <f t="shared" si="20"/>
        <v/>
      </c>
      <c r="AH56" s="9" t="str">
        <f t="shared" si="21"/>
        <v/>
      </c>
      <c r="AI56" s="9" t="str">
        <f t="shared" si="22"/>
        <v/>
      </c>
      <c r="AJ56" s="9" t="str">
        <f t="shared" si="23"/>
        <v/>
      </c>
      <c r="AK56" s="9" t="str">
        <f t="shared" si="24"/>
        <v/>
      </c>
      <c r="AL56" s="10" t="str">
        <f t="shared" si="8"/>
        <v/>
      </c>
      <c r="AM56" s="9" t="str">
        <f t="shared" si="25"/>
        <v/>
      </c>
      <c r="AN56" s="9" t="str">
        <f t="shared" si="26"/>
        <v/>
      </c>
      <c r="AO56" s="9" t="str">
        <f t="shared" si="27"/>
        <v/>
      </c>
      <c r="AP56" s="9" t="str">
        <f t="shared" si="28"/>
        <v/>
      </c>
      <c r="AQ56" s="9" t="str">
        <f t="shared" si="29"/>
        <v/>
      </c>
      <c r="AR56" s="9" t="str">
        <f t="shared" si="30"/>
        <v/>
      </c>
      <c r="AS56" s="9" t="str">
        <f t="shared" si="16"/>
        <v/>
      </c>
      <c r="AT56" s="9" t="str">
        <f t="shared" si="31"/>
        <v/>
      </c>
      <c r="AU56" s="9" t="str">
        <f t="shared" si="32"/>
        <v/>
      </c>
      <c r="AV56" s="11"/>
      <c r="AZ56" s="26"/>
      <c r="BA56" s="140" t="s">
        <v>88</v>
      </c>
      <c r="BB56" s="141"/>
      <c r="BC56" s="141"/>
      <c r="BD56" s="142"/>
      <c r="BE56" s="22">
        <f>AB58/Y58</f>
        <v>0</v>
      </c>
      <c r="BZ56" s="45"/>
      <c r="CA56" s="66" t="str">
        <f t="shared" si="19"/>
        <v>51</v>
      </c>
    </row>
    <row r="57" spans="1:79" ht="18" x14ac:dyDescent="0.25">
      <c r="A57" s="1" t="str">
        <f>IF(Leyendas!$E$2&lt;&gt;"",Leyendas!$E$2,IF(Leyendas!$D$2&lt;&gt;"",Leyendas!$D$2,Leyendas!$C$2))</f>
        <v>Establec. 01</v>
      </c>
      <c r="B57" s="1">
        <v>2019</v>
      </c>
      <c r="C57" s="4" t="s">
        <v>84</v>
      </c>
      <c r="D57" s="7"/>
      <c r="E57" s="7"/>
      <c r="F57" s="6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9" t="str">
        <f t="shared" si="0"/>
        <v/>
      </c>
      <c r="AE57" s="9" t="str">
        <f t="shared" si="1"/>
        <v/>
      </c>
      <c r="AF57" s="9" t="str">
        <f t="shared" si="2"/>
        <v/>
      </c>
      <c r="AG57" s="9" t="str">
        <f t="shared" si="20"/>
        <v/>
      </c>
      <c r="AH57" s="9" t="str">
        <f t="shared" si="21"/>
        <v/>
      </c>
      <c r="AI57" s="9" t="str">
        <f t="shared" si="22"/>
        <v/>
      </c>
      <c r="AJ57" s="9" t="str">
        <f t="shared" si="23"/>
        <v/>
      </c>
      <c r="AK57" s="9" t="str">
        <f t="shared" si="24"/>
        <v/>
      </c>
      <c r="AL57" s="10" t="str">
        <f t="shared" si="8"/>
        <v/>
      </c>
      <c r="AM57" s="9" t="str">
        <f t="shared" si="25"/>
        <v/>
      </c>
      <c r="AN57" s="9" t="str">
        <f t="shared" si="26"/>
        <v/>
      </c>
      <c r="AO57" s="9" t="str">
        <f t="shared" si="27"/>
        <v/>
      </c>
      <c r="AP57" s="9" t="str">
        <f t="shared" si="28"/>
        <v/>
      </c>
      <c r="AQ57" s="9" t="str">
        <f t="shared" si="29"/>
        <v/>
      </c>
      <c r="AR57" s="9" t="str">
        <f t="shared" si="30"/>
        <v/>
      </c>
      <c r="AS57" s="9" t="str">
        <f t="shared" si="16"/>
        <v/>
      </c>
      <c r="AT57" s="9" t="str">
        <f t="shared" si="31"/>
        <v/>
      </c>
      <c r="AU57" s="9" t="str">
        <f t="shared" si="32"/>
        <v/>
      </c>
      <c r="AV57" s="11"/>
      <c r="AZ57" s="26"/>
      <c r="BA57" s="140" t="s">
        <v>89</v>
      </c>
      <c r="BB57" s="141"/>
      <c r="BC57" s="141"/>
      <c r="BD57" s="142"/>
      <c r="BE57" s="22">
        <f>AC58/Y58</f>
        <v>0</v>
      </c>
      <c r="BZ57" s="45"/>
      <c r="CA57" s="66" t="str">
        <f t="shared" si="19"/>
        <v>52</v>
      </c>
    </row>
    <row r="58" spans="1:79" s="19" customFormat="1" ht="50.25" customHeight="1" x14ac:dyDescent="0.25">
      <c r="C58" s="18" t="s">
        <v>85</v>
      </c>
      <c r="D58" s="18">
        <f>SUM(D$6:D57)</f>
        <v>0</v>
      </c>
      <c r="E58" s="18">
        <f>SUM(E$6:E57)</f>
        <v>0</v>
      </c>
      <c r="F58" s="18">
        <f>SUM(F$6:F57)</f>
        <v>0</v>
      </c>
      <c r="G58" s="18">
        <f>SUM(G$6:G57)</f>
        <v>0</v>
      </c>
      <c r="H58" s="18">
        <f>SUM(H$6:H57)</f>
        <v>0</v>
      </c>
      <c r="I58" s="18">
        <f>SUM(I$6:I57)</f>
        <v>0</v>
      </c>
      <c r="J58" s="18">
        <f>SUM(J$6:J57)</f>
        <v>0</v>
      </c>
      <c r="K58" s="18">
        <f>SUM(K$6:K57)</f>
        <v>0</v>
      </c>
      <c r="L58" s="18">
        <f>SUM(L$6:L57)</f>
        <v>0</v>
      </c>
      <c r="M58" s="18">
        <f>SUM(M$6:M57)</f>
        <v>0</v>
      </c>
      <c r="N58" s="18">
        <f>SUM(N$6:N57)</f>
        <v>0</v>
      </c>
      <c r="O58" s="18">
        <f>SUM(O$6:O57)</f>
        <v>0</v>
      </c>
      <c r="P58" s="18">
        <f>SUM(P$6:P57)</f>
        <v>0</v>
      </c>
      <c r="Q58" s="18">
        <f>SUM(Q$6:Q57)</f>
        <v>0</v>
      </c>
      <c r="R58" s="18">
        <f>SUM(R$6:R57)</f>
        <v>0</v>
      </c>
      <c r="S58" s="18">
        <f>SUM(S$6:S57)</f>
        <v>46</v>
      </c>
      <c r="T58" s="18">
        <f>SUM(T$6:T57)</f>
        <v>30</v>
      </c>
      <c r="U58" s="18"/>
      <c r="V58" s="18">
        <f>SUM(V$6:V57)</f>
        <v>46</v>
      </c>
      <c r="W58" s="18">
        <f>SUM(W$6:W57)</f>
        <v>0</v>
      </c>
      <c r="X58" s="18">
        <f>SUM(X$6:X57)</f>
        <v>0</v>
      </c>
      <c r="Y58" s="18">
        <f>SUM(Y$6:Y57)</f>
        <v>180</v>
      </c>
      <c r="Z58" s="18">
        <f>SUM(Z$6:Z57)</f>
        <v>120</v>
      </c>
      <c r="AA58" s="18">
        <f>SUM(AA$6:AA57)</f>
        <v>0</v>
      </c>
      <c r="AB58" s="18">
        <f>SUM(AB$6:AB57)</f>
        <v>0</v>
      </c>
      <c r="AC58" s="18">
        <f>SUM(AC$6:AC57)</f>
        <v>0</v>
      </c>
      <c r="AD58" s="58">
        <f>IF(Y58=0,"",Z58/Y58)</f>
        <v>0.66666666666666663</v>
      </c>
      <c r="AE58" s="58">
        <f>IF(Y58=0,"",AA58/Y58)</f>
        <v>0</v>
      </c>
      <c r="AF58" s="58">
        <f>IF(Y58=0,"",AB58/Y58)</f>
        <v>0</v>
      </c>
      <c r="AG58" s="58" t="str">
        <f t="shared" si="20"/>
        <v/>
      </c>
      <c r="AH58" s="58" t="str">
        <f t="shared" si="21"/>
        <v/>
      </c>
      <c r="AI58" s="58" t="str">
        <f t="shared" si="22"/>
        <v/>
      </c>
      <c r="AJ58" s="58" t="str">
        <f t="shared" si="23"/>
        <v/>
      </c>
      <c r="AK58" s="58" t="str">
        <f t="shared" si="24"/>
        <v/>
      </c>
      <c r="AL58" s="58">
        <f t="shared" si="8"/>
        <v>0</v>
      </c>
      <c r="AM58" s="58">
        <f t="shared" si="25"/>
        <v>0</v>
      </c>
      <c r="AN58" s="58">
        <f t="shared" si="26"/>
        <v>0</v>
      </c>
      <c r="AO58" s="58">
        <f t="shared" si="27"/>
        <v>0</v>
      </c>
      <c r="AP58" s="58">
        <f t="shared" si="28"/>
        <v>0</v>
      </c>
      <c r="AQ58" s="58">
        <f t="shared" si="29"/>
        <v>0</v>
      </c>
      <c r="AR58" s="58">
        <f t="shared" si="30"/>
        <v>0.25555555555555554</v>
      </c>
      <c r="AS58" s="58">
        <f>IF($Y58=0,"",T58/$Y58)</f>
        <v>0.16666666666666666</v>
      </c>
      <c r="AT58" s="58">
        <f t="shared" si="31"/>
        <v>0.25555555555555554</v>
      </c>
      <c r="AU58" s="58">
        <f t="shared" si="32"/>
        <v>0</v>
      </c>
      <c r="AZ58" s="143" t="s">
        <v>90</v>
      </c>
      <c r="BA58" s="144"/>
      <c r="BB58" s="144"/>
      <c r="BC58" s="144"/>
      <c r="BD58" s="145"/>
      <c r="BE58" s="22">
        <f>SUM(N58:W58)/Y58</f>
        <v>0.67777777777777781</v>
      </c>
      <c r="CA58" s="67"/>
    </row>
    <row r="59" spans="1:79" ht="21" customHeight="1" x14ac:dyDescent="0.25">
      <c r="Y59" s="20"/>
      <c r="Z59" s="20"/>
      <c r="AA59" s="20"/>
      <c r="AB59" s="20"/>
      <c r="AC59" s="20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79" ht="37.5" customHeight="1" x14ac:dyDescent="0.25"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79" s="23" customFormat="1" ht="36" customHeight="1" x14ac:dyDescent="0.25">
      <c r="Y61" s="24"/>
      <c r="Z61" s="25"/>
      <c r="AA61" s="25"/>
      <c r="AB61" s="25"/>
      <c r="AC61" s="25"/>
      <c r="AD61" s="25"/>
      <c r="AE61" s="25"/>
      <c r="AF61" s="25"/>
      <c r="AG61" s="24"/>
      <c r="AH61" s="24"/>
      <c r="CA61" s="68"/>
    </row>
    <row r="62" spans="1:79" s="23" customFormat="1" ht="36" customHeight="1" x14ac:dyDescent="0.25">
      <c r="Y62" s="24"/>
      <c r="Z62" s="25"/>
      <c r="AA62" s="25"/>
      <c r="AB62" s="25"/>
      <c r="AC62" s="25"/>
      <c r="AD62" s="25"/>
      <c r="AE62" s="25"/>
      <c r="AF62" s="25"/>
      <c r="AG62" s="24"/>
      <c r="AH62" s="24"/>
      <c r="CA62" s="68"/>
    </row>
    <row r="63" spans="1:79" s="23" customFormat="1" ht="36" customHeight="1" x14ac:dyDescent="0.25">
      <c r="Y63" s="24"/>
      <c r="Z63" s="25"/>
      <c r="AA63" s="25"/>
      <c r="AB63" s="25"/>
      <c r="AC63" s="25"/>
      <c r="AD63" s="25"/>
      <c r="AE63" s="25"/>
      <c r="AF63" s="25"/>
      <c r="AG63" s="24"/>
      <c r="AH63" s="24"/>
      <c r="CA63" s="68"/>
    </row>
    <row r="64" spans="1:79" s="23" customFormat="1" ht="36" customHeight="1" x14ac:dyDescent="0.25">
      <c r="Y64" s="24"/>
      <c r="Z64" s="25"/>
      <c r="AA64" s="25"/>
      <c r="AB64" s="25"/>
      <c r="AC64" s="25"/>
      <c r="AD64" s="25"/>
      <c r="AE64" s="25"/>
      <c r="AF64" s="25"/>
      <c r="AG64" s="24"/>
      <c r="AH64" s="24"/>
      <c r="CA64" s="68"/>
    </row>
    <row r="65" spans="25:34" ht="37.5" customHeight="1" x14ac:dyDescent="0.25"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25:34" ht="15.75" x14ac:dyDescent="0.25">
      <c r="Y66" s="27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25:34" ht="15.75" x14ac:dyDescent="0.25">
      <c r="Y67" s="27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25:34" ht="15.75" x14ac:dyDescent="0.25">
      <c r="Y68" s="27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25:34" ht="15.75" x14ac:dyDescent="0.25">
      <c r="Y69" s="28"/>
    </row>
    <row r="70" spans="25:34" ht="15.75" x14ac:dyDescent="0.25">
      <c r="Y70" s="28"/>
    </row>
    <row r="71" spans="25:34" ht="15.75" x14ac:dyDescent="0.25">
      <c r="Y71" s="28"/>
    </row>
    <row r="72" spans="25:34" ht="18.75" x14ac:dyDescent="0.3">
      <c r="Y72" s="29"/>
    </row>
    <row r="73" spans="25:34" ht="15.75" x14ac:dyDescent="0.25">
      <c r="Y73" s="30"/>
    </row>
    <row r="74" spans="25:34" ht="15.75" x14ac:dyDescent="0.25">
      <c r="Y74" s="30"/>
    </row>
    <row r="75" spans="25:34" ht="15.75" x14ac:dyDescent="0.25">
      <c r="Y75" s="30"/>
    </row>
  </sheetData>
  <mergeCells count="37">
    <mergeCell ref="BA56:BD56"/>
    <mergeCell ref="BA57:BD57"/>
    <mergeCell ref="AZ58:BD58"/>
    <mergeCell ref="AS4:AS5"/>
    <mergeCell ref="AT4:AT5"/>
    <mergeCell ref="AU4:AU5"/>
    <mergeCell ref="AZ53:BE53"/>
    <mergeCell ref="AZ54:BD54"/>
    <mergeCell ref="AZ55:BD55"/>
    <mergeCell ref="AR4:AR5"/>
    <mergeCell ref="AC4:AC5"/>
    <mergeCell ref="AD4:AD5"/>
    <mergeCell ref="AE4:AE5"/>
    <mergeCell ref="AF4:AF5"/>
    <mergeCell ref="AG4:AK4"/>
    <mergeCell ref="AL4:AL5"/>
    <mergeCell ref="AM4:AM5"/>
    <mergeCell ref="AN4:AN5"/>
    <mergeCell ref="AO4:AO5"/>
    <mergeCell ref="AP4:AP5"/>
    <mergeCell ref="AQ4:AQ5"/>
    <mergeCell ref="AB4:AB5"/>
    <mergeCell ref="A1:X1"/>
    <mergeCell ref="Y1:AC3"/>
    <mergeCell ref="AD1:AU3"/>
    <mergeCell ref="A2:X2"/>
    <mergeCell ref="A3:X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A4:AA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T57"/>
  <sheetViews>
    <sheetView zoomScale="60" zoomScaleNormal="60" workbookViewId="0">
      <selection sqref="A1:U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1.28515625" customWidth="1"/>
    <col min="10" max="10" width="12.85546875" customWidth="1"/>
    <col min="11" max="11" width="15.85546875" customWidth="1"/>
    <col min="12" max="12" width="15.5703125" customWidth="1"/>
    <col min="13" max="13" width="14.5703125" customWidth="1"/>
    <col min="14" max="14" width="13" customWidth="1"/>
    <col min="15" max="15" width="12" customWidth="1"/>
    <col min="16" max="16" width="12.7109375" customWidth="1"/>
    <col min="17" max="17" width="17.28515625" customWidth="1"/>
    <col min="18" max="19" width="13" customWidth="1"/>
  </cols>
  <sheetData>
    <row r="1" spans="1:46" s="39" customFormat="1" ht="24.75" customHeight="1" x14ac:dyDescent="0.3">
      <c r="A1" s="160" t="str">
        <f>Leyendas!$T$2</f>
        <v>País: Honduras - Establecimiento: Establec. 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2"/>
    </row>
    <row r="2" spans="1:46" s="39" customFormat="1" ht="21.75" customHeight="1" x14ac:dyDescent="0.3">
      <c r="A2" s="157" t="str">
        <f>"Vigilancia de Influenza - " &amp; Leyendas!$G$2 &amp; Leyendas!$T1</f>
        <v>Vigilancia de Influenza - IRAG y ETI, 2020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9"/>
    </row>
    <row r="3" spans="1:46" s="39" customFormat="1" ht="51.75" customHeight="1" thickBot="1" x14ac:dyDescent="0.25">
      <c r="A3" s="154" t="str">
        <f xml:space="preserve"> "Distribución de virus Influenza por " &amp; Leyendas!$F$2 &amp; " de residencia del caso"</f>
        <v>Distribución de virus Influenza por departamento de residencia del caso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6"/>
    </row>
    <row r="4" spans="1:46" s="40" customFormat="1" ht="87" customHeight="1" thickBot="1" x14ac:dyDescent="0.3">
      <c r="A4" s="71" t="str">
        <f>IF(Leyendas!$E$2&lt;&gt;"",Leyendas!$E$1,IF(Leyendas!$D$2&lt;&gt;"",Leyendas!$D$1,Leyendas!$C$1))</f>
        <v>Establecimiento</v>
      </c>
      <c r="B4" s="71" t="s">
        <v>91</v>
      </c>
      <c r="C4" s="72" t="s">
        <v>0</v>
      </c>
      <c r="D4" s="72" t="s">
        <v>115</v>
      </c>
      <c r="E4" s="72" t="s">
        <v>116</v>
      </c>
      <c r="F4" s="72" t="s">
        <v>117</v>
      </c>
      <c r="G4" s="72" t="s">
        <v>118</v>
      </c>
      <c r="H4" s="72" t="s">
        <v>119</v>
      </c>
      <c r="I4" s="72" t="s">
        <v>120</v>
      </c>
      <c r="J4" s="72" t="s">
        <v>121</v>
      </c>
      <c r="K4" s="72" t="s">
        <v>122</v>
      </c>
      <c r="L4" s="72" t="s">
        <v>123</v>
      </c>
      <c r="M4" s="72" t="s">
        <v>124</v>
      </c>
      <c r="N4" s="72" t="s">
        <v>125</v>
      </c>
      <c r="O4" s="72" t="s">
        <v>126</v>
      </c>
      <c r="P4" s="72" t="s">
        <v>127</v>
      </c>
      <c r="Q4" s="72" t="s">
        <v>128</v>
      </c>
      <c r="R4" s="72" t="s">
        <v>129</v>
      </c>
      <c r="S4" s="72" t="s">
        <v>130</v>
      </c>
      <c r="T4" s="72" t="s">
        <v>131</v>
      </c>
      <c r="U4" s="72" t="s">
        <v>132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41" t="s">
        <v>104</v>
      </c>
      <c r="B5" s="41">
        <v>2019</v>
      </c>
      <c r="C5" s="41">
        <v>1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46" x14ac:dyDescent="0.25">
      <c r="A6" s="41" t="s">
        <v>104</v>
      </c>
      <c r="B6" s="43">
        <v>2019</v>
      </c>
      <c r="C6" s="43">
        <v>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46" x14ac:dyDescent="0.25">
      <c r="A7" s="41" t="s">
        <v>104</v>
      </c>
      <c r="B7" s="43">
        <v>2019</v>
      </c>
      <c r="C7" s="43">
        <v>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46" x14ac:dyDescent="0.25">
      <c r="A8" s="41" t="s">
        <v>104</v>
      </c>
      <c r="B8" s="43">
        <v>2019</v>
      </c>
      <c r="C8" s="43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46" x14ac:dyDescent="0.25">
      <c r="A9" s="41" t="s">
        <v>104</v>
      </c>
      <c r="B9" s="43">
        <v>2019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46" x14ac:dyDescent="0.25">
      <c r="A10" s="41" t="s">
        <v>104</v>
      </c>
      <c r="B10" s="43">
        <v>2019</v>
      </c>
      <c r="C10" s="43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46" x14ac:dyDescent="0.25">
      <c r="A11" s="41" t="s">
        <v>104</v>
      </c>
      <c r="B11" s="43">
        <v>2019</v>
      </c>
      <c r="C11" s="43">
        <v>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46" x14ac:dyDescent="0.25">
      <c r="A12" s="41" t="s">
        <v>104</v>
      </c>
      <c r="B12" s="43">
        <v>2019</v>
      </c>
      <c r="C12" s="43">
        <v>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46" x14ac:dyDescent="0.25">
      <c r="A13" s="41" t="s">
        <v>104</v>
      </c>
      <c r="B13" s="43">
        <v>2019</v>
      </c>
      <c r="C13" s="43">
        <v>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46" x14ac:dyDescent="0.25">
      <c r="A14" s="41" t="s">
        <v>104</v>
      </c>
      <c r="B14" s="43">
        <v>2019</v>
      </c>
      <c r="C14" s="43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46" x14ac:dyDescent="0.25">
      <c r="A15" s="41" t="s">
        <v>104</v>
      </c>
      <c r="B15" s="43">
        <v>2019</v>
      </c>
      <c r="C15" s="43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46" x14ac:dyDescent="0.25">
      <c r="A16" s="41" t="s">
        <v>104</v>
      </c>
      <c r="B16" s="43">
        <v>2019</v>
      </c>
      <c r="C16" s="43">
        <v>12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x14ac:dyDescent="0.25">
      <c r="A17" s="41" t="s">
        <v>104</v>
      </c>
      <c r="B17" s="43">
        <v>2019</v>
      </c>
      <c r="C17" s="43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x14ac:dyDescent="0.25">
      <c r="A18" s="41" t="s">
        <v>104</v>
      </c>
      <c r="B18" s="43">
        <v>2019</v>
      </c>
      <c r="C18" s="43">
        <v>14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s="41" t="s">
        <v>104</v>
      </c>
      <c r="B19" s="43">
        <v>2019</v>
      </c>
      <c r="C19" s="43">
        <v>15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s="41" t="s">
        <v>104</v>
      </c>
      <c r="B20" s="43">
        <v>2019</v>
      </c>
      <c r="C20" s="43">
        <v>16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s="41" t="s">
        <v>104</v>
      </c>
      <c r="B21" s="43">
        <v>2019</v>
      </c>
      <c r="C21" s="43">
        <v>17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s="41" t="s">
        <v>104</v>
      </c>
      <c r="B22" s="43">
        <v>2019</v>
      </c>
      <c r="C22" s="43">
        <v>18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s="41" t="s">
        <v>104</v>
      </c>
      <c r="B23" s="43">
        <v>2019</v>
      </c>
      <c r="C23" s="43">
        <v>19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s="41" t="s">
        <v>104</v>
      </c>
      <c r="B24" s="43">
        <v>2019</v>
      </c>
      <c r="C24" s="43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s="41" t="s">
        <v>104</v>
      </c>
      <c r="B25" s="43">
        <v>2019</v>
      </c>
      <c r="C25" s="43">
        <v>21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s="41" t="s">
        <v>104</v>
      </c>
      <c r="B26" s="43">
        <v>2019</v>
      </c>
      <c r="C26" s="43">
        <v>22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s="41" t="s">
        <v>104</v>
      </c>
      <c r="B27" s="43">
        <v>2019</v>
      </c>
      <c r="C27" s="43">
        <v>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s="41" t="s">
        <v>104</v>
      </c>
      <c r="B28" s="43">
        <v>2019</v>
      </c>
      <c r="C28" s="43">
        <v>24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s="41" t="s">
        <v>104</v>
      </c>
      <c r="B29" s="43">
        <v>2019</v>
      </c>
      <c r="C29" s="43">
        <v>25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s="41" t="s">
        <v>104</v>
      </c>
      <c r="B30" s="43">
        <v>2019</v>
      </c>
      <c r="C30" s="43">
        <v>26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s="41" t="s">
        <v>104</v>
      </c>
      <c r="B31" s="43">
        <v>2019</v>
      </c>
      <c r="C31" s="43">
        <v>27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s="41" t="s">
        <v>104</v>
      </c>
      <c r="B32" s="43">
        <v>2019</v>
      </c>
      <c r="C32" s="43">
        <v>28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x14ac:dyDescent="0.25">
      <c r="A33" s="41" t="s">
        <v>104</v>
      </c>
      <c r="B33" s="43">
        <v>2019</v>
      </c>
      <c r="C33" s="43">
        <v>29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x14ac:dyDescent="0.25">
      <c r="A34" s="41" t="s">
        <v>104</v>
      </c>
      <c r="B34" s="43">
        <v>2019</v>
      </c>
      <c r="C34" s="43">
        <v>30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x14ac:dyDescent="0.25">
      <c r="A35" s="41" t="s">
        <v>104</v>
      </c>
      <c r="B35" s="43">
        <v>2019</v>
      </c>
      <c r="C35" s="43">
        <v>31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25">
      <c r="A36" s="41" t="s">
        <v>104</v>
      </c>
      <c r="B36" s="43">
        <v>2019</v>
      </c>
      <c r="C36" s="43">
        <v>32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x14ac:dyDescent="0.25">
      <c r="A37" s="41" t="s">
        <v>104</v>
      </c>
      <c r="B37" s="43">
        <v>2019</v>
      </c>
      <c r="C37" s="43">
        <v>33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x14ac:dyDescent="0.25">
      <c r="A38" s="41" t="s">
        <v>104</v>
      </c>
      <c r="B38" s="43">
        <v>2019</v>
      </c>
      <c r="C38" s="43">
        <v>34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x14ac:dyDescent="0.25">
      <c r="A39" s="41" t="s">
        <v>104</v>
      </c>
      <c r="B39" s="43">
        <v>2019</v>
      </c>
      <c r="C39" s="43">
        <v>35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x14ac:dyDescent="0.25">
      <c r="A40" s="41" t="s">
        <v>104</v>
      </c>
      <c r="B40" s="43">
        <v>2019</v>
      </c>
      <c r="C40" s="43">
        <v>36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x14ac:dyDescent="0.25">
      <c r="A41" s="41" t="s">
        <v>104</v>
      </c>
      <c r="B41" s="43">
        <v>2019</v>
      </c>
      <c r="C41" s="43">
        <v>37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x14ac:dyDescent="0.25">
      <c r="A42" s="41" t="s">
        <v>104</v>
      </c>
      <c r="B42" s="43">
        <v>2019</v>
      </c>
      <c r="C42" s="43">
        <v>38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x14ac:dyDescent="0.25">
      <c r="A43" s="41" t="s">
        <v>104</v>
      </c>
      <c r="B43" s="43">
        <v>2019</v>
      </c>
      <c r="C43" s="43">
        <v>39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x14ac:dyDescent="0.25">
      <c r="A44" s="41" t="s">
        <v>104</v>
      </c>
      <c r="B44" s="43">
        <v>2019</v>
      </c>
      <c r="C44" s="43">
        <v>40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x14ac:dyDescent="0.25">
      <c r="A45" s="41" t="s">
        <v>104</v>
      </c>
      <c r="B45" s="43">
        <v>2019</v>
      </c>
      <c r="C45" s="43">
        <v>41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x14ac:dyDescent="0.25">
      <c r="A46" s="41" t="s">
        <v>104</v>
      </c>
      <c r="B46" s="43">
        <v>2019</v>
      </c>
      <c r="C46" s="43">
        <v>42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x14ac:dyDescent="0.25">
      <c r="A47" s="41" t="s">
        <v>104</v>
      </c>
      <c r="B47" s="43">
        <v>2019</v>
      </c>
      <c r="C47" s="43">
        <v>43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25">
      <c r="A48" s="41" t="s">
        <v>104</v>
      </c>
      <c r="B48" s="43">
        <v>2019</v>
      </c>
      <c r="C48" s="43">
        <v>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x14ac:dyDescent="0.25">
      <c r="A49" s="41" t="s">
        <v>104</v>
      </c>
      <c r="B49" s="43">
        <v>2019</v>
      </c>
      <c r="C49" s="43">
        <v>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x14ac:dyDescent="0.25">
      <c r="A50" s="41" t="s">
        <v>104</v>
      </c>
      <c r="B50" s="43">
        <v>2019</v>
      </c>
      <c r="C50" s="43">
        <v>46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x14ac:dyDescent="0.25">
      <c r="A51" s="41" t="s">
        <v>104</v>
      </c>
      <c r="B51" s="43">
        <v>2019</v>
      </c>
      <c r="C51" s="43">
        <v>47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x14ac:dyDescent="0.25">
      <c r="A52" s="41" t="s">
        <v>104</v>
      </c>
      <c r="B52" s="43">
        <v>2019</v>
      </c>
      <c r="C52" s="43">
        <v>48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x14ac:dyDescent="0.25">
      <c r="A53" s="41" t="s">
        <v>104</v>
      </c>
      <c r="B53" s="43">
        <v>2019</v>
      </c>
      <c r="C53" s="43">
        <v>49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x14ac:dyDescent="0.25">
      <c r="A54" s="41" t="s">
        <v>104</v>
      </c>
      <c r="B54" s="43">
        <v>2019</v>
      </c>
      <c r="C54" s="43">
        <v>50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x14ac:dyDescent="0.25">
      <c r="A55" s="41" t="s">
        <v>104</v>
      </c>
      <c r="B55" s="43">
        <v>2019</v>
      </c>
      <c r="C55" s="43">
        <v>51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x14ac:dyDescent="0.25">
      <c r="A56" s="41" t="s">
        <v>104</v>
      </c>
      <c r="B56" s="43">
        <v>2019</v>
      </c>
      <c r="C56" s="43">
        <v>52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8" x14ac:dyDescent="0.25">
      <c r="B57" s="47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3:U3"/>
    <mergeCell ref="A2:U2"/>
    <mergeCell ref="A1:U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U57"/>
  <sheetViews>
    <sheetView zoomScale="60" zoomScaleNormal="60" workbookViewId="0">
      <selection sqref="A1:U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4" max="4" width="15.85546875" customWidth="1"/>
    <col min="5" max="5" width="15.5703125" customWidth="1"/>
    <col min="6" max="6" width="13" customWidth="1"/>
    <col min="7" max="7" width="17" customWidth="1"/>
    <col min="8" max="8" width="11.7109375" customWidth="1"/>
    <col min="9" max="9" width="11.5703125" customWidth="1"/>
    <col min="10" max="10" width="11.7109375" customWidth="1"/>
    <col min="11" max="11" width="15.140625" customWidth="1"/>
    <col min="12" max="12" width="12" customWidth="1"/>
    <col min="13" max="13" width="11.5703125" customWidth="1"/>
    <col min="16" max="16" width="13.7109375" customWidth="1"/>
    <col min="17" max="17" width="17" customWidth="1"/>
    <col min="18" max="18" width="13.7109375" customWidth="1"/>
    <col min="19" max="19" width="13" customWidth="1"/>
  </cols>
  <sheetData>
    <row r="1" spans="1:21" s="39" customFormat="1" ht="24.75" customHeight="1" x14ac:dyDescent="0.3">
      <c r="A1" s="160" t="str">
        <f>Leyendas!$T$2</f>
        <v>País: Honduras - Establecimiento: Establec. 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2"/>
    </row>
    <row r="2" spans="1:21" s="39" customFormat="1" ht="21.75" customHeight="1" x14ac:dyDescent="0.3">
      <c r="A2" s="157" t="str">
        <f>"Vigilancia de VSR  - " &amp; Leyendas!$G$2 &amp; Leyendas!$T1</f>
        <v>Vigilancia de VSR  - IRAG y ETI, 2020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9"/>
    </row>
    <row r="3" spans="1:21" s="39" customFormat="1" ht="53.25" customHeight="1" thickBot="1" x14ac:dyDescent="0.25">
      <c r="A3" s="154" t="str">
        <f xml:space="preserve"> "Distribución de virus VSR por " &amp; Leyendas!$F$2 &amp; " de residencia del caso"</f>
        <v>Distribución de virus VSR por departamento de residencia del caso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6"/>
    </row>
    <row r="4" spans="1:21" s="40" customFormat="1" ht="87" customHeight="1" thickBot="1" x14ac:dyDescent="0.3">
      <c r="A4" s="107" t="str">
        <f>IF(Leyendas!$E$2&lt;&gt;"",Leyendas!$E$1,IF(Leyendas!$D$2&lt;&gt;"",Leyendas!$D$1,Leyendas!$C$1))</f>
        <v>Establecimiento</v>
      </c>
      <c r="B4" s="107" t="s">
        <v>91</v>
      </c>
      <c r="C4" s="108" t="s">
        <v>0</v>
      </c>
      <c r="D4" s="108" t="s">
        <v>115</v>
      </c>
      <c r="E4" s="108" t="s">
        <v>116</v>
      </c>
      <c r="F4" s="108" t="s">
        <v>117</v>
      </c>
      <c r="G4" s="108" t="s">
        <v>118</v>
      </c>
      <c r="H4" s="108" t="s">
        <v>119</v>
      </c>
      <c r="I4" s="108" t="s">
        <v>120</v>
      </c>
      <c r="J4" s="108" t="s">
        <v>121</v>
      </c>
      <c r="K4" s="108" t="s">
        <v>122</v>
      </c>
      <c r="L4" s="108" t="s">
        <v>123</v>
      </c>
      <c r="M4" s="108" t="s">
        <v>124</v>
      </c>
      <c r="N4" s="108" t="s">
        <v>125</v>
      </c>
      <c r="O4" s="108" t="s">
        <v>126</v>
      </c>
      <c r="P4" s="108" t="s">
        <v>127</v>
      </c>
      <c r="Q4" s="108" t="s">
        <v>128</v>
      </c>
      <c r="R4" s="108" t="s">
        <v>129</v>
      </c>
      <c r="S4" s="108" t="s">
        <v>130</v>
      </c>
      <c r="T4" s="108" t="s">
        <v>131</v>
      </c>
      <c r="U4" s="108" t="s">
        <v>132</v>
      </c>
    </row>
    <row r="5" spans="1:21" x14ac:dyDescent="0.25">
      <c r="A5" t="s">
        <v>104</v>
      </c>
      <c r="B5" s="41">
        <v>2019</v>
      </c>
      <c r="C5" s="41">
        <v>1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x14ac:dyDescent="0.25">
      <c r="A6" t="s">
        <v>104</v>
      </c>
      <c r="B6" s="43">
        <v>2019</v>
      </c>
      <c r="C6" s="43">
        <v>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x14ac:dyDescent="0.25">
      <c r="A7" t="s">
        <v>104</v>
      </c>
      <c r="B7" s="43">
        <v>2019</v>
      </c>
      <c r="C7" s="43">
        <v>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21" x14ac:dyDescent="0.25">
      <c r="A8" t="s">
        <v>104</v>
      </c>
      <c r="B8" s="43">
        <v>2019</v>
      </c>
      <c r="C8" s="43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21" x14ac:dyDescent="0.25">
      <c r="A9" t="s">
        <v>104</v>
      </c>
      <c r="B9" s="43">
        <v>2019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1" x14ac:dyDescent="0.25">
      <c r="A10" t="s">
        <v>104</v>
      </c>
      <c r="B10" s="43">
        <v>2019</v>
      </c>
      <c r="C10" s="43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1" x14ac:dyDescent="0.25">
      <c r="A11" t="s">
        <v>104</v>
      </c>
      <c r="B11" s="43">
        <v>2019</v>
      </c>
      <c r="C11" s="43">
        <v>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1" x14ac:dyDescent="0.25">
      <c r="A12" t="s">
        <v>104</v>
      </c>
      <c r="B12" s="43">
        <v>2019</v>
      </c>
      <c r="C12" s="43">
        <v>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1" x14ac:dyDescent="0.25">
      <c r="A13" t="s">
        <v>104</v>
      </c>
      <c r="B13" s="43">
        <v>2019</v>
      </c>
      <c r="C13" s="43">
        <v>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x14ac:dyDescent="0.25">
      <c r="A14" t="s">
        <v>104</v>
      </c>
      <c r="B14" s="43">
        <v>2019</v>
      </c>
      <c r="C14" s="43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1" x14ac:dyDescent="0.25">
      <c r="A15" t="s">
        <v>104</v>
      </c>
      <c r="B15" s="43">
        <v>2019</v>
      </c>
      <c r="C15" s="43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1" x14ac:dyDescent="0.25">
      <c r="A16" t="s">
        <v>104</v>
      </c>
      <c r="B16" s="43">
        <v>2019</v>
      </c>
      <c r="C16" s="43">
        <v>12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x14ac:dyDescent="0.25">
      <c r="A17" t="s">
        <v>104</v>
      </c>
      <c r="B17" s="43">
        <v>2019</v>
      </c>
      <c r="C17" s="43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x14ac:dyDescent="0.25">
      <c r="A18" t="s">
        <v>104</v>
      </c>
      <c r="B18" s="43">
        <v>2019</v>
      </c>
      <c r="C18" s="43">
        <v>14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t="s">
        <v>104</v>
      </c>
      <c r="B19" s="43">
        <v>2019</v>
      </c>
      <c r="C19" s="43">
        <v>15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t="s">
        <v>104</v>
      </c>
      <c r="B20" s="43">
        <v>2019</v>
      </c>
      <c r="C20" s="43">
        <v>16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t="s">
        <v>104</v>
      </c>
      <c r="B21" s="43">
        <v>2019</v>
      </c>
      <c r="C21" s="43">
        <v>17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t="s">
        <v>104</v>
      </c>
      <c r="B22" s="43">
        <v>2019</v>
      </c>
      <c r="C22" s="43">
        <v>18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t="s">
        <v>104</v>
      </c>
      <c r="B23" s="43">
        <v>2019</v>
      </c>
      <c r="C23" s="43">
        <v>19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t="s">
        <v>104</v>
      </c>
      <c r="B24" s="43">
        <v>2019</v>
      </c>
      <c r="C24" s="43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t="s">
        <v>104</v>
      </c>
      <c r="B25" s="43">
        <v>2019</v>
      </c>
      <c r="C25" s="43">
        <v>21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t="s">
        <v>104</v>
      </c>
      <c r="B26" s="43">
        <v>2019</v>
      </c>
      <c r="C26" s="43">
        <v>22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t="s">
        <v>104</v>
      </c>
      <c r="B27" s="43">
        <v>2019</v>
      </c>
      <c r="C27" s="43">
        <v>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t="s">
        <v>104</v>
      </c>
      <c r="B28" s="43">
        <v>2019</v>
      </c>
      <c r="C28" s="43">
        <v>24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t="s">
        <v>104</v>
      </c>
      <c r="B29" s="43">
        <v>2019</v>
      </c>
      <c r="C29" s="43">
        <v>25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t="s">
        <v>104</v>
      </c>
      <c r="B30" s="43">
        <v>2019</v>
      </c>
      <c r="C30" s="43">
        <v>26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t="s">
        <v>104</v>
      </c>
      <c r="B31" s="43">
        <v>2019</v>
      </c>
      <c r="C31" s="43">
        <v>27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t="s">
        <v>104</v>
      </c>
      <c r="B32" s="43">
        <v>2019</v>
      </c>
      <c r="C32" s="43">
        <v>28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x14ac:dyDescent="0.25">
      <c r="A33" t="s">
        <v>104</v>
      </c>
      <c r="B33" s="43">
        <v>2019</v>
      </c>
      <c r="C33" s="43">
        <v>29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x14ac:dyDescent="0.25">
      <c r="A34" t="s">
        <v>104</v>
      </c>
      <c r="B34" s="43">
        <v>2019</v>
      </c>
      <c r="C34" s="43">
        <v>30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x14ac:dyDescent="0.25">
      <c r="A35" t="s">
        <v>104</v>
      </c>
      <c r="B35" s="43">
        <v>2019</v>
      </c>
      <c r="C35" s="43">
        <v>31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25">
      <c r="A36" t="s">
        <v>104</v>
      </c>
      <c r="B36" s="43">
        <v>2019</v>
      </c>
      <c r="C36" s="43">
        <v>32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x14ac:dyDescent="0.25">
      <c r="A37" t="s">
        <v>104</v>
      </c>
      <c r="B37" s="43">
        <v>2019</v>
      </c>
      <c r="C37" s="43">
        <v>33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x14ac:dyDescent="0.25">
      <c r="A38" t="s">
        <v>104</v>
      </c>
      <c r="B38" s="43">
        <v>2019</v>
      </c>
      <c r="C38" s="43">
        <v>34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x14ac:dyDescent="0.25">
      <c r="A39" t="s">
        <v>104</v>
      </c>
      <c r="B39" s="43">
        <v>2019</v>
      </c>
      <c r="C39" s="43">
        <v>35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x14ac:dyDescent="0.25">
      <c r="A40" t="s">
        <v>104</v>
      </c>
      <c r="B40" s="43">
        <v>2019</v>
      </c>
      <c r="C40" s="43">
        <v>36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x14ac:dyDescent="0.25">
      <c r="A41" t="s">
        <v>104</v>
      </c>
      <c r="B41" s="43">
        <v>2019</v>
      </c>
      <c r="C41" s="43">
        <v>37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x14ac:dyDescent="0.25">
      <c r="A42" t="s">
        <v>104</v>
      </c>
      <c r="B42" s="43">
        <v>2019</v>
      </c>
      <c r="C42" s="43">
        <v>38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x14ac:dyDescent="0.25">
      <c r="A43" t="s">
        <v>104</v>
      </c>
      <c r="B43" s="43">
        <v>2019</v>
      </c>
      <c r="C43" s="43">
        <v>39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x14ac:dyDescent="0.25">
      <c r="A44" t="s">
        <v>104</v>
      </c>
      <c r="B44" s="43">
        <v>2019</v>
      </c>
      <c r="C44" s="43">
        <v>40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x14ac:dyDescent="0.25">
      <c r="A45" t="s">
        <v>104</v>
      </c>
      <c r="B45" s="43">
        <v>2019</v>
      </c>
      <c r="C45" s="43">
        <v>41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x14ac:dyDescent="0.25">
      <c r="A46" t="s">
        <v>104</v>
      </c>
      <c r="B46" s="43">
        <v>2019</v>
      </c>
      <c r="C46" s="43">
        <v>42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x14ac:dyDescent="0.25">
      <c r="A47" t="s">
        <v>104</v>
      </c>
      <c r="B47" s="43">
        <v>2019</v>
      </c>
      <c r="C47" s="43">
        <v>43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25">
      <c r="A48" t="s">
        <v>104</v>
      </c>
      <c r="B48" s="43">
        <v>2019</v>
      </c>
      <c r="C48" s="43">
        <v>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x14ac:dyDescent="0.25">
      <c r="A49" t="s">
        <v>104</v>
      </c>
      <c r="B49" s="43">
        <v>2019</v>
      </c>
      <c r="C49" s="43">
        <v>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x14ac:dyDescent="0.25">
      <c r="A50" t="s">
        <v>104</v>
      </c>
      <c r="B50" s="43">
        <v>2019</v>
      </c>
      <c r="C50" s="43">
        <v>46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x14ac:dyDescent="0.25">
      <c r="A51" t="s">
        <v>104</v>
      </c>
      <c r="B51" s="43">
        <v>2019</v>
      </c>
      <c r="C51" s="43">
        <v>47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x14ac:dyDescent="0.25">
      <c r="A52" t="s">
        <v>104</v>
      </c>
      <c r="B52" s="43">
        <v>2019</v>
      </c>
      <c r="C52" s="43">
        <v>48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x14ac:dyDescent="0.25">
      <c r="A53" t="s">
        <v>104</v>
      </c>
      <c r="B53" s="43">
        <v>2019</v>
      </c>
      <c r="C53" s="43">
        <v>49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x14ac:dyDescent="0.25">
      <c r="A54" t="s">
        <v>104</v>
      </c>
      <c r="B54" s="43">
        <v>2019</v>
      </c>
      <c r="C54" s="43">
        <v>50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x14ac:dyDescent="0.25">
      <c r="A55" t="s">
        <v>104</v>
      </c>
      <c r="B55" s="43">
        <v>2019</v>
      </c>
      <c r="C55" s="43">
        <v>51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x14ac:dyDescent="0.25">
      <c r="A56" t="s">
        <v>104</v>
      </c>
      <c r="B56" s="43">
        <v>2019</v>
      </c>
      <c r="C56" s="43">
        <v>52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8" x14ac:dyDescent="0.25">
      <c r="B57" s="18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3:U3"/>
    <mergeCell ref="A2:U2"/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T57"/>
  <sheetViews>
    <sheetView zoomScale="60" zoomScaleNormal="60" workbookViewId="0">
      <selection sqref="A1:U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1.28515625" customWidth="1"/>
    <col min="10" max="10" width="12.85546875" customWidth="1"/>
    <col min="11" max="11" width="15.85546875" customWidth="1"/>
    <col min="12" max="12" width="15.5703125" customWidth="1"/>
    <col min="13" max="13" width="14.5703125" customWidth="1"/>
    <col min="14" max="14" width="13" customWidth="1"/>
    <col min="15" max="15" width="12" customWidth="1"/>
    <col min="16" max="16" width="12.7109375" customWidth="1"/>
    <col min="17" max="17" width="17.28515625" customWidth="1"/>
    <col min="18" max="19" width="13" customWidth="1"/>
  </cols>
  <sheetData>
    <row r="1" spans="1:46" s="39" customFormat="1" ht="24.75" customHeight="1" x14ac:dyDescent="0.3">
      <c r="A1" s="160" t="str">
        <f>Leyendas!$T$2</f>
        <v>País: Honduras - Establecimiento: Establec. 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2"/>
    </row>
    <row r="2" spans="1:46" s="39" customFormat="1" ht="21.75" customHeight="1" x14ac:dyDescent="0.3">
      <c r="A2" s="157" t="str">
        <f>"Vigilancia de SARS-CoV-2 - " &amp; Leyendas!$G$2 &amp; Leyendas!$T1</f>
        <v>Vigilancia de SARS-CoV-2 - IRAG y ETI, 2020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9"/>
    </row>
    <row r="3" spans="1:46" s="39" customFormat="1" ht="51.75" customHeight="1" thickBot="1" x14ac:dyDescent="0.25">
      <c r="A3" s="154" t="str">
        <f xml:space="preserve"> "Distribución de virus SARS-CoV-2 por " &amp; Leyendas!$F$2 &amp; " de residencia del caso"</f>
        <v>Distribución de virus SARS-CoV-2 por departamento de residencia del caso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6"/>
    </row>
    <row r="4" spans="1:46" s="40" customFormat="1" ht="87" customHeight="1" thickBot="1" x14ac:dyDescent="0.3">
      <c r="A4" s="73" t="str">
        <f>IF(Leyendas!$E$2&lt;&gt;"",Leyendas!$E$1,IF(Leyendas!$D$2&lt;&gt;"",Leyendas!$D$1,Leyendas!$C$1))</f>
        <v>Establecimiento</v>
      </c>
      <c r="B4" s="73" t="s">
        <v>91</v>
      </c>
      <c r="C4" s="74" t="s">
        <v>0</v>
      </c>
      <c r="D4" s="74" t="s">
        <v>115</v>
      </c>
      <c r="E4" s="74" t="s">
        <v>116</v>
      </c>
      <c r="F4" s="74" t="s">
        <v>117</v>
      </c>
      <c r="G4" s="74" t="s">
        <v>118</v>
      </c>
      <c r="H4" s="74" t="s">
        <v>119</v>
      </c>
      <c r="I4" s="74" t="s">
        <v>120</v>
      </c>
      <c r="J4" s="74" t="s">
        <v>121</v>
      </c>
      <c r="K4" s="74" t="s">
        <v>122</v>
      </c>
      <c r="L4" s="74" t="s">
        <v>123</v>
      </c>
      <c r="M4" s="74" t="s">
        <v>124</v>
      </c>
      <c r="N4" s="74" t="s">
        <v>125</v>
      </c>
      <c r="O4" s="74" t="s">
        <v>126</v>
      </c>
      <c r="P4" s="74" t="s">
        <v>127</v>
      </c>
      <c r="Q4" s="74" t="s">
        <v>128</v>
      </c>
      <c r="R4" s="74" t="s">
        <v>129</v>
      </c>
      <c r="S4" s="74" t="s">
        <v>130</v>
      </c>
      <c r="T4" s="74" t="s">
        <v>131</v>
      </c>
      <c r="U4" s="74" t="s">
        <v>132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41" t="s">
        <v>104</v>
      </c>
      <c r="B5" s="41">
        <v>2019</v>
      </c>
      <c r="C5" s="41">
        <v>1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46" x14ac:dyDescent="0.25">
      <c r="A6" s="41" t="s">
        <v>104</v>
      </c>
      <c r="B6" s="43">
        <v>2019</v>
      </c>
      <c r="C6" s="43">
        <v>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46" x14ac:dyDescent="0.25">
      <c r="A7" s="41" t="s">
        <v>104</v>
      </c>
      <c r="B7" s="43">
        <v>2019</v>
      </c>
      <c r="C7" s="43">
        <v>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46" x14ac:dyDescent="0.25">
      <c r="A8" s="41" t="s">
        <v>104</v>
      </c>
      <c r="B8" s="43">
        <v>2019</v>
      </c>
      <c r="C8" s="43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46" x14ac:dyDescent="0.25">
      <c r="A9" s="41" t="s">
        <v>104</v>
      </c>
      <c r="B9" s="43">
        <v>2019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46" x14ac:dyDescent="0.25">
      <c r="A10" s="41" t="s">
        <v>104</v>
      </c>
      <c r="B10" s="43">
        <v>2019</v>
      </c>
      <c r="C10" s="43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46" x14ac:dyDescent="0.25">
      <c r="A11" s="41" t="s">
        <v>104</v>
      </c>
      <c r="B11" s="43">
        <v>2019</v>
      </c>
      <c r="C11" s="43">
        <v>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46" x14ac:dyDescent="0.25">
      <c r="A12" s="41" t="s">
        <v>104</v>
      </c>
      <c r="B12" s="43">
        <v>2019</v>
      </c>
      <c r="C12" s="43">
        <v>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46" x14ac:dyDescent="0.25">
      <c r="A13" s="41" t="s">
        <v>104</v>
      </c>
      <c r="B13" s="43">
        <v>2019</v>
      </c>
      <c r="C13" s="43">
        <v>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46" x14ac:dyDescent="0.25">
      <c r="A14" s="41" t="s">
        <v>104</v>
      </c>
      <c r="B14" s="43">
        <v>2019</v>
      </c>
      <c r="C14" s="43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46" x14ac:dyDescent="0.25">
      <c r="A15" s="41" t="s">
        <v>104</v>
      </c>
      <c r="B15" s="43">
        <v>2019</v>
      </c>
      <c r="C15" s="43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46" x14ac:dyDescent="0.25">
      <c r="A16" s="41" t="s">
        <v>104</v>
      </c>
      <c r="B16" s="43">
        <v>2019</v>
      </c>
      <c r="C16" s="43">
        <v>12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x14ac:dyDescent="0.25">
      <c r="A17" s="41" t="s">
        <v>104</v>
      </c>
      <c r="B17" s="43">
        <v>2019</v>
      </c>
      <c r="C17" s="43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x14ac:dyDescent="0.25">
      <c r="A18" s="41" t="s">
        <v>104</v>
      </c>
      <c r="B18" s="43">
        <v>2019</v>
      </c>
      <c r="C18" s="43">
        <v>14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s="41" t="s">
        <v>104</v>
      </c>
      <c r="B19" s="43">
        <v>2019</v>
      </c>
      <c r="C19" s="43">
        <v>15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s="41" t="s">
        <v>104</v>
      </c>
      <c r="B20" s="43">
        <v>2019</v>
      </c>
      <c r="C20" s="43">
        <v>16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s="41" t="s">
        <v>104</v>
      </c>
      <c r="B21" s="43">
        <v>2019</v>
      </c>
      <c r="C21" s="43">
        <v>17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s="41" t="s">
        <v>104</v>
      </c>
      <c r="B22" s="43">
        <v>2019</v>
      </c>
      <c r="C22" s="43">
        <v>18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s="41" t="s">
        <v>104</v>
      </c>
      <c r="B23" s="43">
        <v>2019</v>
      </c>
      <c r="C23" s="43">
        <v>19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s="41" t="s">
        <v>104</v>
      </c>
      <c r="B24" s="43">
        <v>2019</v>
      </c>
      <c r="C24" s="43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s="41" t="s">
        <v>104</v>
      </c>
      <c r="B25" s="43">
        <v>2019</v>
      </c>
      <c r="C25" s="43">
        <v>21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s="41" t="s">
        <v>104</v>
      </c>
      <c r="B26" s="43">
        <v>2019</v>
      </c>
      <c r="C26" s="43">
        <v>22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s="41" t="s">
        <v>104</v>
      </c>
      <c r="B27" s="43">
        <v>2019</v>
      </c>
      <c r="C27" s="43">
        <v>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s="41" t="s">
        <v>104</v>
      </c>
      <c r="B28" s="43">
        <v>2019</v>
      </c>
      <c r="C28" s="43">
        <v>24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s="41" t="s">
        <v>104</v>
      </c>
      <c r="B29" s="43">
        <v>2019</v>
      </c>
      <c r="C29" s="43">
        <v>25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s="41" t="s">
        <v>104</v>
      </c>
      <c r="B30" s="43">
        <v>2019</v>
      </c>
      <c r="C30" s="43">
        <v>26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s="41" t="s">
        <v>104</v>
      </c>
      <c r="B31" s="43">
        <v>2019</v>
      </c>
      <c r="C31" s="43">
        <v>27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s="41" t="s">
        <v>104</v>
      </c>
      <c r="B32" s="43">
        <v>2019</v>
      </c>
      <c r="C32" s="43">
        <v>28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x14ac:dyDescent="0.25">
      <c r="A33" s="41" t="s">
        <v>104</v>
      </c>
      <c r="B33" s="43">
        <v>2019</v>
      </c>
      <c r="C33" s="43">
        <v>29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x14ac:dyDescent="0.25">
      <c r="A34" s="41" t="s">
        <v>104</v>
      </c>
      <c r="B34" s="43">
        <v>2019</v>
      </c>
      <c r="C34" s="43">
        <v>30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x14ac:dyDescent="0.25">
      <c r="A35" s="41" t="s">
        <v>104</v>
      </c>
      <c r="B35" s="43">
        <v>2019</v>
      </c>
      <c r="C35" s="43">
        <v>31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25">
      <c r="A36" s="41" t="s">
        <v>104</v>
      </c>
      <c r="B36" s="43">
        <v>2019</v>
      </c>
      <c r="C36" s="43">
        <v>32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x14ac:dyDescent="0.25">
      <c r="A37" s="41" t="s">
        <v>104</v>
      </c>
      <c r="B37" s="43">
        <v>2019</v>
      </c>
      <c r="C37" s="43">
        <v>33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x14ac:dyDescent="0.25">
      <c r="A38" s="41" t="s">
        <v>104</v>
      </c>
      <c r="B38" s="43">
        <v>2019</v>
      </c>
      <c r="C38" s="43">
        <v>34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x14ac:dyDescent="0.25">
      <c r="A39" s="41" t="s">
        <v>104</v>
      </c>
      <c r="B39" s="43">
        <v>2019</v>
      </c>
      <c r="C39" s="43">
        <v>35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x14ac:dyDescent="0.25">
      <c r="A40" s="41" t="s">
        <v>104</v>
      </c>
      <c r="B40" s="43">
        <v>2019</v>
      </c>
      <c r="C40" s="43">
        <v>36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x14ac:dyDescent="0.25">
      <c r="A41" s="41" t="s">
        <v>104</v>
      </c>
      <c r="B41" s="43">
        <v>2019</v>
      </c>
      <c r="C41" s="43">
        <v>37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x14ac:dyDescent="0.25">
      <c r="A42" s="41" t="s">
        <v>104</v>
      </c>
      <c r="B42" s="43">
        <v>2019</v>
      </c>
      <c r="C42" s="43">
        <v>38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x14ac:dyDescent="0.25">
      <c r="A43" s="41" t="s">
        <v>104</v>
      </c>
      <c r="B43" s="43">
        <v>2019</v>
      </c>
      <c r="C43" s="43">
        <v>39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x14ac:dyDescent="0.25">
      <c r="A44" s="41" t="s">
        <v>104</v>
      </c>
      <c r="B44" s="43">
        <v>2019</v>
      </c>
      <c r="C44" s="43">
        <v>40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x14ac:dyDescent="0.25">
      <c r="A45" s="41" t="s">
        <v>104</v>
      </c>
      <c r="B45" s="43">
        <v>2019</v>
      </c>
      <c r="C45" s="43">
        <v>41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x14ac:dyDescent="0.25">
      <c r="A46" s="41" t="s">
        <v>104</v>
      </c>
      <c r="B46" s="43">
        <v>2019</v>
      </c>
      <c r="C46" s="43">
        <v>42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x14ac:dyDescent="0.25">
      <c r="A47" s="41" t="s">
        <v>104</v>
      </c>
      <c r="B47" s="43">
        <v>2019</v>
      </c>
      <c r="C47" s="43">
        <v>43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25">
      <c r="A48" s="41" t="s">
        <v>104</v>
      </c>
      <c r="B48" s="43">
        <v>2019</v>
      </c>
      <c r="C48" s="43">
        <v>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x14ac:dyDescent="0.25">
      <c r="A49" s="41" t="s">
        <v>104</v>
      </c>
      <c r="B49" s="43">
        <v>2019</v>
      </c>
      <c r="C49" s="43">
        <v>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x14ac:dyDescent="0.25">
      <c r="A50" s="41" t="s">
        <v>104</v>
      </c>
      <c r="B50" s="43">
        <v>2019</v>
      </c>
      <c r="C50" s="43">
        <v>46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x14ac:dyDescent="0.25">
      <c r="A51" s="41" t="s">
        <v>104</v>
      </c>
      <c r="B51" s="43">
        <v>2019</v>
      </c>
      <c r="C51" s="43">
        <v>47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x14ac:dyDescent="0.25">
      <c r="A52" s="41" t="s">
        <v>104</v>
      </c>
      <c r="B52" s="43">
        <v>2019</v>
      </c>
      <c r="C52" s="43">
        <v>48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x14ac:dyDescent="0.25">
      <c r="A53" s="41" t="s">
        <v>104</v>
      </c>
      <c r="B53" s="43">
        <v>2019</v>
      </c>
      <c r="C53" s="43">
        <v>49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x14ac:dyDescent="0.25">
      <c r="A54" s="41" t="s">
        <v>104</v>
      </c>
      <c r="B54" s="43">
        <v>2019</v>
      </c>
      <c r="C54" s="43">
        <v>50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x14ac:dyDescent="0.25">
      <c r="A55" s="41" t="s">
        <v>104</v>
      </c>
      <c r="B55" s="43">
        <v>2019</v>
      </c>
      <c r="C55" s="43">
        <v>51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x14ac:dyDescent="0.25">
      <c r="A56" s="41" t="s">
        <v>104</v>
      </c>
      <c r="B56" s="43">
        <v>2019</v>
      </c>
      <c r="C56" s="43">
        <v>52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8" x14ac:dyDescent="0.25">
      <c r="B57" s="47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1:U1"/>
    <mergeCell ref="A2:U2"/>
    <mergeCell ref="A3:U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Virus Identificados (cent)</vt:lpstr>
      <vt:lpstr>Leyendas</vt:lpstr>
      <vt:lpstr>Virus Identificados (no cent)</vt:lpstr>
      <vt:lpstr>Virus Influenza (departamento)</vt:lpstr>
      <vt:lpstr>Virus VSR (departamento)</vt:lpstr>
      <vt:lpstr>Virus SARS-CoV-2 (departamento)</vt:lpstr>
      <vt:lpstr>Gráficos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2020-04-12T18:55:42Z</dcterms:modified>
</cp:coreProperties>
</file>