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-120" yWindow="-120" windowWidth="20730" windowHeight="11160" tabRatio="759"/>
  </bookViews>
  <sheets>
    <sheet name="Virus Identificados (natl)" sheetId="1" r:id="rId1"/>
    <sheet name="Leyendas" sheetId="3" state="hidden" r:id="rId2"/>
    <sheet name="Virus Influenza (departamento)" sheetId="4" r:id="rId3"/>
    <sheet name="Virus VSR (departamento)" sheetId="5" r:id="rId4"/>
    <sheet name="Virus SARS-CoV-2 (departamento)" sheetId="6" r:id="rId5"/>
    <sheet name="Gráficos" sheetId="2" r:id="rId6"/>
  </sheets>
  <definedNames>
    <definedName name="EndDateRepo">Leyendas!$I$2</definedName>
    <definedName name="MonthLabelRepo">Leyendas!$L$3</definedName>
    <definedName name="MonthRepo">Leyendas!$L$2</definedName>
    <definedName name="Range_CVXSeries">'Virus Identificados (natl)'!$BY$6:$BZ$57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</workbook>
</file>

<file path=xl/calcChain.xml><?xml version="1.0" encoding="utf-8"?>
<calcChain xmlns="http://schemas.openxmlformats.org/spreadsheetml/2006/main">
  <c r="C11" i="3" l="1"/>
  <c r="T3" i="3" l="1"/>
  <c r="T2" i="3"/>
  <c r="T1" i="3"/>
  <c r="C23" i="3"/>
  <c r="C22" i="3"/>
  <c r="C21" i="3"/>
  <c r="C20" i="3"/>
  <c r="C19" i="3"/>
  <c r="C18" i="3"/>
  <c r="C17" i="3"/>
  <c r="C16" i="3"/>
  <c r="C15" i="3"/>
  <c r="C14" i="3"/>
  <c r="C13" i="3"/>
  <c r="C12" i="3"/>
  <c r="A1" i="1" l="1"/>
  <c r="A1" i="4"/>
  <c r="A1" i="6"/>
  <c r="A1" i="5"/>
  <c r="A2" i="6"/>
  <c r="A2" i="5"/>
  <c r="A2" i="4"/>
  <c r="A2" i="1"/>
  <c r="C9" i="3"/>
  <c r="C8" i="3"/>
  <c r="C6" i="3"/>
  <c r="C10" i="3"/>
  <c r="C7" i="3"/>
  <c r="C5" i="3"/>
  <c r="A3" i="6" l="1"/>
  <c r="A3" i="5"/>
  <c r="A3" i="4"/>
  <c r="L57" i="6" l="1"/>
  <c r="K57" i="6"/>
  <c r="J57" i="6"/>
  <c r="I57" i="6"/>
  <c r="H57" i="6"/>
  <c r="G57" i="6"/>
  <c r="F57" i="6"/>
  <c r="E57" i="6"/>
  <c r="D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A4" i="6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6" i="1"/>
  <c r="T58" i="1"/>
  <c r="AS58" i="1" s="1"/>
  <c r="K58" i="1"/>
  <c r="L57" i="5"/>
  <c r="K57" i="5"/>
  <c r="J57" i="5"/>
  <c r="I57" i="5"/>
  <c r="H57" i="5"/>
  <c r="G57" i="5"/>
  <c r="F57" i="5"/>
  <c r="E57" i="5"/>
  <c r="D57" i="5"/>
  <c r="K57" i="4"/>
  <c r="L57" i="4"/>
  <c r="J57" i="4"/>
  <c r="I57" i="4"/>
  <c r="H57" i="4"/>
  <c r="G57" i="4"/>
  <c r="F57" i="4"/>
  <c r="E57" i="4"/>
  <c r="D57" i="4"/>
  <c r="A4" i="5"/>
  <c r="A4" i="4"/>
  <c r="AC58" i="1"/>
  <c r="AB58" i="1"/>
  <c r="AA58" i="1"/>
  <c r="AH58" i="1" s="1"/>
  <c r="Z58" i="1"/>
  <c r="BE54" i="1" s="1"/>
  <c r="Y58" i="1"/>
  <c r="X58" i="1"/>
  <c r="W58" i="1"/>
  <c r="V58" i="1"/>
  <c r="AT58" i="1" s="1"/>
  <c r="S58" i="1"/>
  <c r="R58" i="1"/>
  <c r="Q58" i="1"/>
  <c r="P58" i="1"/>
  <c r="BE58" i="1" s="1"/>
  <c r="O58" i="1"/>
  <c r="AN58" i="1" s="1"/>
  <c r="N58" i="1"/>
  <c r="M58" i="1"/>
  <c r="L58" i="1"/>
  <c r="J58" i="1"/>
  <c r="I58" i="1"/>
  <c r="H58" i="1"/>
  <c r="G58" i="1"/>
  <c r="F58" i="1"/>
  <c r="E58" i="1"/>
  <c r="D58" i="1"/>
  <c r="A4" i="1"/>
  <c r="AM58" i="1"/>
  <c r="AU57" i="1"/>
  <c r="AT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U56" i="1"/>
  <c r="AT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U55" i="1"/>
  <c r="AT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U54" i="1"/>
  <c r="AT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U53" i="1"/>
  <c r="AT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U52" i="1"/>
  <c r="AT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U51" i="1"/>
  <c r="AT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U50" i="1"/>
  <c r="AT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U49" i="1"/>
  <c r="AT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U48" i="1"/>
  <c r="AT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U47" i="1"/>
  <c r="AT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U46" i="1"/>
  <c r="AT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U45" i="1"/>
  <c r="AT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U44" i="1"/>
  <c r="AT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U43" i="1"/>
  <c r="AT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U42" i="1"/>
  <c r="AT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U41" i="1"/>
  <c r="AT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U40" i="1"/>
  <c r="AT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U39" i="1"/>
  <c r="AT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U38" i="1"/>
  <c r="AT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U37" i="1"/>
  <c r="AT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U36" i="1"/>
  <c r="AT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U35" i="1"/>
  <c r="AT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U34" i="1"/>
  <c r="AT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U33" i="1"/>
  <c r="AT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U32" i="1"/>
  <c r="AT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U31" i="1"/>
  <c r="AT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U30" i="1"/>
  <c r="AT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U29" i="1"/>
  <c r="AT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U28" i="1"/>
  <c r="AT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U27" i="1"/>
  <c r="AT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U26" i="1"/>
  <c r="AT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U25" i="1"/>
  <c r="AT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U24" i="1"/>
  <c r="AT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U23" i="1"/>
  <c r="AT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U22" i="1"/>
  <c r="AT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U21" i="1"/>
  <c r="AT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U20" i="1"/>
  <c r="AT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U19" i="1"/>
  <c r="AT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U18" i="1"/>
  <c r="AT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U17" i="1"/>
  <c r="AT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U16" i="1"/>
  <c r="AT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U15" i="1"/>
  <c r="AT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U14" i="1"/>
  <c r="AT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U13" i="1"/>
  <c r="AT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U12" i="1"/>
  <c r="AT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U11" i="1"/>
  <c r="AT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U10" i="1"/>
  <c r="AT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U9" i="1"/>
  <c r="AT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U8" i="1"/>
  <c r="AT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U7" i="1"/>
  <c r="AT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U6" i="1"/>
  <c r="AT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BZ348" i="1"/>
  <c r="BZ347" i="1"/>
  <c r="BZ346" i="1"/>
  <c r="BZ345" i="1"/>
  <c r="BZ344" i="1"/>
  <c r="BZ343" i="1"/>
  <c r="BZ342" i="1"/>
  <c r="BZ341" i="1"/>
  <c r="BZ340" i="1"/>
  <c r="BZ339" i="1"/>
  <c r="BZ338" i="1"/>
  <c r="BZ337" i="1"/>
  <c r="BZ336" i="1"/>
  <c r="BZ335" i="1"/>
  <c r="BZ334" i="1"/>
  <c r="BZ333" i="1"/>
  <c r="BZ332" i="1"/>
  <c r="BZ331" i="1"/>
  <c r="BZ330" i="1"/>
  <c r="BZ329" i="1"/>
  <c r="BZ328" i="1"/>
  <c r="BZ327" i="1"/>
  <c r="BZ326" i="1"/>
  <c r="BZ325" i="1"/>
  <c r="BZ324" i="1"/>
  <c r="BZ323" i="1"/>
  <c r="BZ322" i="1"/>
  <c r="BZ321" i="1"/>
  <c r="BZ320" i="1"/>
  <c r="BZ319" i="1"/>
  <c r="BZ318" i="1"/>
  <c r="BZ317" i="1"/>
  <c r="BZ316" i="1"/>
  <c r="BZ315" i="1"/>
  <c r="BZ314" i="1"/>
  <c r="BZ313" i="1"/>
  <c r="BZ312" i="1"/>
  <c r="BZ311" i="1"/>
  <c r="BZ310" i="1"/>
  <c r="BZ309" i="1"/>
  <c r="BZ308" i="1"/>
  <c r="BZ307" i="1"/>
  <c r="BZ306" i="1"/>
  <c r="BZ305" i="1"/>
  <c r="BZ304" i="1"/>
  <c r="BZ303" i="1"/>
  <c r="BZ302" i="1"/>
  <c r="BZ301" i="1"/>
  <c r="BZ300" i="1"/>
  <c r="BZ299" i="1"/>
  <c r="BZ298" i="1"/>
  <c r="BZ297" i="1"/>
  <c r="BY297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6" i="1"/>
  <c r="BY6" i="1" s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B5" i="4"/>
  <c r="A5" i="4"/>
  <c r="AI58" i="1"/>
  <c r="AF58" i="1"/>
  <c r="AZ53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E56" i="1"/>
  <c r="BE57" i="1"/>
  <c r="AR58" i="1" l="1"/>
  <c r="AL58" i="1"/>
  <c r="AQ58" i="1"/>
  <c r="AP58" i="1"/>
  <c r="AU58" i="1"/>
  <c r="AD58" i="1"/>
  <c r="AO58" i="1"/>
  <c r="AJ58" i="1"/>
  <c r="AE58" i="1"/>
  <c r="AG58" i="1"/>
  <c r="AK58" i="1"/>
  <c r="BE55" i="1"/>
</calcChain>
</file>

<file path=xl/sharedStrings.xml><?xml version="1.0" encoding="utf-8"?>
<sst xmlns="http://schemas.openxmlformats.org/spreadsheetml/2006/main" count="208" uniqueCount="163">
  <si>
    <t>SE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</si>
  <si>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</si>
  <si>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</si>
  <si>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</si>
  <si>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</si>
  <si>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</si>
  <si>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</si>
  <si>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</si>
  <si>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</si>
  <si>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</si>
  <si>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</si>
  <si>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</si>
  <si>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</si>
  <si>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</si>
  <si>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</si>
  <si>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</si>
  <si>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</si>
  <si>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</si>
  <si>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</si>
  <si>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</si>
  <si>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</si>
  <si>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</si>
  <si>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</si>
  <si>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</si>
  <si>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</si>
  <si>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</si>
  <si>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</si>
  <si>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</si>
  <si>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</si>
  <si>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</si>
  <si>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</si>
  <si>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</si>
  <si>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% Positivos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</si>
  <si>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</si>
  <si>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</si>
  <si>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</si>
  <si>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</si>
  <si>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</si>
  <si>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</si>
  <si>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</si>
  <si>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</si>
  <si>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</si>
  <si>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</si>
  <si>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</si>
  <si>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</si>
  <si>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</si>
  <si>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</si>
  <si>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</si>
  <si>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</si>
  <si>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</si>
  <si>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</si>
  <si>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</si>
  <si>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</si>
  <si>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</si>
  <si>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</si>
  <si>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</si>
  <si>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</si>
  <si>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</si>
  <si>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</si>
  <si>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</si>
  <si>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</si>
  <si>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</si>
  <si>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</si>
  <si>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</si>
  <si>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</si>
  <si>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</si>
  <si>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</si>
  <si>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</si>
  <si>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</si>
  <si>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</si>
  <si>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</si>
  <si>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</si>
  <si>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</si>
  <si>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</si>
  <si>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</si>
  <si>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</si>
  <si>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</si>
  <si>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</si>
  <si>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</si>
  <si>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</si>
  <si>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</si>
  <si>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</si>
  <si>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</si>
  <si>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</si>
  <si>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</si>
  <si>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</si>
  <si>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</si>
  <si>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</si>
  <si>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</si>
  <si>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</si>
  <si>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</si>
  <si>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Año</t>
  </si>
  <si>
    <t>Vigilancia</t>
  </si>
  <si>
    <t>País</t>
  </si>
  <si>
    <t>Región</t>
  </si>
  <si>
    <t>Establecimiento</t>
  </si>
  <si>
    <t>Grafica</t>
  </si>
  <si>
    <t>Pestaña</t>
  </si>
  <si>
    <t>Leyenda</t>
  </si>
  <si>
    <t>Graficos</t>
  </si>
  <si>
    <t>Gráficos IRAG</t>
  </si>
  <si>
    <t>Hoja 1</t>
  </si>
  <si>
    <t>Fallecidos IRAG</t>
  </si>
  <si>
    <t>Bolivia</t>
  </si>
  <si>
    <t>B Victoria ∆162/163</t>
  </si>
  <si>
    <t>Chuquisaca</t>
  </si>
  <si>
    <t>Cochabamba</t>
  </si>
  <si>
    <t>Beni</t>
  </si>
  <si>
    <t>La Paz</t>
  </si>
  <si>
    <t>Oruro</t>
  </si>
  <si>
    <t>Pando</t>
  </si>
  <si>
    <t>Potosi</t>
  </si>
  <si>
    <t>Santa Cruz</t>
  </si>
  <si>
    <t>Tarija</t>
  </si>
  <si>
    <t>Positivo Influenza A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</si>
  <si>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</si>
  <si>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Numero de los casos</t>
  </si>
  <si>
    <t>La porcentaje de positividad</t>
  </si>
  <si>
    <t>% influenza B</t>
  </si>
  <si>
    <t>% Pandémica</t>
  </si>
  <si>
    <t>% A no subtificado</t>
  </si>
  <si>
    <t>% A no subtipificable</t>
  </si>
  <si>
    <t>% Estacional (H1)</t>
  </si>
  <si>
    <t>% Estacional (H3)</t>
  </si>
  <si>
    <t>Range begin</t>
  </si>
  <si>
    <t>Range end</t>
  </si>
  <si>
    <t>A(H3N2)</t>
  </si>
  <si>
    <t>B Victoria ∆162/163/164</t>
  </si>
  <si>
    <t>OV</t>
  </si>
  <si>
    <t>% Coronavirus</t>
  </si>
  <si>
    <t>% Bocavirus</t>
  </si>
  <si>
    <t>Nombre Hoja Virus</t>
  </si>
  <si>
    <t>Nombre Hoja Graficos</t>
  </si>
  <si>
    <t>Gráficos</t>
  </si>
  <si>
    <t>Nombre Hoja INF GEO</t>
  </si>
  <si>
    <t>Virus Identificados (natl)</t>
  </si>
  <si>
    <t>Virus Influenza (departamento)</t>
  </si>
  <si>
    <t>Virus VSR (departamento)</t>
  </si>
  <si>
    <t>Nombre Hoja nCov</t>
  </si>
  <si>
    <t>Hojas</t>
  </si>
  <si>
    <t>Nombre</t>
  </si>
  <si>
    <t>Procesar (1: Si)</t>
  </si>
  <si>
    <t>Nombre Hoja Virus (no cent)</t>
  </si>
  <si>
    <t>Start week</t>
  </si>
  <si>
    <t>End week</t>
  </si>
  <si>
    <t>SARS-CoV-2</t>
  </si>
  <si>
    <t>% SARS-CoV-2</t>
  </si>
  <si>
    <t>Virus SARS-CoV-2 (departamento)</t>
  </si>
  <si>
    <t>1er nivel geografico</t>
  </si>
  <si>
    <t>Nombre Hoja VSR GEO</t>
  </si>
  <si>
    <t>SARS-CoV-2 Negativas</t>
  </si>
  <si>
    <t>StartDate</t>
  </si>
  <si>
    <t>EndDate</t>
  </si>
  <si>
    <t>Month</t>
  </si>
  <si>
    <t>WeekEW</t>
  </si>
  <si>
    <t>Mes</t>
  </si>
  <si>
    <t>Subtitle 1</t>
  </si>
  <si>
    <t>Subtitle 2</t>
  </si>
  <si>
    <t>Subtitle 3</t>
  </si>
  <si>
    <t>xxxIRAG</t>
  </si>
  <si>
    <t>IRAG y ETI</t>
  </si>
  <si>
    <t>departamento</t>
  </si>
  <si>
    <t>Hospital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</si>
</sst>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  <font>
      <b/>
      <sz val="14"/>
      <name val="Calibri Light"/>
      <family val="2"/>
    </font>
    <font>
      <sz val="10"/>
      <name val="Calibri Light"/>
      <family val="2"/>
    </font>
    <font>
      <b/>
      <sz val="12"/>
      <name val="Calibri Light"/>
      <family val="2"/>
    </font>
    <font>
      <sz val="18"/>
      <color theme="3"/>
      <name val="Cambria"/>
      <family val="2"/>
      <scheme val="major"/>
    </font>
    <font>
      <b/>
      <sz val="9"/>
      <name val="Calibri Light"/>
      <family val="2"/>
    </font>
    <font>
      <b/>
      <sz val="10"/>
      <name val="Calibri Light"/>
      <family val="2"/>
    </font>
    <font>
      <b/>
      <sz val="10"/>
      <color theme="0"/>
      <name val="Calibri Light"/>
      <family val="2"/>
    </font>
    <font>
      <b/>
      <sz val="14"/>
      <color theme="0"/>
      <name val="Calibri Light"/>
      <family val="2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8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/>
      <diagonal/>
    </border>
    <border>
      <left/>
      <right style="thin">
        <color indexed="23"/>
      </right>
      <top/>
      <bottom style="medium">
        <color indexed="64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64"/>
      </right>
      <top/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26">
    <xf numFmtId="0" fontId="0" fillId="0" borderId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9" borderId="0" applyNumberFormat="0" applyBorder="0" applyAlignment="0" applyProtection="0"/>
    <xf numFmtId="0" fontId="13" fillId="12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8" borderId="0" applyNumberFormat="0" applyBorder="0" applyAlignment="0" applyProtection="0"/>
    <xf numFmtId="0" fontId="16" fillId="20" borderId="3" applyNumberFormat="0" applyAlignment="0" applyProtection="0"/>
    <xf numFmtId="0" fontId="16" fillId="20" borderId="3" applyNumberFormat="0" applyAlignment="0" applyProtection="0"/>
    <xf numFmtId="0" fontId="16" fillId="20" borderId="3" applyNumberFormat="0" applyAlignment="0" applyProtection="0"/>
    <xf numFmtId="0" fontId="16" fillId="20" borderId="3" applyNumberFormat="0" applyAlignment="0" applyProtection="0"/>
    <xf numFmtId="0" fontId="16" fillId="20" borderId="3" applyNumberFormat="0" applyAlignment="0" applyProtection="0"/>
    <xf numFmtId="0" fontId="16" fillId="20" borderId="3" applyNumberFormat="0" applyAlignment="0" applyProtection="0"/>
    <xf numFmtId="0" fontId="16" fillId="20" borderId="3" applyNumberFormat="0" applyAlignment="0" applyProtection="0"/>
    <xf numFmtId="0" fontId="16" fillId="20" borderId="3" applyNumberFormat="0" applyAlignment="0" applyProtection="0"/>
    <xf numFmtId="0" fontId="16" fillId="20" borderId="3" applyNumberFormat="0" applyAlignment="0" applyProtection="0"/>
    <xf numFmtId="0" fontId="16" fillId="20" borderId="3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25" borderId="0" applyNumberFormat="0" applyBorder="0" applyAlignment="0" applyProtection="0"/>
    <xf numFmtId="0" fontId="20" fillId="11" borderId="3" applyNumberFormat="0" applyAlignment="0" applyProtection="0"/>
    <xf numFmtId="0" fontId="20" fillId="11" borderId="3" applyNumberFormat="0" applyAlignment="0" applyProtection="0"/>
    <xf numFmtId="0" fontId="20" fillId="11" borderId="3" applyNumberFormat="0" applyAlignment="0" applyProtection="0"/>
    <xf numFmtId="0" fontId="20" fillId="11" borderId="3" applyNumberFormat="0" applyAlignment="0" applyProtection="0"/>
    <xf numFmtId="0" fontId="20" fillId="11" borderId="3" applyNumberFormat="0" applyAlignment="0" applyProtection="0"/>
    <xf numFmtId="0" fontId="20" fillId="11" borderId="3" applyNumberFormat="0" applyAlignment="0" applyProtection="0"/>
    <xf numFmtId="0" fontId="20" fillId="11" borderId="3" applyNumberFormat="0" applyAlignment="0" applyProtection="0"/>
    <xf numFmtId="0" fontId="20" fillId="11" borderId="3" applyNumberFormat="0" applyAlignment="0" applyProtection="0"/>
    <xf numFmtId="0" fontId="20" fillId="11" borderId="3" applyNumberFormat="0" applyAlignment="0" applyProtection="0"/>
    <xf numFmtId="0" fontId="20" fillId="11" borderId="3" applyNumberFormat="0" applyAlignment="0" applyProtection="0"/>
    <xf numFmtId="0" fontId="21" fillId="7" borderId="0" applyNumberFormat="0" applyBorder="0" applyAlignment="0" applyProtection="0"/>
    <xf numFmtId="0" fontId="22" fillId="26" borderId="0" applyNumberFormat="0" applyBorder="0" applyAlignment="0" applyProtection="0"/>
    <xf numFmtId="0" fontId="23" fillId="0" borderId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3" fillId="0" borderId="0"/>
    <xf numFmtId="0" fontId="23" fillId="0" borderId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3" fillId="0" borderId="0"/>
    <xf numFmtId="0" fontId="1" fillId="0" borderId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1" fillId="0" borderId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1" fillId="0" borderId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1" fillId="0" borderId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1" fillId="0" borderId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1" fillId="0" borderId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1" fillId="0" borderId="0"/>
    <xf numFmtId="0" fontId="24" fillId="0" borderId="0" applyNumberFormat="0" applyBorder="0" applyAlignment="0"/>
    <xf numFmtId="0" fontId="23" fillId="0" borderId="0"/>
    <xf numFmtId="0" fontId="24" fillId="0" borderId="0" applyNumberFormat="0" applyBorder="0" applyAlignment="0"/>
    <xf numFmtId="0" fontId="24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25" fillId="0" borderId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1" fillId="0" borderId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1" fillId="0" borderId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1" fillId="0" borderId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1" fillId="0" borderId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1" fillId="0" borderId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1" fillId="0" borderId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24" fillId="0" borderId="0" applyNumberFormat="0" applyBorder="0" applyAlignment="0"/>
    <xf numFmtId="0" fontId="13" fillId="2" borderId="1" applyNumberFormat="0" applyFont="0" applyAlignment="0" applyProtection="0"/>
    <xf numFmtId="9" fontId="23" fillId="0" borderId="0" applyFont="0" applyFill="0" applyBorder="0" applyAlignment="0" applyProtection="0"/>
    <xf numFmtId="0" fontId="26" fillId="20" borderId="12" applyNumberFormat="0" applyAlignment="0" applyProtection="0"/>
    <xf numFmtId="0" fontId="26" fillId="20" borderId="12" applyNumberFormat="0" applyAlignment="0" applyProtection="0"/>
    <xf numFmtId="0" fontId="26" fillId="20" borderId="12" applyNumberFormat="0" applyAlignment="0" applyProtection="0"/>
    <xf numFmtId="0" fontId="26" fillId="20" borderId="12" applyNumberFormat="0" applyAlignment="0" applyProtection="0"/>
    <xf numFmtId="0" fontId="26" fillId="20" borderId="12" applyNumberFormat="0" applyAlignment="0" applyProtection="0"/>
    <xf numFmtId="0" fontId="26" fillId="20" borderId="12" applyNumberFormat="0" applyAlignment="0" applyProtection="0"/>
    <xf numFmtId="0" fontId="26" fillId="20" borderId="12" applyNumberFormat="0" applyAlignment="0" applyProtection="0"/>
    <xf numFmtId="0" fontId="26" fillId="20" borderId="12" applyNumberFormat="0" applyAlignment="0" applyProtection="0"/>
    <xf numFmtId="0" fontId="26" fillId="20" borderId="12" applyNumberFormat="0" applyAlignment="0" applyProtection="0"/>
    <xf numFmtId="0" fontId="26" fillId="20" borderId="12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19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23" fillId="0" borderId="0"/>
    <xf numFmtId="0" fontId="37" fillId="0" borderId="0" applyNumberFormat="0" applyFill="0" applyBorder="0" applyAlignment="0" applyProtection="0"/>
    <xf numFmtId="0" fontId="13" fillId="6" borderId="0"/>
    <xf numFmtId="0" fontId="13" fillId="7" borderId="0"/>
    <xf numFmtId="0" fontId="13" fillId="8" borderId="0"/>
    <xf numFmtId="0" fontId="13" fillId="9" borderId="0"/>
    <xf numFmtId="0" fontId="13" fillId="10" borderId="0"/>
    <xf numFmtId="0" fontId="13" fillId="11" borderId="0"/>
    <xf numFmtId="0" fontId="13" fillId="12" borderId="0"/>
    <xf numFmtId="0" fontId="13" fillId="13" borderId="0"/>
    <xf numFmtId="0" fontId="13" fillId="14" borderId="0"/>
    <xf numFmtId="0" fontId="13" fillId="9" borderId="0"/>
    <xf numFmtId="0" fontId="13" fillId="12" borderId="0"/>
    <xf numFmtId="0" fontId="13" fillId="15" borderId="0"/>
    <xf numFmtId="0" fontId="14" fillId="16" borderId="0"/>
    <xf numFmtId="0" fontId="14" fillId="13" borderId="0"/>
    <xf numFmtId="0" fontId="14" fillId="14" borderId="0"/>
    <xf numFmtId="0" fontId="14" fillId="17" borderId="0"/>
    <xf numFmtId="0" fontId="14" fillId="18" borderId="0"/>
    <xf numFmtId="0" fontId="14" fillId="19" borderId="0"/>
    <xf numFmtId="0" fontId="15" fillId="8" borderId="0"/>
    <xf numFmtId="0" fontId="16" fillId="20" borderId="3"/>
    <xf numFmtId="0" fontId="16" fillId="20" borderId="3"/>
    <xf numFmtId="0" fontId="16" fillId="20" borderId="3"/>
    <xf numFmtId="0" fontId="16" fillId="20" borderId="3"/>
    <xf numFmtId="0" fontId="16" fillId="20" borderId="3"/>
    <xf numFmtId="0" fontId="16" fillId="20" borderId="3"/>
    <xf numFmtId="0" fontId="16" fillId="20" borderId="3"/>
    <xf numFmtId="0" fontId="16" fillId="20" borderId="3"/>
    <xf numFmtId="0" fontId="16" fillId="20" borderId="3"/>
    <xf numFmtId="0" fontId="16" fillId="20" borderId="3"/>
    <xf numFmtId="0" fontId="17" fillId="21" borderId="10"/>
    <xf numFmtId="0" fontId="18" fillId="0" borderId="11"/>
    <xf numFmtId="0" fontId="19" fillId="0" borderId="0"/>
    <xf numFmtId="0" fontId="14" fillId="22" borderId="0"/>
    <xf numFmtId="0" fontId="14" fillId="23" borderId="0"/>
    <xf numFmtId="0" fontId="14" fillId="24" borderId="0"/>
    <xf numFmtId="0" fontId="14" fillId="17" borderId="0"/>
    <xf numFmtId="0" fontId="14" fillId="18" borderId="0"/>
    <xf numFmtId="0" fontId="14" fillId="25" borderId="0"/>
    <xf numFmtId="0" fontId="20" fillId="11" borderId="3"/>
    <xf numFmtId="0" fontId="20" fillId="11" borderId="3"/>
    <xf numFmtId="0" fontId="20" fillId="11" borderId="3"/>
    <xf numFmtId="0" fontId="20" fillId="11" borderId="3"/>
    <xf numFmtId="0" fontId="20" fillId="11" borderId="3"/>
    <xf numFmtId="0" fontId="20" fillId="11" borderId="3"/>
    <xf numFmtId="0" fontId="20" fillId="11" borderId="3"/>
    <xf numFmtId="0" fontId="20" fillId="11" borderId="3"/>
    <xf numFmtId="0" fontId="20" fillId="11" borderId="3"/>
    <xf numFmtId="0" fontId="20" fillId="11" borderId="3"/>
    <xf numFmtId="0" fontId="21" fillId="7" borderId="0"/>
    <xf numFmtId="0" fontId="22" fillId="26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3" fillId="2" borderId="1"/>
    <xf numFmtId="9" fontId="23" fillId="0" borderId="0"/>
    <xf numFmtId="0" fontId="26" fillId="20" borderId="12"/>
    <xf numFmtId="0" fontId="26" fillId="20" borderId="12"/>
    <xf numFmtId="0" fontId="26" fillId="20" borderId="12"/>
    <xf numFmtId="0" fontId="26" fillId="20" borderId="12"/>
    <xf numFmtId="0" fontId="26" fillId="20" borderId="12"/>
    <xf numFmtId="0" fontId="26" fillId="20" borderId="12"/>
    <xf numFmtId="0" fontId="26" fillId="20" borderId="12"/>
    <xf numFmtId="0" fontId="26" fillId="20" borderId="12"/>
    <xf numFmtId="0" fontId="26" fillId="20" borderId="12"/>
    <xf numFmtId="0" fontId="26" fillId="20" borderId="12"/>
    <xf numFmtId="0" fontId="27" fillId="0" borderId="0"/>
    <xf numFmtId="0" fontId="28" fillId="0" borderId="0"/>
    <xf numFmtId="0" fontId="29" fillId="0" borderId="13"/>
    <xf numFmtId="0" fontId="30" fillId="0" borderId="14"/>
    <xf numFmtId="0" fontId="19" fillId="0" borderId="15"/>
    <xf numFmtId="0" fontId="31" fillId="0" borderId="0"/>
    <xf numFmtId="0" fontId="37" fillId="0" borderId="0"/>
    <xf numFmtId="0" fontId="32" fillId="0" borderId="16"/>
    <xf numFmtId="0" fontId="32" fillId="0" borderId="16"/>
    <xf numFmtId="0" fontId="32" fillId="0" borderId="16"/>
    <xf numFmtId="0" fontId="32" fillId="0" borderId="16"/>
    <xf numFmtId="0" fontId="32" fillId="0" borderId="16"/>
    <xf numFmtId="0" fontId="32" fillId="0" borderId="16"/>
    <xf numFmtId="0" fontId="32" fillId="0" borderId="16"/>
    <xf numFmtId="0" fontId="32" fillId="0" borderId="16"/>
    <xf numFmtId="0" fontId="32" fillId="0" borderId="16"/>
    <xf numFmtId="0" fontId="32" fillId="0" borderId="16"/>
  </cellStyleXfs>
  <cellXfs count="17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49" fontId="4" fillId="0" borderId="3" xfId="0" applyNumberFormat="1" applyFont="1" applyBorder="1" applyAlignment="1">
      <alignment horizontal="center" vertical="top" wrapText="1"/>
    </xf>
    <xf numFmtId="0" fontId="5" fillId="4" borderId="3" xfId="0" applyFont="1" applyFill="1" applyBorder="1" applyAlignment="1" applyProtection="1">
      <alignment horizontal="center"/>
      <protection locked="0"/>
    </xf>
    <xf numFmtId="0" fontId="5" fillId="4" borderId="5" xfId="0" applyFont="1" applyFill="1" applyBorder="1" applyAlignment="1" applyProtection="1">
      <alignment horizontal="center" vertical="top" wrapText="1"/>
      <protection locked="0"/>
    </xf>
    <xf numFmtId="0" fontId="5" fillId="4" borderId="3" xfId="0" applyFont="1" applyFill="1" applyBorder="1" applyAlignment="1" applyProtection="1">
      <alignment horizontal="center" vertical="top" wrapText="1"/>
      <protection locked="0"/>
    </xf>
    <xf numFmtId="0" fontId="6" fillId="4" borderId="3" xfId="0" applyFont="1" applyFill="1" applyBorder="1" applyAlignment="1" applyProtection="1">
      <alignment horizontal="center"/>
      <protection locked="0"/>
    </xf>
    <xf numFmtId="0" fontId="6" fillId="4" borderId="3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/>
    <xf numFmtId="0" fontId="7" fillId="4" borderId="3" xfId="0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vertical="center"/>
    </xf>
    <xf numFmtId="0" fontId="0" fillId="0" borderId="0" xfId="0" applyFill="1"/>
    <xf numFmtId="0" fontId="0" fillId="0" borderId="6" xfId="0" applyFill="1" applyBorder="1" applyAlignment="1"/>
    <xf numFmtId="164" fontId="10" fillId="5" borderId="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34" fillId="0" borderId="0" xfId="0" applyFont="1" applyFill="1" applyBorder="1" applyAlignment="1">
      <alignment vertical="center" wrapText="1"/>
    </xf>
    <xf numFmtId="0" fontId="35" fillId="0" borderId="0" xfId="0" applyFont="1"/>
    <xf numFmtId="0" fontId="0" fillId="0" borderId="0" xfId="0" applyFill="1" applyAlignment="1">
      <alignment horizontal="center" vertical="center" wrapText="1"/>
    </xf>
    <xf numFmtId="0" fontId="0" fillId="0" borderId="23" xfId="0" applyBorder="1"/>
    <xf numFmtId="0" fontId="0" fillId="29" borderId="23" xfId="0" applyFill="1" applyBorder="1"/>
    <xf numFmtId="0" fontId="0" fillId="0" borderId="4" xfId="0" applyBorder="1"/>
    <xf numFmtId="0" fontId="0" fillId="29" borderId="4" xfId="0" applyFill="1" applyBorder="1"/>
    <xf numFmtId="49" fontId="38" fillId="30" borderId="24" xfId="0" applyNumberFormat="1" applyFont="1" applyFill="1" applyBorder="1" applyAlignment="1">
      <alignment horizontal="center" vertical="center" wrapText="1"/>
    </xf>
    <xf numFmtId="49" fontId="38" fillId="30" borderId="25" xfId="0" applyNumberFormat="1" applyFont="1" applyFill="1" applyBorder="1" applyAlignment="1">
      <alignment horizontal="center" vertical="center" wrapText="1"/>
    </xf>
    <xf numFmtId="49" fontId="38" fillId="31" borderId="25" xfId="0" applyNumberFormat="1" applyFont="1" applyFill="1" applyBorder="1" applyAlignment="1">
      <alignment horizontal="center" vertical="center" wrapText="1"/>
    </xf>
    <xf numFmtId="49" fontId="38" fillId="32" borderId="25" xfId="0" applyNumberFormat="1" applyFont="1" applyFill="1" applyBorder="1" applyAlignment="1">
      <alignment horizontal="center" vertical="center" wrapText="1"/>
    </xf>
    <xf numFmtId="49" fontId="38" fillId="33" borderId="25" xfId="0" applyNumberFormat="1" applyFont="1" applyFill="1" applyBorder="1" applyAlignment="1">
      <alignment horizontal="center" vertical="center" wrapText="1"/>
    </xf>
    <xf numFmtId="0" fontId="35" fillId="5" borderId="5" xfId="0" applyFont="1" applyFill="1" applyBorder="1" applyAlignment="1">
      <alignment horizontal="center" vertical="top" wrapText="1"/>
    </xf>
    <xf numFmtId="164" fontId="35" fillId="5" borderId="5" xfId="0" applyNumberFormat="1" applyFont="1" applyFill="1" applyBorder="1" applyAlignment="1">
      <alignment horizontal="center"/>
    </xf>
    <xf numFmtId="164" fontId="35" fillId="5" borderId="38" xfId="0" applyNumberFormat="1" applyFont="1" applyFill="1" applyBorder="1" applyAlignment="1">
      <alignment horizontal="center"/>
    </xf>
    <xf numFmtId="0" fontId="35" fillId="41" borderId="46" xfId="0" applyFont="1" applyFill="1" applyBorder="1" applyAlignment="1">
      <alignment horizontal="center" vertical="center" wrapText="1"/>
    </xf>
    <xf numFmtId="49" fontId="35" fillId="41" borderId="46" xfId="0" applyNumberFormat="1" applyFont="1" applyFill="1" applyBorder="1" applyAlignment="1">
      <alignment horizontal="center" vertical="center" wrapText="1"/>
    </xf>
    <xf numFmtId="0" fontId="35" fillId="3" borderId="47" xfId="0" applyFont="1" applyFill="1" applyBorder="1" applyAlignment="1">
      <alignment horizontal="center" vertical="center" wrapText="1"/>
    </xf>
    <xf numFmtId="0" fontId="35" fillId="3" borderId="48" xfId="109" applyFont="1" applyFill="1" applyBorder="1" applyAlignment="1">
      <alignment horizontal="center" vertical="center" wrapText="1"/>
    </xf>
    <xf numFmtId="164" fontId="35" fillId="3" borderId="49" xfId="0" applyNumberFormat="1" applyFont="1" applyFill="1" applyBorder="1" applyAlignment="1">
      <alignment horizontal="center" vertical="center"/>
    </xf>
    <xf numFmtId="164" fontId="35" fillId="3" borderId="50" xfId="0" applyNumberFormat="1" applyFont="1" applyFill="1" applyBorder="1" applyAlignment="1">
      <alignment horizontal="center" vertical="center"/>
    </xf>
    <xf numFmtId="1" fontId="2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8" fillId="0" borderId="0" xfId="0" applyNumberFormat="1" applyFont="1" applyAlignment="1">
      <alignment vertical="center"/>
    </xf>
    <xf numFmtId="0" fontId="0" fillId="0" borderId="0" xfId="0" applyAlignment="1"/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5" fillId="42" borderId="3" xfId="0" applyFont="1" applyFill="1" applyBorder="1" applyAlignment="1" applyProtection="1">
      <alignment horizontal="center"/>
      <protection locked="0"/>
    </xf>
    <xf numFmtId="0" fontId="6" fillId="42" borderId="3" xfId="0" applyFont="1" applyFill="1" applyBorder="1" applyAlignment="1" applyProtection="1">
      <alignment horizontal="center"/>
      <protection locked="0"/>
    </xf>
    <xf numFmtId="0" fontId="7" fillId="42" borderId="3" xfId="0" applyFont="1" applyFill="1" applyBorder="1" applyAlignment="1" applyProtection="1">
      <alignment horizontal="center"/>
      <protection locked="0"/>
    </xf>
    <xf numFmtId="0" fontId="5" fillId="42" borderId="3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5" fillId="5" borderId="3" xfId="0" applyFont="1" applyFill="1" applyBorder="1" applyAlignment="1">
      <alignment horizontal="center" vertical="top" wrapText="1"/>
    </xf>
    <xf numFmtId="49" fontId="38" fillId="43" borderId="25" xfId="0" applyNumberFormat="1" applyFont="1" applyFill="1" applyBorder="1" applyAlignment="1">
      <alignment horizontal="center" vertical="center" wrapText="1"/>
    </xf>
    <xf numFmtId="0" fontId="5" fillId="4" borderId="57" xfId="0" applyFont="1" applyFill="1" applyBorder="1" applyAlignment="1" applyProtection="1">
      <alignment horizontal="center" vertical="top" wrapText="1"/>
      <protection locked="0"/>
    </xf>
    <xf numFmtId="0" fontId="6" fillId="4" borderId="57" xfId="0" applyFont="1" applyFill="1" applyBorder="1" applyAlignment="1" applyProtection="1">
      <alignment horizontal="center" vertical="top" wrapText="1"/>
      <protection locked="0"/>
    </xf>
    <xf numFmtId="164" fontId="35" fillId="5" borderId="60" xfId="0" applyNumberFormat="1" applyFont="1" applyFill="1" applyBorder="1" applyAlignment="1">
      <alignment horizontal="center"/>
    </xf>
    <xf numFmtId="0" fontId="35" fillId="5" borderId="68" xfId="0" applyFont="1" applyFill="1" applyBorder="1" applyAlignment="1">
      <alignment horizontal="center" vertical="top" wrapText="1"/>
    </xf>
    <xf numFmtId="0" fontId="35" fillId="5" borderId="69" xfId="0" applyFont="1" applyFill="1" applyBorder="1" applyAlignment="1">
      <alignment horizontal="center" vertical="top" wrapText="1"/>
    </xf>
    <xf numFmtId="0" fontId="5" fillId="5" borderId="70" xfId="0" applyFont="1" applyFill="1" applyBorder="1" applyAlignment="1">
      <alignment horizontal="center" vertical="top" wrapText="1"/>
    </xf>
    <xf numFmtId="0" fontId="35" fillId="3" borderId="53" xfId="109" applyFont="1" applyFill="1" applyBorder="1" applyAlignment="1">
      <alignment horizontal="center" vertical="center" wrapText="1"/>
    </xf>
    <xf numFmtId="164" fontId="35" fillId="3" borderId="48" xfId="0" applyNumberFormat="1" applyFont="1" applyFill="1" applyBorder="1" applyAlignment="1">
      <alignment horizontal="center" vertical="center"/>
    </xf>
    <xf numFmtId="0" fontId="35" fillId="5" borderId="71" xfId="0" applyFont="1" applyFill="1" applyBorder="1" applyAlignment="1">
      <alignment horizontal="center" vertical="top" wrapText="1"/>
    </xf>
    <xf numFmtId="0" fontId="35" fillId="5" borderId="72" xfId="0" applyFont="1" applyFill="1" applyBorder="1" applyAlignment="1">
      <alignment horizontal="center" vertical="top" wrapText="1"/>
    </xf>
    <xf numFmtId="0" fontId="35" fillId="5" borderId="73" xfId="0" applyFont="1" applyFill="1" applyBorder="1" applyAlignment="1">
      <alignment horizontal="center" vertical="top" wrapText="1"/>
    </xf>
    <xf numFmtId="0" fontId="35" fillId="3" borderId="74" xfId="109" applyFont="1" applyFill="1" applyBorder="1" applyAlignment="1">
      <alignment horizontal="center" vertical="center" wrapText="1"/>
    </xf>
    <xf numFmtId="0" fontId="35" fillId="3" borderId="75" xfId="109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19" xfId="0" applyFont="1" applyFill="1" applyBorder="1" applyAlignment="1"/>
    <xf numFmtId="0" fontId="0" fillId="0" borderId="20" xfId="0" applyFont="1" applyFill="1" applyBorder="1" applyAlignment="1"/>
    <xf numFmtId="0" fontId="0" fillId="0" borderId="17" xfId="0" applyBorder="1" applyAlignment="1"/>
    <xf numFmtId="0" fontId="0" fillId="0" borderId="18" xfId="0" applyBorder="1" applyAlignment="1"/>
    <xf numFmtId="0" fontId="42" fillId="0" borderId="79" xfId="0" applyFont="1" applyFill="1" applyBorder="1" applyAlignment="1"/>
    <xf numFmtId="0" fontId="0" fillId="0" borderId="30" xfId="0" applyFont="1" applyFill="1" applyBorder="1" applyAlignment="1"/>
    <xf numFmtId="0" fontId="0" fillId="0" borderId="0" xfId="0" applyFont="1" applyFill="1" applyBorder="1" applyAlignment="1"/>
    <xf numFmtId="0" fontId="0" fillId="0" borderId="29" xfId="0" applyBorder="1" applyAlignment="1"/>
    <xf numFmtId="0" fontId="0" fillId="0" borderId="0" xfId="0" applyBorder="1" applyAlignment="1"/>
    <xf numFmtId="0" fontId="0" fillId="44" borderId="0" xfId="0" applyFont="1" applyFill="1" applyBorder="1" applyAlignment="1"/>
    <xf numFmtId="0" fontId="0" fillId="0" borderId="80" xfId="0" applyFont="1" applyFill="1" applyBorder="1" applyAlignment="1"/>
    <xf numFmtId="0" fontId="43" fillId="0" borderId="33" xfId="0" applyFont="1" applyFill="1" applyBorder="1" applyAlignment="1"/>
    <xf numFmtId="0" fontId="0" fillId="0" borderId="76" xfId="0" applyFont="1" applyFill="1" applyBorder="1" applyAlignment="1">
      <alignment horizontal="center"/>
    </xf>
    <xf numFmtId="0" fontId="0" fillId="0" borderId="77" xfId="0" applyFont="1" applyFill="1" applyBorder="1" applyAlignment="1">
      <alignment horizontal="center"/>
    </xf>
    <xf numFmtId="0" fontId="43" fillId="0" borderId="0" xfId="0" applyFont="1" applyFill="1" applyBorder="1"/>
    <xf numFmtId="0" fontId="42" fillId="0" borderId="0" xfId="0" applyFont="1" applyAlignment="1"/>
    <xf numFmtId="0" fontId="42" fillId="0" borderId="51" xfId="0" applyFont="1" applyBorder="1" applyAlignment="1"/>
    <xf numFmtId="0" fontId="42" fillId="0" borderId="52" xfId="0" applyFont="1" applyBorder="1" applyAlignment="1"/>
    <xf numFmtId="0" fontId="42" fillId="0" borderId="76" xfId="0" applyFont="1" applyFill="1" applyBorder="1" applyAlignment="1"/>
    <xf numFmtId="0" fontId="42" fillId="0" borderId="51" xfId="0" applyFont="1" applyFill="1" applyBorder="1" applyAlignment="1"/>
    <xf numFmtId="0" fontId="42" fillId="0" borderId="52" xfId="0" applyFont="1" applyFill="1" applyBorder="1" applyAlignment="1"/>
    <xf numFmtId="0" fontId="42" fillId="0" borderId="0" xfId="0" applyFont="1" applyFill="1" applyBorder="1" applyAlignment="1"/>
    <xf numFmtId="0" fontId="42" fillId="0" borderId="53" xfId="0" applyFont="1" applyBorder="1" applyAlignment="1"/>
    <xf numFmtId="0" fontId="42" fillId="0" borderId="78" xfId="0" applyFont="1" applyFill="1" applyBorder="1" applyAlignment="1"/>
    <xf numFmtId="0" fontId="0" fillId="0" borderId="28" xfId="0" applyFont="1" applyFill="1" applyBorder="1" applyAlignment="1"/>
    <xf numFmtId="49" fontId="0" fillId="0" borderId="0" xfId="0" applyNumberFormat="1" applyFont="1" applyFill="1" applyBorder="1" applyAlignment="1"/>
    <xf numFmtId="14" fontId="0" fillId="0" borderId="19" xfId="0" applyNumberFormat="1" applyFont="1" applyFill="1" applyBorder="1" applyAlignment="1"/>
    <xf numFmtId="14" fontId="0" fillId="0" borderId="33" xfId="0" applyNumberFormat="1" applyFont="1" applyFill="1" applyBorder="1" applyAlignment="1"/>
    <xf numFmtId="0" fontId="0" fillId="0" borderId="19" xfId="0" applyBorder="1" applyAlignment="1"/>
    <xf numFmtId="0" fontId="0" fillId="0" borderId="20" xfId="0" applyBorder="1" applyAlignment="1"/>
    <xf numFmtId="0" fontId="43" fillId="0" borderId="0" xfId="0" applyFont="1" applyFill="1" applyBorder="1" applyAlignment="1"/>
    <xf numFmtId="0" fontId="12" fillId="0" borderId="0" xfId="0" applyFont="1" applyFill="1" applyBorder="1" applyAlignment="1"/>
    <xf numFmtId="0" fontId="0" fillId="45" borderId="21" xfId="0" applyFont="1" applyFill="1" applyBorder="1" applyAlignment="1">
      <alignment horizontal="center" vertical="center" wrapText="1"/>
    </xf>
    <xf numFmtId="0" fontId="0" fillId="45" borderId="22" xfId="0" applyFont="1" applyFill="1" applyBorder="1" applyAlignment="1">
      <alignment horizontal="center" vertical="center" wrapText="1"/>
    </xf>
    <xf numFmtId="0" fontId="0" fillId="46" borderId="21" xfId="0" applyFont="1" applyFill="1" applyBorder="1" applyAlignment="1">
      <alignment horizontal="center" vertical="center" wrapText="1"/>
    </xf>
    <xf numFmtId="0" fontId="0" fillId="46" borderId="22" xfId="0" applyFont="1" applyFill="1" applyBorder="1" applyAlignment="1">
      <alignment horizontal="center" vertical="center" wrapText="1"/>
    </xf>
    <xf numFmtId="0" fontId="0" fillId="46" borderId="54" xfId="0" applyFont="1" applyFill="1" applyBorder="1" applyAlignment="1">
      <alignment horizontal="center" vertical="center" wrapText="1"/>
    </xf>
    <xf numFmtId="0" fontId="0" fillId="32" borderId="21" xfId="0" applyFill="1" applyBorder="1" applyAlignment="1">
      <alignment horizontal="center" vertical="center" wrapText="1"/>
    </xf>
    <xf numFmtId="0" fontId="0" fillId="32" borderId="22" xfId="0" applyFill="1" applyBorder="1" applyAlignment="1">
      <alignment horizontal="center" vertical="center" wrapText="1"/>
    </xf>
    <xf numFmtId="0" fontId="0" fillId="32" borderId="54" xfId="0" applyFill="1" applyBorder="1" applyAlignment="1">
      <alignment horizontal="center" vertical="center" wrapText="1"/>
    </xf>
    <xf numFmtId="0" fontId="0" fillId="45" borderId="54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3" fillId="0" borderId="0" xfId="0" applyFont="1"/>
    <xf numFmtId="49" fontId="39" fillId="41" borderId="35" xfId="0" applyNumberFormat="1" applyFont="1" applyFill="1" applyBorder="1" applyAlignment="1">
      <alignment horizontal="center" vertical="center" wrapText="1"/>
    </xf>
    <xf numFmtId="49" fontId="39" fillId="41" borderId="37" xfId="0" applyNumberFormat="1" applyFont="1" applyFill="1" applyBorder="1" applyAlignment="1">
      <alignment horizontal="center" vertical="center" wrapText="1"/>
    </xf>
    <xf numFmtId="49" fontId="39" fillId="41" borderId="34" xfId="0" applyNumberFormat="1" applyFont="1" applyFill="1" applyBorder="1" applyAlignment="1">
      <alignment horizontal="center" vertical="center" wrapText="1"/>
    </xf>
    <xf numFmtId="49" fontId="39" fillId="41" borderId="36" xfId="0" applyNumberFormat="1" applyFont="1" applyFill="1" applyBorder="1" applyAlignment="1">
      <alignment horizontal="center" vertical="center" wrapText="1"/>
    </xf>
    <xf numFmtId="0" fontId="41" fillId="40" borderId="61" xfId="0" applyFont="1" applyFill="1" applyBorder="1" applyAlignment="1">
      <alignment horizontal="center" vertical="center" wrapText="1"/>
    </xf>
    <xf numFmtId="0" fontId="41" fillId="40" borderId="62" xfId="0" applyFont="1" applyFill="1" applyBorder="1" applyAlignment="1">
      <alignment horizontal="center" vertical="center" wrapText="1"/>
    </xf>
    <xf numFmtId="0" fontId="41" fillId="40" borderId="63" xfId="0" applyFont="1" applyFill="1" applyBorder="1" applyAlignment="1">
      <alignment horizontal="center" vertical="center" wrapText="1"/>
    </xf>
    <xf numFmtId="0" fontId="41" fillId="40" borderId="64" xfId="0" applyFont="1" applyFill="1" applyBorder="1" applyAlignment="1">
      <alignment horizontal="center" vertical="center" wrapText="1"/>
    </xf>
    <xf numFmtId="0" fontId="41" fillId="40" borderId="0" xfId="0" applyFont="1" applyFill="1" applyBorder="1" applyAlignment="1">
      <alignment horizontal="center" vertical="center" wrapText="1"/>
    </xf>
    <xf numFmtId="0" fontId="41" fillId="40" borderId="65" xfId="0" applyFont="1" applyFill="1" applyBorder="1" applyAlignment="1">
      <alignment horizontal="center" vertical="center" wrapText="1"/>
    </xf>
    <xf numFmtId="0" fontId="41" fillId="40" borderId="66" xfId="0" applyFont="1" applyFill="1" applyBorder="1" applyAlignment="1">
      <alignment horizontal="center" vertical="center" wrapText="1"/>
    </xf>
    <xf numFmtId="0" fontId="41" fillId="40" borderId="20" xfId="0" applyFont="1" applyFill="1" applyBorder="1" applyAlignment="1">
      <alignment horizontal="center" vertical="center" wrapText="1"/>
    </xf>
    <xf numFmtId="0" fontId="41" fillId="40" borderId="67" xfId="0" applyFont="1" applyFill="1" applyBorder="1" applyAlignment="1">
      <alignment horizontal="center" vertical="center" wrapText="1"/>
    </xf>
    <xf numFmtId="0" fontId="41" fillId="40" borderId="18" xfId="0" applyFont="1" applyFill="1" applyBorder="1" applyAlignment="1">
      <alignment horizontal="center" vertical="center" wrapText="1"/>
    </xf>
    <xf numFmtId="0" fontId="41" fillId="40" borderId="28" xfId="0" applyFont="1" applyFill="1" applyBorder="1" applyAlignment="1">
      <alignment horizontal="center" vertical="center" wrapText="1"/>
    </xf>
    <xf numFmtId="0" fontId="41" fillId="40" borderId="30" xfId="0" applyFont="1" applyFill="1" applyBorder="1" applyAlignment="1">
      <alignment horizontal="center" vertical="center" wrapText="1"/>
    </xf>
    <xf numFmtId="0" fontId="41" fillId="40" borderId="33" xfId="0" applyFont="1" applyFill="1" applyBorder="1" applyAlignment="1">
      <alignment horizontal="center" vertical="center" wrapText="1"/>
    </xf>
    <xf numFmtId="0" fontId="39" fillId="39" borderId="20" xfId="0" applyFont="1" applyFill="1" applyBorder="1" applyAlignment="1">
      <alignment horizontal="center" vertical="center" wrapText="1"/>
    </xf>
    <xf numFmtId="0" fontId="41" fillId="38" borderId="0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 vertical="center"/>
    </xf>
    <xf numFmtId="49" fontId="39" fillId="41" borderId="39" xfId="0" applyNumberFormat="1" applyFont="1" applyFill="1" applyBorder="1" applyAlignment="1">
      <alignment horizontal="center" vertical="center" wrapText="1"/>
    </xf>
    <xf numFmtId="49" fontId="39" fillId="41" borderId="44" xfId="0" applyNumberFormat="1" applyFont="1" applyFill="1" applyBorder="1" applyAlignment="1">
      <alignment horizontal="center" vertical="center" wrapText="1"/>
    </xf>
    <xf numFmtId="49" fontId="39" fillId="41" borderId="40" xfId="0" applyNumberFormat="1" applyFont="1" applyFill="1" applyBorder="1" applyAlignment="1">
      <alignment horizontal="center" vertical="center" wrapText="1"/>
    </xf>
    <xf numFmtId="49" fontId="39" fillId="41" borderId="45" xfId="0" applyNumberFormat="1" applyFont="1" applyFill="1" applyBorder="1" applyAlignment="1">
      <alignment horizontal="center" vertical="center" wrapText="1"/>
    </xf>
    <xf numFmtId="49" fontId="39" fillId="41" borderId="41" xfId="0" applyNumberFormat="1" applyFont="1" applyFill="1" applyBorder="1" applyAlignment="1">
      <alignment horizontal="center" vertical="center" wrapText="1"/>
    </xf>
    <xf numFmtId="49" fontId="39" fillId="41" borderId="42" xfId="0" applyNumberFormat="1" applyFont="1" applyFill="1" applyBorder="1" applyAlignment="1">
      <alignment horizontal="center" vertical="center" wrapText="1"/>
    </xf>
    <xf numFmtId="49" fontId="39" fillId="41" borderId="43" xfId="0" applyNumberFormat="1" applyFont="1" applyFill="1" applyBorder="1" applyAlignment="1">
      <alignment horizontal="center" vertical="center" wrapText="1"/>
    </xf>
    <xf numFmtId="49" fontId="39" fillId="41" borderId="58" xfId="0" applyNumberFormat="1" applyFont="1" applyFill="1" applyBorder="1" applyAlignment="1">
      <alignment horizontal="center" vertical="center" wrapText="1"/>
    </xf>
    <xf numFmtId="49" fontId="39" fillId="41" borderId="59" xfId="0" applyNumberFormat="1" applyFont="1" applyFill="1" applyBorder="1" applyAlignment="1">
      <alignment horizontal="center" vertical="center" wrapText="1"/>
    </xf>
    <xf numFmtId="49" fontId="40" fillId="36" borderId="27" xfId="0" applyNumberFormat="1" applyFont="1" applyFill="1" applyBorder="1" applyAlignment="1">
      <alignment horizontal="center" vertical="center"/>
    </xf>
    <xf numFmtId="49" fontId="40" fillId="37" borderId="27" xfId="0" applyNumberFormat="1" applyFont="1" applyFill="1" applyBorder="1" applyAlignment="1">
      <alignment horizontal="center" vertical="center" wrapText="1"/>
    </xf>
    <xf numFmtId="49" fontId="39" fillId="34" borderId="55" xfId="0" applyNumberFormat="1" applyFont="1" applyFill="1" applyBorder="1" applyAlignment="1">
      <alignment horizontal="center" vertical="center" wrapText="1"/>
    </xf>
    <xf numFmtId="49" fontId="39" fillId="34" borderId="56" xfId="0" applyNumberFormat="1" applyFont="1" applyFill="1" applyBorder="1" applyAlignment="1">
      <alignment horizontal="center" vertical="center" wrapText="1"/>
    </xf>
    <xf numFmtId="0" fontId="40" fillId="38" borderId="31" xfId="0" applyNumberFormat="1" applyFont="1" applyFill="1" applyBorder="1" applyAlignment="1">
      <alignment horizontal="center" vertical="center" wrapText="1"/>
    </xf>
    <xf numFmtId="0" fontId="40" fillId="38" borderId="32" xfId="0" applyNumberFormat="1" applyFont="1" applyFill="1" applyBorder="1" applyAlignment="1">
      <alignment horizontal="center" vertical="center" wrapText="1"/>
    </xf>
    <xf numFmtId="49" fontId="40" fillId="38" borderId="31" xfId="0" applyNumberFormat="1" applyFont="1" applyFill="1" applyBorder="1" applyAlignment="1">
      <alignment horizontal="center" vertical="center" wrapText="1"/>
    </xf>
    <xf numFmtId="49" fontId="40" fillId="38" borderId="32" xfId="0" applyNumberFormat="1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left" vertical="center"/>
    </xf>
    <xf numFmtId="0" fontId="9" fillId="5" borderId="9" xfId="0" applyFont="1" applyFill="1" applyBorder="1" applyAlignment="1">
      <alignment horizontal="left" vertical="center"/>
    </xf>
    <xf numFmtId="0" fontId="9" fillId="5" borderId="7" xfId="0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horizontal="left" vertical="center" wrapText="1"/>
    </xf>
    <xf numFmtId="0" fontId="9" fillId="5" borderId="9" xfId="0" applyFont="1" applyFill="1" applyBorder="1" applyAlignment="1">
      <alignment horizontal="left" vertical="center" wrapText="1"/>
    </xf>
    <xf numFmtId="0" fontId="33" fillId="0" borderId="2" xfId="0" applyFont="1" applyBorder="1" applyAlignment="1">
      <alignment horizontal="center" vertical="center" wrapText="1"/>
    </xf>
    <xf numFmtId="49" fontId="40" fillId="35" borderId="26" xfId="0" applyNumberFormat="1" applyFont="1" applyFill="1" applyBorder="1" applyAlignment="1">
      <alignment horizontal="center" vertical="center" wrapText="1"/>
    </xf>
    <xf numFmtId="49" fontId="40" fillId="35" borderId="27" xfId="0" applyNumberFormat="1" applyFont="1" applyFill="1" applyBorder="1" applyAlignment="1">
      <alignment horizontal="center" vertical="center" wrapText="1"/>
    </xf>
    <xf numFmtId="0" fontId="36" fillId="28" borderId="19" xfId="0" applyFont="1" applyFill="1" applyBorder="1" applyAlignment="1">
      <alignment horizontal="center" vertical="center" wrapText="1"/>
    </xf>
    <xf numFmtId="0" fontId="36" fillId="28" borderId="20" xfId="0" applyFont="1" applyFill="1" applyBorder="1" applyAlignment="1">
      <alignment horizontal="center" vertical="center" wrapText="1"/>
    </xf>
    <xf numFmtId="0" fontId="36" fillId="28" borderId="33" xfId="0" applyFont="1" applyFill="1" applyBorder="1" applyAlignment="1">
      <alignment horizontal="center" vertical="center" wrapText="1"/>
    </xf>
    <xf numFmtId="0" fontId="34" fillId="27" borderId="29" xfId="0" applyFont="1" applyFill="1" applyBorder="1" applyAlignment="1">
      <alignment horizontal="center" vertical="center"/>
    </xf>
    <xf numFmtId="0" fontId="34" fillId="27" borderId="0" xfId="0" applyFont="1" applyFill="1" applyBorder="1" applyAlignment="1">
      <alignment horizontal="center" vertical="center"/>
    </xf>
    <xf numFmtId="0" fontId="34" fillId="27" borderId="30" xfId="0" applyFont="1" applyFill="1" applyBorder="1" applyAlignment="1">
      <alignment horizontal="center" vertical="center"/>
    </xf>
    <xf numFmtId="0" fontId="34" fillId="27" borderId="17" xfId="0" applyFont="1" applyFill="1" applyBorder="1" applyAlignment="1">
      <alignment horizontal="center" vertical="center"/>
    </xf>
    <xf numFmtId="0" fontId="34" fillId="27" borderId="18" xfId="0" applyFont="1" applyFill="1" applyBorder="1" applyAlignment="1">
      <alignment horizontal="center" vertical="center"/>
    </xf>
    <xf numFmtId="0" fontId="34" fillId="27" borderId="28" xfId="0" applyFont="1" applyFill="1" applyBorder="1" applyAlignment="1">
      <alignment horizontal="center" vertical="center"/>
    </xf>
    <xf numFmtId="0" fontId="36" fillId="28" borderId="29" xfId="0" applyFont="1" applyFill="1" applyBorder="1" applyAlignment="1">
      <alignment horizontal="center" vertical="center" wrapText="1"/>
    </xf>
    <xf numFmtId="0" fontId="36" fillId="28" borderId="0" xfId="0" applyFont="1" applyFill="1" applyBorder="1" applyAlignment="1">
      <alignment horizontal="center" vertical="center" wrapText="1"/>
    </xf>
    <xf numFmtId="0" fontId="36" fillId="28" borderId="30" xfId="0" applyFont="1" applyFill="1" applyBorder="1" applyAlignment="1">
      <alignment horizontal="center" vertical="center" wrapText="1"/>
    </xf>
  </cellXfs>
  <cellStyles count="426">
    <cellStyle name="20% - Énfasis1 2" xfId="1"/>
    <cellStyle name="20% - Énfasis1 2 2" xfId="225"/>
    <cellStyle name="20% - Énfasis2 2" xfId="2"/>
    <cellStyle name="20% - Énfasis2 2 2" xfId="226"/>
    <cellStyle name="20% - Énfasis3 2" xfId="3"/>
    <cellStyle name="20% - Énfasis3 2 2" xfId="227"/>
    <cellStyle name="20% - Énfasis4 2" xfId="4"/>
    <cellStyle name="20% - Énfasis4 2 2" xfId="228"/>
    <cellStyle name="20% - Énfasis5 2" xfId="5"/>
    <cellStyle name="20% - Énfasis5 2 2" xfId="229"/>
    <cellStyle name="20% - Énfasis6 2" xfId="6"/>
    <cellStyle name="20% - Énfasis6 2 2" xfId="230"/>
    <cellStyle name="40% - Énfasis1 2" xfId="7"/>
    <cellStyle name="40% - Énfasis1 2 2" xfId="231"/>
    <cellStyle name="40% - Énfasis2 2" xfId="8"/>
    <cellStyle name="40% - Énfasis2 2 2" xfId="232"/>
    <cellStyle name="40% - Énfasis3 2" xfId="9"/>
    <cellStyle name="40% - Énfasis3 2 2" xfId="233"/>
    <cellStyle name="40% - Énfasis4 2" xfId="10"/>
    <cellStyle name="40% - Énfasis4 2 2" xfId="234"/>
    <cellStyle name="40% - Énfasis5 2" xfId="11"/>
    <cellStyle name="40% - Énfasis5 2 2" xfId="235"/>
    <cellStyle name="40% - Énfasis6 2" xfId="12"/>
    <cellStyle name="40% - Énfasis6 2 2" xfId="236"/>
    <cellStyle name="60% - Énfasis1 2" xfId="13"/>
    <cellStyle name="60% - Énfasis1 2 2" xfId="237"/>
    <cellStyle name="60% - Énfasis2 2" xfId="14"/>
    <cellStyle name="60% - Énfasis2 2 2" xfId="238"/>
    <cellStyle name="60% - Énfasis3 2" xfId="15"/>
    <cellStyle name="60% - Énfasis3 2 2" xfId="239"/>
    <cellStyle name="60% - Énfasis4 2" xfId="16"/>
    <cellStyle name="60% - Énfasis4 2 2" xfId="240"/>
    <cellStyle name="60% - Énfasis5 2" xfId="17"/>
    <cellStyle name="60% - Énfasis5 2 2" xfId="241"/>
    <cellStyle name="60% - Énfasis6 2" xfId="18"/>
    <cellStyle name="60% - Énfasis6 2 2" xfId="242"/>
    <cellStyle name="Buena 2" xfId="19"/>
    <cellStyle name="Buena 2 2" xfId="243"/>
    <cellStyle name="Cálculo 2" xfId="20"/>
    <cellStyle name="Cálculo 2 2" xfId="21"/>
    <cellStyle name="Cálculo 2 2 2" xfId="22"/>
    <cellStyle name="Cálculo 2 2 2 2" xfId="23"/>
    <cellStyle name="Cálculo 2 2 2 2 2" xfId="247"/>
    <cellStyle name="Cálculo 2 2 2 3" xfId="246"/>
    <cellStyle name="Cálculo 2 2 3" xfId="24"/>
    <cellStyle name="Cálculo 2 2 3 2" xfId="248"/>
    <cellStyle name="Cálculo 2 2 4" xfId="245"/>
    <cellStyle name="Cálculo 2 3" xfId="25"/>
    <cellStyle name="Cálculo 2 3 2" xfId="26"/>
    <cellStyle name="Cálculo 2 3 2 2" xfId="250"/>
    <cellStyle name="Cálculo 2 3 3" xfId="249"/>
    <cellStyle name="Cálculo 2 4" xfId="27"/>
    <cellStyle name="Cálculo 2 4 2" xfId="28"/>
    <cellStyle name="Cálculo 2 4 2 2" xfId="252"/>
    <cellStyle name="Cálculo 2 4 3" xfId="251"/>
    <cellStyle name="Cálculo 2 5" xfId="29"/>
    <cellStyle name="Cálculo 2 5 2" xfId="253"/>
    <cellStyle name="Cálculo 2 6" xfId="244"/>
    <cellStyle name="Celda de comprobación 2" xfId="30"/>
    <cellStyle name="Celda de comprobación 2 2" xfId="254"/>
    <cellStyle name="Celda vinculada 2" xfId="31"/>
    <cellStyle name="Celda vinculada 2 2" xfId="255"/>
    <cellStyle name="Encabezado 4 2" xfId="32"/>
    <cellStyle name="Encabezado 4 2 2" xfId="256"/>
    <cellStyle name="Énfasis1 2" xfId="33"/>
    <cellStyle name="Énfasis1 2 2" xfId="257"/>
    <cellStyle name="Énfasis2 2" xfId="34"/>
    <cellStyle name="Énfasis2 2 2" xfId="258"/>
    <cellStyle name="Énfasis3 2" xfId="35"/>
    <cellStyle name="Énfasis3 2 2" xfId="259"/>
    <cellStyle name="Énfasis4 2" xfId="36"/>
    <cellStyle name="Énfasis4 2 2" xfId="260"/>
    <cellStyle name="Énfasis5 2" xfId="37"/>
    <cellStyle name="Énfasis5 2 2" xfId="261"/>
    <cellStyle name="Énfasis6 2" xfId="38"/>
    <cellStyle name="Énfasis6 2 2" xfId="262"/>
    <cellStyle name="Entrada 2" xfId="39"/>
    <cellStyle name="Entrada 2 2" xfId="40"/>
    <cellStyle name="Entrada 2 2 2" xfId="41"/>
    <cellStyle name="Entrada 2 2 2 2" xfId="42"/>
    <cellStyle name="Entrada 2 2 2 2 2" xfId="266"/>
    <cellStyle name="Entrada 2 2 2 3" xfId="265"/>
    <cellStyle name="Entrada 2 2 3" xfId="43"/>
    <cellStyle name="Entrada 2 2 3 2" xfId="267"/>
    <cellStyle name="Entrada 2 2 4" xfId="264"/>
    <cellStyle name="Entrada 2 3" xfId="44"/>
    <cellStyle name="Entrada 2 3 2" xfId="45"/>
    <cellStyle name="Entrada 2 3 2 2" xfId="269"/>
    <cellStyle name="Entrada 2 3 3" xfId="268"/>
    <cellStyle name="Entrada 2 4" xfId="46"/>
    <cellStyle name="Entrada 2 4 2" xfId="47"/>
    <cellStyle name="Entrada 2 4 2 2" xfId="271"/>
    <cellStyle name="Entrada 2 4 3" xfId="270"/>
    <cellStyle name="Entrada 2 5" xfId="48"/>
    <cellStyle name="Entrada 2 5 2" xfId="272"/>
    <cellStyle name="Entrada 2 6" xfId="263"/>
    <cellStyle name="Incorrecto 2" xfId="49"/>
    <cellStyle name="Incorrecto 2 2" xfId="273"/>
    <cellStyle name="Neutral 2" xfId="50"/>
    <cellStyle name="Neutral 2 2" xfId="274"/>
    <cellStyle name="Normal" xfId="0" builtinId="0"/>
    <cellStyle name="Normal 10" xfId="51"/>
    <cellStyle name="Normal 10 10" xfId="52"/>
    <cellStyle name="Normal 10 10 2" xfId="275"/>
    <cellStyle name="Normal 10 2" xfId="53"/>
    <cellStyle name="Normal 10 2 2" xfId="276"/>
    <cellStyle name="Normal 10 3" xfId="54"/>
    <cellStyle name="Normal 10 3 2" xfId="277"/>
    <cellStyle name="Normal 10 4" xfId="55"/>
    <cellStyle name="Normal 10 4 2" xfId="278"/>
    <cellStyle name="Normal 10 5" xfId="56"/>
    <cellStyle name="Normal 10 5 2" xfId="279"/>
    <cellStyle name="Normal 10 6" xfId="57"/>
    <cellStyle name="Normal 10 6 2" xfId="280"/>
    <cellStyle name="Normal 10 7" xfId="58"/>
    <cellStyle name="Normal 10 7 2" xfId="281"/>
    <cellStyle name="Normal 10 8" xfId="59"/>
    <cellStyle name="Normal 10 8 2" xfId="282"/>
    <cellStyle name="Normal 10 9" xfId="60"/>
    <cellStyle name="Normal 10 9 2" xfId="283"/>
    <cellStyle name="Normal 11" xfId="61"/>
    <cellStyle name="Normal 11 10" xfId="62"/>
    <cellStyle name="Normal 11 2" xfId="63"/>
    <cellStyle name="Normal 11 2 2" xfId="284"/>
    <cellStyle name="Normal 11 3" xfId="64"/>
    <cellStyle name="Normal 11 3 2" xfId="285"/>
    <cellStyle name="Normal 11 4" xfId="65"/>
    <cellStyle name="Normal 11 4 2" xfId="286"/>
    <cellStyle name="Normal 11 5" xfId="66"/>
    <cellStyle name="Normal 11 5 2" xfId="287"/>
    <cellStyle name="Normal 11 6" xfId="67"/>
    <cellStyle name="Normal 11 6 2" xfId="288"/>
    <cellStyle name="Normal 11 7" xfId="68"/>
    <cellStyle name="Normal 11 7 2" xfId="289"/>
    <cellStyle name="Normal 11 8" xfId="69"/>
    <cellStyle name="Normal 11 8 2" xfId="290"/>
    <cellStyle name="Normal 11 9" xfId="70"/>
    <cellStyle name="Normal 12" xfId="71"/>
    <cellStyle name="Normal 12 2" xfId="72"/>
    <cellStyle name="Normal 12 2 2" xfId="291"/>
    <cellStyle name="Normal 12 3" xfId="73"/>
    <cellStyle name="Normal 12 3 2" xfId="292"/>
    <cellStyle name="Normal 12 4" xfId="74"/>
    <cellStyle name="Normal 12 4 2" xfId="293"/>
    <cellStyle name="Normal 12 5" xfId="75"/>
    <cellStyle name="Normal 12 5 2" xfId="294"/>
    <cellStyle name="Normal 12 6" xfId="76"/>
    <cellStyle name="Normal 12 6 2" xfId="295"/>
    <cellStyle name="Normal 12 7" xfId="77"/>
    <cellStyle name="Normal 12 7 2" xfId="296"/>
    <cellStyle name="Normal 12 8" xfId="78"/>
    <cellStyle name="Normal 12 8 2" xfId="297"/>
    <cellStyle name="Normal 13" xfId="79"/>
    <cellStyle name="Normal 13 2" xfId="80"/>
    <cellStyle name="Normal 13 2 2" xfId="298"/>
    <cellStyle name="Normal 13 3" xfId="81"/>
    <cellStyle name="Normal 13 3 2" xfId="299"/>
    <cellStyle name="Normal 13 4" xfId="82"/>
    <cellStyle name="Normal 13 4 2" xfId="300"/>
    <cellStyle name="Normal 13 5" xfId="83"/>
    <cellStyle name="Normal 13 5 2" xfId="301"/>
    <cellStyle name="Normal 13 6" xfId="84"/>
    <cellStyle name="Normal 13 6 2" xfId="302"/>
    <cellStyle name="Normal 14" xfId="85"/>
    <cellStyle name="Normal 14 2" xfId="86"/>
    <cellStyle name="Normal 14 2 2" xfId="303"/>
    <cellStyle name="Normal 14 3" xfId="87"/>
    <cellStyle name="Normal 14 3 2" xfId="304"/>
    <cellStyle name="Normal 14 4" xfId="88"/>
    <cellStyle name="Normal 14 4 2" xfId="305"/>
    <cellStyle name="Normal 14 5" xfId="89"/>
    <cellStyle name="Normal 14 5 2" xfId="306"/>
    <cellStyle name="Normal 14 6" xfId="90"/>
    <cellStyle name="Normal 14 6 2" xfId="307"/>
    <cellStyle name="Normal 15" xfId="91"/>
    <cellStyle name="Normal 15 2" xfId="223"/>
    <cellStyle name="Normal 15 3" xfId="308"/>
    <cellStyle name="Normal 16" xfId="92"/>
    <cellStyle name="Normal 16 2" xfId="93"/>
    <cellStyle name="Normal 16 2 2" xfId="309"/>
    <cellStyle name="Normal 16 3" xfId="94"/>
    <cellStyle name="Normal 16 3 2" xfId="310"/>
    <cellStyle name="Normal 16 4" xfId="95"/>
    <cellStyle name="Normal 16 4 2" xfId="311"/>
    <cellStyle name="Normal 16 5" xfId="96"/>
    <cellStyle name="Normal 16 5 2" xfId="312"/>
    <cellStyle name="Normal 16 6" xfId="97"/>
    <cellStyle name="Normal 16 6 2" xfId="313"/>
    <cellStyle name="Normal 17" xfId="98"/>
    <cellStyle name="Normal 17 2" xfId="99"/>
    <cellStyle name="Normal 17 2 2" xfId="314"/>
    <cellStyle name="Normal 17 3" xfId="100"/>
    <cellStyle name="Normal 17 3 2" xfId="315"/>
    <cellStyle name="Normal 17 4" xfId="101"/>
    <cellStyle name="Normal 17 4 2" xfId="316"/>
    <cellStyle name="Normal 18" xfId="102"/>
    <cellStyle name="Normal 18 2" xfId="317"/>
    <cellStyle name="Normal 19" xfId="103"/>
    <cellStyle name="Normal 19 2" xfId="104"/>
    <cellStyle name="Normal 19 2 2" xfId="318"/>
    <cellStyle name="Normal 19 3" xfId="105"/>
    <cellStyle name="Normal 19 3 2" xfId="319"/>
    <cellStyle name="Normal 19 4" xfId="106"/>
    <cellStyle name="Normal 19 4 2" xfId="320"/>
    <cellStyle name="Normal 2" xfId="107"/>
    <cellStyle name="Normal 2 2" xfId="108"/>
    <cellStyle name="Normal 2 2 2" xfId="321"/>
    <cellStyle name="Normal 2 3" xfId="109"/>
    <cellStyle name="Normal 20" xfId="110"/>
    <cellStyle name="Normal 20 2" xfId="322"/>
    <cellStyle name="Normal 21" xfId="111"/>
    <cellStyle name="Normal 21 2" xfId="323"/>
    <cellStyle name="Normal 22" xfId="112"/>
    <cellStyle name="Normal 23" xfId="113"/>
    <cellStyle name="Normal 3" xfId="114"/>
    <cellStyle name="Normal 4" xfId="115"/>
    <cellStyle name="Normal 4 10" xfId="116"/>
    <cellStyle name="Normal 4 10 2" xfId="324"/>
    <cellStyle name="Normal 4 11" xfId="117"/>
    <cellStyle name="Normal 4 11 2" xfId="325"/>
    <cellStyle name="Normal 4 12" xfId="118"/>
    <cellStyle name="Normal 4 12 2" xfId="326"/>
    <cellStyle name="Normal 4 13" xfId="119"/>
    <cellStyle name="Normal 4 13 2" xfId="327"/>
    <cellStyle name="Normal 4 14" xfId="120"/>
    <cellStyle name="Normal 4 14 2" xfId="328"/>
    <cellStyle name="Normal 4 15" xfId="121"/>
    <cellStyle name="Normal 4 15 2" xfId="329"/>
    <cellStyle name="Normal 4 16" xfId="122"/>
    <cellStyle name="Normal 4 2" xfId="123"/>
    <cellStyle name="Normal 4 2 2" xfId="330"/>
    <cellStyle name="Normal 4 3" xfId="124"/>
    <cellStyle name="Normal 4 3 2" xfId="331"/>
    <cellStyle name="Normal 4 4" xfId="125"/>
    <cellStyle name="Normal 4 4 2" xfId="332"/>
    <cellStyle name="Normal 4 5" xfId="126"/>
    <cellStyle name="Normal 4 5 2" xfId="333"/>
    <cellStyle name="Normal 4 6" xfId="127"/>
    <cellStyle name="Normal 4 6 2" xfId="334"/>
    <cellStyle name="Normal 4 7" xfId="128"/>
    <cellStyle name="Normal 4 7 2" xfId="335"/>
    <cellStyle name="Normal 4 8" xfId="129"/>
    <cellStyle name="Normal 4 8 2" xfId="336"/>
    <cellStyle name="Normal 4 9" xfId="130"/>
    <cellStyle name="Normal 4 9 2" xfId="337"/>
    <cellStyle name="Normal 5" xfId="131"/>
    <cellStyle name="Normal 5 10" xfId="132"/>
    <cellStyle name="Normal 5 10 2" xfId="338"/>
    <cellStyle name="Normal 5 11" xfId="133"/>
    <cellStyle name="Normal 5 11 2" xfId="339"/>
    <cellStyle name="Normal 5 12" xfId="134"/>
    <cellStyle name="Normal 5 12 2" xfId="340"/>
    <cellStyle name="Normal 5 13" xfId="135"/>
    <cellStyle name="Normal 5 13 2" xfId="341"/>
    <cellStyle name="Normal 5 14" xfId="136"/>
    <cellStyle name="Normal 5 14 2" xfId="342"/>
    <cellStyle name="Normal 5 15" xfId="137"/>
    <cellStyle name="Normal 5 15 2" xfId="343"/>
    <cellStyle name="Normal 5 2" xfId="138"/>
    <cellStyle name="Normal 5 2 2" xfId="344"/>
    <cellStyle name="Normal 5 3" xfId="139"/>
    <cellStyle name="Normal 5 3 2" xfId="345"/>
    <cellStyle name="Normal 5 4" xfId="140"/>
    <cellStyle name="Normal 5 4 2" xfId="346"/>
    <cellStyle name="Normal 5 5" xfId="141"/>
    <cellStyle name="Normal 5 5 2" xfId="347"/>
    <cellStyle name="Normal 5 6" xfId="142"/>
    <cellStyle name="Normal 5 6 2" xfId="348"/>
    <cellStyle name="Normal 5 7" xfId="143"/>
    <cellStyle name="Normal 5 7 2" xfId="349"/>
    <cellStyle name="Normal 5 8" xfId="144"/>
    <cellStyle name="Normal 5 8 2" xfId="350"/>
    <cellStyle name="Normal 5 9" xfId="145"/>
    <cellStyle name="Normal 5 9 2" xfId="351"/>
    <cellStyle name="Normal 6" xfId="146"/>
    <cellStyle name="Normal 6 10" xfId="147"/>
    <cellStyle name="Normal 6 10 2" xfId="352"/>
    <cellStyle name="Normal 6 11" xfId="148"/>
    <cellStyle name="Normal 6 11 2" xfId="353"/>
    <cellStyle name="Normal 6 12" xfId="149"/>
    <cellStyle name="Normal 6 12 2" xfId="354"/>
    <cellStyle name="Normal 6 13" xfId="150"/>
    <cellStyle name="Normal 6 13 2" xfId="355"/>
    <cellStyle name="Normal 6 14" xfId="151"/>
    <cellStyle name="Normal 6 14 2" xfId="356"/>
    <cellStyle name="Normal 6 15" xfId="152"/>
    <cellStyle name="Normal 6 15 2" xfId="357"/>
    <cellStyle name="Normal 6 2" xfId="153"/>
    <cellStyle name="Normal 6 2 2" xfId="358"/>
    <cellStyle name="Normal 6 3" xfId="154"/>
    <cellStyle name="Normal 6 3 2" xfId="359"/>
    <cellStyle name="Normal 6 4" xfId="155"/>
    <cellStyle name="Normal 6 4 2" xfId="360"/>
    <cellStyle name="Normal 6 5" xfId="156"/>
    <cellStyle name="Normal 6 5 2" xfId="361"/>
    <cellStyle name="Normal 6 6" xfId="157"/>
    <cellStyle name="Normal 6 6 2" xfId="362"/>
    <cellStyle name="Normal 6 7" xfId="158"/>
    <cellStyle name="Normal 6 7 2" xfId="363"/>
    <cellStyle name="Normal 6 8" xfId="159"/>
    <cellStyle name="Normal 6 8 2" xfId="364"/>
    <cellStyle name="Normal 6 9" xfId="160"/>
    <cellStyle name="Normal 6 9 2" xfId="365"/>
    <cellStyle name="Normal 7" xfId="161"/>
    <cellStyle name="Normal 7 10" xfId="162"/>
    <cellStyle name="Normal 7 10 2" xfId="366"/>
    <cellStyle name="Normal 7 11" xfId="163"/>
    <cellStyle name="Normal 7 11 2" xfId="367"/>
    <cellStyle name="Normal 7 12" xfId="164"/>
    <cellStyle name="Normal 7 12 2" xfId="368"/>
    <cellStyle name="Normal 7 2" xfId="165"/>
    <cellStyle name="Normal 7 2 2" xfId="369"/>
    <cellStyle name="Normal 7 3" xfId="166"/>
    <cellStyle name="Normal 7 3 2" xfId="370"/>
    <cellStyle name="Normal 7 4" xfId="167"/>
    <cellStyle name="Normal 7 4 2" xfId="371"/>
    <cellStyle name="Normal 7 5" xfId="168"/>
    <cellStyle name="Normal 7 5 2" xfId="372"/>
    <cellStyle name="Normal 7 6" xfId="169"/>
    <cellStyle name="Normal 7 6 2" xfId="373"/>
    <cellStyle name="Normal 7 7" xfId="170"/>
    <cellStyle name="Normal 7 7 2" xfId="374"/>
    <cellStyle name="Normal 7 8" xfId="171"/>
    <cellStyle name="Normal 7 8 2" xfId="375"/>
    <cellStyle name="Normal 7 9" xfId="172"/>
    <cellStyle name="Normal 7 9 2" xfId="376"/>
    <cellStyle name="Normal 8" xfId="173"/>
    <cellStyle name="Normal 8 10" xfId="174"/>
    <cellStyle name="Normal 8 10 2" xfId="377"/>
    <cellStyle name="Normal 8 11" xfId="175"/>
    <cellStyle name="Normal 8 11 2" xfId="378"/>
    <cellStyle name="Normal 8 12" xfId="176"/>
    <cellStyle name="Normal 8 12 2" xfId="379"/>
    <cellStyle name="Normal 8 2" xfId="177"/>
    <cellStyle name="Normal 8 2 2" xfId="380"/>
    <cellStyle name="Normal 8 3" xfId="178"/>
    <cellStyle name="Normal 8 3 2" xfId="381"/>
    <cellStyle name="Normal 8 4" xfId="179"/>
    <cellStyle name="Normal 8 4 2" xfId="382"/>
    <cellStyle name="Normal 8 5" xfId="180"/>
    <cellStyle name="Normal 8 5 2" xfId="383"/>
    <cellStyle name="Normal 8 6" xfId="181"/>
    <cellStyle name="Normal 8 6 2" xfId="384"/>
    <cellStyle name="Normal 8 7" xfId="182"/>
    <cellStyle name="Normal 8 7 2" xfId="385"/>
    <cellStyle name="Normal 8 8" xfId="183"/>
    <cellStyle name="Normal 8 8 2" xfId="386"/>
    <cellStyle name="Normal 8 9" xfId="184"/>
    <cellStyle name="Normal 8 9 2" xfId="387"/>
    <cellStyle name="Normal 9" xfId="185"/>
    <cellStyle name="Normal 9 10" xfId="186"/>
    <cellStyle name="Normal 9 10 2" xfId="388"/>
    <cellStyle name="Normal 9 2" xfId="187"/>
    <cellStyle name="Normal 9 2 2" xfId="389"/>
    <cellStyle name="Normal 9 3" xfId="188"/>
    <cellStyle name="Normal 9 3 2" xfId="390"/>
    <cellStyle name="Normal 9 4" xfId="189"/>
    <cellStyle name="Normal 9 4 2" xfId="391"/>
    <cellStyle name="Normal 9 5" xfId="190"/>
    <cellStyle name="Normal 9 5 2" xfId="392"/>
    <cellStyle name="Normal 9 6" xfId="191"/>
    <cellStyle name="Normal 9 6 2" xfId="393"/>
    <cellStyle name="Normal 9 7" xfId="192"/>
    <cellStyle name="Normal 9 7 2" xfId="394"/>
    <cellStyle name="Normal 9 8" xfId="193"/>
    <cellStyle name="Normal 9 8 2" xfId="395"/>
    <cellStyle name="Normal 9 9" xfId="194"/>
    <cellStyle name="Normal 9 9 2" xfId="396"/>
    <cellStyle name="Notas 2" xfId="195"/>
    <cellStyle name="Notas 2 2" xfId="397"/>
    <cellStyle name="Percent 2" xfId="196"/>
    <cellStyle name="Percent 2 2" xfId="398"/>
    <cellStyle name="Salida 2" xfId="197"/>
    <cellStyle name="Salida 2 2" xfId="198"/>
    <cellStyle name="Salida 2 2 2" xfId="199"/>
    <cellStyle name="Salida 2 2 2 2" xfId="200"/>
    <cellStyle name="Salida 2 2 2 2 2" xfId="402"/>
    <cellStyle name="Salida 2 2 2 3" xfId="401"/>
    <cellStyle name="Salida 2 2 3" xfId="201"/>
    <cellStyle name="Salida 2 2 3 2" xfId="403"/>
    <cellStyle name="Salida 2 2 4" xfId="400"/>
    <cellStyle name="Salida 2 3" xfId="202"/>
    <cellStyle name="Salida 2 3 2" xfId="203"/>
    <cellStyle name="Salida 2 3 2 2" xfId="405"/>
    <cellStyle name="Salida 2 3 3" xfId="404"/>
    <cellStyle name="Salida 2 4" xfId="204"/>
    <cellStyle name="Salida 2 4 2" xfId="205"/>
    <cellStyle name="Salida 2 4 2 2" xfId="407"/>
    <cellStyle name="Salida 2 4 3" xfId="406"/>
    <cellStyle name="Salida 2 5" xfId="206"/>
    <cellStyle name="Salida 2 5 2" xfId="408"/>
    <cellStyle name="Salida 2 6" xfId="399"/>
    <cellStyle name="Texto de advertencia 2" xfId="207"/>
    <cellStyle name="Texto de advertencia 2 2" xfId="409"/>
    <cellStyle name="Texto explicativo 2" xfId="208"/>
    <cellStyle name="Texto explicativo 2 2" xfId="410"/>
    <cellStyle name="Título 1 2" xfId="209"/>
    <cellStyle name="Título 1 2 2" xfId="411"/>
    <cellStyle name="Título 2 2" xfId="210"/>
    <cellStyle name="Título 2 2 2" xfId="412"/>
    <cellStyle name="Título 3 2" xfId="211"/>
    <cellStyle name="Título 3 2 2" xfId="413"/>
    <cellStyle name="Título 4" xfId="212"/>
    <cellStyle name="Título 4 2" xfId="224"/>
    <cellStyle name="Título 4 2 2" xfId="415"/>
    <cellStyle name="Título 4 3" xfId="414"/>
    <cellStyle name="Total 2" xfId="213"/>
    <cellStyle name="Total 2 2" xfId="214"/>
    <cellStyle name="Total 2 2 2" xfId="215"/>
    <cellStyle name="Total 2 2 2 2" xfId="216"/>
    <cellStyle name="Total 2 2 2 2 2" xfId="419"/>
    <cellStyle name="Total 2 2 2 3" xfId="418"/>
    <cellStyle name="Total 2 2 3" xfId="217"/>
    <cellStyle name="Total 2 2 3 2" xfId="420"/>
    <cellStyle name="Total 2 2 4" xfId="417"/>
    <cellStyle name="Total 2 3" xfId="218"/>
    <cellStyle name="Total 2 3 2" xfId="219"/>
    <cellStyle name="Total 2 3 2 2" xfId="422"/>
    <cellStyle name="Total 2 3 3" xfId="421"/>
    <cellStyle name="Total 2 4" xfId="220"/>
    <cellStyle name="Total 2 4 2" xfId="221"/>
    <cellStyle name="Total 2 4 2 2" xfId="424"/>
    <cellStyle name="Total 2 4 3" xfId="423"/>
    <cellStyle name="Total 2 5" xfId="222"/>
    <cellStyle name="Total 2 5 2" xfId="425"/>
    <cellStyle name="Total 2 6" xfId="416"/>
  </cellStyles>
  <dxfs count="0"/>
  <tableStyles count="0" defaultTableStyle="TableStyleMedium2" defaultPivotStyle="PivotStyleLight16"/>
  <colors>
    <mruColors>
      <color rgb="FF9900CC"/>
      <color rgb="FF558ED5"/>
      <color rgb="FF39608E"/>
      <color rgb="FFCC3399"/>
      <color rgb="FFD60093"/>
      <color rgb="FFCC0000"/>
      <color rgb="FFCC0066"/>
      <color rgb="FFFF0066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positividad por virus respiratorio, por semana epidemiológica. 
Bolivia - Hospital 01, Mes: 2020-05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75329246139873"/>
          <c:h val="0.65353117283950612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 (natl)'!$AE$4:$AE$5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 (natl)'!$AN$4:$AN$5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 (natl)'!$AM$4:$AM$5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(natl)'!$AM$6:$AM$57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 (natl)'!$AO$4:$AO$5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00"/>
              </a:solidFill>
            </a:ln>
          </c:spPr>
          <c:marker>
            <c:symbol val="none"/>
          </c:marker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(natl)'!$AO$6:$AO$57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0.12</c:v>
                </c:pt>
                <c:pt idx="6">
                  <c:v>0.24</c:v>
                </c:pt>
                <c:pt idx="7">
                  <c:v>0.3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'Virus Identificados (natl)'!$AS$4:$AS$5</c:f>
              <c:strCache>
                <c:ptCount val="2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'Virus Identificados (natl)'!$AS$6:$AS$57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0.56000000000000005</c:v>
                </c:pt>
                <c:pt idx="6">
                  <c:v>0.52</c:v>
                </c:pt>
                <c:pt idx="7">
                  <c:v>0.48</c:v>
                </c:pt>
                <c:pt idx="8">
                  <c:v>0.52</c:v>
                </c:pt>
                <c:pt idx="9">
                  <c:v>0.56000000000000005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C-4913-A14C-F4E3CF932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46432"/>
        <c:axId val="176670400"/>
      </c:lineChart>
      <c:catAx>
        <c:axId val="8974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3612935210414777"/>
              <c:y val="0.88645540123456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670400"/>
        <c:crosses val="autoZero"/>
        <c:auto val="1"/>
        <c:lblAlgn val="ctr"/>
        <c:lblOffset val="100"/>
        <c:tickMarkSkip val="1"/>
        <c:noMultiLvlLbl val="0"/>
      </c:catAx>
      <c:valAx>
        <c:axId val="176670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700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746432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7892938237965486"/>
          <c:y val="0.9467623456790123"/>
          <c:w val="0.71302482591583405"/>
          <c:h val="3.7778395061728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influenza. 
Bolivia - Hospital 01, Mes: 2020-05</c:v>
            </c:pt>
          </c:strCache>
        </c:strRef>
      </c:tx>
      <c:layout>
        <c:manualLayout>
          <c:xMode val="edge"/>
          <c:yMode val="edge"/>
          <c:x val="0.26063284659077063"/>
          <c:y val="1.72174382716049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 (natl)'!$D$5:$M$5</c:f>
              <c:strCache>
                <c:ptCount val="10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C0A-4A54-8E41-4AF2784E3BA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Identificados (natl)'!$D$5:$M$5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Identificados (natl)'!$D$58:$M$58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79957422839506176"/>
          <c:w val="0.9326625386996904"/>
          <c:h val="0.1750211419753086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
Bolivia - Hospital 01, Mes: 2020-05</c:v>
            </c:pt>
          </c:strCache>
        </c:strRef>
      </c:tx>
      <c:layout>
        <c:manualLayout>
          <c:xMode val="edge"/>
          <c:yMode val="edge"/>
          <c:x val="0.20893755676657583"/>
          <c:y val="2.890601851851851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3076158038147152"/>
          <c:h val="0.60296111111111106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 (natl)'!$D$5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'Virus Identificados (natl)'!$E$5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'Virus Identificados (natl)'!$F$5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'Virus Identificados (natl)'!$G$5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(natl)'!$G$6:$G$57</c:f>
            </c:numRef>
          </c:val>
          <c:extLst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'Virus Identificados (natl)'!$H$5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'Virus Identificados (natl)'!$I$4:$M$4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62031104"/>
        <c:axId val="164381824"/>
      </c:barChart>
      <c:lineChart>
        <c:grouping val="standard"/>
        <c:varyColors val="0"/>
        <c:ser>
          <c:idx val="6"/>
          <c:order val="6"/>
          <c:tx>
            <c:strRef>
              <c:f>'Virus Identificados (natl)'!$AE$4:$AE$5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 (natl)'!$AE$6:$AE$57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31616"/>
        <c:axId val="164382400"/>
      </c:lineChart>
      <c:catAx>
        <c:axId val="16203110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sz="1600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579987889797153"/>
              <c:y val="0.80926049382716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4381824"/>
        <c:crosses val="autoZero"/>
        <c:auto val="1"/>
        <c:lblAlgn val="ctr"/>
        <c:lblOffset val="100"/>
        <c:tickMarkSkip val="1"/>
        <c:noMultiLvlLbl val="0"/>
      </c:catAx>
      <c:valAx>
        <c:axId val="16438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7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162031104"/>
        <c:crosses val="autoZero"/>
        <c:crossBetween val="between"/>
        <c:minorUnit val="1"/>
      </c:valAx>
      <c:valAx>
        <c:axId val="164382400"/>
        <c:scaling>
          <c:orientation val="minMax"/>
        </c:scaling>
        <c:delete val="0"/>
        <c:axPos val="r"/>
        <c:title>
          <c:tx>
            <c:rich>
              <a:bodyPr anchor="ctr" anchorCtr="1"/>
              <a:lstStyle/>
              <a:p>
                <a:pPr>
                  <a:defRPr/>
                </a:pPr>
                <a:r>
                  <a:rPr lang="en-US" sz="1700" b="1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0.96615981825801189"/>
              <c:y val="0.251628569183569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62031616"/>
        <c:crosses val="max"/>
        <c:crossBetween val="between"/>
        <c:minorUnit val="1.0000000000000002E-2"/>
      </c:valAx>
      <c:catAx>
        <c:axId val="162031616"/>
        <c:scaling>
          <c:orientation val="minMax"/>
        </c:scaling>
        <c:delete val="1"/>
        <c:axPos val="b"/>
        <c:majorTickMark val="out"/>
        <c:minorTickMark val="none"/>
        <c:tickLblPos val="nextTo"/>
        <c:crossAx val="16438240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influenza, SARS-CoV-2 y otros virus respiratorios. 
Bolivia - Hospital 01, Mes: 2020-05</c:v>
            </c:pt>
          </c:strCache>
        </c:strRef>
      </c:tx>
      <c:layout>
        <c:manualLayout>
          <c:xMode val="edge"/>
          <c:yMode val="edge"/>
          <c:x val="0.12819005591313959"/>
          <c:y val="2.002299382716049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 (natl)'!$D$5:$W$5</c:f>
              <c:strCache>
                <c:ptCount val="20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linaje no determinado</c:v>
                </c:pt>
                <c:pt idx="10">
                  <c:v>Parainfluenza </c:v>
                </c:pt>
                <c:pt idx="11">
                  <c:v>VSR </c:v>
                </c:pt>
                <c:pt idx="12">
                  <c:v>Adenovirus</c:v>
                </c:pt>
                <c:pt idx="13">
                  <c:v>Metapneumovirus</c:v>
                </c:pt>
                <c:pt idx="14">
                  <c:v>Rinovirus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SARS-CoV-2 Negativas</c:v>
                </c:pt>
                <c:pt idx="18">
                  <c:v>Bocavirus</c:v>
                </c:pt>
                <c:pt idx="19">
                  <c:v>OV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558ED5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Pt>
            <c:idx val="16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230-4345-B040-C4A027A5E92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Identificados (natl)'!$D$5:$W$5</c:f>
              <c:strCache>
                <c:ptCount val="1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OV</c:v>
                </c:pt>
              </c:strCache>
            </c:strRef>
          </c:cat>
          <c:val>
            <c:numRef>
              <c:f>'Virus Identificados (natl)'!$D$58:$W$58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120</c:v>
                </c:pt>
                <c:pt idx="10">
                  <c:v>45</c:v>
                </c:pt>
                <c:pt idx="11">
                  <c:v>54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7">
                  <c:v>33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566035493827161"/>
          <c:w val="0.94174788644324614"/>
          <c:h val="0.1307677469135802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positividad para todos los virus y Distribución de virus influenza, SARS-CoV-2 y otros virus respiratorios en vigilancia centinela IRAG y ETI por semana epidemiológica. 
Bolivia - Hospital 01, Mes: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377597337249658"/>
          <c:w val="0.82078520646346764"/>
          <c:h val="0.58989645061728391"/>
        </c:manualLayout>
      </c:layout>
      <c:barChart>
        <c:barDir val="col"/>
        <c:grouping val="stacked"/>
        <c:varyColors val="0"/>
        <c:ser>
          <c:idx val="3"/>
          <c:order val="3"/>
          <c:tx>
            <c:strRef>
              <c:f>'Virus Identificados (natl)'!$G$5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(natl)'!$G$6:$G$57</c:f>
            </c:numRef>
          </c:val>
          <c:extLst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64546560"/>
        <c:axId val="164700736"/>
      </c:barChart>
      <c:barChart>
        <c:barDir val="col"/>
        <c:grouping val="stacked"/>
        <c:varyColors val="0"/>
        <c:ser>
          <c:idx val="0"/>
          <c:order val="0"/>
          <c:tx>
            <c:strRef>
              <c:f>'Virus Identificados (natl)'!$D$5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 (natl)'!$E$5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 (natl)'!$F$5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4"/>
          <c:tx>
            <c:strRef>
              <c:f>'Virus Identificados (natl)'!$H$5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'Virus Identificados (natl)'!$N$5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(natl)'!$N$6:$N$57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'Virus Identificados (natl)'!$O$5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'Virus Identificados (natl)'!$P$5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12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'Virus Identificados (natl)'!$Q$5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'Virus Identificados (natl)'!$R$5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'Virus Identificados (natl)'!$S$5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'Virus Identificados (natl)'!$V$5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(natl)'!$V$6:$V$57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'Virus Identificados (natl)'!$W$5</c:f>
              <c:strCache>
                <c:ptCount val="1"/>
                <c:pt idx="0">
                  <c:v>OV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(natl)'!$W$6:$W$57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'Virus Identificados (natl)'!$I$4:$M$4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ser>
          <c:idx val="8"/>
          <c:order val="15"/>
          <c:tx>
            <c:strRef>
              <c:f>'Virus Identificados (natl)'!$T$5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'Virus Identificados (natl)'!$T$6:$T$57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1-4657-818B-8805BB559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64546560"/>
        <c:axId val="164700736"/>
      </c:barChart>
      <c:lineChart>
        <c:grouping val="standard"/>
        <c:varyColors val="0"/>
        <c:ser>
          <c:idx val="16"/>
          <c:order val="13"/>
          <c:tx>
            <c:strRef>
              <c:f>'Virus Identificados (natl)'!$AD$4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 (natl)'!$AD$6:$AD$57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5536"/>
        <c:axId val="164701312"/>
      </c:lineChart>
      <c:catAx>
        <c:axId val="16454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700736"/>
        <c:crosses val="autoZero"/>
        <c:auto val="1"/>
        <c:lblAlgn val="ctr"/>
        <c:lblOffset val="100"/>
        <c:noMultiLvlLbl val="0"/>
      </c:catAx>
      <c:valAx>
        <c:axId val="164700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1864292918684372E-2"/>
              <c:y val="0.205684259259259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546560"/>
        <c:crosses val="autoZero"/>
        <c:crossBetween val="between"/>
        <c:minorUnit val="1"/>
      </c:valAx>
      <c:valAx>
        <c:axId val="1647013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Porcentaje de positivos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5442085961316836"/>
              <c:y val="0.3027563085335940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4545536"/>
        <c:crosses val="max"/>
        <c:crossBetween val="between"/>
        <c:minorUnit val="1.0000000000000002E-2"/>
      </c:valAx>
      <c:catAx>
        <c:axId val="164545536"/>
        <c:scaling>
          <c:orientation val="minMax"/>
        </c:scaling>
        <c:delete val="1"/>
        <c:axPos val="b"/>
        <c:majorTickMark val="out"/>
        <c:minorTickMark val="none"/>
        <c:tickLblPos val="nextTo"/>
        <c:crossAx val="16470131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4914570429957971"/>
          <c:y val="0.84399140218893254"/>
          <c:w val="0.69738270819968706"/>
          <c:h val="0.11761342592592593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
Bolivia - Hospital 01, Mes: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829866787768696"/>
          <c:h val="0.67552237654320968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 (natl)'!$I$5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 (natl)'!$J$5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 (natl)'!$K$5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Identificados (natl)'!$L$5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8A88-44B5-977A-14638FD1CD08}"/>
            </c:ext>
          </c:extLst>
        </c:ser>
        <c:ser>
          <c:idx val="4"/>
          <c:order val="4"/>
          <c:tx>
            <c:strRef>
              <c:f>'Virus Identificados (natl)'!$M$5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16F6-4E87-8895-4DFB01632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64547072"/>
        <c:axId val="164703616"/>
      </c:barChart>
      <c:catAx>
        <c:axId val="16454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Semana Epidemiológica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703616"/>
        <c:crossesAt val="0"/>
        <c:auto val="1"/>
        <c:lblAlgn val="ctr"/>
        <c:lblOffset val="100"/>
        <c:noMultiLvlLbl val="0"/>
      </c:catAx>
      <c:valAx>
        <c:axId val="164703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Número de casos positivos para influenza B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990614592794429E-2"/>
              <c:y val="0.11396188271604939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547072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329293</xdr:colOff>
      <xdr:row>39</xdr:row>
      <xdr:rowOff>14968</xdr:rowOff>
    </xdr:from>
    <xdr:to>
      <xdr:col>17</xdr:col>
      <xdr:colOff>587293</xdr:colOff>
      <xdr:row>73</xdr:row>
      <xdr:rowOff>17968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300718</xdr:colOff>
      <xdr:row>153</xdr:row>
      <xdr:rowOff>25854</xdr:rowOff>
    </xdr:from>
    <xdr:to>
      <xdr:col>16</xdr:col>
      <xdr:colOff>415018</xdr:colOff>
      <xdr:row>187</xdr:row>
      <xdr:rowOff>28854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329293</xdr:colOff>
      <xdr:row>77</xdr:row>
      <xdr:rowOff>14967</xdr:rowOff>
    </xdr:from>
    <xdr:to>
      <xdr:col>17</xdr:col>
      <xdr:colOff>587293</xdr:colOff>
      <xdr:row>111</xdr:row>
      <xdr:rowOff>17967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738868</xdr:colOff>
      <xdr:row>153</xdr:row>
      <xdr:rowOff>32657</xdr:rowOff>
    </xdr:from>
    <xdr:to>
      <xdr:col>33</xdr:col>
      <xdr:colOff>89668</xdr:colOff>
      <xdr:row>187</xdr:row>
      <xdr:rowOff>35657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351064</xdr:colOff>
      <xdr:row>0</xdr:row>
      <xdr:rowOff>187780</xdr:rowOff>
    </xdr:from>
    <xdr:to>
      <xdr:col>17</xdr:col>
      <xdr:colOff>608239</xdr:colOff>
      <xdr:row>35</xdr:row>
      <xdr:rowOff>280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307522</xdr:colOff>
      <xdr:row>115</xdr:row>
      <xdr:rowOff>27213</xdr:rowOff>
    </xdr:from>
    <xdr:to>
      <xdr:col>17</xdr:col>
      <xdr:colOff>565522</xdr:colOff>
      <xdr:row>149</xdr:row>
      <xdr:rowOff>179892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BZ348"/>
  <sheetViews>
    <sheetView tabSelected="1" zoomScale="60" zoomScaleNormal="60" workbookViewId="0">
      <pane ySplit="5" topLeftCell="A6" activePane="bottomLeft" state="frozen"/>
      <selection pane="bottomLeft" activeCell="A6" sqref="A6"/>
    </sheetView>
  </sheetViews>
  <sheetFormatPr defaultColWidth="11.42578125" defaultRowHeight="15" x14ac:dyDescent="0.25"/>
  <cols>
    <col min="1" max="1" width="14.85546875" customWidth="1"/>
    <col min="2" max="2" width="8.85546875" customWidth="1"/>
    <col min="3" max="3" width="9.140625" customWidth="1"/>
    <col min="4" max="5" width="15" customWidth="1"/>
    <col min="6" max="6" width="16.5703125" customWidth="1"/>
    <col min="7" max="7" width="9.42578125" hidden="1" customWidth="1"/>
    <col min="8" max="9" width="12.140625" customWidth="1"/>
    <col min="10" max="10" width="13.85546875" customWidth="1"/>
    <col min="11" max="11" width="16.7109375" customWidth="1"/>
    <col min="12" max="12" width="16.28515625" customWidth="1"/>
    <col min="13" max="13" width="18.85546875" customWidth="1"/>
    <col min="14" max="14" width="14.7109375" customWidth="1"/>
    <col min="15" max="15" width="9.42578125" customWidth="1"/>
    <col min="16" max="16" width="13.85546875" customWidth="1"/>
    <col min="17" max="17" width="12.85546875" customWidth="1"/>
    <col min="18" max="18" width="11" customWidth="1"/>
    <col min="19" max="19" width="13.28515625" customWidth="1"/>
    <col min="20" max="21" width="14.28515625" customWidth="1"/>
    <col min="22" max="22" width="10.5703125" customWidth="1"/>
    <col min="23" max="23" width="9.42578125" customWidth="1"/>
    <col min="24" max="24" width="14.85546875" customWidth="1"/>
    <col min="25" max="25" width="16.28515625" customWidth="1"/>
    <col min="26" max="26" width="13.7109375" customWidth="1"/>
    <col min="27" max="27" width="15.28515625" customWidth="1"/>
    <col min="28" max="28" width="14.7109375" customWidth="1"/>
    <col min="29" max="29" width="13.7109375" customWidth="1"/>
    <col min="30" max="30" width="16.42578125" customWidth="1"/>
    <col min="31" max="31" width="15" customWidth="1"/>
    <col min="32" max="32" width="16.42578125" customWidth="1"/>
    <col min="33" max="37" width="13.7109375" customWidth="1"/>
    <col min="38" max="38" width="17.42578125" customWidth="1"/>
    <col min="39" max="39" width="19.85546875" customWidth="1"/>
    <col min="40" max="40" width="15" customWidth="1"/>
    <col min="41" max="41" width="16.42578125" customWidth="1"/>
    <col min="42" max="43" width="15" customWidth="1"/>
    <col min="44" max="44" width="16.42578125" customWidth="1"/>
    <col min="45" max="45" width="17.7109375" customWidth="1"/>
    <col min="46" max="47" width="15" customWidth="1"/>
    <col min="48" max="49" width="11.42578125" style="41" customWidth="1"/>
    <col min="77" max="78" width="11.42578125" style="3"/>
    <col min="260" max="260" width="1.7109375" customWidth="1"/>
    <col min="261" max="261" width="9.140625" customWidth="1"/>
    <col min="262" max="262" width="9.42578125" customWidth="1"/>
    <col min="263" max="263" width="12.5703125" customWidth="1"/>
    <col min="264" max="264" width="13.140625" customWidth="1"/>
    <col min="265" max="265" width="9.42578125" customWidth="1"/>
    <col min="266" max="266" width="12.140625" customWidth="1"/>
    <col min="267" max="268" width="9.42578125" customWidth="1"/>
    <col min="269" max="269" width="13.140625" customWidth="1"/>
    <col min="270" max="270" width="13.140625" bestFit="1" customWidth="1"/>
    <col min="271" max="271" width="9.42578125" customWidth="1"/>
    <col min="272" max="272" width="11.42578125" bestFit="1" customWidth="1"/>
    <col min="273" max="275" width="9.42578125" customWidth="1"/>
    <col min="276" max="276" width="10.5703125" customWidth="1"/>
    <col min="277" max="278" width="9.42578125" customWidth="1"/>
    <col min="279" max="279" width="12.7109375" customWidth="1"/>
    <col min="280" max="280" width="11" customWidth="1"/>
    <col min="281" max="281" width="13.42578125" customWidth="1"/>
    <col min="282" max="283" width="13.7109375" customWidth="1"/>
    <col min="284" max="285" width="15" customWidth="1"/>
    <col min="286" max="292" width="13.7109375" customWidth="1"/>
    <col min="293" max="300" width="15" customWidth="1"/>
    <col min="516" max="516" width="1.7109375" customWidth="1"/>
    <col min="517" max="517" width="9.140625" customWidth="1"/>
    <col min="518" max="518" width="9.42578125" customWidth="1"/>
    <col min="519" max="519" width="12.5703125" customWidth="1"/>
    <col min="520" max="520" width="13.140625" customWidth="1"/>
    <col min="521" max="521" width="9.42578125" customWidth="1"/>
    <col min="522" max="522" width="12.140625" customWidth="1"/>
    <col min="523" max="524" width="9.42578125" customWidth="1"/>
    <col min="525" max="525" width="13.140625" customWidth="1"/>
    <col min="526" max="526" width="13.140625" bestFit="1" customWidth="1"/>
    <col min="527" max="527" width="9.42578125" customWidth="1"/>
    <col min="528" max="528" width="11.42578125" bestFit="1" customWidth="1"/>
    <col min="529" max="531" width="9.42578125" customWidth="1"/>
    <col min="532" max="532" width="10.5703125" customWidth="1"/>
    <col min="533" max="534" width="9.42578125" customWidth="1"/>
    <col min="535" max="535" width="12.7109375" customWidth="1"/>
    <col min="536" max="536" width="11" customWidth="1"/>
    <col min="537" max="537" width="13.42578125" customWidth="1"/>
    <col min="538" max="539" width="13.7109375" customWidth="1"/>
    <col min="540" max="541" width="15" customWidth="1"/>
    <col min="542" max="548" width="13.7109375" customWidth="1"/>
    <col min="549" max="556" width="15" customWidth="1"/>
    <col min="772" max="772" width="1.7109375" customWidth="1"/>
    <col min="773" max="773" width="9.140625" customWidth="1"/>
    <col min="774" max="774" width="9.42578125" customWidth="1"/>
    <col min="775" max="775" width="12.5703125" customWidth="1"/>
    <col min="776" max="776" width="13.140625" customWidth="1"/>
    <col min="777" max="777" width="9.42578125" customWidth="1"/>
    <col min="778" max="778" width="12.140625" customWidth="1"/>
    <col min="779" max="780" width="9.42578125" customWidth="1"/>
    <col min="781" max="781" width="13.140625" customWidth="1"/>
    <col min="782" max="782" width="13.140625" bestFit="1" customWidth="1"/>
    <col min="783" max="783" width="9.42578125" customWidth="1"/>
    <col min="784" max="784" width="11.42578125" bestFit="1" customWidth="1"/>
    <col min="785" max="787" width="9.42578125" customWidth="1"/>
    <col min="788" max="788" width="10.5703125" customWidth="1"/>
    <col min="789" max="790" width="9.42578125" customWidth="1"/>
    <col min="791" max="791" width="12.7109375" customWidth="1"/>
    <col min="792" max="792" width="11" customWidth="1"/>
    <col min="793" max="793" width="13.42578125" customWidth="1"/>
    <col min="794" max="795" width="13.7109375" customWidth="1"/>
    <col min="796" max="797" width="15" customWidth="1"/>
    <col min="798" max="804" width="13.7109375" customWidth="1"/>
    <col min="805" max="812" width="15" customWidth="1"/>
    <col min="1028" max="1028" width="1.7109375" customWidth="1"/>
    <col min="1029" max="1029" width="9.140625" customWidth="1"/>
    <col min="1030" max="1030" width="9.42578125" customWidth="1"/>
    <col min="1031" max="1031" width="12.5703125" customWidth="1"/>
    <col min="1032" max="1032" width="13.140625" customWidth="1"/>
    <col min="1033" max="1033" width="9.42578125" customWidth="1"/>
    <col min="1034" max="1034" width="12.140625" customWidth="1"/>
    <col min="1035" max="1036" width="9.42578125" customWidth="1"/>
    <col min="1037" max="1037" width="13.140625" customWidth="1"/>
    <col min="1038" max="1038" width="13.140625" bestFit="1" customWidth="1"/>
    <col min="1039" max="1039" width="9.42578125" customWidth="1"/>
    <col min="1040" max="1040" width="11.42578125" bestFit="1" customWidth="1"/>
    <col min="1041" max="1043" width="9.42578125" customWidth="1"/>
    <col min="1044" max="1044" width="10.5703125" customWidth="1"/>
    <col min="1045" max="1046" width="9.42578125" customWidth="1"/>
    <col min="1047" max="1047" width="12.7109375" customWidth="1"/>
    <col min="1048" max="1048" width="11" customWidth="1"/>
    <col min="1049" max="1049" width="13.42578125" customWidth="1"/>
    <col min="1050" max="1051" width="13.7109375" customWidth="1"/>
    <col min="1052" max="1053" width="15" customWidth="1"/>
    <col min="1054" max="1060" width="13.7109375" customWidth="1"/>
    <col min="1061" max="1068" width="15" customWidth="1"/>
    <col min="1284" max="1284" width="1.7109375" customWidth="1"/>
    <col min="1285" max="1285" width="9.140625" customWidth="1"/>
    <col min="1286" max="1286" width="9.42578125" customWidth="1"/>
    <col min="1287" max="1287" width="12.5703125" customWidth="1"/>
    <col min="1288" max="1288" width="13.140625" customWidth="1"/>
    <col min="1289" max="1289" width="9.42578125" customWidth="1"/>
    <col min="1290" max="1290" width="12.140625" customWidth="1"/>
    <col min="1291" max="1292" width="9.42578125" customWidth="1"/>
    <col min="1293" max="1293" width="13.140625" customWidth="1"/>
    <col min="1294" max="1294" width="13.140625" bestFit="1" customWidth="1"/>
    <col min="1295" max="1295" width="9.42578125" customWidth="1"/>
    <col min="1296" max="1296" width="11.42578125" bestFit="1" customWidth="1"/>
    <col min="1297" max="1299" width="9.42578125" customWidth="1"/>
    <col min="1300" max="1300" width="10.5703125" customWidth="1"/>
    <col min="1301" max="1302" width="9.42578125" customWidth="1"/>
    <col min="1303" max="1303" width="12.7109375" customWidth="1"/>
    <col min="1304" max="1304" width="11" customWidth="1"/>
    <col min="1305" max="1305" width="13.42578125" customWidth="1"/>
    <col min="1306" max="1307" width="13.7109375" customWidth="1"/>
    <col min="1308" max="1309" width="15" customWidth="1"/>
    <col min="1310" max="1316" width="13.7109375" customWidth="1"/>
    <col min="1317" max="1324" width="15" customWidth="1"/>
    <col min="1540" max="1540" width="1.7109375" customWidth="1"/>
    <col min="1541" max="1541" width="9.140625" customWidth="1"/>
    <col min="1542" max="1542" width="9.42578125" customWidth="1"/>
    <col min="1543" max="1543" width="12.5703125" customWidth="1"/>
    <col min="1544" max="1544" width="13.140625" customWidth="1"/>
    <col min="1545" max="1545" width="9.42578125" customWidth="1"/>
    <col min="1546" max="1546" width="12.140625" customWidth="1"/>
    <col min="1547" max="1548" width="9.42578125" customWidth="1"/>
    <col min="1549" max="1549" width="13.140625" customWidth="1"/>
    <col min="1550" max="1550" width="13.140625" bestFit="1" customWidth="1"/>
    <col min="1551" max="1551" width="9.42578125" customWidth="1"/>
    <col min="1552" max="1552" width="11.42578125" bestFit="1" customWidth="1"/>
    <col min="1553" max="1555" width="9.42578125" customWidth="1"/>
    <col min="1556" max="1556" width="10.5703125" customWidth="1"/>
    <col min="1557" max="1558" width="9.42578125" customWidth="1"/>
    <col min="1559" max="1559" width="12.7109375" customWidth="1"/>
    <col min="1560" max="1560" width="11" customWidth="1"/>
    <col min="1561" max="1561" width="13.42578125" customWidth="1"/>
    <col min="1562" max="1563" width="13.7109375" customWidth="1"/>
    <col min="1564" max="1565" width="15" customWidth="1"/>
    <col min="1566" max="1572" width="13.7109375" customWidth="1"/>
    <col min="1573" max="1580" width="15" customWidth="1"/>
    <col min="1796" max="1796" width="1.7109375" customWidth="1"/>
    <col min="1797" max="1797" width="9.140625" customWidth="1"/>
    <col min="1798" max="1798" width="9.42578125" customWidth="1"/>
    <col min="1799" max="1799" width="12.5703125" customWidth="1"/>
    <col min="1800" max="1800" width="13.140625" customWidth="1"/>
    <col min="1801" max="1801" width="9.42578125" customWidth="1"/>
    <col min="1802" max="1802" width="12.140625" customWidth="1"/>
    <col min="1803" max="1804" width="9.42578125" customWidth="1"/>
    <col min="1805" max="1805" width="13.140625" customWidth="1"/>
    <col min="1806" max="1806" width="13.140625" bestFit="1" customWidth="1"/>
    <col min="1807" max="1807" width="9.42578125" customWidth="1"/>
    <col min="1808" max="1808" width="11.42578125" bestFit="1" customWidth="1"/>
    <col min="1809" max="1811" width="9.42578125" customWidth="1"/>
    <col min="1812" max="1812" width="10.5703125" customWidth="1"/>
    <col min="1813" max="1814" width="9.42578125" customWidth="1"/>
    <col min="1815" max="1815" width="12.7109375" customWidth="1"/>
    <col min="1816" max="1816" width="11" customWidth="1"/>
    <col min="1817" max="1817" width="13.42578125" customWidth="1"/>
    <col min="1818" max="1819" width="13.7109375" customWidth="1"/>
    <col min="1820" max="1821" width="15" customWidth="1"/>
    <col min="1822" max="1828" width="13.7109375" customWidth="1"/>
    <col min="1829" max="1836" width="15" customWidth="1"/>
    <col min="2052" max="2052" width="1.7109375" customWidth="1"/>
    <col min="2053" max="2053" width="9.140625" customWidth="1"/>
    <col min="2054" max="2054" width="9.42578125" customWidth="1"/>
    <col min="2055" max="2055" width="12.5703125" customWidth="1"/>
    <col min="2056" max="2056" width="13.140625" customWidth="1"/>
    <col min="2057" max="2057" width="9.42578125" customWidth="1"/>
    <col min="2058" max="2058" width="12.140625" customWidth="1"/>
    <col min="2059" max="2060" width="9.42578125" customWidth="1"/>
    <col min="2061" max="2061" width="13.140625" customWidth="1"/>
    <col min="2062" max="2062" width="13.140625" bestFit="1" customWidth="1"/>
    <col min="2063" max="2063" width="9.42578125" customWidth="1"/>
    <col min="2064" max="2064" width="11.42578125" bestFit="1" customWidth="1"/>
    <col min="2065" max="2067" width="9.42578125" customWidth="1"/>
    <col min="2068" max="2068" width="10.5703125" customWidth="1"/>
    <col min="2069" max="2070" width="9.42578125" customWidth="1"/>
    <col min="2071" max="2071" width="12.7109375" customWidth="1"/>
    <col min="2072" max="2072" width="11" customWidth="1"/>
    <col min="2073" max="2073" width="13.42578125" customWidth="1"/>
    <col min="2074" max="2075" width="13.7109375" customWidth="1"/>
    <col min="2076" max="2077" width="15" customWidth="1"/>
    <col min="2078" max="2084" width="13.7109375" customWidth="1"/>
    <col min="2085" max="2092" width="15" customWidth="1"/>
    <col min="2308" max="2308" width="1.7109375" customWidth="1"/>
    <col min="2309" max="2309" width="9.140625" customWidth="1"/>
    <col min="2310" max="2310" width="9.42578125" customWidth="1"/>
    <col min="2311" max="2311" width="12.5703125" customWidth="1"/>
    <col min="2312" max="2312" width="13.140625" customWidth="1"/>
    <col min="2313" max="2313" width="9.42578125" customWidth="1"/>
    <col min="2314" max="2314" width="12.140625" customWidth="1"/>
    <col min="2315" max="2316" width="9.42578125" customWidth="1"/>
    <col min="2317" max="2317" width="13.140625" customWidth="1"/>
    <col min="2318" max="2318" width="13.140625" bestFit="1" customWidth="1"/>
    <col min="2319" max="2319" width="9.42578125" customWidth="1"/>
    <col min="2320" max="2320" width="11.42578125" bestFit="1" customWidth="1"/>
    <col min="2321" max="2323" width="9.42578125" customWidth="1"/>
    <col min="2324" max="2324" width="10.5703125" customWidth="1"/>
    <col min="2325" max="2326" width="9.42578125" customWidth="1"/>
    <col min="2327" max="2327" width="12.7109375" customWidth="1"/>
    <col min="2328" max="2328" width="11" customWidth="1"/>
    <col min="2329" max="2329" width="13.42578125" customWidth="1"/>
    <col min="2330" max="2331" width="13.7109375" customWidth="1"/>
    <col min="2332" max="2333" width="15" customWidth="1"/>
    <col min="2334" max="2340" width="13.7109375" customWidth="1"/>
    <col min="2341" max="2348" width="15" customWidth="1"/>
    <col min="2564" max="2564" width="1.7109375" customWidth="1"/>
    <col min="2565" max="2565" width="9.140625" customWidth="1"/>
    <col min="2566" max="2566" width="9.42578125" customWidth="1"/>
    <col min="2567" max="2567" width="12.5703125" customWidth="1"/>
    <col min="2568" max="2568" width="13.140625" customWidth="1"/>
    <col min="2569" max="2569" width="9.42578125" customWidth="1"/>
    <col min="2570" max="2570" width="12.140625" customWidth="1"/>
    <col min="2571" max="2572" width="9.42578125" customWidth="1"/>
    <col min="2573" max="2573" width="13.140625" customWidth="1"/>
    <col min="2574" max="2574" width="13.140625" bestFit="1" customWidth="1"/>
    <col min="2575" max="2575" width="9.42578125" customWidth="1"/>
    <col min="2576" max="2576" width="11.42578125" bestFit="1" customWidth="1"/>
    <col min="2577" max="2579" width="9.42578125" customWidth="1"/>
    <col min="2580" max="2580" width="10.5703125" customWidth="1"/>
    <col min="2581" max="2582" width="9.42578125" customWidth="1"/>
    <col min="2583" max="2583" width="12.7109375" customWidth="1"/>
    <col min="2584" max="2584" width="11" customWidth="1"/>
    <col min="2585" max="2585" width="13.42578125" customWidth="1"/>
    <col min="2586" max="2587" width="13.7109375" customWidth="1"/>
    <col min="2588" max="2589" width="15" customWidth="1"/>
    <col min="2590" max="2596" width="13.7109375" customWidth="1"/>
    <col min="2597" max="2604" width="15" customWidth="1"/>
    <col min="2820" max="2820" width="1.7109375" customWidth="1"/>
    <col min="2821" max="2821" width="9.140625" customWidth="1"/>
    <col min="2822" max="2822" width="9.42578125" customWidth="1"/>
    <col min="2823" max="2823" width="12.5703125" customWidth="1"/>
    <col min="2824" max="2824" width="13.140625" customWidth="1"/>
    <col min="2825" max="2825" width="9.42578125" customWidth="1"/>
    <col min="2826" max="2826" width="12.140625" customWidth="1"/>
    <col min="2827" max="2828" width="9.42578125" customWidth="1"/>
    <col min="2829" max="2829" width="13.140625" customWidth="1"/>
    <col min="2830" max="2830" width="13.140625" bestFit="1" customWidth="1"/>
    <col min="2831" max="2831" width="9.42578125" customWidth="1"/>
    <col min="2832" max="2832" width="11.42578125" bestFit="1" customWidth="1"/>
    <col min="2833" max="2835" width="9.42578125" customWidth="1"/>
    <col min="2836" max="2836" width="10.5703125" customWidth="1"/>
    <col min="2837" max="2838" width="9.42578125" customWidth="1"/>
    <col min="2839" max="2839" width="12.7109375" customWidth="1"/>
    <col min="2840" max="2840" width="11" customWidth="1"/>
    <col min="2841" max="2841" width="13.42578125" customWidth="1"/>
    <col min="2842" max="2843" width="13.7109375" customWidth="1"/>
    <col min="2844" max="2845" width="15" customWidth="1"/>
    <col min="2846" max="2852" width="13.7109375" customWidth="1"/>
    <col min="2853" max="2860" width="15" customWidth="1"/>
    <col min="3076" max="3076" width="1.7109375" customWidth="1"/>
    <col min="3077" max="3077" width="9.140625" customWidth="1"/>
    <col min="3078" max="3078" width="9.42578125" customWidth="1"/>
    <col min="3079" max="3079" width="12.5703125" customWidth="1"/>
    <col min="3080" max="3080" width="13.140625" customWidth="1"/>
    <col min="3081" max="3081" width="9.42578125" customWidth="1"/>
    <col min="3082" max="3082" width="12.140625" customWidth="1"/>
    <col min="3083" max="3084" width="9.42578125" customWidth="1"/>
    <col min="3085" max="3085" width="13.140625" customWidth="1"/>
    <col min="3086" max="3086" width="13.140625" bestFit="1" customWidth="1"/>
    <col min="3087" max="3087" width="9.42578125" customWidth="1"/>
    <col min="3088" max="3088" width="11.42578125" bestFit="1" customWidth="1"/>
    <col min="3089" max="3091" width="9.42578125" customWidth="1"/>
    <col min="3092" max="3092" width="10.5703125" customWidth="1"/>
    <col min="3093" max="3094" width="9.42578125" customWidth="1"/>
    <col min="3095" max="3095" width="12.7109375" customWidth="1"/>
    <col min="3096" max="3096" width="11" customWidth="1"/>
    <col min="3097" max="3097" width="13.42578125" customWidth="1"/>
    <col min="3098" max="3099" width="13.7109375" customWidth="1"/>
    <col min="3100" max="3101" width="15" customWidth="1"/>
    <col min="3102" max="3108" width="13.7109375" customWidth="1"/>
    <col min="3109" max="3116" width="15" customWidth="1"/>
    <col min="3332" max="3332" width="1.7109375" customWidth="1"/>
    <col min="3333" max="3333" width="9.140625" customWidth="1"/>
    <col min="3334" max="3334" width="9.42578125" customWidth="1"/>
    <col min="3335" max="3335" width="12.5703125" customWidth="1"/>
    <col min="3336" max="3336" width="13.140625" customWidth="1"/>
    <col min="3337" max="3337" width="9.42578125" customWidth="1"/>
    <col min="3338" max="3338" width="12.140625" customWidth="1"/>
    <col min="3339" max="3340" width="9.42578125" customWidth="1"/>
    <col min="3341" max="3341" width="13.140625" customWidth="1"/>
    <col min="3342" max="3342" width="13.140625" bestFit="1" customWidth="1"/>
    <col min="3343" max="3343" width="9.42578125" customWidth="1"/>
    <col min="3344" max="3344" width="11.42578125" bestFit="1" customWidth="1"/>
    <col min="3345" max="3347" width="9.42578125" customWidth="1"/>
    <col min="3348" max="3348" width="10.5703125" customWidth="1"/>
    <col min="3349" max="3350" width="9.42578125" customWidth="1"/>
    <col min="3351" max="3351" width="12.7109375" customWidth="1"/>
    <col min="3352" max="3352" width="11" customWidth="1"/>
    <col min="3353" max="3353" width="13.42578125" customWidth="1"/>
    <col min="3354" max="3355" width="13.7109375" customWidth="1"/>
    <col min="3356" max="3357" width="15" customWidth="1"/>
    <col min="3358" max="3364" width="13.7109375" customWidth="1"/>
    <col min="3365" max="3372" width="15" customWidth="1"/>
    <col min="3588" max="3588" width="1.7109375" customWidth="1"/>
    <col min="3589" max="3589" width="9.140625" customWidth="1"/>
    <col min="3590" max="3590" width="9.42578125" customWidth="1"/>
    <col min="3591" max="3591" width="12.5703125" customWidth="1"/>
    <col min="3592" max="3592" width="13.140625" customWidth="1"/>
    <col min="3593" max="3593" width="9.42578125" customWidth="1"/>
    <col min="3594" max="3594" width="12.140625" customWidth="1"/>
    <col min="3595" max="3596" width="9.42578125" customWidth="1"/>
    <col min="3597" max="3597" width="13.140625" customWidth="1"/>
    <col min="3598" max="3598" width="13.140625" bestFit="1" customWidth="1"/>
    <col min="3599" max="3599" width="9.42578125" customWidth="1"/>
    <col min="3600" max="3600" width="11.42578125" bestFit="1" customWidth="1"/>
    <col min="3601" max="3603" width="9.42578125" customWidth="1"/>
    <col min="3604" max="3604" width="10.5703125" customWidth="1"/>
    <col min="3605" max="3606" width="9.42578125" customWidth="1"/>
    <col min="3607" max="3607" width="12.7109375" customWidth="1"/>
    <col min="3608" max="3608" width="11" customWidth="1"/>
    <col min="3609" max="3609" width="13.42578125" customWidth="1"/>
    <col min="3610" max="3611" width="13.7109375" customWidth="1"/>
    <col min="3612" max="3613" width="15" customWidth="1"/>
    <col min="3614" max="3620" width="13.7109375" customWidth="1"/>
    <col min="3621" max="3628" width="15" customWidth="1"/>
    <col min="3844" max="3844" width="1.7109375" customWidth="1"/>
    <col min="3845" max="3845" width="9.140625" customWidth="1"/>
    <col min="3846" max="3846" width="9.42578125" customWidth="1"/>
    <col min="3847" max="3847" width="12.5703125" customWidth="1"/>
    <col min="3848" max="3848" width="13.140625" customWidth="1"/>
    <col min="3849" max="3849" width="9.42578125" customWidth="1"/>
    <col min="3850" max="3850" width="12.140625" customWidth="1"/>
    <col min="3851" max="3852" width="9.42578125" customWidth="1"/>
    <col min="3853" max="3853" width="13.140625" customWidth="1"/>
    <col min="3854" max="3854" width="13.140625" bestFit="1" customWidth="1"/>
    <col min="3855" max="3855" width="9.42578125" customWidth="1"/>
    <col min="3856" max="3856" width="11.42578125" bestFit="1" customWidth="1"/>
    <col min="3857" max="3859" width="9.42578125" customWidth="1"/>
    <col min="3860" max="3860" width="10.5703125" customWidth="1"/>
    <col min="3861" max="3862" width="9.42578125" customWidth="1"/>
    <col min="3863" max="3863" width="12.7109375" customWidth="1"/>
    <col min="3864" max="3864" width="11" customWidth="1"/>
    <col min="3865" max="3865" width="13.42578125" customWidth="1"/>
    <col min="3866" max="3867" width="13.7109375" customWidth="1"/>
    <col min="3868" max="3869" width="15" customWidth="1"/>
    <col min="3870" max="3876" width="13.7109375" customWidth="1"/>
    <col min="3877" max="3884" width="15" customWidth="1"/>
    <col min="4100" max="4100" width="1.7109375" customWidth="1"/>
    <col min="4101" max="4101" width="9.140625" customWidth="1"/>
    <col min="4102" max="4102" width="9.42578125" customWidth="1"/>
    <col min="4103" max="4103" width="12.5703125" customWidth="1"/>
    <col min="4104" max="4104" width="13.140625" customWidth="1"/>
    <col min="4105" max="4105" width="9.42578125" customWidth="1"/>
    <col min="4106" max="4106" width="12.140625" customWidth="1"/>
    <col min="4107" max="4108" width="9.42578125" customWidth="1"/>
    <col min="4109" max="4109" width="13.140625" customWidth="1"/>
    <col min="4110" max="4110" width="13.140625" bestFit="1" customWidth="1"/>
    <col min="4111" max="4111" width="9.42578125" customWidth="1"/>
    <col min="4112" max="4112" width="11.42578125" bestFit="1" customWidth="1"/>
    <col min="4113" max="4115" width="9.42578125" customWidth="1"/>
    <col min="4116" max="4116" width="10.5703125" customWidth="1"/>
    <col min="4117" max="4118" width="9.42578125" customWidth="1"/>
    <col min="4119" max="4119" width="12.7109375" customWidth="1"/>
    <col min="4120" max="4120" width="11" customWidth="1"/>
    <col min="4121" max="4121" width="13.42578125" customWidth="1"/>
    <col min="4122" max="4123" width="13.7109375" customWidth="1"/>
    <col min="4124" max="4125" width="15" customWidth="1"/>
    <col min="4126" max="4132" width="13.7109375" customWidth="1"/>
    <col min="4133" max="4140" width="15" customWidth="1"/>
    <col min="4356" max="4356" width="1.7109375" customWidth="1"/>
    <col min="4357" max="4357" width="9.140625" customWidth="1"/>
    <col min="4358" max="4358" width="9.42578125" customWidth="1"/>
    <col min="4359" max="4359" width="12.5703125" customWidth="1"/>
    <col min="4360" max="4360" width="13.140625" customWidth="1"/>
    <col min="4361" max="4361" width="9.42578125" customWidth="1"/>
    <col min="4362" max="4362" width="12.140625" customWidth="1"/>
    <col min="4363" max="4364" width="9.42578125" customWidth="1"/>
    <col min="4365" max="4365" width="13.140625" customWidth="1"/>
    <col min="4366" max="4366" width="13.140625" bestFit="1" customWidth="1"/>
    <col min="4367" max="4367" width="9.42578125" customWidth="1"/>
    <col min="4368" max="4368" width="11.42578125" bestFit="1" customWidth="1"/>
    <col min="4369" max="4371" width="9.42578125" customWidth="1"/>
    <col min="4372" max="4372" width="10.5703125" customWidth="1"/>
    <col min="4373" max="4374" width="9.42578125" customWidth="1"/>
    <col min="4375" max="4375" width="12.7109375" customWidth="1"/>
    <col min="4376" max="4376" width="11" customWidth="1"/>
    <col min="4377" max="4377" width="13.42578125" customWidth="1"/>
    <col min="4378" max="4379" width="13.7109375" customWidth="1"/>
    <col min="4380" max="4381" width="15" customWidth="1"/>
    <col min="4382" max="4388" width="13.7109375" customWidth="1"/>
    <col min="4389" max="4396" width="15" customWidth="1"/>
    <col min="4612" max="4612" width="1.7109375" customWidth="1"/>
    <col min="4613" max="4613" width="9.140625" customWidth="1"/>
    <col min="4614" max="4614" width="9.42578125" customWidth="1"/>
    <col min="4615" max="4615" width="12.5703125" customWidth="1"/>
    <col min="4616" max="4616" width="13.140625" customWidth="1"/>
    <col min="4617" max="4617" width="9.42578125" customWidth="1"/>
    <col min="4618" max="4618" width="12.140625" customWidth="1"/>
    <col min="4619" max="4620" width="9.42578125" customWidth="1"/>
    <col min="4621" max="4621" width="13.140625" customWidth="1"/>
    <col min="4622" max="4622" width="13.140625" bestFit="1" customWidth="1"/>
    <col min="4623" max="4623" width="9.42578125" customWidth="1"/>
    <col min="4624" max="4624" width="11.42578125" bestFit="1" customWidth="1"/>
    <col min="4625" max="4627" width="9.42578125" customWidth="1"/>
    <col min="4628" max="4628" width="10.5703125" customWidth="1"/>
    <col min="4629" max="4630" width="9.42578125" customWidth="1"/>
    <col min="4631" max="4631" width="12.7109375" customWidth="1"/>
    <col min="4632" max="4632" width="11" customWidth="1"/>
    <col min="4633" max="4633" width="13.42578125" customWidth="1"/>
    <col min="4634" max="4635" width="13.7109375" customWidth="1"/>
    <col min="4636" max="4637" width="15" customWidth="1"/>
    <col min="4638" max="4644" width="13.7109375" customWidth="1"/>
    <col min="4645" max="4652" width="15" customWidth="1"/>
    <col min="4868" max="4868" width="1.7109375" customWidth="1"/>
    <col min="4869" max="4869" width="9.140625" customWidth="1"/>
    <col min="4870" max="4870" width="9.42578125" customWidth="1"/>
    <col min="4871" max="4871" width="12.5703125" customWidth="1"/>
    <col min="4872" max="4872" width="13.140625" customWidth="1"/>
    <col min="4873" max="4873" width="9.42578125" customWidth="1"/>
    <col min="4874" max="4874" width="12.140625" customWidth="1"/>
    <col min="4875" max="4876" width="9.42578125" customWidth="1"/>
    <col min="4877" max="4877" width="13.140625" customWidth="1"/>
    <col min="4878" max="4878" width="13.140625" bestFit="1" customWidth="1"/>
    <col min="4879" max="4879" width="9.42578125" customWidth="1"/>
    <col min="4880" max="4880" width="11.42578125" bestFit="1" customWidth="1"/>
    <col min="4881" max="4883" width="9.42578125" customWidth="1"/>
    <col min="4884" max="4884" width="10.5703125" customWidth="1"/>
    <col min="4885" max="4886" width="9.42578125" customWidth="1"/>
    <col min="4887" max="4887" width="12.7109375" customWidth="1"/>
    <col min="4888" max="4888" width="11" customWidth="1"/>
    <col min="4889" max="4889" width="13.42578125" customWidth="1"/>
    <col min="4890" max="4891" width="13.7109375" customWidth="1"/>
    <col min="4892" max="4893" width="15" customWidth="1"/>
    <col min="4894" max="4900" width="13.7109375" customWidth="1"/>
    <col min="4901" max="4908" width="15" customWidth="1"/>
    <col min="5124" max="5124" width="1.7109375" customWidth="1"/>
    <col min="5125" max="5125" width="9.140625" customWidth="1"/>
    <col min="5126" max="5126" width="9.42578125" customWidth="1"/>
    <col min="5127" max="5127" width="12.5703125" customWidth="1"/>
    <col min="5128" max="5128" width="13.140625" customWidth="1"/>
    <col min="5129" max="5129" width="9.42578125" customWidth="1"/>
    <col min="5130" max="5130" width="12.140625" customWidth="1"/>
    <col min="5131" max="5132" width="9.42578125" customWidth="1"/>
    <col min="5133" max="5133" width="13.140625" customWidth="1"/>
    <col min="5134" max="5134" width="13.140625" bestFit="1" customWidth="1"/>
    <col min="5135" max="5135" width="9.42578125" customWidth="1"/>
    <col min="5136" max="5136" width="11.42578125" bestFit="1" customWidth="1"/>
    <col min="5137" max="5139" width="9.42578125" customWidth="1"/>
    <col min="5140" max="5140" width="10.5703125" customWidth="1"/>
    <col min="5141" max="5142" width="9.42578125" customWidth="1"/>
    <col min="5143" max="5143" width="12.7109375" customWidth="1"/>
    <col min="5144" max="5144" width="11" customWidth="1"/>
    <col min="5145" max="5145" width="13.42578125" customWidth="1"/>
    <col min="5146" max="5147" width="13.7109375" customWidth="1"/>
    <col min="5148" max="5149" width="15" customWidth="1"/>
    <col min="5150" max="5156" width="13.7109375" customWidth="1"/>
    <col min="5157" max="5164" width="15" customWidth="1"/>
    <col min="5380" max="5380" width="1.7109375" customWidth="1"/>
    <col min="5381" max="5381" width="9.140625" customWidth="1"/>
    <col min="5382" max="5382" width="9.42578125" customWidth="1"/>
    <col min="5383" max="5383" width="12.5703125" customWidth="1"/>
    <col min="5384" max="5384" width="13.140625" customWidth="1"/>
    <col min="5385" max="5385" width="9.42578125" customWidth="1"/>
    <col min="5386" max="5386" width="12.140625" customWidth="1"/>
    <col min="5387" max="5388" width="9.42578125" customWidth="1"/>
    <col min="5389" max="5389" width="13.140625" customWidth="1"/>
    <col min="5390" max="5390" width="13.140625" bestFit="1" customWidth="1"/>
    <col min="5391" max="5391" width="9.42578125" customWidth="1"/>
    <col min="5392" max="5392" width="11.42578125" bestFit="1" customWidth="1"/>
    <col min="5393" max="5395" width="9.42578125" customWidth="1"/>
    <col min="5396" max="5396" width="10.5703125" customWidth="1"/>
    <col min="5397" max="5398" width="9.42578125" customWidth="1"/>
    <col min="5399" max="5399" width="12.7109375" customWidth="1"/>
    <col min="5400" max="5400" width="11" customWidth="1"/>
    <col min="5401" max="5401" width="13.42578125" customWidth="1"/>
    <col min="5402" max="5403" width="13.7109375" customWidth="1"/>
    <col min="5404" max="5405" width="15" customWidth="1"/>
    <col min="5406" max="5412" width="13.7109375" customWidth="1"/>
    <col min="5413" max="5420" width="15" customWidth="1"/>
    <col min="5636" max="5636" width="1.7109375" customWidth="1"/>
    <col min="5637" max="5637" width="9.140625" customWidth="1"/>
    <col min="5638" max="5638" width="9.42578125" customWidth="1"/>
    <col min="5639" max="5639" width="12.5703125" customWidth="1"/>
    <col min="5640" max="5640" width="13.140625" customWidth="1"/>
    <col min="5641" max="5641" width="9.42578125" customWidth="1"/>
    <col min="5642" max="5642" width="12.140625" customWidth="1"/>
    <col min="5643" max="5644" width="9.42578125" customWidth="1"/>
    <col min="5645" max="5645" width="13.140625" customWidth="1"/>
    <col min="5646" max="5646" width="13.140625" bestFit="1" customWidth="1"/>
    <col min="5647" max="5647" width="9.42578125" customWidth="1"/>
    <col min="5648" max="5648" width="11.42578125" bestFit="1" customWidth="1"/>
    <col min="5649" max="5651" width="9.42578125" customWidth="1"/>
    <col min="5652" max="5652" width="10.5703125" customWidth="1"/>
    <col min="5653" max="5654" width="9.42578125" customWidth="1"/>
    <col min="5655" max="5655" width="12.7109375" customWidth="1"/>
    <col min="5656" max="5656" width="11" customWidth="1"/>
    <col min="5657" max="5657" width="13.42578125" customWidth="1"/>
    <col min="5658" max="5659" width="13.7109375" customWidth="1"/>
    <col min="5660" max="5661" width="15" customWidth="1"/>
    <col min="5662" max="5668" width="13.7109375" customWidth="1"/>
    <col min="5669" max="5676" width="15" customWidth="1"/>
    <col min="5892" max="5892" width="1.7109375" customWidth="1"/>
    <col min="5893" max="5893" width="9.140625" customWidth="1"/>
    <col min="5894" max="5894" width="9.42578125" customWidth="1"/>
    <col min="5895" max="5895" width="12.5703125" customWidth="1"/>
    <col min="5896" max="5896" width="13.140625" customWidth="1"/>
    <col min="5897" max="5897" width="9.42578125" customWidth="1"/>
    <col min="5898" max="5898" width="12.140625" customWidth="1"/>
    <col min="5899" max="5900" width="9.42578125" customWidth="1"/>
    <col min="5901" max="5901" width="13.140625" customWidth="1"/>
    <col min="5902" max="5902" width="13.140625" bestFit="1" customWidth="1"/>
    <col min="5903" max="5903" width="9.42578125" customWidth="1"/>
    <col min="5904" max="5904" width="11.42578125" bestFit="1" customWidth="1"/>
    <col min="5905" max="5907" width="9.42578125" customWidth="1"/>
    <col min="5908" max="5908" width="10.5703125" customWidth="1"/>
    <col min="5909" max="5910" width="9.42578125" customWidth="1"/>
    <col min="5911" max="5911" width="12.7109375" customWidth="1"/>
    <col min="5912" max="5912" width="11" customWidth="1"/>
    <col min="5913" max="5913" width="13.42578125" customWidth="1"/>
    <col min="5914" max="5915" width="13.7109375" customWidth="1"/>
    <col min="5916" max="5917" width="15" customWidth="1"/>
    <col min="5918" max="5924" width="13.7109375" customWidth="1"/>
    <col min="5925" max="5932" width="15" customWidth="1"/>
    <col min="6148" max="6148" width="1.7109375" customWidth="1"/>
    <col min="6149" max="6149" width="9.140625" customWidth="1"/>
    <col min="6150" max="6150" width="9.42578125" customWidth="1"/>
    <col min="6151" max="6151" width="12.5703125" customWidth="1"/>
    <col min="6152" max="6152" width="13.140625" customWidth="1"/>
    <col min="6153" max="6153" width="9.42578125" customWidth="1"/>
    <col min="6154" max="6154" width="12.140625" customWidth="1"/>
    <col min="6155" max="6156" width="9.42578125" customWidth="1"/>
    <col min="6157" max="6157" width="13.140625" customWidth="1"/>
    <col min="6158" max="6158" width="13.140625" bestFit="1" customWidth="1"/>
    <col min="6159" max="6159" width="9.42578125" customWidth="1"/>
    <col min="6160" max="6160" width="11.42578125" bestFit="1" customWidth="1"/>
    <col min="6161" max="6163" width="9.42578125" customWidth="1"/>
    <col min="6164" max="6164" width="10.5703125" customWidth="1"/>
    <col min="6165" max="6166" width="9.42578125" customWidth="1"/>
    <col min="6167" max="6167" width="12.7109375" customWidth="1"/>
    <col min="6168" max="6168" width="11" customWidth="1"/>
    <col min="6169" max="6169" width="13.42578125" customWidth="1"/>
    <col min="6170" max="6171" width="13.7109375" customWidth="1"/>
    <col min="6172" max="6173" width="15" customWidth="1"/>
    <col min="6174" max="6180" width="13.7109375" customWidth="1"/>
    <col min="6181" max="6188" width="15" customWidth="1"/>
    <col min="6404" max="6404" width="1.7109375" customWidth="1"/>
    <col min="6405" max="6405" width="9.140625" customWidth="1"/>
    <col min="6406" max="6406" width="9.42578125" customWidth="1"/>
    <col min="6407" max="6407" width="12.5703125" customWidth="1"/>
    <col min="6408" max="6408" width="13.140625" customWidth="1"/>
    <col min="6409" max="6409" width="9.42578125" customWidth="1"/>
    <col min="6410" max="6410" width="12.140625" customWidth="1"/>
    <col min="6411" max="6412" width="9.42578125" customWidth="1"/>
    <col min="6413" max="6413" width="13.140625" customWidth="1"/>
    <col min="6414" max="6414" width="13.140625" bestFit="1" customWidth="1"/>
    <col min="6415" max="6415" width="9.42578125" customWidth="1"/>
    <col min="6416" max="6416" width="11.42578125" bestFit="1" customWidth="1"/>
    <col min="6417" max="6419" width="9.42578125" customWidth="1"/>
    <col min="6420" max="6420" width="10.5703125" customWidth="1"/>
    <col min="6421" max="6422" width="9.42578125" customWidth="1"/>
    <col min="6423" max="6423" width="12.7109375" customWidth="1"/>
    <col min="6424" max="6424" width="11" customWidth="1"/>
    <col min="6425" max="6425" width="13.42578125" customWidth="1"/>
    <col min="6426" max="6427" width="13.7109375" customWidth="1"/>
    <col min="6428" max="6429" width="15" customWidth="1"/>
    <col min="6430" max="6436" width="13.7109375" customWidth="1"/>
    <col min="6437" max="6444" width="15" customWidth="1"/>
    <col min="6660" max="6660" width="1.7109375" customWidth="1"/>
    <col min="6661" max="6661" width="9.140625" customWidth="1"/>
    <col min="6662" max="6662" width="9.42578125" customWidth="1"/>
    <col min="6663" max="6663" width="12.5703125" customWidth="1"/>
    <col min="6664" max="6664" width="13.140625" customWidth="1"/>
    <col min="6665" max="6665" width="9.42578125" customWidth="1"/>
    <col min="6666" max="6666" width="12.140625" customWidth="1"/>
    <col min="6667" max="6668" width="9.42578125" customWidth="1"/>
    <col min="6669" max="6669" width="13.140625" customWidth="1"/>
    <col min="6670" max="6670" width="13.140625" bestFit="1" customWidth="1"/>
    <col min="6671" max="6671" width="9.42578125" customWidth="1"/>
    <col min="6672" max="6672" width="11.42578125" bestFit="1" customWidth="1"/>
    <col min="6673" max="6675" width="9.42578125" customWidth="1"/>
    <col min="6676" max="6676" width="10.5703125" customWidth="1"/>
    <col min="6677" max="6678" width="9.42578125" customWidth="1"/>
    <col min="6679" max="6679" width="12.7109375" customWidth="1"/>
    <col min="6680" max="6680" width="11" customWidth="1"/>
    <col min="6681" max="6681" width="13.42578125" customWidth="1"/>
    <col min="6682" max="6683" width="13.7109375" customWidth="1"/>
    <col min="6684" max="6685" width="15" customWidth="1"/>
    <col min="6686" max="6692" width="13.7109375" customWidth="1"/>
    <col min="6693" max="6700" width="15" customWidth="1"/>
    <col min="6916" max="6916" width="1.7109375" customWidth="1"/>
    <col min="6917" max="6917" width="9.140625" customWidth="1"/>
    <col min="6918" max="6918" width="9.42578125" customWidth="1"/>
    <col min="6919" max="6919" width="12.5703125" customWidth="1"/>
    <col min="6920" max="6920" width="13.140625" customWidth="1"/>
    <col min="6921" max="6921" width="9.42578125" customWidth="1"/>
    <col min="6922" max="6922" width="12.140625" customWidth="1"/>
    <col min="6923" max="6924" width="9.42578125" customWidth="1"/>
    <col min="6925" max="6925" width="13.140625" customWidth="1"/>
    <col min="6926" max="6926" width="13.140625" bestFit="1" customWidth="1"/>
    <col min="6927" max="6927" width="9.42578125" customWidth="1"/>
    <col min="6928" max="6928" width="11.42578125" bestFit="1" customWidth="1"/>
    <col min="6929" max="6931" width="9.42578125" customWidth="1"/>
    <col min="6932" max="6932" width="10.5703125" customWidth="1"/>
    <col min="6933" max="6934" width="9.42578125" customWidth="1"/>
    <col min="6935" max="6935" width="12.7109375" customWidth="1"/>
    <col min="6936" max="6936" width="11" customWidth="1"/>
    <col min="6937" max="6937" width="13.42578125" customWidth="1"/>
    <col min="6938" max="6939" width="13.7109375" customWidth="1"/>
    <col min="6940" max="6941" width="15" customWidth="1"/>
    <col min="6942" max="6948" width="13.7109375" customWidth="1"/>
    <col min="6949" max="6956" width="15" customWidth="1"/>
    <col min="7172" max="7172" width="1.7109375" customWidth="1"/>
    <col min="7173" max="7173" width="9.140625" customWidth="1"/>
    <col min="7174" max="7174" width="9.42578125" customWidth="1"/>
    <col min="7175" max="7175" width="12.5703125" customWidth="1"/>
    <col min="7176" max="7176" width="13.140625" customWidth="1"/>
    <col min="7177" max="7177" width="9.42578125" customWidth="1"/>
    <col min="7178" max="7178" width="12.140625" customWidth="1"/>
    <col min="7179" max="7180" width="9.42578125" customWidth="1"/>
    <col min="7181" max="7181" width="13.140625" customWidth="1"/>
    <col min="7182" max="7182" width="13.140625" bestFit="1" customWidth="1"/>
    <col min="7183" max="7183" width="9.42578125" customWidth="1"/>
    <col min="7184" max="7184" width="11.42578125" bestFit="1" customWidth="1"/>
    <col min="7185" max="7187" width="9.42578125" customWidth="1"/>
    <col min="7188" max="7188" width="10.5703125" customWidth="1"/>
    <col min="7189" max="7190" width="9.42578125" customWidth="1"/>
    <col min="7191" max="7191" width="12.7109375" customWidth="1"/>
    <col min="7192" max="7192" width="11" customWidth="1"/>
    <col min="7193" max="7193" width="13.42578125" customWidth="1"/>
    <col min="7194" max="7195" width="13.7109375" customWidth="1"/>
    <col min="7196" max="7197" width="15" customWidth="1"/>
    <col min="7198" max="7204" width="13.7109375" customWidth="1"/>
    <col min="7205" max="7212" width="15" customWidth="1"/>
    <col min="7428" max="7428" width="1.7109375" customWidth="1"/>
    <col min="7429" max="7429" width="9.140625" customWidth="1"/>
    <col min="7430" max="7430" width="9.42578125" customWidth="1"/>
    <col min="7431" max="7431" width="12.5703125" customWidth="1"/>
    <col min="7432" max="7432" width="13.140625" customWidth="1"/>
    <col min="7433" max="7433" width="9.42578125" customWidth="1"/>
    <col min="7434" max="7434" width="12.140625" customWidth="1"/>
    <col min="7435" max="7436" width="9.42578125" customWidth="1"/>
    <col min="7437" max="7437" width="13.140625" customWidth="1"/>
    <col min="7438" max="7438" width="13.140625" bestFit="1" customWidth="1"/>
    <col min="7439" max="7439" width="9.42578125" customWidth="1"/>
    <col min="7440" max="7440" width="11.42578125" bestFit="1" customWidth="1"/>
    <col min="7441" max="7443" width="9.42578125" customWidth="1"/>
    <col min="7444" max="7444" width="10.5703125" customWidth="1"/>
    <col min="7445" max="7446" width="9.42578125" customWidth="1"/>
    <col min="7447" max="7447" width="12.7109375" customWidth="1"/>
    <col min="7448" max="7448" width="11" customWidth="1"/>
    <col min="7449" max="7449" width="13.42578125" customWidth="1"/>
    <col min="7450" max="7451" width="13.7109375" customWidth="1"/>
    <col min="7452" max="7453" width="15" customWidth="1"/>
    <col min="7454" max="7460" width="13.7109375" customWidth="1"/>
    <col min="7461" max="7468" width="15" customWidth="1"/>
    <col min="7684" max="7684" width="1.7109375" customWidth="1"/>
    <col min="7685" max="7685" width="9.140625" customWidth="1"/>
    <col min="7686" max="7686" width="9.42578125" customWidth="1"/>
    <col min="7687" max="7687" width="12.5703125" customWidth="1"/>
    <col min="7688" max="7688" width="13.140625" customWidth="1"/>
    <col min="7689" max="7689" width="9.42578125" customWidth="1"/>
    <col min="7690" max="7690" width="12.140625" customWidth="1"/>
    <col min="7691" max="7692" width="9.42578125" customWidth="1"/>
    <col min="7693" max="7693" width="13.140625" customWidth="1"/>
    <col min="7694" max="7694" width="13.140625" bestFit="1" customWidth="1"/>
    <col min="7695" max="7695" width="9.42578125" customWidth="1"/>
    <col min="7696" max="7696" width="11.42578125" bestFit="1" customWidth="1"/>
    <col min="7697" max="7699" width="9.42578125" customWidth="1"/>
    <col min="7700" max="7700" width="10.5703125" customWidth="1"/>
    <col min="7701" max="7702" width="9.42578125" customWidth="1"/>
    <col min="7703" max="7703" width="12.7109375" customWidth="1"/>
    <col min="7704" max="7704" width="11" customWidth="1"/>
    <col min="7705" max="7705" width="13.42578125" customWidth="1"/>
    <col min="7706" max="7707" width="13.7109375" customWidth="1"/>
    <col min="7708" max="7709" width="15" customWidth="1"/>
    <col min="7710" max="7716" width="13.7109375" customWidth="1"/>
    <col min="7717" max="7724" width="15" customWidth="1"/>
    <col min="7940" max="7940" width="1.7109375" customWidth="1"/>
    <col min="7941" max="7941" width="9.140625" customWidth="1"/>
    <col min="7942" max="7942" width="9.42578125" customWidth="1"/>
    <col min="7943" max="7943" width="12.5703125" customWidth="1"/>
    <col min="7944" max="7944" width="13.140625" customWidth="1"/>
    <col min="7945" max="7945" width="9.42578125" customWidth="1"/>
    <col min="7946" max="7946" width="12.140625" customWidth="1"/>
    <col min="7947" max="7948" width="9.42578125" customWidth="1"/>
    <col min="7949" max="7949" width="13.140625" customWidth="1"/>
    <col min="7950" max="7950" width="13.140625" bestFit="1" customWidth="1"/>
    <col min="7951" max="7951" width="9.42578125" customWidth="1"/>
    <col min="7952" max="7952" width="11.42578125" bestFit="1" customWidth="1"/>
    <col min="7953" max="7955" width="9.42578125" customWidth="1"/>
    <col min="7956" max="7956" width="10.5703125" customWidth="1"/>
    <col min="7957" max="7958" width="9.42578125" customWidth="1"/>
    <col min="7959" max="7959" width="12.7109375" customWidth="1"/>
    <col min="7960" max="7960" width="11" customWidth="1"/>
    <col min="7961" max="7961" width="13.42578125" customWidth="1"/>
    <col min="7962" max="7963" width="13.7109375" customWidth="1"/>
    <col min="7964" max="7965" width="15" customWidth="1"/>
    <col min="7966" max="7972" width="13.7109375" customWidth="1"/>
    <col min="7973" max="7980" width="15" customWidth="1"/>
    <col min="8196" max="8196" width="1.7109375" customWidth="1"/>
    <col min="8197" max="8197" width="9.140625" customWidth="1"/>
    <col min="8198" max="8198" width="9.42578125" customWidth="1"/>
    <col min="8199" max="8199" width="12.5703125" customWidth="1"/>
    <col min="8200" max="8200" width="13.140625" customWidth="1"/>
    <col min="8201" max="8201" width="9.42578125" customWidth="1"/>
    <col min="8202" max="8202" width="12.140625" customWidth="1"/>
    <col min="8203" max="8204" width="9.42578125" customWidth="1"/>
    <col min="8205" max="8205" width="13.140625" customWidth="1"/>
    <col min="8206" max="8206" width="13.140625" bestFit="1" customWidth="1"/>
    <col min="8207" max="8207" width="9.42578125" customWidth="1"/>
    <col min="8208" max="8208" width="11.42578125" bestFit="1" customWidth="1"/>
    <col min="8209" max="8211" width="9.42578125" customWidth="1"/>
    <col min="8212" max="8212" width="10.5703125" customWidth="1"/>
    <col min="8213" max="8214" width="9.42578125" customWidth="1"/>
    <col min="8215" max="8215" width="12.7109375" customWidth="1"/>
    <col min="8216" max="8216" width="11" customWidth="1"/>
    <col min="8217" max="8217" width="13.42578125" customWidth="1"/>
    <col min="8218" max="8219" width="13.7109375" customWidth="1"/>
    <col min="8220" max="8221" width="15" customWidth="1"/>
    <col min="8222" max="8228" width="13.7109375" customWidth="1"/>
    <col min="8229" max="8236" width="15" customWidth="1"/>
    <col min="8452" max="8452" width="1.7109375" customWidth="1"/>
    <col min="8453" max="8453" width="9.140625" customWidth="1"/>
    <col min="8454" max="8454" width="9.42578125" customWidth="1"/>
    <col min="8455" max="8455" width="12.5703125" customWidth="1"/>
    <col min="8456" max="8456" width="13.140625" customWidth="1"/>
    <col min="8457" max="8457" width="9.42578125" customWidth="1"/>
    <col min="8458" max="8458" width="12.140625" customWidth="1"/>
    <col min="8459" max="8460" width="9.42578125" customWidth="1"/>
    <col min="8461" max="8461" width="13.140625" customWidth="1"/>
    <col min="8462" max="8462" width="13.140625" bestFit="1" customWidth="1"/>
    <col min="8463" max="8463" width="9.42578125" customWidth="1"/>
    <col min="8464" max="8464" width="11.42578125" bestFit="1" customWidth="1"/>
    <col min="8465" max="8467" width="9.42578125" customWidth="1"/>
    <col min="8468" max="8468" width="10.5703125" customWidth="1"/>
    <col min="8469" max="8470" width="9.42578125" customWidth="1"/>
    <col min="8471" max="8471" width="12.7109375" customWidth="1"/>
    <col min="8472" max="8472" width="11" customWidth="1"/>
    <col min="8473" max="8473" width="13.42578125" customWidth="1"/>
    <col min="8474" max="8475" width="13.7109375" customWidth="1"/>
    <col min="8476" max="8477" width="15" customWidth="1"/>
    <col min="8478" max="8484" width="13.7109375" customWidth="1"/>
    <col min="8485" max="8492" width="15" customWidth="1"/>
    <col min="8708" max="8708" width="1.7109375" customWidth="1"/>
    <col min="8709" max="8709" width="9.140625" customWidth="1"/>
    <col min="8710" max="8710" width="9.42578125" customWidth="1"/>
    <col min="8711" max="8711" width="12.5703125" customWidth="1"/>
    <col min="8712" max="8712" width="13.140625" customWidth="1"/>
    <col min="8713" max="8713" width="9.42578125" customWidth="1"/>
    <col min="8714" max="8714" width="12.140625" customWidth="1"/>
    <col min="8715" max="8716" width="9.42578125" customWidth="1"/>
    <col min="8717" max="8717" width="13.140625" customWidth="1"/>
    <col min="8718" max="8718" width="13.140625" bestFit="1" customWidth="1"/>
    <col min="8719" max="8719" width="9.42578125" customWidth="1"/>
    <col min="8720" max="8720" width="11.42578125" bestFit="1" customWidth="1"/>
    <col min="8721" max="8723" width="9.42578125" customWidth="1"/>
    <col min="8724" max="8724" width="10.5703125" customWidth="1"/>
    <col min="8725" max="8726" width="9.42578125" customWidth="1"/>
    <col min="8727" max="8727" width="12.7109375" customWidth="1"/>
    <col min="8728" max="8728" width="11" customWidth="1"/>
    <col min="8729" max="8729" width="13.42578125" customWidth="1"/>
    <col min="8730" max="8731" width="13.7109375" customWidth="1"/>
    <col min="8732" max="8733" width="15" customWidth="1"/>
    <col min="8734" max="8740" width="13.7109375" customWidth="1"/>
    <col min="8741" max="8748" width="15" customWidth="1"/>
    <col min="8964" max="8964" width="1.7109375" customWidth="1"/>
    <col min="8965" max="8965" width="9.140625" customWidth="1"/>
    <col min="8966" max="8966" width="9.42578125" customWidth="1"/>
    <col min="8967" max="8967" width="12.5703125" customWidth="1"/>
    <col min="8968" max="8968" width="13.140625" customWidth="1"/>
    <col min="8969" max="8969" width="9.42578125" customWidth="1"/>
    <col min="8970" max="8970" width="12.140625" customWidth="1"/>
    <col min="8971" max="8972" width="9.42578125" customWidth="1"/>
    <col min="8973" max="8973" width="13.140625" customWidth="1"/>
    <col min="8974" max="8974" width="13.140625" bestFit="1" customWidth="1"/>
    <col min="8975" max="8975" width="9.42578125" customWidth="1"/>
    <col min="8976" max="8976" width="11.42578125" bestFit="1" customWidth="1"/>
    <col min="8977" max="8979" width="9.42578125" customWidth="1"/>
    <col min="8980" max="8980" width="10.5703125" customWidth="1"/>
    <col min="8981" max="8982" width="9.42578125" customWidth="1"/>
    <col min="8983" max="8983" width="12.7109375" customWidth="1"/>
    <col min="8984" max="8984" width="11" customWidth="1"/>
    <col min="8985" max="8985" width="13.42578125" customWidth="1"/>
    <col min="8986" max="8987" width="13.7109375" customWidth="1"/>
    <col min="8988" max="8989" width="15" customWidth="1"/>
    <col min="8990" max="8996" width="13.7109375" customWidth="1"/>
    <col min="8997" max="9004" width="15" customWidth="1"/>
    <col min="9220" max="9220" width="1.7109375" customWidth="1"/>
    <col min="9221" max="9221" width="9.140625" customWidth="1"/>
    <col min="9222" max="9222" width="9.42578125" customWidth="1"/>
    <col min="9223" max="9223" width="12.5703125" customWidth="1"/>
    <col min="9224" max="9224" width="13.140625" customWidth="1"/>
    <col min="9225" max="9225" width="9.42578125" customWidth="1"/>
    <col min="9226" max="9226" width="12.140625" customWidth="1"/>
    <col min="9227" max="9228" width="9.42578125" customWidth="1"/>
    <col min="9229" max="9229" width="13.140625" customWidth="1"/>
    <col min="9230" max="9230" width="13.140625" bestFit="1" customWidth="1"/>
    <col min="9231" max="9231" width="9.42578125" customWidth="1"/>
    <col min="9232" max="9232" width="11.42578125" bestFit="1" customWidth="1"/>
    <col min="9233" max="9235" width="9.42578125" customWidth="1"/>
    <col min="9236" max="9236" width="10.5703125" customWidth="1"/>
    <col min="9237" max="9238" width="9.42578125" customWidth="1"/>
    <col min="9239" max="9239" width="12.7109375" customWidth="1"/>
    <col min="9240" max="9240" width="11" customWidth="1"/>
    <col min="9241" max="9241" width="13.42578125" customWidth="1"/>
    <col min="9242" max="9243" width="13.7109375" customWidth="1"/>
    <col min="9244" max="9245" width="15" customWidth="1"/>
    <col min="9246" max="9252" width="13.7109375" customWidth="1"/>
    <col min="9253" max="9260" width="15" customWidth="1"/>
    <col min="9476" max="9476" width="1.7109375" customWidth="1"/>
    <col min="9477" max="9477" width="9.140625" customWidth="1"/>
    <col min="9478" max="9478" width="9.42578125" customWidth="1"/>
    <col min="9479" max="9479" width="12.5703125" customWidth="1"/>
    <col min="9480" max="9480" width="13.140625" customWidth="1"/>
    <col min="9481" max="9481" width="9.42578125" customWidth="1"/>
    <col min="9482" max="9482" width="12.140625" customWidth="1"/>
    <col min="9483" max="9484" width="9.42578125" customWidth="1"/>
    <col min="9485" max="9485" width="13.140625" customWidth="1"/>
    <col min="9486" max="9486" width="13.140625" bestFit="1" customWidth="1"/>
    <col min="9487" max="9487" width="9.42578125" customWidth="1"/>
    <col min="9488" max="9488" width="11.42578125" bestFit="1" customWidth="1"/>
    <col min="9489" max="9491" width="9.42578125" customWidth="1"/>
    <col min="9492" max="9492" width="10.5703125" customWidth="1"/>
    <col min="9493" max="9494" width="9.42578125" customWidth="1"/>
    <col min="9495" max="9495" width="12.7109375" customWidth="1"/>
    <col min="9496" max="9496" width="11" customWidth="1"/>
    <col min="9497" max="9497" width="13.42578125" customWidth="1"/>
    <col min="9498" max="9499" width="13.7109375" customWidth="1"/>
    <col min="9500" max="9501" width="15" customWidth="1"/>
    <col min="9502" max="9508" width="13.7109375" customWidth="1"/>
    <col min="9509" max="9516" width="15" customWidth="1"/>
    <col min="9732" max="9732" width="1.7109375" customWidth="1"/>
    <col min="9733" max="9733" width="9.140625" customWidth="1"/>
    <col min="9734" max="9734" width="9.42578125" customWidth="1"/>
    <col min="9735" max="9735" width="12.5703125" customWidth="1"/>
    <col min="9736" max="9736" width="13.140625" customWidth="1"/>
    <col min="9737" max="9737" width="9.42578125" customWidth="1"/>
    <col min="9738" max="9738" width="12.140625" customWidth="1"/>
    <col min="9739" max="9740" width="9.42578125" customWidth="1"/>
    <col min="9741" max="9741" width="13.140625" customWidth="1"/>
    <col min="9742" max="9742" width="13.140625" bestFit="1" customWidth="1"/>
    <col min="9743" max="9743" width="9.42578125" customWidth="1"/>
    <col min="9744" max="9744" width="11.42578125" bestFit="1" customWidth="1"/>
    <col min="9745" max="9747" width="9.42578125" customWidth="1"/>
    <col min="9748" max="9748" width="10.5703125" customWidth="1"/>
    <col min="9749" max="9750" width="9.42578125" customWidth="1"/>
    <col min="9751" max="9751" width="12.7109375" customWidth="1"/>
    <col min="9752" max="9752" width="11" customWidth="1"/>
    <col min="9753" max="9753" width="13.42578125" customWidth="1"/>
    <col min="9754" max="9755" width="13.7109375" customWidth="1"/>
    <col min="9756" max="9757" width="15" customWidth="1"/>
    <col min="9758" max="9764" width="13.7109375" customWidth="1"/>
    <col min="9765" max="9772" width="15" customWidth="1"/>
    <col min="9988" max="9988" width="1.7109375" customWidth="1"/>
    <col min="9989" max="9989" width="9.140625" customWidth="1"/>
    <col min="9990" max="9990" width="9.42578125" customWidth="1"/>
    <col min="9991" max="9991" width="12.5703125" customWidth="1"/>
    <col min="9992" max="9992" width="13.140625" customWidth="1"/>
    <col min="9993" max="9993" width="9.42578125" customWidth="1"/>
    <col min="9994" max="9994" width="12.140625" customWidth="1"/>
    <col min="9995" max="9996" width="9.42578125" customWidth="1"/>
    <col min="9997" max="9997" width="13.140625" customWidth="1"/>
    <col min="9998" max="9998" width="13.140625" bestFit="1" customWidth="1"/>
    <col min="9999" max="9999" width="9.42578125" customWidth="1"/>
    <col min="10000" max="10000" width="11.42578125" bestFit="1" customWidth="1"/>
    <col min="10001" max="10003" width="9.42578125" customWidth="1"/>
    <col min="10004" max="10004" width="10.5703125" customWidth="1"/>
    <col min="10005" max="10006" width="9.42578125" customWidth="1"/>
    <col min="10007" max="10007" width="12.7109375" customWidth="1"/>
    <col min="10008" max="10008" width="11" customWidth="1"/>
    <col min="10009" max="10009" width="13.42578125" customWidth="1"/>
    <col min="10010" max="10011" width="13.7109375" customWidth="1"/>
    <col min="10012" max="10013" width="15" customWidth="1"/>
    <col min="10014" max="10020" width="13.7109375" customWidth="1"/>
    <col min="10021" max="10028" width="15" customWidth="1"/>
    <col min="10244" max="10244" width="1.7109375" customWidth="1"/>
    <col min="10245" max="10245" width="9.140625" customWidth="1"/>
    <col min="10246" max="10246" width="9.42578125" customWidth="1"/>
    <col min="10247" max="10247" width="12.5703125" customWidth="1"/>
    <col min="10248" max="10248" width="13.140625" customWidth="1"/>
    <col min="10249" max="10249" width="9.42578125" customWidth="1"/>
    <col min="10250" max="10250" width="12.140625" customWidth="1"/>
    <col min="10251" max="10252" width="9.42578125" customWidth="1"/>
    <col min="10253" max="10253" width="13.140625" customWidth="1"/>
    <col min="10254" max="10254" width="13.140625" bestFit="1" customWidth="1"/>
    <col min="10255" max="10255" width="9.42578125" customWidth="1"/>
    <col min="10256" max="10256" width="11.42578125" bestFit="1" customWidth="1"/>
    <col min="10257" max="10259" width="9.42578125" customWidth="1"/>
    <col min="10260" max="10260" width="10.5703125" customWidth="1"/>
    <col min="10261" max="10262" width="9.42578125" customWidth="1"/>
    <col min="10263" max="10263" width="12.7109375" customWidth="1"/>
    <col min="10264" max="10264" width="11" customWidth="1"/>
    <col min="10265" max="10265" width="13.42578125" customWidth="1"/>
    <col min="10266" max="10267" width="13.7109375" customWidth="1"/>
    <col min="10268" max="10269" width="15" customWidth="1"/>
    <col min="10270" max="10276" width="13.7109375" customWidth="1"/>
    <col min="10277" max="10284" width="15" customWidth="1"/>
    <col min="10500" max="10500" width="1.7109375" customWidth="1"/>
    <col min="10501" max="10501" width="9.140625" customWidth="1"/>
    <col min="10502" max="10502" width="9.42578125" customWidth="1"/>
    <col min="10503" max="10503" width="12.5703125" customWidth="1"/>
    <col min="10504" max="10504" width="13.140625" customWidth="1"/>
    <col min="10505" max="10505" width="9.42578125" customWidth="1"/>
    <col min="10506" max="10506" width="12.140625" customWidth="1"/>
    <col min="10507" max="10508" width="9.42578125" customWidth="1"/>
    <col min="10509" max="10509" width="13.140625" customWidth="1"/>
    <col min="10510" max="10510" width="13.140625" bestFit="1" customWidth="1"/>
    <col min="10511" max="10511" width="9.42578125" customWidth="1"/>
    <col min="10512" max="10512" width="11.42578125" bestFit="1" customWidth="1"/>
    <col min="10513" max="10515" width="9.42578125" customWidth="1"/>
    <col min="10516" max="10516" width="10.5703125" customWidth="1"/>
    <col min="10517" max="10518" width="9.42578125" customWidth="1"/>
    <col min="10519" max="10519" width="12.7109375" customWidth="1"/>
    <col min="10520" max="10520" width="11" customWidth="1"/>
    <col min="10521" max="10521" width="13.42578125" customWidth="1"/>
    <col min="10522" max="10523" width="13.7109375" customWidth="1"/>
    <col min="10524" max="10525" width="15" customWidth="1"/>
    <col min="10526" max="10532" width="13.7109375" customWidth="1"/>
    <col min="10533" max="10540" width="15" customWidth="1"/>
    <col min="10756" max="10756" width="1.7109375" customWidth="1"/>
    <col min="10757" max="10757" width="9.140625" customWidth="1"/>
    <col min="10758" max="10758" width="9.42578125" customWidth="1"/>
    <col min="10759" max="10759" width="12.5703125" customWidth="1"/>
    <col min="10760" max="10760" width="13.140625" customWidth="1"/>
    <col min="10761" max="10761" width="9.42578125" customWidth="1"/>
    <col min="10762" max="10762" width="12.140625" customWidth="1"/>
    <col min="10763" max="10764" width="9.42578125" customWidth="1"/>
    <col min="10765" max="10765" width="13.140625" customWidth="1"/>
    <col min="10766" max="10766" width="13.140625" bestFit="1" customWidth="1"/>
    <col min="10767" max="10767" width="9.42578125" customWidth="1"/>
    <col min="10768" max="10768" width="11.42578125" bestFit="1" customWidth="1"/>
    <col min="10769" max="10771" width="9.42578125" customWidth="1"/>
    <col min="10772" max="10772" width="10.5703125" customWidth="1"/>
    <col min="10773" max="10774" width="9.42578125" customWidth="1"/>
    <col min="10775" max="10775" width="12.7109375" customWidth="1"/>
    <col min="10776" max="10776" width="11" customWidth="1"/>
    <col min="10777" max="10777" width="13.42578125" customWidth="1"/>
    <col min="10778" max="10779" width="13.7109375" customWidth="1"/>
    <col min="10780" max="10781" width="15" customWidth="1"/>
    <col min="10782" max="10788" width="13.7109375" customWidth="1"/>
    <col min="10789" max="10796" width="15" customWidth="1"/>
    <col min="11012" max="11012" width="1.7109375" customWidth="1"/>
    <col min="11013" max="11013" width="9.140625" customWidth="1"/>
    <col min="11014" max="11014" width="9.42578125" customWidth="1"/>
    <col min="11015" max="11015" width="12.5703125" customWidth="1"/>
    <col min="11016" max="11016" width="13.140625" customWidth="1"/>
    <col min="11017" max="11017" width="9.42578125" customWidth="1"/>
    <col min="11018" max="11018" width="12.140625" customWidth="1"/>
    <col min="11019" max="11020" width="9.42578125" customWidth="1"/>
    <col min="11021" max="11021" width="13.140625" customWidth="1"/>
    <col min="11022" max="11022" width="13.140625" bestFit="1" customWidth="1"/>
    <col min="11023" max="11023" width="9.42578125" customWidth="1"/>
    <col min="11024" max="11024" width="11.42578125" bestFit="1" customWidth="1"/>
    <col min="11025" max="11027" width="9.42578125" customWidth="1"/>
    <col min="11028" max="11028" width="10.5703125" customWidth="1"/>
    <col min="11029" max="11030" width="9.42578125" customWidth="1"/>
    <col min="11031" max="11031" width="12.7109375" customWidth="1"/>
    <col min="11032" max="11032" width="11" customWidth="1"/>
    <col min="11033" max="11033" width="13.42578125" customWidth="1"/>
    <col min="11034" max="11035" width="13.7109375" customWidth="1"/>
    <col min="11036" max="11037" width="15" customWidth="1"/>
    <col min="11038" max="11044" width="13.7109375" customWidth="1"/>
    <col min="11045" max="11052" width="15" customWidth="1"/>
    <col min="11268" max="11268" width="1.7109375" customWidth="1"/>
    <col min="11269" max="11269" width="9.140625" customWidth="1"/>
    <col min="11270" max="11270" width="9.42578125" customWidth="1"/>
    <col min="11271" max="11271" width="12.5703125" customWidth="1"/>
    <col min="11272" max="11272" width="13.140625" customWidth="1"/>
    <col min="11273" max="11273" width="9.42578125" customWidth="1"/>
    <col min="11274" max="11274" width="12.140625" customWidth="1"/>
    <col min="11275" max="11276" width="9.42578125" customWidth="1"/>
    <col min="11277" max="11277" width="13.140625" customWidth="1"/>
    <col min="11278" max="11278" width="13.140625" bestFit="1" customWidth="1"/>
    <col min="11279" max="11279" width="9.42578125" customWidth="1"/>
    <col min="11280" max="11280" width="11.42578125" bestFit="1" customWidth="1"/>
    <col min="11281" max="11283" width="9.42578125" customWidth="1"/>
    <col min="11284" max="11284" width="10.5703125" customWidth="1"/>
    <col min="11285" max="11286" width="9.42578125" customWidth="1"/>
    <col min="11287" max="11287" width="12.7109375" customWidth="1"/>
    <col min="11288" max="11288" width="11" customWidth="1"/>
    <col min="11289" max="11289" width="13.42578125" customWidth="1"/>
    <col min="11290" max="11291" width="13.7109375" customWidth="1"/>
    <col min="11292" max="11293" width="15" customWidth="1"/>
    <col min="11294" max="11300" width="13.7109375" customWidth="1"/>
    <col min="11301" max="11308" width="15" customWidth="1"/>
    <col min="11524" max="11524" width="1.7109375" customWidth="1"/>
    <col min="11525" max="11525" width="9.140625" customWidth="1"/>
    <col min="11526" max="11526" width="9.42578125" customWidth="1"/>
    <col min="11527" max="11527" width="12.5703125" customWidth="1"/>
    <col min="11528" max="11528" width="13.140625" customWidth="1"/>
    <col min="11529" max="11529" width="9.42578125" customWidth="1"/>
    <col min="11530" max="11530" width="12.140625" customWidth="1"/>
    <col min="11531" max="11532" width="9.42578125" customWidth="1"/>
    <col min="11533" max="11533" width="13.140625" customWidth="1"/>
    <col min="11534" max="11534" width="13.140625" bestFit="1" customWidth="1"/>
    <col min="11535" max="11535" width="9.42578125" customWidth="1"/>
    <col min="11536" max="11536" width="11.42578125" bestFit="1" customWidth="1"/>
    <col min="11537" max="11539" width="9.42578125" customWidth="1"/>
    <col min="11540" max="11540" width="10.5703125" customWidth="1"/>
    <col min="11541" max="11542" width="9.42578125" customWidth="1"/>
    <col min="11543" max="11543" width="12.7109375" customWidth="1"/>
    <col min="11544" max="11544" width="11" customWidth="1"/>
    <col min="11545" max="11545" width="13.42578125" customWidth="1"/>
    <col min="11546" max="11547" width="13.7109375" customWidth="1"/>
    <col min="11548" max="11549" width="15" customWidth="1"/>
    <col min="11550" max="11556" width="13.7109375" customWidth="1"/>
    <col min="11557" max="11564" width="15" customWidth="1"/>
    <col min="11780" max="11780" width="1.7109375" customWidth="1"/>
    <col min="11781" max="11781" width="9.140625" customWidth="1"/>
    <col min="11782" max="11782" width="9.42578125" customWidth="1"/>
    <col min="11783" max="11783" width="12.5703125" customWidth="1"/>
    <col min="11784" max="11784" width="13.140625" customWidth="1"/>
    <col min="11785" max="11785" width="9.42578125" customWidth="1"/>
    <col min="11786" max="11786" width="12.140625" customWidth="1"/>
    <col min="11787" max="11788" width="9.42578125" customWidth="1"/>
    <col min="11789" max="11789" width="13.140625" customWidth="1"/>
    <col min="11790" max="11790" width="13.140625" bestFit="1" customWidth="1"/>
    <col min="11791" max="11791" width="9.42578125" customWidth="1"/>
    <col min="11792" max="11792" width="11.42578125" bestFit="1" customWidth="1"/>
    <col min="11793" max="11795" width="9.42578125" customWidth="1"/>
    <col min="11796" max="11796" width="10.5703125" customWidth="1"/>
    <col min="11797" max="11798" width="9.42578125" customWidth="1"/>
    <col min="11799" max="11799" width="12.7109375" customWidth="1"/>
    <col min="11800" max="11800" width="11" customWidth="1"/>
    <col min="11801" max="11801" width="13.42578125" customWidth="1"/>
    <col min="11802" max="11803" width="13.7109375" customWidth="1"/>
    <col min="11804" max="11805" width="15" customWidth="1"/>
    <col min="11806" max="11812" width="13.7109375" customWidth="1"/>
    <col min="11813" max="11820" width="15" customWidth="1"/>
    <col min="12036" max="12036" width="1.7109375" customWidth="1"/>
    <col min="12037" max="12037" width="9.140625" customWidth="1"/>
    <col min="12038" max="12038" width="9.42578125" customWidth="1"/>
    <col min="12039" max="12039" width="12.5703125" customWidth="1"/>
    <col min="12040" max="12040" width="13.140625" customWidth="1"/>
    <col min="12041" max="12041" width="9.42578125" customWidth="1"/>
    <col min="12042" max="12042" width="12.140625" customWidth="1"/>
    <col min="12043" max="12044" width="9.42578125" customWidth="1"/>
    <col min="12045" max="12045" width="13.140625" customWidth="1"/>
    <col min="12046" max="12046" width="13.140625" bestFit="1" customWidth="1"/>
    <col min="12047" max="12047" width="9.42578125" customWidth="1"/>
    <col min="12048" max="12048" width="11.42578125" bestFit="1" customWidth="1"/>
    <col min="12049" max="12051" width="9.42578125" customWidth="1"/>
    <col min="12052" max="12052" width="10.5703125" customWidth="1"/>
    <col min="12053" max="12054" width="9.42578125" customWidth="1"/>
    <col min="12055" max="12055" width="12.7109375" customWidth="1"/>
    <col min="12056" max="12056" width="11" customWidth="1"/>
    <col min="12057" max="12057" width="13.42578125" customWidth="1"/>
    <col min="12058" max="12059" width="13.7109375" customWidth="1"/>
    <col min="12060" max="12061" width="15" customWidth="1"/>
    <col min="12062" max="12068" width="13.7109375" customWidth="1"/>
    <col min="12069" max="12076" width="15" customWidth="1"/>
    <col min="12292" max="12292" width="1.7109375" customWidth="1"/>
    <col min="12293" max="12293" width="9.140625" customWidth="1"/>
    <col min="12294" max="12294" width="9.42578125" customWidth="1"/>
    <col min="12295" max="12295" width="12.5703125" customWidth="1"/>
    <col min="12296" max="12296" width="13.140625" customWidth="1"/>
    <col min="12297" max="12297" width="9.42578125" customWidth="1"/>
    <col min="12298" max="12298" width="12.140625" customWidth="1"/>
    <col min="12299" max="12300" width="9.42578125" customWidth="1"/>
    <col min="12301" max="12301" width="13.140625" customWidth="1"/>
    <col min="12302" max="12302" width="13.140625" bestFit="1" customWidth="1"/>
    <col min="12303" max="12303" width="9.42578125" customWidth="1"/>
    <col min="12304" max="12304" width="11.42578125" bestFit="1" customWidth="1"/>
    <col min="12305" max="12307" width="9.42578125" customWidth="1"/>
    <col min="12308" max="12308" width="10.5703125" customWidth="1"/>
    <col min="12309" max="12310" width="9.42578125" customWidth="1"/>
    <col min="12311" max="12311" width="12.7109375" customWidth="1"/>
    <col min="12312" max="12312" width="11" customWidth="1"/>
    <col min="12313" max="12313" width="13.42578125" customWidth="1"/>
    <col min="12314" max="12315" width="13.7109375" customWidth="1"/>
    <col min="12316" max="12317" width="15" customWidth="1"/>
    <col min="12318" max="12324" width="13.7109375" customWidth="1"/>
    <col min="12325" max="12332" width="15" customWidth="1"/>
    <col min="12548" max="12548" width="1.7109375" customWidth="1"/>
    <col min="12549" max="12549" width="9.140625" customWidth="1"/>
    <col min="12550" max="12550" width="9.42578125" customWidth="1"/>
    <col min="12551" max="12551" width="12.5703125" customWidth="1"/>
    <col min="12552" max="12552" width="13.140625" customWidth="1"/>
    <col min="12553" max="12553" width="9.42578125" customWidth="1"/>
    <col min="12554" max="12554" width="12.140625" customWidth="1"/>
    <col min="12555" max="12556" width="9.42578125" customWidth="1"/>
    <col min="12557" max="12557" width="13.140625" customWidth="1"/>
    <col min="12558" max="12558" width="13.140625" bestFit="1" customWidth="1"/>
    <col min="12559" max="12559" width="9.42578125" customWidth="1"/>
    <col min="12560" max="12560" width="11.42578125" bestFit="1" customWidth="1"/>
    <col min="12561" max="12563" width="9.42578125" customWidth="1"/>
    <col min="12564" max="12564" width="10.5703125" customWidth="1"/>
    <col min="12565" max="12566" width="9.42578125" customWidth="1"/>
    <col min="12567" max="12567" width="12.7109375" customWidth="1"/>
    <col min="12568" max="12568" width="11" customWidth="1"/>
    <col min="12569" max="12569" width="13.42578125" customWidth="1"/>
    <col min="12570" max="12571" width="13.7109375" customWidth="1"/>
    <col min="12572" max="12573" width="15" customWidth="1"/>
    <col min="12574" max="12580" width="13.7109375" customWidth="1"/>
    <col min="12581" max="12588" width="15" customWidth="1"/>
    <col min="12804" max="12804" width="1.7109375" customWidth="1"/>
    <col min="12805" max="12805" width="9.140625" customWidth="1"/>
    <col min="12806" max="12806" width="9.42578125" customWidth="1"/>
    <col min="12807" max="12807" width="12.5703125" customWidth="1"/>
    <col min="12808" max="12808" width="13.140625" customWidth="1"/>
    <col min="12809" max="12809" width="9.42578125" customWidth="1"/>
    <col min="12810" max="12810" width="12.140625" customWidth="1"/>
    <col min="12811" max="12812" width="9.42578125" customWidth="1"/>
    <col min="12813" max="12813" width="13.140625" customWidth="1"/>
    <col min="12814" max="12814" width="13.140625" bestFit="1" customWidth="1"/>
    <col min="12815" max="12815" width="9.42578125" customWidth="1"/>
    <col min="12816" max="12816" width="11.42578125" bestFit="1" customWidth="1"/>
    <col min="12817" max="12819" width="9.42578125" customWidth="1"/>
    <col min="12820" max="12820" width="10.5703125" customWidth="1"/>
    <col min="12821" max="12822" width="9.42578125" customWidth="1"/>
    <col min="12823" max="12823" width="12.7109375" customWidth="1"/>
    <col min="12824" max="12824" width="11" customWidth="1"/>
    <col min="12825" max="12825" width="13.42578125" customWidth="1"/>
    <col min="12826" max="12827" width="13.7109375" customWidth="1"/>
    <col min="12828" max="12829" width="15" customWidth="1"/>
    <col min="12830" max="12836" width="13.7109375" customWidth="1"/>
    <col min="12837" max="12844" width="15" customWidth="1"/>
    <col min="13060" max="13060" width="1.7109375" customWidth="1"/>
    <col min="13061" max="13061" width="9.140625" customWidth="1"/>
    <col min="13062" max="13062" width="9.42578125" customWidth="1"/>
    <col min="13063" max="13063" width="12.5703125" customWidth="1"/>
    <col min="13064" max="13064" width="13.140625" customWidth="1"/>
    <col min="13065" max="13065" width="9.42578125" customWidth="1"/>
    <col min="13066" max="13066" width="12.140625" customWidth="1"/>
    <col min="13067" max="13068" width="9.42578125" customWidth="1"/>
    <col min="13069" max="13069" width="13.140625" customWidth="1"/>
    <col min="13070" max="13070" width="13.140625" bestFit="1" customWidth="1"/>
    <col min="13071" max="13071" width="9.42578125" customWidth="1"/>
    <col min="13072" max="13072" width="11.42578125" bestFit="1" customWidth="1"/>
    <col min="13073" max="13075" width="9.42578125" customWidth="1"/>
    <col min="13076" max="13076" width="10.5703125" customWidth="1"/>
    <col min="13077" max="13078" width="9.42578125" customWidth="1"/>
    <col min="13079" max="13079" width="12.7109375" customWidth="1"/>
    <col min="13080" max="13080" width="11" customWidth="1"/>
    <col min="13081" max="13081" width="13.42578125" customWidth="1"/>
    <col min="13082" max="13083" width="13.7109375" customWidth="1"/>
    <col min="13084" max="13085" width="15" customWidth="1"/>
    <col min="13086" max="13092" width="13.7109375" customWidth="1"/>
    <col min="13093" max="13100" width="15" customWidth="1"/>
    <col min="13316" max="13316" width="1.7109375" customWidth="1"/>
    <col min="13317" max="13317" width="9.140625" customWidth="1"/>
    <col min="13318" max="13318" width="9.42578125" customWidth="1"/>
    <col min="13319" max="13319" width="12.5703125" customWidth="1"/>
    <col min="13320" max="13320" width="13.140625" customWidth="1"/>
    <col min="13321" max="13321" width="9.42578125" customWidth="1"/>
    <col min="13322" max="13322" width="12.140625" customWidth="1"/>
    <col min="13323" max="13324" width="9.42578125" customWidth="1"/>
    <col min="13325" max="13325" width="13.140625" customWidth="1"/>
    <col min="13326" max="13326" width="13.140625" bestFit="1" customWidth="1"/>
    <col min="13327" max="13327" width="9.42578125" customWidth="1"/>
    <col min="13328" max="13328" width="11.42578125" bestFit="1" customWidth="1"/>
    <col min="13329" max="13331" width="9.42578125" customWidth="1"/>
    <col min="13332" max="13332" width="10.5703125" customWidth="1"/>
    <col min="13333" max="13334" width="9.42578125" customWidth="1"/>
    <col min="13335" max="13335" width="12.7109375" customWidth="1"/>
    <col min="13336" max="13336" width="11" customWidth="1"/>
    <col min="13337" max="13337" width="13.42578125" customWidth="1"/>
    <col min="13338" max="13339" width="13.7109375" customWidth="1"/>
    <col min="13340" max="13341" width="15" customWidth="1"/>
    <col min="13342" max="13348" width="13.7109375" customWidth="1"/>
    <col min="13349" max="13356" width="15" customWidth="1"/>
    <col min="13572" max="13572" width="1.7109375" customWidth="1"/>
    <col min="13573" max="13573" width="9.140625" customWidth="1"/>
    <col min="13574" max="13574" width="9.42578125" customWidth="1"/>
    <col min="13575" max="13575" width="12.5703125" customWidth="1"/>
    <col min="13576" max="13576" width="13.140625" customWidth="1"/>
    <col min="13577" max="13577" width="9.42578125" customWidth="1"/>
    <col min="13578" max="13578" width="12.140625" customWidth="1"/>
    <col min="13579" max="13580" width="9.42578125" customWidth="1"/>
    <col min="13581" max="13581" width="13.140625" customWidth="1"/>
    <col min="13582" max="13582" width="13.140625" bestFit="1" customWidth="1"/>
    <col min="13583" max="13583" width="9.42578125" customWidth="1"/>
    <col min="13584" max="13584" width="11.42578125" bestFit="1" customWidth="1"/>
    <col min="13585" max="13587" width="9.42578125" customWidth="1"/>
    <col min="13588" max="13588" width="10.5703125" customWidth="1"/>
    <col min="13589" max="13590" width="9.42578125" customWidth="1"/>
    <col min="13591" max="13591" width="12.7109375" customWidth="1"/>
    <col min="13592" max="13592" width="11" customWidth="1"/>
    <col min="13593" max="13593" width="13.42578125" customWidth="1"/>
    <col min="13594" max="13595" width="13.7109375" customWidth="1"/>
    <col min="13596" max="13597" width="15" customWidth="1"/>
    <col min="13598" max="13604" width="13.7109375" customWidth="1"/>
    <col min="13605" max="13612" width="15" customWidth="1"/>
    <col min="13828" max="13828" width="1.7109375" customWidth="1"/>
    <col min="13829" max="13829" width="9.140625" customWidth="1"/>
    <col min="13830" max="13830" width="9.42578125" customWidth="1"/>
    <col min="13831" max="13831" width="12.5703125" customWidth="1"/>
    <col min="13832" max="13832" width="13.140625" customWidth="1"/>
    <col min="13833" max="13833" width="9.42578125" customWidth="1"/>
    <col min="13834" max="13834" width="12.140625" customWidth="1"/>
    <col min="13835" max="13836" width="9.42578125" customWidth="1"/>
    <col min="13837" max="13837" width="13.140625" customWidth="1"/>
    <col min="13838" max="13838" width="13.140625" bestFit="1" customWidth="1"/>
    <col min="13839" max="13839" width="9.42578125" customWidth="1"/>
    <col min="13840" max="13840" width="11.42578125" bestFit="1" customWidth="1"/>
    <col min="13841" max="13843" width="9.42578125" customWidth="1"/>
    <col min="13844" max="13844" width="10.5703125" customWidth="1"/>
    <col min="13845" max="13846" width="9.42578125" customWidth="1"/>
    <col min="13847" max="13847" width="12.7109375" customWidth="1"/>
    <col min="13848" max="13848" width="11" customWidth="1"/>
    <col min="13849" max="13849" width="13.42578125" customWidth="1"/>
    <col min="13850" max="13851" width="13.7109375" customWidth="1"/>
    <col min="13852" max="13853" width="15" customWidth="1"/>
    <col min="13854" max="13860" width="13.7109375" customWidth="1"/>
    <col min="13861" max="13868" width="15" customWidth="1"/>
    <col min="14084" max="14084" width="1.7109375" customWidth="1"/>
    <col min="14085" max="14085" width="9.140625" customWidth="1"/>
    <col min="14086" max="14086" width="9.42578125" customWidth="1"/>
    <col min="14087" max="14087" width="12.5703125" customWidth="1"/>
    <col min="14088" max="14088" width="13.140625" customWidth="1"/>
    <col min="14089" max="14089" width="9.42578125" customWidth="1"/>
    <col min="14090" max="14090" width="12.140625" customWidth="1"/>
    <col min="14091" max="14092" width="9.42578125" customWidth="1"/>
    <col min="14093" max="14093" width="13.140625" customWidth="1"/>
    <col min="14094" max="14094" width="13.140625" bestFit="1" customWidth="1"/>
    <col min="14095" max="14095" width="9.42578125" customWidth="1"/>
    <col min="14096" max="14096" width="11.42578125" bestFit="1" customWidth="1"/>
    <col min="14097" max="14099" width="9.42578125" customWidth="1"/>
    <col min="14100" max="14100" width="10.5703125" customWidth="1"/>
    <col min="14101" max="14102" width="9.42578125" customWidth="1"/>
    <col min="14103" max="14103" width="12.7109375" customWidth="1"/>
    <col min="14104" max="14104" width="11" customWidth="1"/>
    <col min="14105" max="14105" width="13.42578125" customWidth="1"/>
    <col min="14106" max="14107" width="13.7109375" customWidth="1"/>
    <col min="14108" max="14109" width="15" customWidth="1"/>
    <col min="14110" max="14116" width="13.7109375" customWidth="1"/>
    <col min="14117" max="14124" width="15" customWidth="1"/>
    <col min="14340" max="14340" width="1.7109375" customWidth="1"/>
    <col min="14341" max="14341" width="9.140625" customWidth="1"/>
    <col min="14342" max="14342" width="9.42578125" customWidth="1"/>
    <col min="14343" max="14343" width="12.5703125" customWidth="1"/>
    <col min="14344" max="14344" width="13.140625" customWidth="1"/>
    <col min="14345" max="14345" width="9.42578125" customWidth="1"/>
    <col min="14346" max="14346" width="12.140625" customWidth="1"/>
    <col min="14347" max="14348" width="9.42578125" customWidth="1"/>
    <col min="14349" max="14349" width="13.140625" customWidth="1"/>
    <col min="14350" max="14350" width="13.140625" bestFit="1" customWidth="1"/>
    <col min="14351" max="14351" width="9.42578125" customWidth="1"/>
    <col min="14352" max="14352" width="11.42578125" bestFit="1" customWidth="1"/>
    <col min="14353" max="14355" width="9.42578125" customWidth="1"/>
    <col min="14356" max="14356" width="10.5703125" customWidth="1"/>
    <col min="14357" max="14358" width="9.42578125" customWidth="1"/>
    <col min="14359" max="14359" width="12.7109375" customWidth="1"/>
    <col min="14360" max="14360" width="11" customWidth="1"/>
    <col min="14361" max="14361" width="13.42578125" customWidth="1"/>
    <col min="14362" max="14363" width="13.7109375" customWidth="1"/>
    <col min="14364" max="14365" width="15" customWidth="1"/>
    <col min="14366" max="14372" width="13.7109375" customWidth="1"/>
    <col min="14373" max="14380" width="15" customWidth="1"/>
    <col min="14596" max="14596" width="1.7109375" customWidth="1"/>
    <col min="14597" max="14597" width="9.140625" customWidth="1"/>
    <col min="14598" max="14598" width="9.42578125" customWidth="1"/>
    <col min="14599" max="14599" width="12.5703125" customWidth="1"/>
    <col min="14600" max="14600" width="13.140625" customWidth="1"/>
    <col min="14601" max="14601" width="9.42578125" customWidth="1"/>
    <col min="14602" max="14602" width="12.140625" customWidth="1"/>
    <col min="14603" max="14604" width="9.42578125" customWidth="1"/>
    <col min="14605" max="14605" width="13.140625" customWidth="1"/>
    <col min="14606" max="14606" width="13.140625" bestFit="1" customWidth="1"/>
    <col min="14607" max="14607" width="9.42578125" customWidth="1"/>
    <col min="14608" max="14608" width="11.42578125" bestFit="1" customWidth="1"/>
    <col min="14609" max="14611" width="9.42578125" customWidth="1"/>
    <col min="14612" max="14612" width="10.5703125" customWidth="1"/>
    <col min="14613" max="14614" width="9.42578125" customWidth="1"/>
    <col min="14615" max="14615" width="12.7109375" customWidth="1"/>
    <col min="14616" max="14616" width="11" customWidth="1"/>
    <col min="14617" max="14617" width="13.42578125" customWidth="1"/>
    <col min="14618" max="14619" width="13.7109375" customWidth="1"/>
    <col min="14620" max="14621" width="15" customWidth="1"/>
    <col min="14622" max="14628" width="13.7109375" customWidth="1"/>
    <col min="14629" max="14636" width="15" customWidth="1"/>
    <col min="14852" max="14852" width="1.7109375" customWidth="1"/>
    <col min="14853" max="14853" width="9.140625" customWidth="1"/>
    <col min="14854" max="14854" width="9.42578125" customWidth="1"/>
    <col min="14855" max="14855" width="12.5703125" customWidth="1"/>
    <col min="14856" max="14856" width="13.140625" customWidth="1"/>
    <col min="14857" max="14857" width="9.42578125" customWidth="1"/>
    <col min="14858" max="14858" width="12.140625" customWidth="1"/>
    <col min="14859" max="14860" width="9.42578125" customWidth="1"/>
    <col min="14861" max="14861" width="13.140625" customWidth="1"/>
    <col min="14862" max="14862" width="13.140625" bestFit="1" customWidth="1"/>
    <col min="14863" max="14863" width="9.42578125" customWidth="1"/>
    <col min="14864" max="14864" width="11.42578125" bestFit="1" customWidth="1"/>
    <col min="14865" max="14867" width="9.42578125" customWidth="1"/>
    <col min="14868" max="14868" width="10.5703125" customWidth="1"/>
    <col min="14869" max="14870" width="9.42578125" customWidth="1"/>
    <col min="14871" max="14871" width="12.7109375" customWidth="1"/>
    <col min="14872" max="14872" width="11" customWidth="1"/>
    <col min="14873" max="14873" width="13.42578125" customWidth="1"/>
    <col min="14874" max="14875" width="13.7109375" customWidth="1"/>
    <col min="14876" max="14877" width="15" customWidth="1"/>
    <col min="14878" max="14884" width="13.7109375" customWidth="1"/>
    <col min="14885" max="14892" width="15" customWidth="1"/>
    <col min="15108" max="15108" width="1.7109375" customWidth="1"/>
    <col min="15109" max="15109" width="9.140625" customWidth="1"/>
    <col min="15110" max="15110" width="9.42578125" customWidth="1"/>
    <col min="15111" max="15111" width="12.5703125" customWidth="1"/>
    <col min="15112" max="15112" width="13.140625" customWidth="1"/>
    <col min="15113" max="15113" width="9.42578125" customWidth="1"/>
    <col min="15114" max="15114" width="12.140625" customWidth="1"/>
    <col min="15115" max="15116" width="9.42578125" customWidth="1"/>
    <col min="15117" max="15117" width="13.140625" customWidth="1"/>
    <col min="15118" max="15118" width="13.140625" bestFit="1" customWidth="1"/>
    <col min="15119" max="15119" width="9.42578125" customWidth="1"/>
    <col min="15120" max="15120" width="11.42578125" bestFit="1" customWidth="1"/>
    <col min="15121" max="15123" width="9.42578125" customWidth="1"/>
    <col min="15124" max="15124" width="10.5703125" customWidth="1"/>
    <col min="15125" max="15126" width="9.42578125" customWidth="1"/>
    <col min="15127" max="15127" width="12.7109375" customWidth="1"/>
    <col min="15128" max="15128" width="11" customWidth="1"/>
    <col min="15129" max="15129" width="13.42578125" customWidth="1"/>
    <col min="15130" max="15131" width="13.7109375" customWidth="1"/>
    <col min="15132" max="15133" width="15" customWidth="1"/>
    <col min="15134" max="15140" width="13.7109375" customWidth="1"/>
    <col min="15141" max="15148" width="15" customWidth="1"/>
    <col min="15364" max="15364" width="1.7109375" customWidth="1"/>
    <col min="15365" max="15365" width="9.140625" customWidth="1"/>
    <col min="15366" max="15366" width="9.42578125" customWidth="1"/>
    <col min="15367" max="15367" width="12.5703125" customWidth="1"/>
    <col min="15368" max="15368" width="13.140625" customWidth="1"/>
    <col min="15369" max="15369" width="9.42578125" customWidth="1"/>
    <col min="15370" max="15370" width="12.140625" customWidth="1"/>
    <col min="15371" max="15372" width="9.42578125" customWidth="1"/>
    <col min="15373" max="15373" width="13.140625" customWidth="1"/>
    <col min="15374" max="15374" width="13.140625" bestFit="1" customWidth="1"/>
    <col min="15375" max="15375" width="9.42578125" customWidth="1"/>
    <col min="15376" max="15376" width="11.42578125" bestFit="1" customWidth="1"/>
    <col min="15377" max="15379" width="9.42578125" customWidth="1"/>
    <col min="15380" max="15380" width="10.5703125" customWidth="1"/>
    <col min="15381" max="15382" width="9.42578125" customWidth="1"/>
    <col min="15383" max="15383" width="12.7109375" customWidth="1"/>
    <col min="15384" max="15384" width="11" customWidth="1"/>
    <col min="15385" max="15385" width="13.42578125" customWidth="1"/>
    <col min="15386" max="15387" width="13.7109375" customWidth="1"/>
    <col min="15388" max="15389" width="15" customWidth="1"/>
    <col min="15390" max="15396" width="13.7109375" customWidth="1"/>
    <col min="15397" max="15404" width="15" customWidth="1"/>
    <col min="15620" max="15620" width="1.7109375" customWidth="1"/>
    <col min="15621" max="15621" width="9.140625" customWidth="1"/>
    <col min="15622" max="15622" width="9.42578125" customWidth="1"/>
    <col min="15623" max="15623" width="12.5703125" customWidth="1"/>
    <col min="15624" max="15624" width="13.140625" customWidth="1"/>
    <col min="15625" max="15625" width="9.42578125" customWidth="1"/>
    <col min="15626" max="15626" width="12.140625" customWidth="1"/>
    <col min="15627" max="15628" width="9.42578125" customWidth="1"/>
    <col min="15629" max="15629" width="13.140625" customWidth="1"/>
    <col min="15630" max="15630" width="13.140625" bestFit="1" customWidth="1"/>
    <col min="15631" max="15631" width="9.42578125" customWidth="1"/>
    <col min="15632" max="15632" width="11.42578125" bestFit="1" customWidth="1"/>
    <col min="15633" max="15635" width="9.42578125" customWidth="1"/>
    <col min="15636" max="15636" width="10.5703125" customWidth="1"/>
    <col min="15637" max="15638" width="9.42578125" customWidth="1"/>
    <col min="15639" max="15639" width="12.7109375" customWidth="1"/>
    <col min="15640" max="15640" width="11" customWidth="1"/>
    <col min="15641" max="15641" width="13.42578125" customWidth="1"/>
    <col min="15642" max="15643" width="13.7109375" customWidth="1"/>
    <col min="15644" max="15645" width="15" customWidth="1"/>
    <col min="15646" max="15652" width="13.7109375" customWidth="1"/>
    <col min="15653" max="15660" width="15" customWidth="1"/>
    <col min="15876" max="15876" width="1.7109375" customWidth="1"/>
    <col min="15877" max="15877" width="9.140625" customWidth="1"/>
    <col min="15878" max="15878" width="9.42578125" customWidth="1"/>
    <col min="15879" max="15879" width="12.5703125" customWidth="1"/>
    <col min="15880" max="15880" width="13.140625" customWidth="1"/>
    <col min="15881" max="15881" width="9.42578125" customWidth="1"/>
    <col min="15882" max="15882" width="12.140625" customWidth="1"/>
    <col min="15883" max="15884" width="9.42578125" customWidth="1"/>
    <col min="15885" max="15885" width="13.140625" customWidth="1"/>
    <col min="15886" max="15886" width="13.140625" bestFit="1" customWidth="1"/>
    <col min="15887" max="15887" width="9.42578125" customWidth="1"/>
    <col min="15888" max="15888" width="11.42578125" bestFit="1" customWidth="1"/>
    <col min="15889" max="15891" width="9.42578125" customWidth="1"/>
    <col min="15892" max="15892" width="10.5703125" customWidth="1"/>
    <col min="15893" max="15894" width="9.42578125" customWidth="1"/>
    <col min="15895" max="15895" width="12.7109375" customWidth="1"/>
    <col min="15896" max="15896" width="11" customWidth="1"/>
    <col min="15897" max="15897" width="13.42578125" customWidth="1"/>
    <col min="15898" max="15899" width="13.7109375" customWidth="1"/>
    <col min="15900" max="15901" width="15" customWidth="1"/>
    <col min="15902" max="15908" width="13.7109375" customWidth="1"/>
    <col min="15909" max="15916" width="15" customWidth="1"/>
    <col min="16132" max="16132" width="1.7109375" customWidth="1"/>
    <col min="16133" max="16133" width="9.140625" customWidth="1"/>
    <col min="16134" max="16134" width="9.42578125" customWidth="1"/>
    <col min="16135" max="16135" width="12.5703125" customWidth="1"/>
    <col min="16136" max="16136" width="13.140625" customWidth="1"/>
    <col min="16137" max="16137" width="9.42578125" customWidth="1"/>
    <col min="16138" max="16138" width="12.140625" customWidth="1"/>
    <col min="16139" max="16140" width="9.42578125" customWidth="1"/>
    <col min="16141" max="16141" width="13.140625" customWidth="1"/>
    <col min="16142" max="16142" width="13.140625" bestFit="1" customWidth="1"/>
    <col min="16143" max="16143" width="9.42578125" customWidth="1"/>
    <col min="16144" max="16144" width="11.42578125" bestFit="1" customWidth="1"/>
    <col min="16145" max="16147" width="9.42578125" customWidth="1"/>
    <col min="16148" max="16148" width="10.5703125" customWidth="1"/>
    <col min="16149" max="16150" width="9.42578125" customWidth="1"/>
    <col min="16151" max="16151" width="12.7109375" customWidth="1"/>
    <col min="16152" max="16152" width="11" customWidth="1"/>
    <col min="16153" max="16153" width="13.42578125" customWidth="1"/>
    <col min="16154" max="16155" width="13.7109375" customWidth="1"/>
    <col min="16156" max="16157" width="15" customWidth="1"/>
    <col min="16158" max="16164" width="13.7109375" customWidth="1"/>
    <col min="16165" max="16172" width="15" customWidth="1"/>
  </cols>
  <sheetData>
    <row r="1" spans="1:78" s="1" customFormat="1" ht="20.25" customHeight="1" x14ac:dyDescent="0.25">
      <c r="A1" s="135" t="str">
        <f>Leyendas!$T$2</f>
        <v>País: Bolivia - Establecimiento: Hospital 01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6"/>
      <c r="Y1" s="121" t="s">
        <v>116</v>
      </c>
      <c r="Z1" s="122"/>
      <c r="AA1" s="122"/>
      <c r="AB1" s="122"/>
      <c r="AC1" s="123"/>
      <c r="AD1" s="130" t="s">
        <v>117</v>
      </c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1"/>
      <c r="AV1" s="39"/>
      <c r="AW1" s="39"/>
      <c r="BY1" s="52"/>
      <c r="BZ1" s="52"/>
    </row>
    <row r="2" spans="1:78" s="2" customFormat="1" ht="18.75" x14ac:dyDescent="0.2">
      <c r="A2" s="135" t="str">
        <f>"Vigilancia de Influenza y otros Virus Respiratorios - " &amp; Leyendas!$G$2 &amp; Leyendas!$T1</f>
        <v>Vigilancia de Influenza y otros Virus Respiratorios - IRAG y ETI, Mes: 2020-05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6"/>
      <c r="Y2" s="124"/>
      <c r="Z2" s="125"/>
      <c r="AA2" s="125"/>
      <c r="AB2" s="125"/>
      <c r="AC2" s="126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32"/>
      <c r="AV2" s="40"/>
      <c r="AW2" s="40"/>
      <c r="BY2" s="53"/>
      <c r="BZ2" s="53"/>
    </row>
    <row r="3" spans="1:78" s="2" customFormat="1" ht="38.25" customHeight="1" thickBot="1" x14ac:dyDescent="0.25">
      <c r="A3" s="134" t="s">
        <v>115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27"/>
      <c r="Z3" s="128"/>
      <c r="AA3" s="128"/>
      <c r="AB3" s="128"/>
      <c r="AC3" s="129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33"/>
      <c r="AV3" s="40"/>
      <c r="AW3" s="40"/>
      <c r="BY3" s="53"/>
      <c r="BZ3" s="53"/>
    </row>
    <row r="4" spans="1:78" ht="42.75" customHeight="1" x14ac:dyDescent="0.25">
      <c r="A4" s="150" t="str">
        <f>IF(Leyendas!$E$2&lt;&gt;"",Leyendas!$E$1,IF(Leyendas!$D$2&lt;&gt;"",Leyendas!$D$1,Leyendas!$C$1))</f>
        <v>Establecimiento</v>
      </c>
      <c r="B4" s="152" t="s">
        <v>91</v>
      </c>
      <c r="C4" s="152" t="s">
        <v>0</v>
      </c>
      <c r="D4" s="161" t="s">
        <v>114</v>
      </c>
      <c r="E4" s="162"/>
      <c r="F4" s="162"/>
      <c r="G4" s="162"/>
      <c r="H4" s="162"/>
      <c r="I4" s="146" t="s">
        <v>1</v>
      </c>
      <c r="J4" s="146"/>
      <c r="K4" s="146"/>
      <c r="L4" s="146"/>
      <c r="M4" s="146"/>
      <c r="N4" s="147" t="s">
        <v>2</v>
      </c>
      <c r="O4" s="147"/>
      <c r="P4" s="147"/>
      <c r="Q4" s="147"/>
      <c r="R4" s="147"/>
      <c r="S4" s="147"/>
      <c r="T4" s="147"/>
      <c r="U4" s="147"/>
      <c r="V4" s="147"/>
      <c r="W4" s="147"/>
      <c r="X4" s="148" t="s">
        <v>3</v>
      </c>
      <c r="Y4" s="139" t="s">
        <v>4</v>
      </c>
      <c r="Z4" s="119" t="s">
        <v>5</v>
      </c>
      <c r="AA4" s="119" t="s">
        <v>6</v>
      </c>
      <c r="AB4" s="119" t="s">
        <v>7</v>
      </c>
      <c r="AC4" s="137" t="s">
        <v>8</v>
      </c>
      <c r="AD4" s="144" t="s">
        <v>32</v>
      </c>
      <c r="AE4" s="137" t="s">
        <v>9</v>
      </c>
      <c r="AF4" s="139" t="s">
        <v>10</v>
      </c>
      <c r="AG4" s="141" t="s">
        <v>11</v>
      </c>
      <c r="AH4" s="142"/>
      <c r="AI4" s="142"/>
      <c r="AJ4" s="142"/>
      <c r="AK4" s="143"/>
      <c r="AL4" s="119" t="s">
        <v>118</v>
      </c>
      <c r="AM4" s="119" t="s">
        <v>12</v>
      </c>
      <c r="AN4" s="119" t="s">
        <v>13</v>
      </c>
      <c r="AO4" s="119" t="s">
        <v>14</v>
      </c>
      <c r="AP4" s="119" t="s">
        <v>15</v>
      </c>
      <c r="AQ4" s="119" t="s">
        <v>16</v>
      </c>
      <c r="AR4" s="119" t="s">
        <v>129</v>
      </c>
      <c r="AS4" s="119" t="s">
        <v>146</v>
      </c>
      <c r="AT4" s="119" t="s">
        <v>130</v>
      </c>
      <c r="AU4" s="117" t="s">
        <v>19</v>
      </c>
    </row>
    <row r="5" spans="1:78" s="3" customFormat="1" ht="36.75" customHeight="1" thickBot="1" x14ac:dyDescent="0.3">
      <c r="A5" s="151"/>
      <c r="B5" s="153"/>
      <c r="C5" s="153"/>
      <c r="D5" s="25" t="s">
        <v>20</v>
      </c>
      <c r="E5" s="26" t="s">
        <v>21</v>
      </c>
      <c r="F5" s="27" t="s">
        <v>22</v>
      </c>
      <c r="G5" s="27" t="s">
        <v>23</v>
      </c>
      <c r="H5" s="26" t="s">
        <v>126</v>
      </c>
      <c r="I5" s="28" t="s">
        <v>24</v>
      </c>
      <c r="J5" s="28" t="s">
        <v>104</v>
      </c>
      <c r="K5" s="28" t="s">
        <v>127</v>
      </c>
      <c r="L5" s="28" t="s">
        <v>25</v>
      </c>
      <c r="M5" s="28" t="s">
        <v>26</v>
      </c>
      <c r="N5" s="29" t="s">
        <v>27</v>
      </c>
      <c r="O5" s="29" t="s">
        <v>28</v>
      </c>
      <c r="P5" s="29" t="s">
        <v>29</v>
      </c>
      <c r="Q5" s="29" t="s">
        <v>30</v>
      </c>
      <c r="R5" s="29" t="s">
        <v>31</v>
      </c>
      <c r="S5" s="29" t="s">
        <v>17</v>
      </c>
      <c r="T5" s="58" t="s">
        <v>145</v>
      </c>
      <c r="U5" s="58" t="s">
        <v>150</v>
      </c>
      <c r="V5" s="29" t="s">
        <v>18</v>
      </c>
      <c r="W5" s="29" t="s">
        <v>128</v>
      </c>
      <c r="X5" s="149"/>
      <c r="Y5" s="140"/>
      <c r="Z5" s="120"/>
      <c r="AA5" s="120"/>
      <c r="AB5" s="120"/>
      <c r="AC5" s="138"/>
      <c r="AD5" s="145"/>
      <c r="AE5" s="138"/>
      <c r="AF5" s="140"/>
      <c r="AG5" s="33" t="s">
        <v>119</v>
      </c>
      <c r="AH5" s="34" t="s">
        <v>120</v>
      </c>
      <c r="AI5" s="34" t="s">
        <v>121</v>
      </c>
      <c r="AJ5" s="33" t="s">
        <v>122</v>
      </c>
      <c r="AK5" s="33" t="s">
        <v>123</v>
      </c>
      <c r="AL5" s="120"/>
      <c r="AM5" s="120"/>
      <c r="AN5" s="120"/>
      <c r="AO5" s="120"/>
      <c r="AP5" s="120"/>
      <c r="AQ5" s="120"/>
      <c r="AR5" s="120"/>
      <c r="AS5" s="120"/>
      <c r="AT5" s="120"/>
      <c r="AU5" s="118"/>
      <c r="AV5" s="42"/>
      <c r="AW5" s="42"/>
    </row>
    <row r="6" spans="1:78" s="1" customFormat="1" ht="16.5" customHeight="1" x14ac:dyDescent="0.25">
      <c r="A6" s="1" t="str">
        <f>IF(Leyendas!$E$2&lt;&gt;"",Leyendas!$E$2,IF(Leyendas!$D$2&lt;&gt;"",Leyendas!$D$2,Leyendas!$C$2))</f>
        <v>Hospital 01</v>
      </c>
      <c r="B6" s="1" t="str">
        <f>CONCATENATE(Leyendas!$K$2)</f>
        <v>2020</v>
      </c>
      <c r="C6" s="4" t="s">
        <v>33</v>
      </c>
      <c r="D6" s="5"/>
      <c r="E6" s="5"/>
      <c r="F6" s="48"/>
      <c r="G6" s="5"/>
      <c r="H6" s="5"/>
      <c r="I6" s="6"/>
      <c r="J6" s="6"/>
      <c r="K6" s="6"/>
      <c r="L6" s="6"/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59"/>
      <c r="Y6" s="62"/>
      <c r="Z6" s="30"/>
      <c r="AA6" s="30"/>
      <c r="AB6" s="30"/>
      <c r="AC6" s="63"/>
      <c r="AD6" s="61" t="str">
        <f t="shared" ref="AD6:AD57" si="0">IF(Y6=0,"",Z6/Y6)</f>
        <v/>
      </c>
      <c r="AE6" s="31" t="str">
        <f>IF(Y6=0,"",AA6/Y6)</f>
        <v/>
      </c>
      <c r="AF6" s="31" t="str">
        <f>IF(Y6=0,"",AB6/Y6)</f>
        <v/>
      </c>
      <c r="AG6" s="31" t="str">
        <f t="shared" ref="AG6:AG37" si="1">IF($AA6=0,"",D6/$AA6)</f>
        <v/>
      </c>
      <c r="AH6" s="31" t="str">
        <f t="shared" ref="AH6:AH37" si="2">IF($AA6=0,"",E6/$AA6)</f>
        <v/>
      </c>
      <c r="AI6" s="31" t="str">
        <f t="shared" ref="AI6:AI37" si="3">IF($AA6=0,"",F6/$AA6)</f>
        <v/>
      </c>
      <c r="AJ6" s="31" t="str">
        <f t="shared" ref="AJ6:AJ37" si="4">IF($AA6=0,"",G6/$AA6)</f>
        <v/>
      </c>
      <c r="AK6" s="31" t="str">
        <f t="shared" ref="AK6:AK37" si="5">IF($AA6=0,"",H6/$AA6)</f>
        <v/>
      </c>
      <c r="AL6" s="31" t="str">
        <f>IF($Y6=0,"",AC6/$Y6)</f>
        <v/>
      </c>
      <c r="AM6" s="31" t="str">
        <f t="shared" ref="AM6:AS6" si="6">IF($Y6=0,"",N6/$Y6)</f>
        <v/>
      </c>
      <c r="AN6" s="31" t="str">
        <f t="shared" si="6"/>
        <v/>
      </c>
      <c r="AO6" s="31" t="str">
        <f t="shared" si="6"/>
        <v/>
      </c>
      <c r="AP6" s="31" t="str">
        <f t="shared" si="6"/>
        <v/>
      </c>
      <c r="AQ6" s="31" t="str">
        <f t="shared" si="6"/>
        <v/>
      </c>
      <c r="AR6" s="31" t="str">
        <f t="shared" si="6"/>
        <v/>
      </c>
      <c r="AS6" s="31" t="str">
        <f t="shared" si="6"/>
        <v/>
      </c>
      <c r="AT6" s="31" t="str">
        <f>IF($Y6=0,"",V6/$Y6)</f>
        <v/>
      </c>
      <c r="AU6" s="32" t="str">
        <f>IF($Y6=0,"",W6/$Y6)</f>
        <v/>
      </c>
      <c r="BY6" s="54" t="str">
        <f>$B6</f>
        <v>2020</v>
      </c>
      <c r="BZ6" s="54" t="str">
        <f>$C6</f>
        <v>1</v>
      </c>
    </row>
    <row r="7" spans="1:78" s="1" customFormat="1" ht="16.5" customHeight="1" x14ac:dyDescent="0.25">
      <c r="A7" s="1" t="str">
        <f>IF(Leyendas!$E$2&lt;&gt;"",Leyendas!$E$2,IF(Leyendas!$D$2&lt;&gt;"",Leyendas!$D$2,Leyendas!$C$2))</f>
        <v>Hospital 01</v>
      </c>
      <c r="B7" s="1" t="str">
        <f>CONCATENATE(Leyendas!$K$2)</f>
        <v>2020</v>
      </c>
      <c r="C7" s="4" t="s">
        <v>34</v>
      </c>
      <c r="D7" s="5"/>
      <c r="E7" s="5"/>
      <c r="F7" s="48"/>
      <c r="G7" s="5"/>
      <c r="H7" s="5"/>
      <c r="I7" s="6"/>
      <c r="J7" s="6"/>
      <c r="K7" s="6"/>
      <c r="L7" s="6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59"/>
      <c r="Y7" s="62"/>
      <c r="Z7" s="30"/>
      <c r="AA7" s="30"/>
      <c r="AB7" s="30"/>
      <c r="AC7" s="63"/>
      <c r="AD7" s="61" t="str">
        <f t="shared" si="0"/>
        <v/>
      </c>
      <c r="AE7" s="31" t="str">
        <f t="shared" ref="AE7:AE57" si="7">IF(Y7=0,"",AA7/Y7)</f>
        <v/>
      </c>
      <c r="AF7" s="31" t="str">
        <f t="shared" ref="AF7:AF57" si="8">IF(Y7=0,"",AB7/Y7)</f>
        <v/>
      </c>
      <c r="AG7" s="31" t="str">
        <f t="shared" si="1"/>
        <v/>
      </c>
      <c r="AH7" s="31" t="str">
        <f t="shared" si="2"/>
        <v/>
      </c>
      <c r="AI7" s="31" t="str">
        <f t="shared" si="3"/>
        <v/>
      </c>
      <c r="AJ7" s="31" t="str">
        <f t="shared" si="4"/>
        <v/>
      </c>
      <c r="AK7" s="31" t="str">
        <f t="shared" si="5"/>
        <v/>
      </c>
      <c r="AL7" s="31" t="str">
        <f t="shared" ref="AL7:AL57" si="9">IF($Y7=0,"",AC7/$Y7)</f>
        <v/>
      </c>
      <c r="AM7" s="31" t="str">
        <f t="shared" ref="AM7:AM38" si="10">IF($Y7=0,"",N7/$Y7)</f>
        <v/>
      </c>
      <c r="AN7" s="31" t="str">
        <f t="shared" ref="AN7:AN38" si="11">IF($Y7=0,"",O7/$Y7)</f>
        <v/>
      </c>
      <c r="AO7" s="31" t="str">
        <f t="shared" ref="AO7:AO38" si="12">IF($Y7=0,"",P7/$Y7)</f>
        <v/>
      </c>
      <c r="AP7" s="31" t="str">
        <f t="shared" ref="AP7:AP38" si="13">IF($Y7=0,"",Q7/$Y7)</f>
        <v/>
      </c>
      <c r="AQ7" s="31" t="str">
        <f t="shared" ref="AQ7:AQ38" si="14">IF($Y7=0,"",R7/$Y7)</f>
        <v/>
      </c>
      <c r="AR7" s="31" t="str">
        <f t="shared" ref="AR7:AR38" si="15">IF($Y7=0,"",S7/$Y7)</f>
        <v/>
      </c>
      <c r="AS7" s="31" t="str">
        <f t="shared" ref="AS7:AS57" si="16">IF($Y7=0,"",T7/$Y7)</f>
        <v/>
      </c>
      <c r="AT7" s="31" t="str">
        <f t="shared" ref="AT7:AT37" si="17">IF($Y7=0,"",V7/$Y7)</f>
        <v/>
      </c>
      <c r="AU7" s="32" t="str">
        <f t="shared" ref="AU7:AU37" si="18">IF($Y7=0,"",W7/$Y7)</f>
        <v/>
      </c>
      <c r="BY7" s="54"/>
      <c r="BZ7" s="54" t="str">
        <f t="shared" ref="BZ7:BZ57" si="19">$C7</f>
        <v>2</v>
      </c>
    </row>
    <row r="8" spans="1:78" s="1" customFormat="1" ht="16.5" customHeight="1" x14ac:dyDescent="0.25">
      <c r="A8" s="1" t="str">
        <f>IF(Leyendas!$E$2&lt;&gt;"",Leyendas!$E$2,IF(Leyendas!$D$2&lt;&gt;"",Leyendas!$D$2,Leyendas!$C$2))</f>
        <v>Hospital 01</v>
      </c>
      <c r="B8" s="1" t="str">
        <f>CONCATENATE(Leyendas!$K$2)</f>
        <v>2020</v>
      </c>
      <c r="C8" s="4" t="s">
        <v>35</v>
      </c>
      <c r="D8" s="5"/>
      <c r="E8" s="5"/>
      <c r="F8" s="48"/>
      <c r="G8" s="5"/>
      <c r="H8" s="5"/>
      <c r="I8" s="6"/>
      <c r="J8" s="6"/>
      <c r="K8" s="6"/>
      <c r="L8" s="6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59"/>
      <c r="Y8" s="62"/>
      <c r="Z8" s="30"/>
      <c r="AA8" s="30"/>
      <c r="AB8" s="30"/>
      <c r="AC8" s="63"/>
      <c r="AD8" s="61" t="str">
        <f t="shared" si="0"/>
        <v/>
      </c>
      <c r="AE8" s="31" t="str">
        <f t="shared" si="7"/>
        <v/>
      </c>
      <c r="AF8" s="31" t="str">
        <f t="shared" si="8"/>
        <v/>
      </c>
      <c r="AG8" s="31" t="str">
        <f t="shared" si="1"/>
        <v/>
      </c>
      <c r="AH8" s="31" t="str">
        <f t="shared" si="2"/>
        <v/>
      </c>
      <c r="AI8" s="31" t="str">
        <f t="shared" si="3"/>
        <v/>
      </c>
      <c r="AJ8" s="31" t="str">
        <f t="shared" si="4"/>
        <v/>
      </c>
      <c r="AK8" s="31" t="str">
        <f t="shared" si="5"/>
        <v/>
      </c>
      <c r="AL8" s="31" t="str">
        <f t="shared" si="9"/>
        <v/>
      </c>
      <c r="AM8" s="31" t="str">
        <f t="shared" si="10"/>
        <v/>
      </c>
      <c r="AN8" s="31" t="str">
        <f t="shared" si="11"/>
        <v/>
      </c>
      <c r="AO8" s="31" t="str">
        <f t="shared" si="12"/>
        <v/>
      </c>
      <c r="AP8" s="31" t="str">
        <f t="shared" si="13"/>
        <v/>
      </c>
      <c r="AQ8" s="31" t="str">
        <f t="shared" si="14"/>
        <v/>
      </c>
      <c r="AR8" s="31" t="str">
        <f t="shared" si="15"/>
        <v/>
      </c>
      <c r="AS8" s="31" t="str">
        <f t="shared" si="16"/>
        <v/>
      </c>
      <c r="AT8" s="31" t="str">
        <f t="shared" si="17"/>
        <v/>
      </c>
      <c r="AU8" s="32" t="str">
        <f t="shared" si="18"/>
        <v/>
      </c>
      <c r="BY8" s="54"/>
      <c r="BZ8" s="54" t="str">
        <f t="shared" si="19"/>
        <v>3</v>
      </c>
    </row>
    <row r="9" spans="1:78" s="1" customFormat="1" ht="16.5" customHeight="1" x14ac:dyDescent="0.25">
      <c r="A9" s="1" t="str">
        <f>IF(Leyendas!$E$2&lt;&gt;"",Leyendas!$E$2,IF(Leyendas!$D$2&lt;&gt;"",Leyendas!$D$2,Leyendas!$C$2))</f>
        <v>Hospital 01</v>
      </c>
      <c r="B9" s="1" t="str">
        <f>CONCATENATE(Leyendas!$K$2)</f>
        <v>2020</v>
      </c>
      <c r="C9" s="4" t="s">
        <v>36</v>
      </c>
      <c r="D9" s="5"/>
      <c r="E9" s="5"/>
      <c r="F9" s="48"/>
      <c r="G9" s="5"/>
      <c r="H9" s="5"/>
      <c r="I9" s="6"/>
      <c r="J9" s="6"/>
      <c r="K9" s="6"/>
      <c r="L9" s="6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59"/>
      <c r="Y9" s="62"/>
      <c r="Z9" s="30"/>
      <c r="AA9" s="30"/>
      <c r="AB9" s="30"/>
      <c r="AC9" s="63"/>
      <c r="AD9" s="61" t="str">
        <f t="shared" si="0"/>
        <v/>
      </c>
      <c r="AE9" s="31" t="str">
        <f t="shared" si="7"/>
        <v/>
      </c>
      <c r="AF9" s="31" t="str">
        <f t="shared" si="8"/>
        <v/>
      </c>
      <c r="AG9" s="31" t="str">
        <f t="shared" si="1"/>
        <v/>
      </c>
      <c r="AH9" s="31" t="str">
        <f t="shared" si="2"/>
        <v/>
      </c>
      <c r="AI9" s="31" t="str">
        <f t="shared" si="3"/>
        <v/>
      </c>
      <c r="AJ9" s="31" t="str">
        <f t="shared" si="4"/>
        <v/>
      </c>
      <c r="AK9" s="31" t="str">
        <f t="shared" si="5"/>
        <v/>
      </c>
      <c r="AL9" s="31" t="str">
        <f t="shared" si="9"/>
        <v/>
      </c>
      <c r="AM9" s="31" t="str">
        <f t="shared" si="10"/>
        <v/>
      </c>
      <c r="AN9" s="31" t="str">
        <f t="shared" si="11"/>
        <v/>
      </c>
      <c r="AO9" s="31" t="str">
        <f t="shared" si="12"/>
        <v/>
      </c>
      <c r="AP9" s="31" t="str">
        <f t="shared" si="13"/>
        <v/>
      </c>
      <c r="AQ9" s="31" t="str">
        <f t="shared" si="14"/>
        <v/>
      </c>
      <c r="AR9" s="31" t="str">
        <f t="shared" si="15"/>
        <v/>
      </c>
      <c r="AS9" s="31" t="str">
        <f t="shared" si="16"/>
        <v/>
      </c>
      <c r="AT9" s="31" t="str">
        <f t="shared" si="17"/>
        <v/>
      </c>
      <c r="AU9" s="32" t="str">
        <f t="shared" si="18"/>
        <v/>
      </c>
      <c r="BY9" s="54"/>
      <c r="BZ9" s="54" t="str">
        <f t="shared" si="19"/>
        <v>4</v>
      </c>
    </row>
    <row r="10" spans="1:78" s="1" customFormat="1" ht="16.5" customHeight="1" x14ac:dyDescent="0.25">
      <c r="A10" s="1" t="str">
        <f>IF(Leyendas!$E$2&lt;&gt;"",Leyendas!$E$2,IF(Leyendas!$D$2&lt;&gt;"",Leyendas!$D$2,Leyendas!$C$2))</f>
        <v>Hospital 01</v>
      </c>
      <c r="B10" s="1" t="str">
        <f>CONCATENATE(Leyendas!$K$2)</f>
        <v>2020</v>
      </c>
      <c r="C10" s="4" t="s">
        <v>37</v>
      </c>
      <c r="D10" s="5"/>
      <c r="E10" s="5"/>
      <c r="F10" s="48"/>
      <c r="G10" s="5"/>
      <c r="H10" s="5"/>
      <c r="I10" s="7"/>
      <c r="J10" s="7"/>
      <c r="K10" s="7"/>
      <c r="L10" s="7"/>
      <c r="M10" s="7"/>
      <c r="N10" s="7">
        <v>20</v>
      </c>
      <c r="O10" s="7">
        <v>5</v>
      </c>
      <c r="P10" s="7">
        <v>8</v>
      </c>
      <c r="Q10" s="7">
        <v>5</v>
      </c>
      <c r="R10" s="7">
        <v>3</v>
      </c>
      <c r="S10" s="7">
        <v>4</v>
      </c>
      <c r="T10" s="7">
        <v>30</v>
      </c>
      <c r="U10" s="7"/>
      <c r="V10" s="7">
        <v>6</v>
      </c>
      <c r="W10" s="7">
        <v>7</v>
      </c>
      <c r="X10" s="59">
        <v>2</v>
      </c>
      <c r="Y10" s="62">
        <v>50</v>
      </c>
      <c r="Z10" s="57">
        <v>20</v>
      </c>
      <c r="AA10" s="57">
        <v>15</v>
      </c>
      <c r="AB10" s="57">
        <v>10</v>
      </c>
      <c r="AC10" s="64">
        <v>5</v>
      </c>
      <c r="AD10" s="61">
        <f t="shared" si="0"/>
        <v>0.4</v>
      </c>
      <c r="AE10" s="31">
        <f t="shared" si="7"/>
        <v>0.3</v>
      </c>
      <c r="AF10" s="31">
        <f t="shared" si="8"/>
        <v>0.2</v>
      </c>
      <c r="AG10" s="31">
        <f t="shared" si="1"/>
        <v>0</v>
      </c>
      <c r="AH10" s="31">
        <f t="shared" si="2"/>
        <v>0</v>
      </c>
      <c r="AI10" s="31">
        <f t="shared" si="3"/>
        <v>0</v>
      </c>
      <c r="AJ10" s="31">
        <f t="shared" si="4"/>
        <v>0</v>
      </c>
      <c r="AK10" s="31">
        <f t="shared" si="5"/>
        <v>0</v>
      </c>
      <c r="AL10" s="31">
        <f t="shared" si="9"/>
        <v>0.1</v>
      </c>
      <c r="AM10" s="31">
        <f t="shared" si="10"/>
        <v>0.4</v>
      </c>
      <c r="AN10" s="31">
        <f t="shared" si="11"/>
        <v>0.1</v>
      </c>
      <c r="AO10" s="31">
        <f t="shared" si="12"/>
        <v>0.16</v>
      </c>
      <c r="AP10" s="31">
        <f t="shared" si="13"/>
        <v>0.1</v>
      </c>
      <c r="AQ10" s="31">
        <f t="shared" si="14"/>
        <v>0.06</v>
      </c>
      <c r="AR10" s="31">
        <f t="shared" si="15"/>
        <v>0.08</v>
      </c>
      <c r="AS10" s="31">
        <f t="shared" si="16"/>
        <v>0.6</v>
      </c>
      <c r="AT10" s="31">
        <f t="shared" si="17"/>
        <v>0.12</v>
      </c>
      <c r="AU10" s="32">
        <f t="shared" si="18"/>
        <v>0.14000000000000001</v>
      </c>
      <c r="BY10" s="54"/>
      <c r="BZ10" s="54" t="str">
        <f t="shared" si="19"/>
        <v>5</v>
      </c>
    </row>
    <row r="11" spans="1:78" s="1" customFormat="1" ht="16.5" customHeight="1" x14ac:dyDescent="0.25">
      <c r="A11" s="1" t="str">
        <f>IF(Leyendas!$E$2&lt;&gt;"",Leyendas!$E$2,IF(Leyendas!$D$2&lt;&gt;"",Leyendas!$D$2,Leyendas!$C$2))</f>
        <v>Hospital 01</v>
      </c>
      <c r="B11" s="1" t="str">
        <f>CONCATENATE(Leyendas!$K$2)</f>
        <v>2020</v>
      </c>
      <c r="C11" s="4" t="s">
        <v>38</v>
      </c>
      <c r="D11" s="5"/>
      <c r="E11" s="5"/>
      <c r="F11" s="48"/>
      <c r="G11" s="5"/>
      <c r="H11" s="5"/>
      <c r="I11" s="7"/>
      <c r="J11" s="7"/>
      <c r="K11" s="7"/>
      <c r="L11" s="7"/>
      <c r="M11" s="7"/>
      <c r="N11" s="7">
        <v>20</v>
      </c>
      <c r="O11" s="7">
        <v>5</v>
      </c>
      <c r="P11" s="7">
        <v>6</v>
      </c>
      <c r="Q11" s="7">
        <v>5</v>
      </c>
      <c r="R11" s="7">
        <v>2</v>
      </c>
      <c r="S11" s="7">
        <v>3</v>
      </c>
      <c r="T11" s="7">
        <v>28</v>
      </c>
      <c r="U11" s="7"/>
      <c r="V11" s="7">
        <v>6</v>
      </c>
      <c r="W11" s="7">
        <v>7</v>
      </c>
      <c r="X11" s="59">
        <v>2</v>
      </c>
      <c r="Y11" s="62">
        <v>50</v>
      </c>
      <c r="Z11" s="57">
        <v>20</v>
      </c>
      <c r="AA11" s="57">
        <v>15</v>
      </c>
      <c r="AB11" s="57">
        <v>10</v>
      </c>
      <c r="AC11" s="64">
        <v>5</v>
      </c>
      <c r="AD11" s="61">
        <f t="shared" si="0"/>
        <v>0.4</v>
      </c>
      <c r="AE11" s="31">
        <f t="shared" si="7"/>
        <v>0.3</v>
      </c>
      <c r="AF11" s="31">
        <f t="shared" si="8"/>
        <v>0.2</v>
      </c>
      <c r="AG11" s="31">
        <f t="shared" si="1"/>
        <v>0</v>
      </c>
      <c r="AH11" s="31">
        <f t="shared" si="2"/>
        <v>0</v>
      </c>
      <c r="AI11" s="31">
        <f t="shared" si="3"/>
        <v>0</v>
      </c>
      <c r="AJ11" s="31">
        <f t="shared" si="4"/>
        <v>0</v>
      </c>
      <c r="AK11" s="31">
        <f t="shared" si="5"/>
        <v>0</v>
      </c>
      <c r="AL11" s="31">
        <f t="shared" si="9"/>
        <v>0.1</v>
      </c>
      <c r="AM11" s="31">
        <f t="shared" si="10"/>
        <v>0.4</v>
      </c>
      <c r="AN11" s="31">
        <f t="shared" si="11"/>
        <v>0.1</v>
      </c>
      <c r="AO11" s="31">
        <f t="shared" si="12"/>
        <v>0.12</v>
      </c>
      <c r="AP11" s="31">
        <f t="shared" si="13"/>
        <v>0.1</v>
      </c>
      <c r="AQ11" s="31">
        <f t="shared" si="14"/>
        <v>0.04</v>
      </c>
      <c r="AR11" s="31">
        <f t="shared" si="15"/>
        <v>0.06</v>
      </c>
      <c r="AS11" s="31">
        <f t="shared" si="16"/>
        <v>0.56000000000000005</v>
      </c>
      <c r="AT11" s="31">
        <f t="shared" si="17"/>
        <v>0.12</v>
      </c>
      <c r="AU11" s="32">
        <f t="shared" si="18"/>
        <v>0.14000000000000001</v>
      </c>
      <c r="BY11" s="54"/>
      <c r="BZ11" s="54" t="str">
        <f t="shared" si="19"/>
        <v>6</v>
      </c>
    </row>
    <row r="12" spans="1:78" s="1" customFormat="1" ht="16.5" customHeight="1" x14ac:dyDescent="0.25">
      <c r="A12" s="1" t="str">
        <f>IF(Leyendas!$E$2&lt;&gt;"",Leyendas!$E$2,IF(Leyendas!$D$2&lt;&gt;"",Leyendas!$D$2,Leyendas!$C$2))</f>
        <v>Hospital 01</v>
      </c>
      <c r="B12" s="1" t="str">
        <f>CONCATENATE(Leyendas!$K$2)</f>
        <v>2020</v>
      </c>
      <c r="C12" s="4" t="s">
        <v>39</v>
      </c>
      <c r="D12" s="5"/>
      <c r="E12" s="5"/>
      <c r="F12" s="48"/>
      <c r="G12" s="5"/>
      <c r="H12" s="5"/>
      <c r="I12" s="7"/>
      <c r="J12" s="7"/>
      <c r="K12" s="7"/>
      <c r="L12" s="7"/>
      <c r="M12" s="7"/>
      <c r="N12" s="7">
        <v>15</v>
      </c>
      <c r="O12" s="7">
        <v>5</v>
      </c>
      <c r="P12" s="7">
        <v>12</v>
      </c>
      <c r="Q12" s="7">
        <v>5</v>
      </c>
      <c r="R12" s="7">
        <v>1</v>
      </c>
      <c r="S12" s="7">
        <v>2</v>
      </c>
      <c r="T12" s="7">
        <v>26</v>
      </c>
      <c r="U12" s="7"/>
      <c r="V12" s="7">
        <v>3</v>
      </c>
      <c r="W12" s="7">
        <v>7</v>
      </c>
      <c r="X12" s="59">
        <v>2</v>
      </c>
      <c r="Y12" s="62">
        <v>50</v>
      </c>
      <c r="Z12" s="57">
        <v>20</v>
      </c>
      <c r="AA12" s="57">
        <v>10</v>
      </c>
      <c r="AB12" s="57">
        <v>10</v>
      </c>
      <c r="AC12" s="64">
        <v>5</v>
      </c>
      <c r="AD12" s="61">
        <f t="shared" si="0"/>
        <v>0.4</v>
      </c>
      <c r="AE12" s="31">
        <f t="shared" si="7"/>
        <v>0.2</v>
      </c>
      <c r="AF12" s="31">
        <f t="shared" si="8"/>
        <v>0.2</v>
      </c>
      <c r="AG12" s="31">
        <f t="shared" si="1"/>
        <v>0</v>
      </c>
      <c r="AH12" s="31">
        <f t="shared" si="2"/>
        <v>0</v>
      </c>
      <c r="AI12" s="31">
        <f t="shared" si="3"/>
        <v>0</v>
      </c>
      <c r="AJ12" s="31">
        <f t="shared" si="4"/>
        <v>0</v>
      </c>
      <c r="AK12" s="31">
        <f t="shared" si="5"/>
        <v>0</v>
      </c>
      <c r="AL12" s="31">
        <f t="shared" si="9"/>
        <v>0.1</v>
      </c>
      <c r="AM12" s="31">
        <f t="shared" si="10"/>
        <v>0.3</v>
      </c>
      <c r="AN12" s="31">
        <f t="shared" si="11"/>
        <v>0.1</v>
      </c>
      <c r="AO12" s="31">
        <f t="shared" si="12"/>
        <v>0.24</v>
      </c>
      <c r="AP12" s="31">
        <f t="shared" si="13"/>
        <v>0.1</v>
      </c>
      <c r="AQ12" s="31">
        <f t="shared" si="14"/>
        <v>0.02</v>
      </c>
      <c r="AR12" s="31">
        <f t="shared" si="15"/>
        <v>0.04</v>
      </c>
      <c r="AS12" s="31">
        <f t="shared" si="16"/>
        <v>0.52</v>
      </c>
      <c r="AT12" s="31">
        <f t="shared" si="17"/>
        <v>0.06</v>
      </c>
      <c r="AU12" s="32">
        <f t="shared" si="18"/>
        <v>0.14000000000000001</v>
      </c>
      <c r="BY12" s="54"/>
      <c r="BZ12" s="54" t="str">
        <f t="shared" si="19"/>
        <v>7</v>
      </c>
    </row>
    <row r="13" spans="1:78" s="1" customFormat="1" ht="16.5" customHeight="1" x14ac:dyDescent="0.25">
      <c r="A13" s="1" t="str">
        <f>IF(Leyendas!$E$2&lt;&gt;"",Leyendas!$E$2,IF(Leyendas!$D$2&lt;&gt;"",Leyendas!$D$2,Leyendas!$C$2))</f>
        <v>Hospital 01</v>
      </c>
      <c r="B13" s="1" t="str">
        <f>CONCATENATE(Leyendas!$K$2)</f>
        <v>2020</v>
      </c>
      <c r="C13" s="4" t="s">
        <v>40</v>
      </c>
      <c r="D13" s="5"/>
      <c r="E13" s="5"/>
      <c r="F13" s="48"/>
      <c r="G13" s="5"/>
      <c r="H13" s="5"/>
      <c r="I13" s="7"/>
      <c r="J13" s="7"/>
      <c r="K13" s="7"/>
      <c r="L13" s="7"/>
      <c r="M13" s="7"/>
      <c r="N13" s="7">
        <v>10</v>
      </c>
      <c r="O13" s="7">
        <v>15</v>
      </c>
      <c r="P13" s="7">
        <v>15</v>
      </c>
      <c r="Q13" s="7">
        <v>5</v>
      </c>
      <c r="R13" s="7">
        <v>3</v>
      </c>
      <c r="S13" s="7">
        <v>1</v>
      </c>
      <c r="T13" s="7">
        <v>24</v>
      </c>
      <c r="U13" s="7"/>
      <c r="V13" s="7">
        <v>3</v>
      </c>
      <c r="W13" s="7">
        <v>7</v>
      </c>
      <c r="X13" s="59">
        <v>2</v>
      </c>
      <c r="Y13" s="62">
        <v>50</v>
      </c>
      <c r="Z13" s="57">
        <v>20</v>
      </c>
      <c r="AA13" s="57">
        <v>5</v>
      </c>
      <c r="AB13" s="57">
        <v>10</v>
      </c>
      <c r="AC13" s="64">
        <v>5</v>
      </c>
      <c r="AD13" s="61">
        <f t="shared" si="0"/>
        <v>0.4</v>
      </c>
      <c r="AE13" s="31">
        <f t="shared" si="7"/>
        <v>0.1</v>
      </c>
      <c r="AF13" s="31">
        <f t="shared" si="8"/>
        <v>0.2</v>
      </c>
      <c r="AG13" s="31">
        <f t="shared" si="1"/>
        <v>0</v>
      </c>
      <c r="AH13" s="31">
        <f t="shared" si="2"/>
        <v>0</v>
      </c>
      <c r="AI13" s="31">
        <f t="shared" si="3"/>
        <v>0</v>
      </c>
      <c r="AJ13" s="31">
        <f t="shared" si="4"/>
        <v>0</v>
      </c>
      <c r="AK13" s="31">
        <f t="shared" si="5"/>
        <v>0</v>
      </c>
      <c r="AL13" s="31">
        <f t="shared" si="9"/>
        <v>0.1</v>
      </c>
      <c r="AM13" s="31">
        <f t="shared" si="10"/>
        <v>0.2</v>
      </c>
      <c r="AN13" s="31">
        <f t="shared" si="11"/>
        <v>0.3</v>
      </c>
      <c r="AO13" s="31">
        <f t="shared" si="12"/>
        <v>0.3</v>
      </c>
      <c r="AP13" s="31">
        <f t="shared" si="13"/>
        <v>0.1</v>
      </c>
      <c r="AQ13" s="31">
        <f t="shared" si="14"/>
        <v>0.06</v>
      </c>
      <c r="AR13" s="31">
        <f t="shared" si="15"/>
        <v>0.02</v>
      </c>
      <c r="AS13" s="31">
        <f t="shared" si="16"/>
        <v>0.48</v>
      </c>
      <c r="AT13" s="31">
        <f t="shared" si="17"/>
        <v>0.06</v>
      </c>
      <c r="AU13" s="32">
        <f t="shared" si="18"/>
        <v>0.14000000000000001</v>
      </c>
      <c r="BY13" s="54"/>
      <c r="BZ13" s="54" t="str">
        <f t="shared" si="19"/>
        <v>8</v>
      </c>
    </row>
    <row r="14" spans="1:78" s="1" customFormat="1" ht="16.5" customHeight="1" x14ac:dyDescent="0.25">
      <c r="A14" s="1" t="str">
        <f>IF(Leyendas!$E$2&lt;&gt;"",Leyendas!$E$2,IF(Leyendas!$D$2&lt;&gt;"",Leyendas!$D$2,Leyendas!$C$2))</f>
        <v>Hospital 01</v>
      </c>
      <c r="B14" s="1" t="str">
        <f>CONCATENATE(Leyendas!$K$2)</f>
        <v>2020</v>
      </c>
      <c r="C14" s="4" t="s">
        <v>41</v>
      </c>
      <c r="D14" s="5"/>
      <c r="E14" s="5"/>
      <c r="F14" s="48"/>
      <c r="G14" s="5"/>
      <c r="H14" s="5"/>
      <c r="I14" s="7"/>
      <c r="J14" s="7"/>
      <c r="K14" s="7"/>
      <c r="L14" s="7"/>
      <c r="M14" s="7"/>
      <c r="N14" s="7">
        <v>15</v>
      </c>
      <c r="O14" s="7">
        <v>5</v>
      </c>
      <c r="P14" s="7">
        <v>4</v>
      </c>
      <c r="Q14" s="7">
        <v>5</v>
      </c>
      <c r="R14" s="7">
        <v>2</v>
      </c>
      <c r="S14" s="7">
        <v>2</v>
      </c>
      <c r="T14" s="7">
        <v>26</v>
      </c>
      <c r="U14" s="7"/>
      <c r="V14" s="7">
        <v>3</v>
      </c>
      <c r="W14" s="7">
        <v>7</v>
      </c>
      <c r="X14" s="59">
        <v>2</v>
      </c>
      <c r="Y14" s="62">
        <v>50</v>
      </c>
      <c r="Z14" s="57">
        <v>20</v>
      </c>
      <c r="AA14" s="57">
        <v>10</v>
      </c>
      <c r="AB14" s="57">
        <v>10</v>
      </c>
      <c r="AC14" s="64">
        <v>5</v>
      </c>
      <c r="AD14" s="61">
        <f t="shared" si="0"/>
        <v>0.4</v>
      </c>
      <c r="AE14" s="31">
        <f t="shared" si="7"/>
        <v>0.2</v>
      </c>
      <c r="AF14" s="31">
        <f t="shared" si="8"/>
        <v>0.2</v>
      </c>
      <c r="AG14" s="31">
        <f t="shared" si="1"/>
        <v>0</v>
      </c>
      <c r="AH14" s="31">
        <f t="shared" si="2"/>
        <v>0</v>
      </c>
      <c r="AI14" s="31">
        <f t="shared" si="3"/>
        <v>0</v>
      </c>
      <c r="AJ14" s="31">
        <f t="shared" si="4"/>
        <v>0</v>
      </c>
      <c r="AK14" s="31">
        <f t="shared" si="5"/>
        <v>0</v>
      </c>
      <c r="AL14" s="31">
        <f t="shared" si="9"/>
        <v>0.1</v>
      </c>
      <c r="AM14" s="31">
        <f t="shared" si="10"/>
        <v>0.3</v>
      </c>
      <c r="AN14" s="31">
        <f t="shared" si="11"/>
        <v>0.1</v>
      </c>
      <c r="AO14" s="31">
        <f t="shared" si="12"/>
        <v>0.08</v>
      </c>
      <c r="AP14" s="31">
        <f t="shared" si="13"/>
        <v>0.1</v>
      </c>
      <c r="AQ14" s="31">
        <f t="shared" si="14"/>
        <v>0.04</v>
      </c>
      <c r="AR14" s="31">
        <f t="shared" si="15"/>
        <v>0.04</v>
      </c>
      <c r="AS14" s="31">
        <f t="shared" si="16"/>
        <v>0.52</v>
      </c>
      <c r="AT14" s="31">
        <f t="shared" si="17"/>
        <v>0.06</v>
      </c>
      <c r="AU14" s="32">
        <f t="shared" si="18"/>
        <v>0.14000000000000001</v>
      </c>
      <c r="BY14" s="54"/>
      <c r="BZ14" s="54" t="str">
        <f t="shared" si="19"/>
        <v>9</v>
      </c>
    </row>
    <row r="15" spans="1:78" s="1" customFormat="1" ht="16.5" customHeight="1" x14ac:dyDescent="0.25">
      <c r="A15" s="1" t="str">
        <f>IF(Leyendas!$E$2&lt;&gt;"",Leyendas!$E$2,IF(Leyendas!$D$2&lt;&gt;"",Leyendas!$D$2,Leyendas!$C$2))</f>
        <v>Hospital 01</v>
      </c>
      <c r="B15" s="1" t="str">
        <f>CONCATENATE(Leyendas!$K$2)</f>
        <v>2020</v>
      </c>
      <c r="C15" s="4" t="s">
        <v>42</v>
      </c>
      <c r="D15" s="5"/>
      <c r="E15" s="5"/>
      <c r="F15" s="48"/>
      <c r="G15" s="5"/>
      <c r="H15" s="5"/>
      <c r="I15" s="7"/>
      <c r="J15" s="7"/>
      <c r="K15" s="7"/>
      <c r="L15" s="7"/>
      <c r="M15" s="7"/>
      <c r="N15" s="7">
        <v>20</v>
      </c>
      <c r="O15" s="7">
        <v>5</v>
      </c>
      <c r="P15" s="7">
        <v>3</v>
      </c>
      <c r="Q15" s="7">
        <v>5</v>
      </c>
      <c r="R15" s="7">
        <v>1</v>
      </c>
      <c r="S15" s="7">
        <v>3</v>
      </c>
      <c r="T15" s="7">
        <v>28</v>
      </c>
      <c r="U15" s="7"/>
      <c r="V15" s="7">
        <v>6</v>
      </c>
      <c r="W15" s="7">
        <v>7</v>
      </c>
      <c r="X15" s="59">
        <v>2</v>
      </c>
      <c r="Y15" s="62">
        <v>50</v>
      </c>
      <c r="Z15" s="57">
        <v>20</v>
      </c>
      <c r="AA15" s="57">
        <v>15</v>
      </c>
      <c r="AB15" s="57">
        <v>10</v>
      </c>
      <c r="AC15" s="64">
        <v>5</v>
      </c>
      <c r="AD15" s="61">
        <f t="shared" si="0"/>
        <v>0.4</v>
      </c>
      <c r="AE15" s="31">
        <f t="shared" si="7"/>
        <v>0.3</v>
      </c>
      <c r="AF15" s="31">
        <f t="shared" si="8"/>
        <v>0.2</v>
      </c>
      <c r="AG15" s="31">
        <f t="shared" si="1"/>
        <v>0</v>
      </c>
      <c r="AH15" s="31">
        <f t="shared" si="2"/>
        <v>0</v>
      </c>
      <c r="AI15" s="31">
        <f t="shared" si="3"/>
        <v>0</v>
      </c>
      <c r="AJ15" s="31">
        <f t="shared" si="4"/>
        <v>0</v>
      </c>
      <c r="AK15" s="31">
        <f t="shared" si="5"/>
        <v>0</v>
      </c>
      <c r="AL15" s="31">
        <f t="shared" si="9"/>
        <v>0.1</v>
      </c>
      <c r="AM15" s="31">
        <f t="shared" si="10"/>
        <v>0.4</v>
      </c>
      <c r="AN15" s="31">
        <f t="shared" si="11"/>
        <v>0.1</v>
      </c>
      <c r="AO15" s="31">
        <f t="shared" si="12"/>
        <v>0.06</v>
      </c>
      <c r="AP15" s="31">
        <f t="shared" si="13"/>
        <v>0.1</v>
      </c>
      <c r="AQ15" s="31">
        <f t="shared" si="14"/>
        <v>0.02</v>
      </c>
      <c r="AR15" s="31">
        <f t="shared" si="15"/>
        <v>0.06</v>
      </c>
      <c r="AS15" s="31">
        <f t="shared" si="16"/>
        <v>0.56000000000000005</v>
      </c>
      <c r="AT15" s="31">
        <f t="shared" si="17"/>
        <v>0.12</v>
      </c>
      <c r="AU15" s="32">
        <f t="shared" si="18"/>
        <v>0.14000000000000001</v>
      </c>
      <c r="BY15" s="54"/>
      <c r="BZ15" s="54" t="str">
        <f t="shared" si="19"/>
        <v>10</v>
      </c>
    </row>
    <row r="16" spans="1:78" s="1" customFormat="1" ht="16.5" customHeight="1" x14ac:dyDescent="0.25">
      <c r="A16" s="1" t="str">
        <f>IF(Leyendas!$E$2&lt;&gt;"",Leyendas!$E$2,IF(Leyendas!$D$2&lt;&gt;"",Leyendas!$D$2,Leyendas!$C$2))</f>
        <v>Hospital 01</v>
      </c>
      <c r="B16" s="1" t="str">
        <f>CONCATENATE(Leyendas!$K$2)</f>
        <v>2020</v>
      </c>
      <c r="C16" s="4" t="s">
        <v>43</v>
      </c>
      <c r="D16" s="5"/>
      <c r="E16" s="5"/>
      <c r="F16" s="48"/>
      <c r="G16" s="5"/>
      <c r="H16" s="5"/>
      <c r="I16" s="7"/>
      <c r="J16" s="7"/>
      <c r="K16" s="7"/>
      <c r="L16" s="7"/>
      <c r="M16" s="7"/>
      <c r="N16" s="7">
        <v>20</v>
      </c>
      <c r="O16" s="7">
        <v>5</v>
      </c>
      <c r="P16" s="7">
        <v>6</v>
      </c>
      <c r="Q16" s="7">
        <v>5</v>
      </c>
      <c r="R16" s="7">
        <v>3</v>
      </c>
      <c r="S16" s="7">
        <v>4</v>
      </c>
      <c r="T16" s="7">
        <v>30</v>
      </c>
      <c r="U16" s="7"/>
      <c r="V16" s="7">
        <v>6</v>
      </c>
      <c r="W16" s="7">
        <v>7</v>
      </c>
      <c r="X16" s="59">
        <v>2</v>
      </c>
      <c r="Y16" s="62">
        <v>50</v>
      </c>
      <c r="Z16" s="57">
        <v>20</v>
      </c>
      <c r="AA16" s="57">
        <v>15</v>
      </c>
      <c r="AB16" s="57">
        <v>10</v>
      </c>
      <c r="AC16" s="64">
        <v>5</v>
      </c>
      <c r="AD16" s="61">
        <f t="shared" si="0"/>
        <v>0.4</v>
      </c>
      <c r="AE16" s="31">
        <f t="shared" si="7"/>
        <v>0.3</v>
      </c>
      <c r="AF16" s="31">
        <f t="shared" si="8"/>
        <v>0.2</v>
      </c>
      <c r="AG16" s="31">
        <f t="shared" si="1"/>
        <v>0</v>
      </c>
      <c r="AH16" s="31">
        <f t="shared" si="2"/>
        <v>0</v>
      </c>
      <c r="AI16" s="31">
        <f t="shared" si="3"/>
        <v>0</v>
      </c>
      <c r="AJ16" s="31">
        <f t="shared" si="4"/>
        <v>0</v>
      </c>
      <c r="AK16" s="31">
        <f t="shared" si="5"/>
        <v>0</v>
      </c>
      <c r="AL16" s="31">
        <f t="shared" si="9"/>
        <v>0.1</v>
      </c>
      <c r="AM16" s="31">
        <f t="shared" si="10"/>
        <v>0.4</v>
      </c>
      <c r="AN16" s="31">
        <f t="shared" si="11"/>
        <v>0.1</v>
      </c>
      <c r="AO16" s="31">
        <f t="shared" si="12"/>
        <v>0.12</v>
      </c>
      <c r="AP16" s="31">
        <f t="shared" si="13"/>
        <v>0.1</v>
      </c>
      <c r="AQ16" s="31">
        <f t="shared" si="14"/>
        <v>0.06</v>
      </c>
      <c r="AR16" s="31">
        <f t="shared" si="15"/>
        <v>0.08</v>
      </c>
      <c r="AS16" s="31">
        <f t="shared" si="16"/>
        <v>0.6</v>
      </c>
      <c r="AT16" s="31">
        <f t="shared" si="17"/>
        <v>0.12</v>
      </c>
      <c r="AU16" s="32">
        <f t="shared" si="18"/>
        <v>0.14000000000000001</v>
      </c>
      <c r="BY16" s="54"/>
      <c r="BZ16" s="54" t="str">
        <f t="shared" si="19"/>
        <v>11</v>
      </c>
    </row>
    <row r="17" spans="1:78" s="1" customFormat="1" ht="16.5" customHeight="1" x14ac:dyDescent="0.25">
      <c r="A17" s="1" t="str">
        <f>IF(Leyendas!$E$2&lt;&gt;"",Leyendas!$E$2,IF(Leyendas!$D$2&lt;&gt;"",Leyendas!$D$2,Leyendas!$C$2))</f>
        <v>Hospital 01</v>
      </c>
      <c r="B17" s="1" t="str">
        <f>CONCATENATE(Leyendas!$K$2)</f>
        <v>2020</v>
      </c>
      <c r="C17" s="4" t="s">
        <v>44</v>
      </c>
      <c r="D17" s="5"/>
      <c r="E17" s="5"/>
      <c r="F17" s="48"/>
      <c r="G17" s="5"/>
      <c r="H17" s="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59"/>
      <c r="Y17" s="62"/>
      <c r="Z17" s="30"/>
      <c r="AA17" s="30"/>
      <c r="AB17" s="30"/>
      <c r="AC17" s="63"/>
      <c r="AD17" s="61" t="str">
        <f t="shared" si="0"/>
        <v/>
      </c>
      <c r="AE17" s="31" t="str">
        <f t="shared" si="7"/>
        <v/>
      </c>
      <c r="AF17" s="31" t="str">
        <f t="shared" si="8"/>
        <v/>
      </c>
      <c r="AG17" s="31" t="str">
        <f t="shared" si="1"/>
        <v/>
      </c>
      <c r="AH17" s="31" t="str">
        <f t="shared" si="2"/>
        <v/>
      </c>
      <c r="AI17" s="31" t="str">
        <f t="shared" si="3"/>
        <v/>
      </c>
      <c r="AJ17" s="31" t="str">
        <f t="shared" si="4"/>
        <v/>
      </c>
      <c r="AK17" s="31" t="str">
        <f t="shared" si="5"/>
        <v/>
      </c>
      <c r="AL17" s="31" t="str">
        <f t="shared" si="9"/>
        <v/>
      </c>
      <c r="AM17" s="31" t="str">
        <f t="shared" si="10"/>
        <v/>
      </c>
      <c r="AN17" s="31" t="str">
        <f t="shared" si="11"/>
        <v/>
      </c>
      <c r="AO17" s="31" t="str">
        <f t="shared" si="12"/>
        <v/>
      </c>
      <c r="AP17" s="31" t="str">
        <f t="shared" si="13"/>
        <v/>
      </c>
      <c r="AQ17" s="31" t="str">
        <f t="shared" si="14"/>
        <v/>
      </c>
      <c r="AR17" s="31" t="str">
        <f t="shared" si="15"/>
        <v/>
      </c>
      <c r="AS17" s="31" t="str">
        <f t="shared" si="16"/>
        <v/>
      </c>
      <c r="AT17" s="31" t="str">
        <f t="shared" si="17"/>
        <v/>
      </c>
      <c r="AU17" s="32" t="str">
        <f t="shared" si="18"/>
        <v/>
      </c>
      <c r="BY17" s="54"/>
      <c r="BZ17" s="54" t="str">
        <f t="shared" si="19"/>
        <v>12</v>
      </c>
    </row>
    <row r="18" spans="1:78" s="1" customFormat="1" ht="16.5" customHeight="1" x14ac:dyDescent="0.25">
      <c r="A18" s="1" t="str">
        <f>IF(Leyendas!$E$2&lt;&gt;"",Leyendas!$E$2,IF(Leyendas!$D$2&lt;&gt;"",Leyendas!$D$2,Leyendas!$C$2))</f>
        <v>Hospital 01</v>
      </c>
      <c r="B18" s="1" t="str">
        <f>CONCATENATE(Leyendas!$K$2)</f>
        <v>2020</v>
      </c>
      <c r="C18" s="4" t="s">
        <v>45</v>
      </c>
      <c r="D18" s="8"/>
      <c r="E18" s="8"/>
      <c r="F18" s="49"/>
      <c r="G18" s="8"/>
      <c r="H18" s="8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59"/>
      <c r="Y18" s="62"/>
      <c r="Z18" s="30"/>
      <c r="AA18" s="30"/>
      <c r="AB18" s="30"/>
      <c r="AC18" s="63"/>
      <c r="AD18" s="61" t="str">
        <f t="shared" si="0"/>
        <v/>
      </c>
      <c r="AE18" s="31" t="str">
        <f t="shared" si="7"/>
        <v/>
      </c>
      <c r="AF18" s="31" t="str">
        <f t="shared" si="8"/>
        <v/>
      </c>
      <c r="AG18" s="31" t="str">
        <f t="shared" si="1"/>
        <v/>
      </c>
      <c r="AH18" s="31" t="str">
        <f t="shared" si="2"/>
        <v/>
      </c>
      <c r="AI18" s="31" t="str">
        <f t="shared" si="3"/>
        <v/>
      </c>
      <c r="AJ18" s="31" t="str">
        <f t="shared" si="4"/>
        <v/>
      </c>
      <c r="AK18" s="31" t="str">
        <f t="shared" si="5"/>
        <v/>
      </c>
      <c r="AL18" s="31" t="str">
        <f t="shared" si="9"/>
        <v/>
      </c>
      <c r="AM18" s="31" t="str">
        <f t="shared" si="10"/>
        <v/>
      </c>
      <c r="AN18" s="31" t="str">
        <f t="shared" si="11"/>
        <v/>
      </c>
      <c r="AO18" s="31" t="str">
        <f t="shared" si="12"/>
        <v/>
      </c>
      <c r="AP18" s="31" t="str">
        <f t="shared" si="13"/>
        <v/>
      </c>
      <c r="AQ18" s="31" t="str">
        <f t="shared" si="14"/>
        <v/>
      </c>
      <c r="AR18" s="31" t="str">
        <f t="shared" si="15"/>
        <v/>
      </c>
      <c r="AS18" s="31" t="str">
        <f t="shared" si="16"/>
        <v/>
      </c>
      <c r="AT18" s="31" t="str">
        <f t="shared" si="17"/>
        <v/>
      </c>
      <c r="AU18" s="32" t="str">
        <f t="shared" si="18"/>
        <v/>
      </c>
      <c r="BY18" s="54"/>
      <c r="BZ18" s="54" t="str">
        <f t="shared" si="19"/>
        <v>13</v>
      </c>
    </row>
    <row r="19" spans="1:78" s="1" customFormat="1" ht="16.5" customHeight="1" x14ac:dyDescent="0.25">
      <c r="A19" s="1" t="str">
        <f>IF(Leyendas!$E$2&lt;&gt;"",Leyendas!$E$2,IF(Leyendas!$D$2&lt;&gt;"",Leyendas!$D$2,Leyendas!$C$2))</f>
        <v>Hospital 01</v>
      </c>
      <c r="B19" s="1" t="str">
        <f>CONCATENATE(Leyendas!$K$2)</f>
        <v>2020</v>
      </c>
      <c r="C19" s="4" t="s">
        <v>46</v>
      </c>
      <c r="D19" s="5"/>
      <c r="E19" s="5"/>
      <c r="F19" s="48"/>
      <c r="G19" s="5"/>
      <c r="H19" s="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59"/>
      <c r="Y19" s="62"/>
      <c r="Z19" s="30"/>
      <c r="AA19" s="30"/>
      <c r="AB19" s="30"/>
      <c r="AC19" s="63"/>
      <c r="AD19" s="61" t="str">
        <f t="shared" si="0"/>
        <v/>
      </c>
      <c r="AE19" s="31" t="str">
        <f t="shared" si="7"/>
        <v/>
      </c>
      <c r="AF19" s="31" t="str">
        <f t="shared" si="8"/>
        <v/>
      </c>
      <c r="AG19" s="31" t="str">
        <f t="shared" si="1"/>
        <v/>
      </c>
      <c r="AH19" s="31" t="str">
        <f t="shared" si="2"/>
        <v/>
      </c>
      <c r="AI19" s="31" t="str">
        <f t="shared" si="3"/>
        <v/>
      </c>
      <c r="AJ19" s="31" t="str">
        <f t="shared" si="4"/>
        <v/>
      </c>
      <c r="AK19" s="31" t="str">
        <f t="shared" si="5"/>
        <v/>
      </c>
      <c r="AL19" s="31" t="str">
        <f t="shared" si="9"/>
        <v/>
      </c>
      <c r="AM19" s="31" t="str">
        <f t="shared" si="10"/>
        <v/>
      </c>
      <c r="AN19" s="31" t="str">
        <f t="shared" si="11"/>
        <v/>
      </c>
      <c r="AO19" s="31" t="str">
        <f t="shared" si="12"/>
        <v/>
      </c>
      <c r="AP19" s="31" t="str">
        <f t="shared" si="13"/>
        <v/>
      </c>
      <c r="AQ19" s="31" t="str">
        <f t="shared" si="14"/>
        <v/>
      </c>
      <c r="AR19" s="31" t="str">
        <f t="shared" si="15"/>
        <v/>
      </c>
      <c r="AS19" s="31" t="str">
        <f t="shared" si="16"/>
        <v/>
      </c>
      <c r="AT19" s="31" t="str">
        <f t="shared" si="17"/>
        <v/>
      </c>
      <c r="AU19" s="32" t="str">
        <f t="shared" si="18"/>
        <v/>
      </c>
      <c r="BY19" s="54"/>
      <c r="BZ19" s="54" t="str">
        <f t="shared" si="19"/>
        <v>14</v>
      </c>
    </row>
    <row r="20" spans="1:78" s="1" customFormat="1" ht="16.5" customHeight="1" x14ac:dyDescent="0.25">
      <c r="A20" s="1" t="str">
        <f>IF(Leyendas!$E$2&lt;&gt;"",Leyendas!$E$2,IF(Leyendas!$D$2&lt;&gt;"",Leyendas!$D$2,Leyendas!$C$2))</f>
        <v>Hospital 01</v>
      </c>
      <c r="B20" s="1" t="str">
        <f>CONCATENATE(Leyendas!$K$2)</f>
        <v>2020</v>
      </c>
      <c r="C20" s="4" t="s">
        <v>47</v>
      </c>
      <c r="D20" s="5"/>
      <c r="E20" s="5"/>
      <c r="F20" s="48"/>
      <c r="G20" s="5"/>
      <c r="H20" s="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59"/>
      <c r="Y20" s="62"/>
      <c r="Z20" s="30"/>
      <c r="AA20" s="30"/>
      <c r="AB20" s="30"/>
      <c r="AC20" s="63"/>
      <c r="AD20" s="61" t="str">
        <f t="shared" si="0"/>
        <v/>
      </c>
      <c r="AE20" s="31" t="str">
        <f t="shared" si="7"/>
        <v/>
      </c>
      <c r="AF20" s="31" t="str">
        <f t="shared" si="8"/>
        <v/>
      </c>
      <c r="AG20" s="31" t="str">
        <f t="shared" si="1"/>
        <v/>
      </c>
      <c r="AH20" s="31" t="str">
        <f t="shared" si="2"/>
        <v/>
      </c>
      <c r="AI20" s="31" t="str">
        <f t="shared" si="3"/>
        <v/>
      </c>
      <c r="AJ20" s="31" t="str">
        <f t="shared" si="4"/>
        <v/>
      </c>
      <c r="AK20" s="31" t="str">
        <f t="shared" si="5"/>
        <v/>
      </c>
      <c r="AL20" s="31" t="str">
        <f t="shared" si="9"/>
        <v/>
      </c>
      <c r="AM20" s="31" t="str">
        <f t="shared" si="10"/>
        <v/>
      </c>
      <c r="AN20" s="31" t="str">
        <f t="shared" si="11"/>
        <v/>
      </c>
      <c r="AO20" s="31" t="str">
        <f t="shared" si="12"/>
        <v/>
      </c>
      <c r="AP20" s="31" t="str">
        <f t="shared" si="13"/>
        <v/>
      </c>
      <c r="AQ20" s="31" t="str">
        <f t="shared" si="14"/>
        <v/>
      </c>
      <c r="AR20" s="31" t="str">
        <f t="shared" si="15"/>
        <v/>
      </c>
      <c r="AS20" s="31" t="str">
        <f t="shared" si="16"/>
        <v/>
      </c>
      <c r="AT20" s="31" t="str">
        <f t="shared" si="17"/>
        <v/>
      </c>
      <c r="AU20" s="32" t="str">
        <f t="shared" si="18"/>
        <v/>
      </c>
      <c r="BY20" s="54"/>
      <c r="BZ20" s="54" t="str">
        <f t="shared" si="19"/>
        <v>15</v>
      </c>
    </row>
    <row r="21" spans="1:78" s="10" customFormat="1" ht="16.5" customHeight="1" x14ac:dyDescent="0.25">
      <c r="A21" s="1" t="str">
        <f>IF(Leyendas!$E$2&lt;&gt;"",Leyendas!$E$2,IF(Leyendas!$D$2&lt;&gt;"",Leyendas!$D$2,Leyendas!$C$2))</f>
        <v>Hospital 01</v>
      </c>
      <c r="B21" s="1" t="str">
        <f>CONCATENATE(Leyendas!$K$2)</f>
        <v>2020</v>
      </c>
      <c r="C21" s="4" t="s">
        <v>48</v>
      </c>
      <c r="D21" s="5"/>
      <c r="E21" s="5"/>
      <c r="F21" s="48"/>
      <c r="G21" s="5"/>
      <c r="H21" s="5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60"/>
      <c r="Y21" s="62"/>
      <c r="Z21" s="30"/>
      <c r="AA21" s="30"/>
      <c r="AB21" s="30"/>
      <c r="AC21" s="63"/>
      <c r="AD21" s="61" t="str">
        <f t="shared" si="0"/>
        <v/>
      </c>
      <c r="AE21" s="31" t="str">
        <f t="shared" si="7"/>
        <v/>
      </c>
      <c r="AF21" s="31" t="str">
        <f t="shared" si="8"/>
        <v/>
      </c>
      <c r="AG21" s="31" t="str">
        <f t="shared" si="1"/>
        <v/>
      </c>
      <c r="AH21" s="31" t="str">
        <f t="shared" si="2"/>
        <v/>
      </c>
      <c r="AI21" s="31" t="str">
        <f t="shared" si="3"/>
        <v/>
      </c>
      <c r="AJ21" s="31" t="str">
        <f t="shared" si="4"/>
        <v/>
      </c>
      <c r="AK21" s="31" t="str">
        <f t="shared" si="5"/>
        <v/>
      </c>
      <c r="AL21" s="31" t="str">
        <f t="shared" si="9"/>
        <v/>
      </c>
      <c r="AM21" s="31" t="str">
        <f t="shared" si="10"/>
        <v/>
      </c>
      <c r="AN21" s="31" t="str">
        <f t="shared" si="11"/>
        <v/>
      </c>
      <c r="AO21" s="31" t="str">
        <f t="shared" si="12"/>
        <v/>
      </c>
      <c r="AP21" s="31" t="str">
        <f t="shared" si="13"/>
        <v/>
      </c>
      <c r="AQ21" s="31" t="str">
        <f t="shared" si="14"/>
        <v/>
      </c>
      <c r="AR21" s="31" t="str">
        <f t="shared" si="15"/>
        <v/>
      </c>
      <c r="AS21" s="31" t="str">
        <f t="shared" si="16"/>
        <v/>
      </c>
      <c r="AT21" s="31" t="str">
        <f t="shared" si="17"/>
        <v/>
      </c>
      <c r="AU21" s="32" t="str">
        <f t="shared" si="18"/>
        <v/>
      </c>
      <c r="BY21" s="55"/>
      <c r="BZ21" s="54" t="str">
        <f t="shared" si="19"/>
        <v>16</v>
      </c>
    </row>
    <row r="22" spans="1:78" s="1" customFormat="1" ht="16.5" customHeight="1" x14ac:dyDescent="0.25">
      <c r="A22" s="1" t="str">
        <f>IF(Leyendas!$E$2&lt;&gt;"",Leyendas!$E$2,IF(Leyendas!$D$2&lt;&gt;"",Leyendas!$D$2,Leyendas!$C$2))</f>
        <v>Hospital 01</v>
      </c>
      <c r="B22" s="1" t="str">
        <f>CONCATENATE(Leyendas!$K$2)</f>
        <v>2020</v>
      </c>
      <c r="C22" s="4" t="s">
        <v>49</v>
      </c>
      <c r="D22" s="5"/>
      <c r="E22" s="5"/>
      <c r="F22" s="48"/>
      <c r="G22" s="5"/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59"/>
      <c r="Y22" s="62"/>
      <c r="Z22" s="30"/>
      <c r="AA22" s="30"/>
      <c r="AB22" s="30"/>
      <c r="AC22" s="63"/>
      <c r="AD22" s="61" t="str">
        <f t="shared" si="0"/>
        <v/>
      </c>
      <c r="AE22" s="31" t="str">
        <f t="shared" si="7"/>
        <v/>
      </c>
      <c r="AF22" s="31" t="str">
        <f t="shared" si="8"/>
        <v/>
      </c>
      <c r="AG22" s="31" t="str">
        <f t="shared" si="1"/>
        <v/>
      </c>
      <c r="AH22" s="31" t="str">
        <f t="shared" si="2"/>
        <v/>
      </c>
      <c r="AI22" s="31" t="str">
        <f t="shared" si="3"/>
        <v/>
      </c>
      <c r="AJ22" s="31" t="str">
        <f t="shared" si="4"/>
        <v/>
      </c>
      <c r="AK22" s="31" t="str">
        <f t="shared" si="5"/>
        <v/>
      </c>
      <c r="AL22" s="31" t="str">
        <f t="shared" si="9"/>
        <v/>
      </c>
      <c r="AM22" s="31" t="str">
        <f t="shared" si="10"/>
        <v/>
      </c>
      <c r="AN22" s="31" t="str">
        <f t="shared" si="11"/>
        <v/>
      </c>
      <c r="AO22" s="31" t="str">
        <f t="shared" si="12"/>
        <v/>
      </c>
      <c r="AP22" s="31" t="str">
        <f t="shared" si="13"/>
        <v/>
      </c>
      <c r="AQ22" s="31" t="str">
        <f t="shared" si="14"/>
        <v/>
      </c>
      <c r="AR22" s="31" t="str">
        <f t="shared" si="15"/>
        <v/>
      </c>
      <c r="AS22" s="31" t="str">
        <f t="shared" si="16"/>
        <v/>
      </c>
      <c r="AT22" s="31" t="str">
        <f t="shared" si="17"/>
        <v/>
      </c>
      <c r="AU22" s="32" t="str">
        <f t="shared" si="18"/>
        <v/>
      </c>
      <c r="BY22" s="54"/>
      <c r="BZ22" s="54" t="str">
        <f t="shared" si="19"/>
        <v>17</v>
      </c>
    </row>
    <row r="23" spans="1:78" s="1" customFormat="1" ht="16.5" customHeight="1" x14ac:dyDescent="0.25">
      <c r="A23" s="1" t="str">
        <f>IF(Leyendas!$E$2&lt;&gt;"",Leyendas!$E$2,IF(Leyendas!$D$2&lt;&gt;"",Leyendas!$D$2,Leyendas!$C$2))</f>
        <v>Hospital 01</v>
      </c>
      <c r="B23" s="1" t="str">
        <f>CONCATENATE(Leyendas!$K$2)</f>
        <v>2020</v>
      </c>
      <c r="C23" s="4" t="s">
        <v>50</v>
      </c>
      <c r="D23" s="5"/>
      <c r="E23" s="5"/>
      <c r="F23" s="48"/>
      <c r="G23" s="5"/>
      <c r="H23" s="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59"/>
      <c r="Y23" s="62"/>
      <c r="Z23" s="30"/>
      <c r="AA23" s="30"/>
      <c r="AB23" s="30"/>
      <c r="AC23" s="63"/>
      <c r="AD23" s="61" t="str">
        <f t="shared" si="0"/>
        <v/>
      </c>
      <c r="AE23" s="31" t="str">
        <f t="shared" si="7"/>
        <v/>
      </c>
      <c r="AF23" s="31" t="str">
        <f t="shared" si="8"/>
        <v/>
      </c>
      <c r="AG23" s="31" t="str">
        <f t="shared" si="1"/>
        <v/>
      </c>
      <c r="AH23" s="31" t="str">
        <f t="shared" si="2"/>
        <v/>
      </c>
      <c r="AI23" s="31" t="str">
        <f t="shared" si="3"/>
        <v/>
      </c>
      <c r="AJ23" s="31" t="str">
        <f t="shared" si="4"/>
        <v/>
      </c>
      <c r="AK23" s="31" t="str">
        <f t="shared" si="5"/>
        <v/>
      </c>
      <c r="AL23" s="31" t="str">
        <f t="shared" si="9"/>
        <v/>
      </c>
      <c r="AM23" s="31" t="str">
        <f t="shared" si="10"/>
        <v/>
      </c>
      <c r="AN23" s="31" t="str">
        <f t="shared" si="11"/>
        <v/>
      </c>
      <c r="AO23" s="31" t="str">
        <f t="shared" si="12"/>
        <v/>
      </c>
      <c r="AP23" s="31" t="str">
        <f t="shared" si="13"/>
        <v/>
      </c>
      <c r="AQ23" s="31" t="str">
        <f t="shared" si="14"/>
        <v/>
      </c>
      <c r="AR23" s="31" t="str">
        <f t="shared" si="15"/>
        <v/>
      </c>
      <c r="AS23" s="31" t="str">
        <f t="shared" si="16"/>
        <v/>
      </c>
      <c r="AT23" s="31" t="str">
        <f t="shared" si="17"/>
        <v/>
      </c>
      <c r="AU23" s="32" t="str">
        <f t="shared" si="18"/>
        <v/>
      </c>
      <c r="BY23" s="54"/>
      <c r="BZ23" s="54" t="str">
        <f t="shared" si="19"/>
        <v>18</v>
      </c>
    </row>
    <row r="24" spans="1:78" s="1" customFormat="1" ht="16.5" customHeight="1" x14ac:dyDescent="0.25">
      <c r="A24" s="1" t="str">
        <f>IF(Leyendas!$E$2&lt;&gt;"",Leyendas!$E$2,IF(Leyendas!$D$2&lt;&gt;"",Leyendas!$D$2,Leyendas!$C$2))</f>
        <v>Hospital 01</v>
      </c>
      <c r="B24" s="1" t="str">
        <f>CONCATENATE(Leyendas!$K$2)</f>
        <v>2020</v>
      </c>
      <c r="C24" s="4" t="s">
        <v>51</v>
      </c>
      <c r="D24" s="5"/>
      <c r="E24" s="5"/>
      <c r="F24" s="48"/>
      <c r="G24" s="5"/>
      <c r="H24" s="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59"/>
      <c r="Y24" s="62"/>
      <c r="Z24" s="30"/>
      <c r="AA24" s="30"/>
      <c r="AB24" s="30"/>
      <c r="AC24" s="63"/>
      <c r="AD24" s="61" t="str">
        <f t="shared" si="0"/>
        <v/>
      </c>
      <c r="AE24" s="31" t="str">
        <f t="shared" si="7"/>
        <v/>
      </c>
      <c r="AF24" s="31" t="str">
        <f t="shared" si="8"/>
        <v/>
      </c>
      <c r="AG24" s="31" t="str">
        <f t="shared" si="1"/>
        <v/>
      </c>
      <c r="AH24" s="31" t="str">
        <f t="shared" si="2"/>
        <v/>
      </c>
      <c r="AI24" s="31" t="str">
        <f t="shared" si="3"/>
        <v/>
      </c>
      <c r="AJ24" s="31" t="str">
        <f t="shared" si="4"/>
        <v/>
      </c>
      <c r="AK24" s="31" t="str">
        <f t="shared" si="5"/>
        <v/>
      </c>
      <c r="AL24" s="31" t="str">
        <f t="shared" si="9"/>
        <v/>
      </c>
      <c r="AM24" s="31" t="str">
        <f t="shared" si="10"/>
        <v/>
      </c>
      <c r="AN24" s="31" t="str">
        <f t="shared" si="11"/>
        <v/>
      </c>
      <c r="AO24" s="31" t="str">
        <f t="shared" si="12"/>
        <v/>
      </c>
      <c r="AP24" s="31" t="str">
        <f t="shared" si="13"/>
        <v/>
      </c>
      <c r="AQ24" s="31" t="str">
        <f t="shared" si="14"/>
        <v/>
      </c>
      <c r="AR24" s="31" t="str">
        <f t="shared" si="15"/>
        <v/>
      </c>
      <c r="AS24" s="31" t="str">
        <f t="shared" si="16"/>
        <v/>
      </c>
      <c r="AT24" s="31" t="str">
        <f t="shared" si="17"/>
        <v/>
      </c>
      <c r="AU24" s="32" t="str">
        <f t="shared" si="18"/>
        <v/>
      </c>
      <c r="BY24" s="54"/>
      <c r="BZ24" s="54" t="str">
        <f t="shared" si="19"/>
        <v>19</v>
      </c>
    </row>
    <row r="25" spans="1:78" s="1" customFormat="1" ht="16.5" customHeight="1" x14ac:dyDescent="0.25">
      <c r="A25" s="1" t="str">
        <f>IF(Leyendas!$E$2&lt;&gt;"",Leyendas!$E$2,IF(Leyendas!$D$2&lt;&gt;"",Leyendas!$D$2,Leyendas!$C$2))</f>
        <v>Hospital 01</v>
      </c>
      <c r="B25" s="1" t="str">
        <f>CONCATENATE(Leyendas!$K$2)</f>
        <v>2020</v>
      </c>
      <c r="C25" s="4" t="s">
        <v>52</v>
      </c>
      <c r="D25" s="5"/>
      <c r="E25" s="5"/>
      <c r="F25" s="48"/>
      <c r="G25" s="5"/>
      <c r="H25" s="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59"/>
      <c r="Y25" s="62"/>
      <c r="Z25" s="30"/>
      <c r="AA25" s="30"/>
      <c r="AB25" s="30"/>
      <c r="AC25" s="63"/>
      <c r="AD25" s="61" t="str">
        <f t="shared" si="0"/>
        <v/>
      </c>
      <c r="AE25" s="31" t="str">
        <f t="shared" si="7"/>
        <v/>
      </c>
      <c r="AF25" s="31" t="str">
        <f t="shared" si="8"/>
        <v/>
      </c>
      <c r="AG25" s="31" t="str">
        <f t="shared" si="1"/>
        <v/>
      </c>
      <c r="AH25" s="31" t="str">
        <f t="shared" si="2"/>
        <v/>
      </c>
      <c r="AI25" s="31" t="str">
        <f t="shared" si="3"/>
        <v/>
      </c>
      <c r="AJ25" s="31" t="str">
        <f t="shared" si="4"/>
        <v/>
      </c>
      <c r="AK25" s="31" t="str">
        <f t="shared" si="5"/>
        <v/>
      </c>
      <c r="AL25" s="31" t="str">
        <f t="shared" si="9"/>
        <v/>
      </c>
      <c r="AM25" s="31" t="str">
        <f t="shared" si="10"/>
        <v/>
      </c>
      <c r="AN25" s="31" t="str">
        <f t="shared" si="11"/>
        <v/>
      </c>
      <c r="AO25" s="31" t="str">
        <f t="shared" si="12"/>
        <v/>
      </c>
      <c r="AP25" s="31" t="str">
        <f t="shared" si="13"/>
        <v/>
      </c>
      <c r="AQ25" s="31" t="str">
        <f t="shared" si="14"/>
        <v/>
      </c>
      <c r="AR25" s="31" t="str">
        <f t="shared" si="15"/>
        <v/>
      </c>
      <c r="AS25" s="31" t="str">
        <f t="shared" si="16"/>
        <v/>
      </c>
      <c r="AT25" s="31" t="str">
        <f t="shared" si="17"/>
        <v/>
      </c>
      <c r="AU25" s="32" t="str">
        <f t="shared" si="18"/>
        <v/>
      </c>
      <c r="BY25" s="54"/>
      <c r="BZ25" s="54" t="str">
        <f t="shared" si="19"/>
        <v>20</v>
      </c>
    </row>
    <row r="26" spans="1:78" s="1" customFormat="1" ht="15.75" x14ac:dyDescent="0.25">
      <c r="A26" s="1" t="str">
        <f>IF(Leyendas!$E$2&lt;&gt;"",Leyendas!$E$2,IF(Leyendas!$D$2&lt;&gt;"",Leyendas!$D$2,Leyendas!$C$2))</f>
        <v>Hospital 01</v>
      </c>
      <c r="B26" s="1" t="str">
        <f>CONCATENATE(Leyendas!$K$2)</f>
        <v>2020</v>
      </c>
      <c r="C26" s="4" t="s">
        <v>53</v>
      </c>
      <c r="D26" s="5"/>
      <c r="E26" s="5"/>
      <c r="F26" s="48"/>
      <c r="G26" s="5"/>
      <c r="H26" s="5"/>
      <c r="I26" s="5"/>
      <c r="J26" s="5"/>
      <c r="K26" s="5"/>
      <c r="L26" s="5"/>
      <c r="M26" s="5"/>
      <c r="N26" s="7"/>
      <c r="O26" s="7"/>
      <c r="P26" s="7"/>
      <c r="Q26" s="7"/>
      <c r="R26" s="7"/>
      <c r="S26" s="7"/>
      <c r="T26" s="7"/>
      <c r="U26" s="7"/>
      <c r="V26" s="7"/>
      <c r="W26" s="7"/>
      <c r="X26" s="59"/>
      <c r="Y26" s="62"/>
      <c r="Z26" s="30"/>
      <c r="AA26" s="30"/>
      <c r="AB26" s="30"/>
      <c r="AC26" s="63"/>
      <c r="AD26" s="61" t="str">
        <f t="shared" si="0"/>
        <v/>
      </c>
      <c r="AE26" s="31" t="str">
        <f t="shared" si="7"/>
        <v/>
      </c>
      <c r="AF26" s="31" t="str">
        <f t="shared" si="8"/>
        <v/>
      </c>
      <c r="AG26" s="31" t="str">
        <f t="shared" si="1"/>
        <v/>
      </c>
      <c r="AH26" s="31" t="str">
        <f t="shared" si="2"/>
        <v/>
      </c>
      <c r="AI26" s="31" t="str">
        <f t="shared" si="3"/>
        <v/>
      </c>
      <c r="AJ26" s="31" t="str">
        <f t="shared" si="4"/>
        <v/>
      </c>
      <c r="AK26" s="31" t="str">
        <f t="shared" si="5"/>
        <v/>
      </c>
      <c r="AL26" s="31" t="str">
        <f t="shared" si="9"/>
        <v/>
      </c>
      <c r="AM26" s="31" t="str">
        <f t="shared" si="10"/>
        <v/>
      </c>
      <c r="AN26" s="31" t="str">
        <f t="shared" si="11"/>
        <v/>
      </c>
      <c r="AO26" s="31" t="str">
        <f t="shared" si="12"/>
        <v/>
      </c>
      <c r="AP26" s="31" t="str">
        <f t="shared" si="13"/>
        <v/>
      </c>
      <c r="AQ26" s="31" t="str">
        <f t="shared" si="14"/>
        <v/>
      </c>
      <c r="AR26" s="31" t="str">
        <f t="shared" si="15"/>
        <v/>
      </c>
      <c r="AS26" s="31" t="str">
        <f t="shared" si="16"/>
        <v/>
      </c>
      <c r="AT26" s="31" t="str">
        <f t="shared" si="17"/>
        <v/>
      </c>
      <c r="AU26" s="32" t="str">
        <f t="shared" si="18"/>
        <v/>
      </c>
      <c r="BY26" s="54"/>
      <c r="BZ26" s="54" t="str">
        <f t="shared" si="19"/>
        <v>21</v>
      </c>
    </row>
    <row r="27" spans="1:78" s="1" customFormat="1" ht="15.75" x14ac:dyDescent="0.25">
      <c r="A27" s="1" t="str">
        <f>IF(Leyendas!$E$2&lt;&gt;"",Leyendas!$E$2,IF(Leyendas!$D$2&lt;&gt;"",Leyendas!$D$2,Leyendas!$C$2))</f>
        <v>Hospital 01</v>
      </c>
      <c r="B27" s="1" t="str">
        <f>CONCATENATE(Leyendas!$K$2)</f>
        <v>2020</v>
      </c>
      <c r="C27" s="4" t="s">
        <v>54</v>
      </c>
      <c r="D27" s="5"/>
      <c r="E27" s="5"/>
      <c r="F27" s="50"/>
      <c r="G27" s="11"/>
      <c r="H27" s="5"/>
      <c r="I27" s="5"/>
      <c r="J27" s="5"/>
      <c r="K27" s="5"/>
      <c r="L27" s="5"/>
      <c r="M27" s="5"/>
      <c r="N27" s="7"/>
      <c r="O27" s="7"/>
      <c r="P27" s="7"/>
      <c r="Q27" s="7"/>
      <c r="R27" s="7"/>
      <c r="S27" s="7"/>
      <c r="T27" s="7"/>
      <c r="U27" s="7"/>
      <c r="V27" s="7"/>
      <c r="W27" s="7"/>
      <c r="X27" s="59"/>
      <c r="Y27" s="62"/>
      <c r="Z27" s="30"/>
      <c r="AA27" s="30"/>
      <c r="AB27" s="30"/>
      <c r="AC27" s="63"/>
      <c r="AD27" s="61" t="str">
        <f t="shared" si="0"/>
        <v/>
      </c>
      <c r="AE27" s="31" t="str">
        <f t="shared" si="7"/>
        <v/>
      </c>
      <c r="AF27" s="31" t="str">
        <f t="shared" si="8"/>
        <v/>
      </c>
      <c r="AG27" s="31" t="str">
        <f t="shared" si="1"/>
        <v/>
      </c>
      <c r="AH27" s="31" t="str">
        <f t="shared" si="2"/>
        <v/>
      </c>
      <c r="AI27" s="31" t="str">
        <f t="shared" si="3"/>
        <v/>
      </c>
      <c r="AJ27" s="31" t="str">
        <f t="shared" si="4"/>
        <v/>
      </c>
      <c r="AK27" s="31" t="str">
        <f t="shared" si="5"/>
        <v/>
      </c>
      <c r="AL27" s="31" t="str">
        <f t="shared" si="9"/>
        <v/>
      </c>
      <c r="AM27" s="31" t="str">
        <f t="shared" si="10"/>
        <v/>
      </c>
      <c r="AN27" s="31" t="str">
        <f t="shared" si="11"/>
        <v/>
      </c>
      <c r="AO27" s="31" t="str">
        <f t="shared" si="12"/>
        <v/>
      </c>
      <c r="AP27" s="31" t="str">
        <f t="shared" si="13"/>
        <v/>
      </c>
      <c r="AQ27" s="31" t="str">
        <f t="shared" si="14"/>
        <v/>
      </c>
      <c r="AR27" s="31" t="str">
        <f t="shared" si="15"/>
        <v/>
      </c>
      <c r="AS27" s="31" t="str">
        <f t="shared" si="16"/>
        <v/>
      </c>
      <c r="AT27" s="31" t="str">
        <f t="shared" si="17"/>
        <v/>
      </c>
      <c r="AU27" s="32" t="str">
        <f t="shared" si="18"/>
        <v/>
      </c>
      <c r="BY27" s="54"/>
      <c r="BZ27" s="54" t="str">
        <f t="shared" si="19"/>
        <v>22</v>
      </c>
    </row>
    <row r="28" spans="1:78" s="1" customFormat="1" ht="15.75" x14ac:dyDescent="0.25">
      <c r="A28" s="1" t="str">
        <f>IF(Leyendas!$E$2&lt;&gt;"",Leyendas!$E$2,IF(Leyendas!$D$2&lt;&gt;"",Leyendas!$D$2,Leyendas!$C$2))</f>
        <v>Hospital 01</v>
      </c>
      <c r="B28" s="1" t="str">
        <f>CONCATENATE(Leyendas!$K$2)</f>
        <v>2020</v>
      </c>
      <c r="C28" s="4" t="s">
        <v>55</v>
      </c>
      <c r="D28" s="5"/>
      <c r="E28" s="5"/>
      <c r="F28" s="50"/>
      <c r="G28" s="11"/>
      <c r="H28" s="5"/>
      <c r="I28" s="5"/>
      <c r="J28" s="5"/>
      <c r="K28" s="5"/>
      <c r="L28" s="5"/>
      <c r="M28" s="5"/>
      <c r="N28" s="7"/>
      <c r="O28" s="7"/>
      <c r="P28" s="7"/>
      <c r="Q28" s="7"/>
      <c r="R28" s="7"/>
      <c r="S28" s="7"/>
      <c r="T28" s="7"/>
      <c r="U28" s="7"/>
      <c r="V28" s="7"/>
      <c r="W28" s="7"/>
      <c r="X28" s="59"/>
      <c r="Y28" s="62"/>
      <c r="Z28" s="30"/>
      <c r="AA28" s="30"/>
      <c r="AB28" s="30"/>
      <c r="AC28" s="63"/>
      <c r="AD28" s="61" t="str">
        <f t="shared" si="0"/>
        <v/>
      </c>
      <c r="AE28" s="31" t="str">
        <f t="shared" si="7"/>
        <v/>
      </c>
      <c r="AF28" s="31" t="str">
        <f t="shared" si="8"/>
        <v/>
      </c>
      <c r="AG28" s="31" t="str">
        <f t="shared" si="1"/>
        <v/>
      </c>
      <c r="AH28" s="31" t="str">
        <f t="shared" si="2"/>
        <v/>
      </c>
      <c r="AI28" s="31" t="str">
        <f t="shared" si="3"/>
        <v/>
      </c>
      <c r="AJ28" s="31" t="str">
        <f t="shared" si="4"/>
        <v/>
      </c>
      <c r="AK28" s="31" t="str">
        <f t="shared" si="5"/>
        <v/>
      </c>
      <c r="AL28" s="31" t="str">
        <f t="shared" si="9"/>
        <v/>
      </c>
      <c r="AM28" s="31" t="str">
        <f t="shared" si="10"/>
        <v/>
      </c>
      <c r="AN28" s="31" t="str">
        <f t="shared" si="11"/>
        <v/>
      </c>
      <c r="AO28" s="31" t="str">
        <f t="shared" si="12"/>
        <v/>
      </c>
      <c r="AP28" s="31" t="str">
        <f t="shared" si="13"/>
        <v/>
      </c>
      <c r="AQ28" s="31" t="str">
        <f t="shared" si="14"/>
        <v/>
      </c>
      <c r="AR28" s="31" t="str">
        <f t="shared" si="15"/>
        <v/>
      </c>
      <c r="AS28" s="31" t="str">
        <f t="shared" si="16"/>
        <v/>
      </c>
      <c r="AT28" s="31" t="str">
        <f t="shared" si="17"/>
        <v/>
      </c>
      <c r="AU28" s="32" t="str">
        <f t="shared" si="18"/>
        <v/>
      </c>
      <c r="BY28" s="54"/>
      <c r="BZ28" s="54" t="str">
        <f t="shared" si="19"/>
        <v>23</v>
      </c>
    </row>
    <row r="29" spans="1:78" s="1" customFormat="1" ht="15.75" x14ac:dyDescent="0.25">
      <c r="A29" s="1" t="str">
        <f>IF(Leyendas!$E$2&lt;&gt;"",Leyendas!$E$2,IF(Leyendas!$D$2&lt;&gt;"",Leyendas!$D$2,Leyendas!$C$2))</f>
        <v>Hospital 01</v>
      </c>
      <c r="B29" s="1" t="str">
        <f>CONCATENATE(Leyendas!$K$2)</f>
        <v>2020</v>
      </c>
      <c r="C29" s="4" t="s">
        <v>56</v>
      </c>
      <c r="D29" s="5"/>
      <c r="E29" s="5"/>
      <c r="F29" s="50"/>
      <c r="G29" s="11"/>
      <c r="H29" s="5"/>
      <c r="I29" s="5"/>
      <c r="J29" s="5"/>
      <c r="K29" s="5"/>
      <c r="L29" s="5"/>
      <c r="M29" s="5"/>
      <c r="N29" s="7"/>
      <c r="O29" s="7"/>
      <c r="P29" s="7"/>
      <c r="Q29" s="7"/>
      <c r="R29" s="7"/>
      <c r="S29" s="7"/>
      <c r="T29" s="7"/>
      <c r="U29" s="7"/>
      <c r="V29" s="7"/>
      <c r="W29" s="7"/>
      <c r="X29" s="59"/>
      <c r="Y29" s="62"/>
      <c r="Z29" s="30"/>
      <c r="AA29" s="30"/>
      <c r="AB29" s="30"/>
      <c r="AC29" s="63"/>
      <c r="AD29" s="61" t="str">
        <f t="shared" si="0"/>
        <v/>
      </c>
      <c r="AE29" s="31" t="str">
        <f t="shared" si="7"/>
        <v/>
      </c>
      <c r="AF29" s="31" t="str">
        <f t="shared" si="8"/>
        <v/>
      </c>
      <c r="AG29" s="31" t="str">
        <f t="shared" si="1"/>
        <v/>
      </c>
      <c r="AH29" s="31" t="str">
        <f t="shared" si="2"/>
        <v/>
      </c>
      <c r="AI29" s="31" t="str">
        <f t="shared" si="3"/>
        <v/>
      </c>
      <c r="AJ29" s="31" t="str">
        <f t="shared" si="4"/>
        <v/>
      </c>
      <c r="AK29" s="31" t="str">
        <f t="shared" si="5"/>
        <v/>
      </c>
      <c r="AL29" s="31" t="str">
        <f t="shared" si="9"/>
        <v/>
      </c>
      <c r="AM29" s="31" t="str">
        <f t="shared" si="10"/>
        <v/>
      </c>
      <c r="AN29" s="31" t="str">
        <f t="shared" si="11"/>
        <v/>
      </c>
      <c r="AO29" s="31" t="str">
        <f t="shared" si="12"/>
        <v/>
      </c>
      <c r="AP29" s="31" t="str">
        <f t="shared" si="13"/>
        <v/>
      </c>
      <c r="AQ29" s="31" t="str">
        <f t="shared" si="14"/>
        <v/>
      </c>
      <c r="AR29" s="31" t="str">
        <f t="shared" si="15"/>
        <v/>
      </c>
      <c r="AS29" s="31" t="str">
        <f t="shared" si="16"/>
        <v/>
      </c>
      <c r="AT29" s="31" t="str">
        <f t="shared" si="17"/>
        <v/>
      </c>
      <c r="AU29" s="32" t="str">
        <f t="shared" si="18"/>
        <v/>
      </c>
      <c r="BY29" s="54"/>
      <c r="BZ29" s="54" t="str">
        <f t="shared" si="19"/>
        <v>24</v>
      </c>
    </row>
    <row r="30" spans="1:78" s="1" customFormat="1" ht="15.75" x14ac:dyDescent="0.25">
      <c r="A30" s="1" t="str">
        <f>IF(Leyendas!$E$2&lt;&gt;"",Leyendas!$E$2,IF(Leyendas!$D$2&lt;&gt;"",Leyendas!$D$2,Leyendas!$C$2))</f>
        <v>Hospital 01</v>
      </c>
      <c r="B30" s="1" t="str">
        <f>CONCATENATE(Leyendas!$K$2)</f>
        <v>2020</v>
      </c>
      <c r="C30" s="4" t="s">
        <v>57</v>
      </c>
      <c r="D30" s="5"/>
      <c r="E30" s="5"/>
      <c r="F30" s="50"/>
      <c r="G30" s="11"/>
      <c r="H30" s="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59"/>
      <c r="Y30" s="62"/>
      <c r="Z30" s="30"/>
      <c r="AA30" s="30"/>
      <c r="AB30" s="30"/>
      <c r="AC30" s="63"/>
      <c r="AD30" s="61" t="str">
        <f t="shared" si="0"/>
        <v/>
      </c>
      <c r="AE30" s="31" t="str">
        <f t="shared" si="7"/>
        <v/>
      </c>
      <c r="AF30" s="31" t="str">
        <f t="shared" si="8"/>
        <v/>
      </c>
      <c r="AG30" s="31" t="str">
        <f t="shared" si="1"/>
        <v/>
      </c>
      <c r="AH30" s="31" t="str">
        <f t="shared" si="2"/>
        <v/>
      </c>
      <c r="AI30" s="31" t="str">
        <f t="shared" si="3"/>
        <v/>
      </c>
      <c r="AJ30" s="31" t="str">
        <f t="shared" si="4"/>
        <v/>
      </c>
      <c r="AK30" s="31" t="str">
        <f t="shared" si="5"/>
        <v/>
      </c>
      <c r="AL30" s="31" t="str">
        <f t="shared" si="9"/>
        <v/>
      </c>
      <c r="AM30" s="31" t="str">
        <f t="shared" si="10"/>
        <v/>
      </c>
      <c r="AN30" s="31" t="str">
        <f t="shared" si="11"/>
        <v/>
      </c>
      <c r="AO30" s="31" t="str">
        <f t="shared" si="12"/>
        <v/>
      </c>
      <c r="AP30" s="31" t="str">
        <f t="shared" si="13"/>
        <v/>
      </c>
      <c r="AQ30" s="31" t="str">
        <f t="shared" si="14"/>
        <v/>
      </c>
      <c r="AR30" s="31" t="str">
        <f t="shared" si="15"/>
        <v/>
      </c>
      <c r="AS30" s="31" t="str">
        <f t="shared" si="16"/>
        <v/>
      </c>
      <c r="AT30" s="31" t="str">
        <f t="shared" si="17"/>
        <v/>
      </c>
      <c r="AU30" s="32" t="str">
        <f t="shared" si="18"/>
        <v/>
      </c>
      <c r="BY30" s="54"/>
      <c r="BZ30" s="54" t="str">
        <f t="shared" si="19"/>
        <v>25</v>
      </c>
    </row>
    <row r="31" spans="1:78" s="1" customFormat="1" ht="15.75" x14ac:dyDescent="0.25">
      <c r="A31" s="1" t="str">
        <f>IF(Leyendas!$E$2&lt;&gt;"",Leyendas!$E$2,IF(Leyendas!$D$2&lt;&gt;"",Leyendas!$D$2,Leyendas!$C$2))</f>
        <v>Hospital 01</v>
      </c>
      <c r="B31" s="1" t="str">
        <f>CONCATENATE(Leyendas!$K$2)</f>
        <v>2020</v>
      </c>
      <c r="C31" s="4" t="s">
        <v>58</v>
      </c>
      <c r="D31" s="5"/>
      <c r="E31" s="5"/>
      <c r="F31" s="48"/>
      <c r="G31" s="5"/>
      <c r="H31" s="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59"/>
      <c r="Y31" s="62"/>
      <c r="Z31" s="30"/>
      <c r="AA31" s="30"/>
      <c r="AB31" s="30"/>
      <c r="AC31" s="63"/>
      <c r="AD31" s="61" t="str">
        <f t="shared" si="0"/>
        <v/>
      </c>
      <c r="AE31" s="31" t="str">
        <f t="shared" si="7"/>
        <v/>
      </c>
      <c r="AF31" s="31" t="str">
        <f t="shared" si="8"/>
        <v/>
      </c>
      <c r="AG31" s="31" t="str">
        <f t="shared" si="1"/>
        <v/>
      </c>
      <c r="AH31" s="31" t="str">
        <f t="shared" si="2"/>
        <v/>
      </c>
      <c r="AI31" s="31" t="str">
        <f t="shared" si="3"/>
        <v/>
      </c>
      <c r="AJ31" s="31" t="str">
        <f t="shared" si="4"/>
        <v/>
      </c>
      <c r="AK31" s="31" t="str">
        <f t="shared" si="5"/>
        <v/>
      </c>
      <c r="AL31" s="31" t="str">
        <f t="shared" si="9"/>
        <v/>
      </c>
      <c r="AM31" s="31" t="str">
        <f t="shared" si="10"/>
        <v/>
      </c>
      <c r="AN31" s="31" t="str">
        <f t="shared" si="11"/>
        <v/>
      </c>
      <c r="AO31" s="31" t="str">
        <f t="shared" si="12"/>
        <v/>
      </c>
      <c r="AP31" s="31" t="str">
        <f t="shared" si="13"/>
        <v/>
      </c>
      <c r="AQ31" s="31" t="str">
        <f t="shared" si="14"/>
        <v/>
      </c>
      <c r="AR31" s="31" t="str">
        <f t="shared" si="15"/>
        <v/>
      </c>
      <c r="AS31" s="31" t="str">
        <f t="shared" si="16"/>
        <v/>
      </c>
      <c r="AT31" s="31" t="str">
        <f t="shared" si="17"/>
        <v/>
      </c>
      <c r="AU31" s="32" t="str">
        <f t="shared" si="18"/>
        <v/>
      </c>
      <c r="BY31" s="54"/>
      <c r="BZ31" s="54" t="str">
        <f t="shared" si="19"/>
        <v>26</v>
      </c>
    </row>
    <row r="32" spans="1:78" s="1" customFormat="1" ht="15.75" x14ac:dyDescent="0.25">
      <c r="A32" s="1" t="str">
        <f>IF(Leyendas!$E$2&lt;&gt;"",Leyendas!$E$2,IF(Leyendas!$D$2&lt;&gt;"",Leyendas!$D$2,Leyendas!$C$2))</f>
        <v>Hospital 01</v>
      </c>
      <c r="B32" s="1" t="str">
        <f>CONCATENATE(Leyendas!$K$2)</f>
        <v>2020</v>
      </c>
      <c r="C32" s="4" t="s">
        <v>59</v>
      </c>
      <c r="D32" s="5"/>
      <c r="E32" s="5"/>
      <c r="F32" s="48"/>
      <c r="G32" s="5"/>
      <c r="H32" s="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59"/>
      <c r="Y32" s="62"/>
      <c r="Z32" s="30"/>
      <c r="AA32" s="30"/>
      <c r="AB32" s="30"/>
      <c r="AC32" s="63"/>
      <c r="AD32" s="61" t="str">
        <f t="shared" si="0"/>
        <v/>
      </c>
      <c r="AE32" s="31" t="str">
        <f t="shared" si="7"/>
        <v/>
      </c>
      <c r="AF32" s="31" t="str">
        <f t="shared" si="8"/>
        <v/>
      </c>
      <c r="AG32" s="31" t="str">
        <f t="shared" si="1"/>
        <v/>
      </c>
      <c r="AH32" s="31" t="str">
        <f t="shared" si="2"/>
        <v/>
      </c>
      <c r="AI32" s="31" t="str">
        <f t="shared" si="3"/>
        <v/>
      </c>
      <c r="AJ32" s="31" t="str">
        <f t="shared" si="4"/>
        <v/>
      </c>
      <c r="AK32" s="31" t="str">
        <f t="shared" si="5"/>
        <v/>
      </c>
      <c r="AL32" s="31" t="str">
        <f t="shared" si="9"/>
        <v/>
      </c>
      <c r="AM32" s="31" t="str">
        <f t="shared" si="10"/>
        <v/>
      </c>
      <c r="AN32" s="31" t="str">
        <f t="shared" si="11"/>
        <v/>
      </c>
      <c r="AO32" s="31" t="str">
        <f t="shared" si="12"/>
        <v/>
      </c>
      <c r="AP32" s="31" t="str">
        <f t="shared" si="13"/>
        <v/>
      </c>
      <c r="AQ32" s="31" t="str">
        <f t="shared" si="14"/>
        <v/>
      </c>
      <c r="AR32" s="31" t="str">
        <f t="shared" si="15"/>
        <v/>
      </c>
      <c r="AS32" s="31" t="str">
        <f t="shared" si="16"/>
        <v/>
      </c>
      <c r="AT32" s="31" t="str">
        <f t="shared" si="17"/>
        <v/>
      </c>
      <c r="AU32" s="32" t="str">
        <f t="shared" si="18"/>
        <v/>
      </c>
      <c r="BY32" s="54"/>
      <c r="BZ32" s="54" t="str">
        <f t="shared" si="19"/>
        <v>27</v>
      </c>
    </row>
    <row r="33" spans="1:78" ht="15.75" x14ac:dyDescent="0.25">
      <c r="A33" s="1" t="str">
        <f>IF(Leyendas!$E$2&lt;&gt;"",Leyendas!$E$2,IF(Leyendas!$D$2&lt;&gt;"",Leyendas!$D$2,Leyendas!$C$2))</f>
        <v>Hospital 01</v>
      </c>
      <c r="B33" s="1" t="str">
        <f>CONCATENATE(Leyendas!$K$2)</f>
        <v>2020</v>
      </c>
      <c r="C33" s="4" t="s">
        <v>60</v>
      </c>
      <c r="D33" s="5"/>
      <c r="E33" s="5"/>
      <c r="F33" s="48"/>
      <c r="G33" s="5"/>
      <c r="H33" s="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59"/>
      <c r="Y33" s="62"/>
      <c r="Z33" s="30"/>
      <c r="AA33" s="30"/>
      <c r="AB33" s="30"/>
      <c r="AC33" s="63"/>
      <c r="AD33" s="61" t="str">
        <f t="shared" si="0"/>
        <v/>
      </c>
      <c r="AE33" s="31" t="str">
        <f t="shared" si="7"/>
        <v/>
      </c>
      <c r="AF33" s="31" t="str">
        <f t="shared" si="8"/>
        <v/>
      </c>
      <c r="AG33" s="31" t="str">
        <f t="shared" si="1"/>
        <v/>
      </c>
      <c r="AH33" s="31" t="str">
        <f t="shared" si="2"/>
        <v/>
      </c>
      <c r="AI33" s="31" t="str">
        <f t="shared" si="3"/>
        <v/>
      </c>
      <c r="AJ33" s="31" t="str">
        <f t="shared" si="4"/>
        <v/>
      </c>
      <c r="AK33" s="31" t="str">
        <f t="shared" si="5"/>
        <v/>
      </c>
      <c r="AL33" s="31" t="str">
        <f t="shared" si="9"/>
        <v/>
      </c>
      <c r="AM33" s="31" t="str">
        <f t="shared" si="10"/>
        <v/>
      </c>
      <c r="AN33" s="31" t="str">
        <f t="shared" si="11"/>
        <v/>
      </c>
      <c r="AO33" s="31" t="str">
        <f t="shared" si="12"/>
        <v/>
      </c>
      <c r="AP33" s="31" t="str">
        <f t="shared" si="13"/>
        <v/>
      </c>
      <c r="AQ33" s="31" t="str">
        <f t="shared" si="14"/>
        <v/>
      </c>
      <c r="AR33" s="31" t="str">
        <f t="shared" si="15"/>
        <v/>
      </c>
      <c r="AS33" s="31" t="str">
        <f t="shared" si="16"/>
        <v/>
      </c>
      <c r="AT33" s="31" t="str">
        <f t="shared" si="17"/>
        <v/>
      </c>
      <c r="AU33" s="32" t="str">
        <f t="shared" si="18"/>
        <v/>
      </c>
      <c r="BY33" s="54"/>
      <c r="BZ33" s="54" t="str">
        <f t="shared" si="19"/>
        <v>28</v>
      </c>
    </row>
    <row r="34" spans="1:78" ht="15.75" x14ac:dyDescent="0.25">
      <c r="A34" s="1" t="str">
        <f>IF(Leyendas!$E$2&lt;&gt;"",Leyendas!$E$2,IF(Leyendas!$D$2&lt;&gt;"",Leyendas!$D$2,Leyendas!$C$2))</f>
        <v>Hospital 01</v>
      </c>
      <c r="B34" s="1" t="str">
        <f>CONCATENATE(Leyendas!$K$2)</f>
        <v>2020</v>
      </c>
      <c r="C34" s="4" t="s">
        <v>61</v>
      </c>
      <c r="D34" s="5"/>
      <c r="E34" s="5"/>
      <c r="F34" s="48"/>
      <c r="G34" s="5"/>
      <c r="H34" s="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59"/>
      <c r="Y34" s="62"/>
      <c r="Z34" s="30"/>
      <c r="AA34" s="30"/>
      <c r="AB34" s="30"/>
      <c r="AC34" s="63"/>
      <c r="AD34" s="61" t="str">
        <f t="shared" si="0"/>
        <v/>
      </c>
      <c r="AE34" s="31" t="str">
        <f t="shared" si="7"/>
        <v/>
      </c>
      <c r="AF34" s="31" t="str">
        <f t="shared" si="8"/>
        <v/>
      </c>
      <c r="AG34" s="31" t="str">
        <f t="shared" si="1"/>
        <v/>
      </c>
      <c r="AH34" s="31" t="str">
        <f t="shared" si="2"/>
        <v/>
      </c>
      <c r="AI34" s="31" t="str">
        <f t="shared" si="3"/>
        <v/>
      </c>
      <c r="AJ34" s="31" t="str">
        <f t="shared" si="4"/>
        <v/>
      </c>
      <c r="AK34" s="31" t="str">
        <f t="shared" si="5"/>
        <v/>
      </c>
      <c r="AL34" s="31" t="str">
        <f t="shared" si="9"/>
        <v/>
      </c>
      <c r="AM34" s="31" t="str">
        <f t="shared" si="10"/>
        <v/>
      </c>
      <c r="AN34" s="31" t="str">
        <f t="shared" si="11"/>
        <v/>
      </c>
      <c r="AO34" s="31" t="str">
        <f t="shared" si="12"/>
        <v/>
      </c>
      <c r="AP34" s="31" t="str">
        <f t="shared" si="13"/>
        <v/>
      </c>
      <c r="AQ34" s="31" t="str">
        <f t="shared" si="14"/>
        <v/>
      </c>
      <c r="AR34" s="31" t="str">
        <f t="shared" si="15"/>
        <v/>
      </c>
      <c r="AS34" s="31" t="str">
        <f t="shared" si="16"/>
        <v/>
      </c>
      <c r="AT34" s="31" t="str">
        <f t="shared" si="17"/>
        <v/>
      </c>
      <c r="AU34" s="32" t="str">
        <f t="shared" si="18"/>
        <v/>
      </c>
      <c r="BY34" s="54"/>
      <c r="BZ34" s="54" t="str">
        <f t="shared" si="19"/>
        <v>29</v>
      </c>
    </row>
    <row r="35" spans="1:78" ht="15.75" x14ac:dyDescent="0.25">
      <c r="A35" s="1" t="str">
        <f>IF(Leyendas!$E$2&lt;&gt;"",Leyendas!$E$2,IF(Leyendas!$D$2&lt;&gt;"",Leyendas!$D$2,Leyendas!$C$2))</f>
        <v>Hospital 01</v>
      </c>
      <c r="B35" s="1" t="str">
        <f>CONCATENATE(Leyendas!$K$2)</f>
        <v>2020</v>
      </c>
      <c r="C35" s="4" t="s">
        <v>62</v>
      </c>
      <c r="D35" s="5"/>
      <c r="E35" s="5"/>
      <c r="F35" s="48"/>
      <c r="G35" s="5"/>
      <c r="H35" s="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59"/>
      <c r="Y35" s="62"/>
      <c r="Z35" s="30"/>
      <c r="AA35" s="30"/>
      <c r="AB35" s="30"/>
      <c r="AC35" s="63"/>
      <c r="AD35" s="61" t="str">
        <f t="shared" si="0"/>
        <v/>
      </c>
      <c r="AE35" s="31" t="str">
        <f t="shared" si="7"/>
        <v/>
      </c>
      <c r="AF35" s="31" t="str">
        <f t="shared" si="8"/>
        <v/>
      </c>
      <c r="AG35" s="31" t="str">
        <f t="shared" si="1"/>
        <v/>
      </c>
      <c r="AH35" s="31" t="str">
        <f t="shared" si="2"/>
        <v/>
      </c>
      <c r="AI35" s="31" t="str">
        <f t="shared" si="3"/>
        <v/>
      </c>
      <c r="AJ35" s="31" t="str">
        <f t="shared" si="4"/>
        <v/>
      </c>
      <c r="AK35" s="31" t="str">
        <f t="shared" si="5"/>
        <v/>
      </c>
      <c r="AL35" s="31" t="str">
        <f t="shared" si="9"/>
        <v/>
      </c>
      <c r="AM35" s="31" t="str">
        <f t="shared" si="10"/>
        <v/>
      </c>
      <c r="AN35" s="31" t="str">
        <f t="shared" si="11"/>
        <v/>
      </c>
      <c r="AO35" s="31" t="str">
        <f t="shared" si="12"/>
        <v/>
      </c>
      <c r="AP35" s="31" t="str">
        <f t="shared" si="13"/>
        <v/>
      </c>
      <c r="AQ35" s="31" t="str">
        <f t="shared" si="14"/>
        <v/>
      </c>
      <c r="AR35" s="31" t="str">
        <f t="shared" si="15"/>
        <v/>
      </c>
      <c r="AS35" s="31" t="str">
        <f t="shared" si="16"/>
        <v/>
      </c>
      <c r="AT35" s="31" t="str">
        <f t="shared" si="17"/>
        <v/>
      </c>
      <c r="AU35" s="32" t="str">
        <f t="shared" si="18"/>
        <v/>
      </c>
      <c r="BY35" s="54"/>
      <c r="BZ35" s="54" t="str">
        <f t="shared" si="19"/>
        <v>30</v>
      </c>
    </row>
    <row r="36" spans="1:78" ht="15.75" x14ac:dyDescent="0.25">
      <c r="A36" s="1" t="str">
        <f>IF(Leyendas!$E$2&lt;&gt;"",Leyendas!$E$2,IF(Leyendas!$D$2&lt;&gt;"",Leyendas!$D$2,Leyendas!$C$2))</f>
        <v>Hospital 01</v>
      </c>
      <c r="B36" s="1" t="str">
        <f>CONCATENATE(Leyendas!$K$2)</f>
        <v>2020</v>
      </c>
      <c r="C36" s="4" t="s">
        <v>63</v>
      </c>
      <c r="D36" s="5"/>
      <c r="E36" s="5"/>
      <c r="F36" s="48"/>
      <c r="G36" s="5"/>
      <c r="H36" s="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59"/>
      <c r="Y36" s="62"/>
      <c r="Z36" s="30"/>
      <c r="AA36" s="30"/>
      <c r="AB36" s="30"/>
      <c r="AC36" s="63"/>
      <c r="AD36" s="61" t="str">
        <f t="shared" si="0"/>
        <v/>
      </c>
      <c r="AE36" s="31" t="str">
        <f t="shared" si="7"/>
        <v/>
      </c>
      <c r="AF36" s="31" t="str">
        <f t="shared" si="8"/>
        <v/>
      </c>
      <c r="AG36" s="31" t="str">
        <f t="shared" si="1"/>
        <v/>
      </c>
      <c r="AH36" s="31" t="str">
        <f t="shared" si="2"/>
        <v/>
      </c>
      <c r="AI36" s="31" t="str">
        <f t="shared" si="3"/>
        <v/>
      </c>
      <c r="AJ36" s="31" t="str">
        <f t="shared" si="4"/>
        <v/>
      </c>
      <c r="AK36" s="31" t="str">
        <f t="shared" si="5"/>
        <v/>
      </c>
      <c r="AL36" s="31" t="str">
        <f t="shared" si="9"/>
        <v/>
      </c>
      <c r="AM36" s="31" t="str">
        <f t="shared" si="10"/>
        <v/>
      </c>
      <c r="AN36" s="31" t="str">
        <f t="shared" si="11"/>
        <v/>
      </c>
      <c r="AO36" s="31" t="str">
        <f t="shared" si="12"/>
        <v/>
      </c>
      <c r="AP36" s="31" t="str">
        <f t="shared" si="13"/>
        <v/>
      </c>
      <c r="AQ36" s="31" t="str">
        <f t="shared" si="14"/>
        <v/>
      </c>
      <c r="AR36" s="31" t="str">
        <f t="shared" si="15"/>
        <v/>
      </c>
      <c r="AS36" s="31" t="str">
        <f t="shared" si="16"/>
        <v/>
      </c>
      <c r="AT36" s="31" t="str">
        <f t="shared" si="17"/>
        <v/>
      </c>
      <c r="AU36" s="32" t="str">
        <f t="shared" si="18"/>
        <v/>
      </c>
      <c r="BY36" s="54"/>
      <c r="BZ36" s="54" t="str">
        <f t="shared" si="19"/>
        <v>31</v>
      </c>
    </row>
    <row r="37" spans="1:78" ht="15.75" x14ac:dyDescent="0.25">
      <c r="A37" s="1" t="str">
        <f>IF(Leyendas!$E$2&lt;&gt;"",Leyendas!$E$2,IF(Leyendas!$D$2&lt;&gt;"",Leyendas!$D$2,Leyendas!$C$2))</f>
        <v>Hospital 01</v>
      </c>
      <c r="B37" s="1" t="str">
        <f>CONCATENATE(Leyendas!$K$2)</f>
        <v>2020</v>
      </c>
      <c r="C37" s="4" t="s">
        <v>64</v>
      </c>
      <c r="D37" s="5"/>
      <c r="E37" s="5"/>
      <c r="F37" s="48"/>
      <c r="G37" s="5"/>
      <c r="H37" s="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59"/>
      <c r="Y37" s="62"/>
      <c r="Z37" s="30"/>
      <c r="AA37" s="30"/>
      <c r="AB37" s="30"/>
      <c r="AC37" s="63"/>
      <c r="AD37" s="61" t="str">
        <f t="shared" si="0"/>
        <v/>
      </c>
      <c r="AE37" s="31" t="str">
        <f t="shared" si="7"/>
        <v/>
      </c>
      <c r="AF37" s="31" t="str">
        <f t="shared" si="8"/>
        <v/>
      </c>
      <c r="AG37" s="31" t="str">
        <f t="shared" si="1"/>
        <v/>
      </c>
      <c r="AH37" s="31" t="str">
        <f t="shared" si="2"/>
        <v/>
      </c>
      <c r="AI37" s="31" t="str">
        <f t="shared" si="3"/>
        <v/>
      </c>
      <c r="AJ37" s="31" t="str">
        <f t="shared" si="4"/>
        <v/>
      </c>
      <c r="AK37" s="31" t="str">
        <f t="shared" si="5"/>
        <v/>
      </c>
      <c r="AL37" s="31" t="str">
        <f t="shared" si="9"/>
        <v/>
      </c>
      <c r="AM37" s="31" t="str">
        <f t="shared" si="10"/>
        <v/>
      </c>
      <c r="AN37" s="31" t="str">
        <f t="shared" si="11"/>
        <v/>
      </c>
      <c r="AO37" s="31" t="str">
        <f t="shared" si="12"/>
        <v/>
      </c>
      <c r="AP37" s="31" t="str">
        <f t="shared" si="13"/>
        <v/>
      </c>
      <c r="AQ37" s="31" t="str">
        <f t="shared" si="14"/>
        <v/>
      </c>
      <c r="AR37" s="31" t="str">
        <f t="shared" si="15"/>
        <v/>
      </c>
      <c r="AS37" s="31" t="str">
        <f t="shared" si="16"/>
        <v/>
      </c>
      <c r="AT37" s="31" t="str">
        <f t="shared" si="17"/>
        <v/>
      </c>
      <c r="AU37" s="32" t="str">
        <f t="shared" si="18"/>
        <v/>
      </c>
      <c r="BY37" s="54"/>
      <c r="BZ37" s="54" t="str">
        <f t="shared" si="19"/>
        <v>32</v>
      </c>
    </row>
    <row r="38" spans="1:78" ht="15.75" x14ac:dyDescent="0.25">
      <c r="A38" s="1" t="str">
        <f>IF(Leyendas!$E$2&lt;&gt;"",Leyendas!$E$2,IF(Leyendas!$D$2&lt;&gt;"",Leyendas!$D$2,Leyendas!$C$2))</f>
        <v>Hospital 01</v>
      </c>
      <c r="B38" s="1" t="str">
        <f>CONCATENATE(Leyendas!$K$2)</f>
        <v>2020</v>
      </c>
      <c r="C38" s="4" t="s">
        <v>65</v>
      </c>
      <c r="D38" s="5"/>
      <c r="E38" s="5"/>
      <c r="F38" s="48"/>
      <c r="G38" s="5"/>
      <c r="H38" s="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59"/>
      <c r="Y38" s="62"/>
      <c r="Z38" s="30"/>
      <c r="AA38" s="30"/>
      <c r="AB38" s="30"/>
      <c r="AC38" s="63"/>
      <c r="AD38" s="61" t="str">
        <f t="shared" si="0"/>
        <v/>
      </c>
      <c r="AE38" s="31" t="str">
        <f t="shared" si="7"/>
        <v/>
      </c>
      <c r="AF38" s="31" t="str">
        <f t="shared" si="8"/>
        <v/>
      </c>
      <c r="AG38" s="31" t="str">
        <f t="shared" ref="AG38:AG58" si="20">IF($AA38=0,"",D38/$AA38)</f>
        <v/>
      </c>
      <c r="AH38" s="31" t="str">
        <f t="shared" ref="AH38:AH58" si="21">IF($AA38=0,"",E38/$AA38)</f>
        <v/>
      </c>
      <c r="AI38" s="31" t="str">
        <f t="shared" ref="AI38:AI58" si="22">IF($AA38=0,"",F38/$AA38)</f>
        <v/>
      </c>
      <c r="AJ38" s="31" t="str">
        <f t="shared" ref="AJ38:AJ58" si="23">IF($AA38=0,"",G38/$AA38)</f>
        <v/>
      </c>
      <c r="AK38" s="31" t="str">
        <f t="shared" ref="AK38:AK58" si="24">IF($AA38=0,"",H38/$AA38)</f>
        <v/>
      </c>
      <c r="AL38" s="31" t="str">
        <f t="shared" si="9"/>
        <v/>
      </c>
      <c r="AM38" s="31" t="str">
        <f t="shared" si="10"/>
        <v/>
      </c>
      <c r="AN38" s="31" t="str">
        <f t="shared" si="11"/>
        <v/>
      </c>
      <c r="AO38" s="31" t="str">
        <f t="shared" si="12"/>
        <v/>
      </c>
      <c r="AP38" s="31" t="str">
        <f t="shared" si="13"/>
        <v/>
      </c>
      <c r="AQ38" s="31" t="str">
        <f t="shared" si="14"/>
        <v/>
      </c>
      <c r="AR38" s="31" t="str">
        <f t="shared" si="15"/>
        <v/>
      </c>
      <c r="AS38" s="31" t="str">
        <f t="shared" si="16"/>
        <v/>
      </c>
      <c r="AT38" s="31" t="str">
        <f t="shared" ref="AT38:AT58" si="25">IF($Y38=0,"",V38/$Y38)</f>
        <v/>
      </c>
      <c r="AU38" s="32" t="str">
        <f t="shared" ref="AU38:AU57" si="26">IF($Y38=0,"",W38/$Y38)</f>
        <v/>
      </c>
      <c r="BY38" s="54"/>
      <c r="BZ38" s="54" t="str">
        <f t="shared" si="19"/>
        <v>33</v>
      </c>
    </row>
    <row r="39" spans="1:78" ht="15.75" x14ac:dyDescent="0.25">
      <c r="A39" s="1" t="str">
        <f>IF(Leyendas!$E$2&lt;&gt;"",Leyendas!$E$2,IF(Leyendas!$D$2&lt;&gt;"",Leyendas!$D$2,Leyendas!$C$2))</f>
        <v>Hospital 01</v>
      </c>
      <c r="B39" s="1" t="str">
        <f>CONCATENATE(Leyendas!$K$2)</f>
        <v>2020</v>
      </c>
      <c r="C39" s="4" t="s">
        <v>66</v>
      </c>
      <c r="D39" s="5"/>
      <c r="E39" s="5"/>
      <c r="F39" s="48"/>
      <c r="G39" s="5"/>
      <c r="H39" s="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59"/>
      <c r="Y39" s="62"/>
      <c r="Z39" s="30"/>
      <c r="AA39" s="30"/>
      <c r="AB39" s="30"/>
      <c r="AC39" s="63"/>
      <c r="AD39" s="61" t="str">
        <f t="shared" si="0"/>
        <v/>
      </c>
      <c r="AE39" s="31" t="str">
        <f t="shared" si="7"/>
        <v/>
      </c>
      <c r="AF39" s="31" t="str">
        <f t="shared" si="8"/>
        <v/>
      </c>
      <c r="AG39" s="31" t="str">
        <f t="shared" si="20"/>
        <v/>
      </c>
      <c r="AH39" s="31" t="str">
        <f t="shared" si="21"/>
        <v/>
      </c>
      <c r="AI39" s="31" t="str">
        <f t="shared" si="22"/>
        <v/>
      </c>
      <c r="AJ39" s="31" t="str">
        <f t="shared" si="23"/>
        <v/>
      </c>
      <c r="AK39" s="31" t="str">
        <f t="shared" si="24"/>
        <v/>
      </c>
      <c r="AL39" s="31" t="str">
        <f t="shared" si="9"/>
        <v/>
      </c>
      <c r="AM39" s="31" t="str">
        <f t="shared" ref="AM39:AM58" si="27">IF($Y39=0,"",N39/$Y39)</f>
        <v/>
      </c>
      <c r="AN39" s="31" t="str">
        <f t="shared" ref="AN39:AN58" si="28">IF($Y39=0,"",O39/$Y39)</f>
        <v/>
      </c>
      <c r="AO39" s="31" t="str">
        <f t="shared" ref="AO39:AO58" si="29">IF($Y39=0,"",P39/$Y39)</f>
        <v/>
      </c>
      <c r="AP39" s="31" t="str">
        <f t="shared" ref="AP39:AP58" si="30">IF($Y39=0,"",Q39/$Y39)</f>
        <v/>
      </c>
      <c r="AQ39" s="31" t="str">
        <f t="shared" ref="AQ39:AQ58" si="31">IF($Y39=0,"",R39/$Y39)</f>
        <v/>
      </c>
      <c r="AR39" s="31" t="str">
        <f t="shared" ref="AR39:AR58" si="32">IF($Y39=0,"",S39/$Y39)</f>
        <v/>
      </c>
      <c r="AS39" s="31" t="str">
        <f t="shared" si="16"/>
        <v/>
      </c>
      <c r="AT39" s="31" t="str">
        <f t="shared" si="25"/>
        <v/>
      </c>
      <c r="AU39" s="32" t="str">
        <f t="shared" si="26"/>
        <v/>
      </c>
      <c r="BY39" s="54"/>
      <c r="BZ39" s="54" t="str">
        <f t="shared" si="19"/>
        <v>34</v>
      </c>
    </row>
    <row r="40" spans="1:78" ht="15.75" x14ac:dyDescent="0.25">
      <c r="A40" s="1" t="str">
        <f>IF(Leyendas!$E$2&lt;&gt;"",Leyendas!$E$2,IF(Leyendas!$D$2&lt;&gt;"",Leyendas!$D$2,Leyendas!$C$2))</f>
        <v>Hospital 01</v>
      </c>
      <c r="B40" s="1" t="str">
        <f>CONCATENATE(Leyendas!$K$2)</f>
        <v>2020</v>
      </c>
      <c r="C40" s="4" t="s">
        <v>67</v>
      </c>
      <c r="D40" s="5"/>
      <c r="E40" s="5"/>
      <c r="F40" s="48"/>
      <c r="G40" s="5"/>
      <c r="H40" s="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59"/>
      <c r="Y40" s="62"/>
      <c r="Z40" s="30"/>
      <c r="AA40" s="30"/>
      <c r="AB40" s="30"/>
      <c r="AC40" s="63"/>
      <c r="AD40" s="61" t="str">
        <f t="shared" si="0"/>
        <v/>
      </c>
      <c r="AE40" s="31" t="str">
        <f t="shared" si="7"/>
        <v/>
      </c>
      <c r="AF40" s="31" t="str">
        <f t="shared" si="8"/>
        <v/>
      </c>
      <c r="AG40" s="31" t="str">
        <f t="shared" si="20"/>
        <v/>
      </c>
      <c r="AH40" s="31" t="str">
        <f t="shared" si="21"/>
        <v/>
      </c>
      <c r="AI40" s="31" t="str">
        <f t="shared" si="22"/>
        <v/>
      </c>
      <c r="AJ40" s="31" t="str">
        <f t="shared" si="23"/>
        <v/>
      </c>
      <c r="AK40" s="31" t="str">
        <f t="shared" si="24"/>
        <v/>
      </c>
      <c r="AL40" s="31" t="str">
        <f t="shared" si="9"/>
        <v/>
      </c>
      <c r="AM40" s="31" t="str">
        <f t="shared" si="27"/>
        <v/>
      </c>
      <c r="AN40" s="31" t="str">
        <f t="shared" si="28"/>
        <v/>
      </c>
      <c r="AO40" s="31" t="str">
        <f t="shared" si="29"/>
        <v/>
      </c>
      <c r="AP40" s="31" t="str">
        <f t="shared" si="30"/>
        <v/>
      </c>
      <c r="AQ40" s="31" t="str">
        <f t="shared" si="31"/>
        <v/>
      </c>
      <c r="AR40" s="31" t="str">
        <f t="shared" si="32"/>
        <v/>
      </c>
      <c r="AS40" s="31" t="str">
        <f t="shared" si="16"/>
        <v/>
      </c>
      <c r="AT40" s="31" t="str">
        <f t="shared" si="25"/>
        <v/>
      </c>
      <c r="AU40" s="32" t="str">
        <f t="shared" si="26"/>
        <v/>
      </c>
      <c r="BY40" s="54"/>
      <c r="BZ40" s="54" t="str">
        <f t="shared" si="19"/>
        <v>35</v>
      </c>
    </row>
    <row r="41" spans="1:78" ht="15.75" x14ac:dyDescent="0.25">
      <c r="A41" s="1" t="str">
        <f>IF(Leyendas!$E$2&lt;&gt;"",Leyendas!$E$2,IF(Leyendas!$D$2&lt;&gt;"",Leyendas!$D$2,Leyendas!$C$2))</f>
        <v>Hospital 01</v>
      </c>
      <c r="B41" s="1" t="str">
        <f>CONCATENATE(Leyendas!$K$2)</f>
        <v>2020</v>
      </c>
      <c r="C41" s="4" t="s">
        <v>68</v>
      </c>
      <c r="D41" s="5"/>
      <c r="E41" s="5"/>
      <c r="F41" s="48"/>
      <c r="G41" s="5"/>
      <c r="H41" s="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59"/>
      <c r="Y41" s="62"/>
      <c r="Z41" s="30"/>
      <c r="AA41" s="30"/>
      <c r="AB41" s="30"/>
      <c r="AC41" s="63"/>
      <c r="AD41" s="61" t="str">
        <f t="shared" si="0"/>
        <v/>
      </c>
      <c r="AE41" s="31" t="str">
        <f t="shared" si="7"/>
        <v/>
      </c>
      <c r="AF41" s="31" t="str">
        <f t="shared" si="8"/>
        <v/>
      </c>
      <c r="AG41" s="31" t="str">
        <f t="shared" si="20"/>
        <v/>
      </c>
      <c r="AH41" s="31" t="str">
        <f t="shared" si="21"/>
        <v/>
      </c>
      <c r="AI41" s="31" t="str">
        <f t="shared" si="22"/>
        <v/>
      </c>
      <c r="AJ41" s="31" t="str">
        <f t="shared" si="23"/>
        <v/>
      </c>
      <c r="AK41" s="31" t="str">
        <f t="shared" si="24"/>
        <v/>
      </c>
      <c r="AL41" s="31" t="str">
        <f t="shared" si="9"/>
        <v/>
      </c>
      <c r="AM41" s="31" t="str">
        <f t="shared" si="27"/>
        <v/>
      </c>
      <c r="AN41" s="31" t="str">
        <f t="shared" si="28"/>
        <v/>
      </c>
      <c r="AO41" s="31" t="str">
        <f t="shared" si="29"/>
        <v/>
      </c>
      <c r="AP41" s="31" t="str">
        <f t="shared" si="30"/>
        <v/>
      </c>
      <c r="AQ41" s="31" t="str">
        <f t="shared" si="31"/>
        <v/>
      </c>
      <c r="AR41" s="31" t="str">
        <f t="shared" si="32"/>
        <v/>
      </c>
      <c r="AS41" s="31" t="str">
        <f t="shared" si="16"/>
        <v/>
      </c>
      <c r="AT41" s="31" t="str">
        <f t="shared" si="25"/>
        <v/>
      </c>
      <c r="AU41" s="32" t="str">
        <f t="shared" si="26"/>
        <v/>
      </c>
      <c r="BY41" s="54"/>
      <c r="BZ41" s="54" t="str">
        <f t="shared" si="19"/>
        <v>36</v>
      </c>
    </row>
    <row r="42" spans="1:78" ht="15.75" x14ac:dyDescent="0.25">
      <c r="A42" s="1" t="str">
        <f>IF(Leyendas!$E$2&lt;&gt;"",Leyendas!$E$2,IF(Leyendas!$D$2&lt;&gt;"",Leyendas!$D$2,Leyendas!$C$2))</f>
        <v>Hospital 01</v>
      </c>
      <c r="B42" s="1" t="str">
        <f>CONCATENATE(Leyendas!$K$2)</f>
        <v>2020</v>
      </c>
      <c r="C42" s="4" t="s">
        <v>69</v>
      </c>
      <c r="D42" s="5"/>
      <c r="E42" s="5"/>
      <c r="F42" s="48"/>
      <c r="G42" s="5"/>
      <c r="H42" s="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59"/>
      <c r="Y42" s="62"/>
      <c r="Z42" s="30"/>
      <c r="AA42" s="30"/>
      <c r="AB42" s="30"/>
      <c r="AC42" s="63"/>
      <c r="AD42" s="61" t="str">
        <f t="shared" si="0"/>
        <v/>
      </c>
      <c r="AE42" s="31" t="str">
        <f t="shared" si="7"/>
        <v/>
      </c>
      <c r="AF42" s="31" t="str">
        <f t="shared" si="8"/>
        <v/>
      </c>
      <c r="AG42" s="31" t="str">
        <f t="shared" si="20"/>
        <v/>
      </c>
      <c r="AH42" s="31" t="str">
        <f t="shared" si="21"/>
        <v/>
      </c>
      <c r="AI42" s="31" t="str">
        <f t="shared" si="22"/>
        <v/>
      </c>
      <c r="AJ42" s="31" t="str">
        <f t="shared" si="23"/>
        <v/>
      </c>
      <c r="AK42" s="31" t="str">
        <f t="shared" si="24"/>
        <v/>
      </c>
      <c r="AL42" s="31" t="str">
        <f t="shared" si="9"/>
        <v/>
      </c>
      <c r="AM42" s="31" t="str">
        <f t="shared" si="27"/>
        <v/>
      </c>
      <c r="AN42" s="31" t="str">
        <f t="shared" si="28"/>
        <v/>
      </c>
      <c r="AO42" s="31" t="str">
        <f t="shared" si="29"/>
        <v/>
      </c>
      <c r="AP42" s="31" t="str">
        <f t="shared" si="30"/>
        <v/>
      </c>
      <c r="AQ42" s="31" t="str">
        <f t="shared" si="31"/>
        <v/>
      </c>
      <c r="AR42" s="31" t="str">
        <f t="shared" si="32"/>
        <v/>
      </c>
      <c r="AS42" s="31" t="str">
        <f t="shared" si="16"/>
        <v/>
      </c>
      <c r="AT42" s="31" t="str">
        <f t="shared" si="25"/>
        <v/>
      </c>
      <c r="AU42" s="32" t="str">
        <f t="shared" si="26"/>
        <v/>
      </c>
      <c r="BY42" s="54"/>
      <c r="BZ42" s="54" t="str">
        <f t="shared" si="19"/>
        <v>37</v>
      </c>
    </row>
    <row r="43" spans="1:78" ht="15.75" x14ac:dyDescent="0.25">
      <c r="A43" s="1" t="str">
        <f>IF(Leyendas!$E$2&lt;&gt;"",Leyendas!$E$2,IF(Leyendas!$D$2&lt;&gt;"",Leyendas!$D$2,Leyendas!$C$2))</f>
        <v>Hospital 01</v>
      </c>
      <c r="B43" s="1" t="str">
        <f>CONCATENATE(Leyendas!$K$2)</f>
        <v>2020</v>
      </c>
      <c r="C43" s="4" t="s">
        <v>70</v>
      </c>
      <c r="D43" s="5"/>
      <c r="E43" s="5"/>
      <c r="F43" s="48"/>
      <c r="G43" s="5"/>
      <c r="H43" s="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59"/>
      <c r="Y43" s="62"/>
      <c r="Z43" s="30"/>
      <c r="AA43" s="30"/>
      <c r="AB43" s="30"/>
      <c r="AC43" s="63"/>
      <c r="AD43" s="61" t="str">
        <f t="shared" si="0"/>
        <v/>
      </c>
      <c r="AE43" s="31" t="str">
        <f t="shared" si="7"/>
        <v/>
      </c>
      <c r="AF43" s="31" t="str">
        <f t="shared" si="8"/>
        <v/>
      </c>
      <c r="AG43" s="31" t="str">
        <f t="shared" si="20"/>
        <v/>
      </c>
      <c r="AH43" s="31" t="str">
        <f t="shared" si="21"/>
        <v/>
      </c>
      <c r="AI43" s="31" t="str">
        <f t="shared" si="22"/>
        <v/>
      </c>
      <c r="AJ43" s="31" t="str">
        <f t="shared" si="23"/>
        <v/>
      </c>
      <c r="AK43" s="31" t="str">
        <f t="shared" si="24"/>
        <v/>
      </c>
      <c r="AL43" s="31" t="str">
        <f t="shared" si="9"/>
        <v/>
      </c>
      <c r="AM43" s="31" t="str">
        <f t="shared" si="27"/>
        <v/>
      </c>
      <c r="AN43" s="31" t="str">
        <f t="shared" si="28"/>
        <v/>
      </c>
      <c r="AO43" s="31" t="str">
        <f t="shared" si="29"/>
        <v/>
      </c>
      <c r="AP43" s="31" t="str">
        <f t="shared" si="30"/>
        <v/>
      </c>
      <c r="AQ43" s="31" t="str">
        <f t="shared" si="31"/>
        <v/>
      </c>
      <c r="AR43" s="31" t="str">
        <f t="shared" si="32"/>
        <v/>
      </c>
      <c r="AS43" s="31" t="str">
        <f t="shared" si="16"/>
        <v/>
      </c>
      <c r="AT43" s="31" t="str">
        <f t="shared" si="25"/>
        <v/>
      </c>
      <c r="AU43" s="32" t="str">
        <f t="shared" si="26"/>
        <v/>
      </c>
      <c r="BY43" s="54"/>
      <c r="BZ43" s="54" t="str">
        <f t="shared" si="19"/>
        <v>38</v>
      </c>
    </row>
    <row r="44" spans="1:78" ht="15.75" x14ac:dyDescent="0.25">
      <c r="A44" s="1" t="str">
        <f>IF(Leyendas!$E$2&lt;&gt;"",Leyendas!$E$2,IF(Leyendas!$D$2&lt;&gt;"",Leyendas!$D$2,Leyendas!$C$2))</f>
        <v>Hospital 01</v>
      </c>
      <c r="B44" s="1" t="str">
        <f>CONCATENATE(Leyendas!$K$2)</f>
        <v>2020</v>
      </c>
      <c r="C44" s="4" t="s">
        <v>71</v>
      </c>
      <c r="D44" s="5"/>
      <c r="E44" s="5"/>
      <c r="F44" s="48"/>
      <c r="G44" s="5"/>
      <c r="H44" s="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59"/>
      <c r="Y44" s="62"/>
      <c r="Z44" s="30"/>
      <c r="AA44" s="30"/>
      <c r="AB44" s="30"/>
      <c r="AC44" s="63"/>
      <c r="AD44" s="61" t="str">
        <f t="shared" si="0"/>
        <v/>
      </c>
      <c r="AE44" s="31" t="str">
        <f t="shared" si="7"/>
        <v/>
      </c>
      <c r="AF44" s="31" t="str">
        <f t="shared" si="8"/>
        <v/>
      </c>
      <c r="AG44" s="31" t="str">
        <f t="shared" si="20"/>
        <v/>
      </c>
      <c r="AH44" s="31" t="str">
        <f t="shared" si="21"/>
        <v/>
      </c>
      <c r="AI44" s="31" t="str">
        <f t="shared" si="22"/>
        <v/>
      </c>
      <c r="AJ44" s="31" t="str">
        <f t="shared" si="23"/>
        <v/>
      </c>
      <c r="AK44" s="31" t="str">
        <f t="shared" si="24"/>
        <v/>
      </c>
      <c r="AL44" s="31" t="str">
        <f t="shared" si="9"/>
        <v/>
      </c>
      <c r="AM44" s="31" t="str">
        <f t="shared" si="27"/>
        <v/>
      </c>
      <c r="AN44" s="31" t="str">
        <f t="shared" si="28"/>
        <v/>
      </c>
      <c r="AO44" s="31" t="str">
        <f t="shared" si="29"/>
        <v/>
      </c>
      <c r="AP44" s="31" t="str">
        <f t="shared" si="30"/>
        <v/>
      </c>
      <c r="AQ44" s="31" t="str">
        <f t="shared" si="31"/>
        <v/>
      </c>
      <c r="AR44" s="31" t="str">
        <f t="shared" si="32"/>
        <v/>
      </c>
      <c r="AS44" s="31" t="str">
        <f t="shared" si="16"/>
        <v/>
      </c>
      <c r="AT44" s="31" t="str">
        <f t="shared" si="25"/>
        <v/>
      </c>
      <c r="AU44" s="32" t="str">
        <f t="shared" si="26"/>
        <v/>
      </c>
      <c r="BY44" s="54"/>
      <c r="BZ44" s="54" t="str">
        <f t="shared" si="19"/>
        <v>39</v>
      </c>
    </row>
    <row r="45" spans="1:78" ht="15.75" x14ac:dyDescent="0.25">
      <c r="A45" s="1" t="str">
        <f>IF(Leyendas!$E$2&lt;&gt;"",Leyendas!$E$2,IF(Leyendas!$D$2&lt;&gt;"",Leyendas!$D$2,Leyendas!$C$2))</f>
        <v>Hospital 01</v>
      </c>
      <c r="B45" s="1" t="str">
        <f>CONCATENATE(Leyendas!$K$2)</f>
        <v>2020</v>
      </c>
      <c r="C45" s="4" t="s">
        <v>72</v>
      </c>
      <c r="D45" s="5"/>
      <c r="E45" s="5"/>
      <c r="F45" s="48"/>
      <c r="G45" s="5"/>
      <c r="H45" s="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59"/>
      <c r="Y45" s="62"/>
      <c r="Z45" s="30"/>
      <c r="AA45" s="30"/>
      <c r="AB45" s="30"/>
      <c r="AC45" s="63"/>
      <c r="AD45" s="61" t="str">
        <f t="shared" si="0"/>
        <v/>
      </c>
      <c r="AE45" s="31" t="str">
        <f t="shared" si="7"/>
        <v/>
      </c>
      <c r="AF45" s="31" t="str">
        <f t="shared" si="8"/>
        <v/>
      </c>
      <c r="AG45" s="31" t="str">
        <f t="shared" si="20"/>
        <v/>
      </c>
      <c r="AH45" s="31" t="str">
        <f t="shared" si="21"/>
        <v/>
      </c>
      <c r="AI45" s="31" t="str">
        <f t="shared" si="22"/>
        <v/>
      </c>
      <c r="AJ45" s="31" t="str">
        <f t="shared" si="23"/>
        <v/>
      </c>
      <c r="AK45" s="31" t="str">
        <f t="shared" si="24"/>
        <v/>
      </c>
      <c r="AL45" s="31" t="str">
        <f t="shared" si="9"/>
        <v/>
      </c>
      <c r="AM45" s="31" t="str">
        <f t="shared" si="27"/>
        <v/>
      </c>
      <c r="AN45" s="31" t="str">
        <f t="shared" si="28"/>
        <v/>
      </c>
      <c r="AO45" s="31" t="str">
        <f t="shared" si="29"/>
        <v/>
      </c>
      <c r="AP45" s="31" t="str">
        <f t="shared" si="30"/>
        <v/>
      </c>
      <c r="AQ45" s="31" t="str">
        <f t="shared" si="31"/>
        <v/>
      </c>
      <c r="AR45" s="31" t="str">
        <f t="shared" si="32"/>
        <v/>
      </c>
      <c r="AS45" s="31" t="str">
        <f t="shared" si="16"/>
        <v/>
      </c>
      <c r="AT45" s="31" t="str">
        <f t="shared" si="25"/>
        <v/>
      </c>
      <c r="AU45" s="32" t="str">
        <f t="shared" si="26"/>
        <v/>
      </c>
      <c r="BY45" s="54"/>
      <c r="BZ45" s="54" t="str">
        <f t="shared" si="19"/>
        <v>40</v>
      </c>
    </row>
    <row r="46" spans="1:78" ht="15.75" x14ac:dyDescent="0.25">
      <c r="A46" s="1" t="str">
        <f>IF(Leyendas!$E$2&lt;&gt;"",Leyendas!$E$2,IF(Leyendas!$D$2&lt;&gt;"",Leyendas!$D$2,Leyendas!$C$2))</f>
        <v>Hospital 01</v>
      </c>
      <c r="B46" s="1" t="str">
        <f>CONCATENATE(Leyendas!$K$2)</f>
        <v>2020</v>
      </c>
      <c r="C46" s="4" t="s">
        <v>73</v>
      </c>
      <c r="D46" s="7"/>
      <c r="E46" s="7"/>
      <c r="F46" s="51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59"/>
      <c r="Y46" s="62"/>
      <c r="Z46" s="30"/>
      <c r="AA46" s="30"/>
      <c r="AB46" s="30"/>
      <c r="AC46" s="63"/>
      <c r="AD46" s="61" t="str">
        <f t="shared" si="0"/>
        <v/>
      </c>
      <c r="AE46" s="31" t="str">
        <f t="shared" si="7"/>
        <v/>
      </c>
      <c r="AF46" s="31" t="str">
        <f t="shared" si="8"/>
        <v/>
      </c>
      <c r="AG46" s="31" t="str">
        <f t="shared" si="20"/>
        <v/>
      </c>
      <c r="AH46" s="31" t="str">
        <f t="shared" si="21"/>
        <v/>
      </c>
      <c r="AI46" s="31" t="str">
        <f t="shared" si="22"/>
        <v/>
      </c>
      <c r="AJ46" s="31" t="str">
        <f t="shared" si="23"/>
        <v/>
      </c>
      <c r="AK46" s="31" t="str">
        <f t="shared" si="24"/>
        <v/>
      </c>
      <c r="AL46" s="31" t="str">
        <f t="shared" si="9"/>
        <v/>
      </c>
      <c r="AM46" s="31" t="str">
        <f t="shared" si="27"/>
        <v/>
      </c>
      <c r="AN46" s="31" t="str">
        <f t="shared" si="28"/>
        <v/>
      </c>
      <c r="AO46" s="31" t="str">
        <f t="shared" si="29"/>
        <v/>
      </c>
      <c r="AP46" s="31" t="str">
        <f t="shared" si="30"/>
        <v/>
      </c>
      <c r="AQ46" s="31" t="str">
        <f t="shared" si="31"/>
        <v/>
      </c>
      <c r="AR46" s="31" t="str">
        <f t="shared" si="32"/>
        <v/>
      </c>
      <c r="AS46" s="31" t="str">
        <f t="shared" si="16"/>
        <v/>
      </c>
      <c r="AT46" s="31" t="str">
        <f t="shared" si="25"/>
        <v/>
      </c>
      <c r="AU46" s="32" t="str">
        <f t="shared" si="26"/>
        <v/>
      </c>
      <c r="BY46" s="54"/>
      <c r="BZ46" s="54" t="str">
        <f t="shared" si="19"/>
        <v>41</v>
      </c>
    </row>
    <row r="47" spans="1:78" ht="15.75" x14ac:dyDescent="0.25">
      <c r="A47" s="1" t="str">
        <f>IF(Leyendas!$E$2&lt;&gt;"",Leyendas!$E$2,IF(Leyendas!$D$2&lt;&gt;"",Leyendas!$D$2,Leyendas!$C$2))</f>
        <v>Hospital 01</v>
      </c>
      <c r="B47" s="1" t="str">
        <f>CONCATENATE(Leyendas!$K$2)</f>
        <v>2020</v>
      </c>
      <c r="C47" s="4" t="s">
        <v>74</v>
      </c>
      <c r="D47" s="7"/>
      <c r="E47" s="7"/>
      <c r="F47" s="51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59"/>
      <c r="Y47" s="62"/>
      <c r="Z47" s="30"/>
      <c r="AA47" s="30"/>
      <c r="AB47" s="30"/>
      <c r="AC47" s="63"/>
      <c r="AD47" s="61" t="str">
        <f t="shared" si="0"/>
        <v/>
      </c>
      <c r="AE47" s="31" t="str">
        <f t="shared" si="7"/>
        <v/>
      </c>
      <c r="AF47" s="31" t="str">
        <f t="shared" si="8"/>
        <v/>
      </c>
      <c r="AG47" s="31" t="str">
        <f t="shared" si="20"/>
        <v/>
      </c>
      <c r="AH47" s="31" t="str">
        <f t="shared" si="21"/>
        <v/>
      </c>
      <c r="AI47" s="31" t="str">
        <f t="shared" si="22"/>
        <v/>
      </c>
      <c r="AJ47" s="31" t="str">
        <f t="shared" si="23"/>
        <v/>
      </c>
      <c r="AK47" s="31" t="str">
        <f t="shared" si="24"/>
        <v/>
      </c>
      <c r="AL47" s="31" t="str">
        <f t="shared" si="9"/>
        <v/>
      </c>
      <c r="AM47" s="31" t="str">
        <f t="shared" si="27"/>
        <v/>
      </c>
      <c r="AN47" s="31" t="str">
        <f t="shared" si="28"/>
        <v/>
      </c>
      <c r="AO47" s="31" t="str">
        <f t="shared" si="29"/>
        <v/>
      </c>
      <c r="AP47" s="31" t="str">
        <f t="shared" si="30"/>
        <v/>
      </c>
      <c r="AQ47" s="31" t="str">
        <f t="shared" si="31"/>
        <v/>
      </c>
      <c r="AR47" s="31" t="str">
        <f t="shared" si="32"/>
        <v/>
      </c>
      <c r="AS47" s="31" t="str">
        <f t="shared" si="16"/>
        <v/>
      </c>
      <c r="AT47" s="31" t="str">
        <f t="shared" si="25"/>
        <v/>
      </c>
      <c r="AU47" s="32" t="str">
        <f t="shared" si="26"/>
        <v/>
      </c>
      <c r="BY47" s="54"/>
      <c r="BZ47" s="54" t="str">
        <f t="shared" si="19"/>
        <v>42</v>
      </c>
    </row>
    <row r="48" spans="1:78" ht="15.75" x14ac:dyDescent="0.25">
      <c r="A48" s="1" t="str">
        <f>IF(Leyendas!$E$2&lt;&gt;"",Leyendas!$E$2,IF(Leyendas!$D$2&lt;&gt;"",Leyendas!$D$2,Leyendas!$C$2))</f>
        <v>Hospital 01</v>
      </c>
      <c r="B48" s="1" t="str">
        <f>CONCATENATE(Leyendas!$K$2)</f>
        <v>2020</v>
      </c>
      <c r="C48" s="4" t="s">
        <v>75</v>
      </c>
      <c r="D48" s="7"/>
      <c r="E48" s="7"/>
      <c r="F48" s="51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59"/>
      <c r="Y48" s="62"/>
      <c r="Z48" s="30"/>
      <c r="AA48" s="30"/>
      <c r="AB48" s="30"/>
      <c r="AC48" s="63"/>
      <c r="AD48" s="61" t="str">
        <f t="shared" si="0"/>
        <v/>
      </c>
      <c r="AE48" s="31" t="str">
        <f t="shared" si="7"/>
        <v/>
      </c>
      <c r="AF48" s="31" t="str">
        <f t="shared" si="8"/>
        <v/>
      </c>
      <c r="AG48" s="31" t="str">
        <f t="shared" si="20"/>
        <v/>
      </c>
      <c r="AH48" s="31" t="str">
        <f t="shared" si="21"/>
        <v/>
      </c>
      <c r="AI48" s="31" t="str">
        <f t="shared" si="22"/>
        <v/>
      </c>
      <c r="AJ48" s="31" t="str">
        <f t="shared" si="23"/>
        <v/>
      </c>
      <c r="AK48" s="31" t="str">
        <f t="shared" si="24"/>
        <v/>
      </c>
      <c r="AL48" s="31" t="str">
        <f t="shared" si="9"/>
        <v/>
      </c>
      <c r="AM48" s="31" t="str">
        <f t="shared" si="27"/>
        <v/>
      </c>
      <c r="AN48" s="31" t="str">
        <f t="shared" si="28"/>
        <v/>
      </c>
      <c r="AO48" s="31" t="str">
        <f t="shared" si="29"/>
        <v/>
      </c>
      <c r="AP48" s="31" t="str">
        <f t="shared" si="30"/>
        <v/>
      </c>
      <c r="AQ48" s="31" t="str">
        <f t="shared" si="31"/>
        <v/>
      </c>
      <c r="AR48" s="31" t="str">
        <f t="shared" si="32"/>
        <v/>
      </c>
      <c r="AS48" s="31" t="str">
        <f t="shared" si="16"/>
        <v/>
      </c>
      <c r="AT48" s="31" t="str">
        <f t="shared" si="25"/>
        <v/>
      </c>
      <c r="AU48" s="32" t="str">
        <f t="shared" si="26"/>
        <v/>
      </c>
      <c r="BY48" s="54"/>
      <c r="BZ48" s="54" t="str">
        <f t="shared" si="19"/>
        <v>43</v>
      </c>
    </row>
    <row r="49" spans="1:78" ht="15.75" x14ac:dyDescent="0.25">
      <c r="A49" s="1" t="str">
        <f>IF(Leyendas!$E$2&lt;&gt;"",Leyendas!$E$2,IF(Leyendas!$D$2&lt;&gt;"",Leyendas!$D$2,Leyendas!$C$2))</f>
        <v>Hospital 01</v>
      </c>
      <c r="B49" s="1" t="str">
        <f>CONCATENATE(Leyendas!$K$2)</f>
        <v>2020</v>
      </c>
      <c r="C49" s="4" t="s">
        <v>76</v>
      </c>
      <c r="D49" s="7"/>
      <c r="E49" s="7"/>
      <c r="F49" s="51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59"/>
      <c r="Y49" s="62"/>
      <c r="Z49" s="30"/>
      <c r="AA49" s="30"/>
      <c r="AB49" s="30"/>
      <c r="AC49" s="63"/>
      <c r="AD49" s="61" t="str">
        <f t="shared" si="0"/>
        <v/>
      </c>
      <c r="AE49" s="31" t="str">
        <f t="shared" si="7"/>
        <v/>
      </c>
      <c r="AF49" s="31" t="str">
        <f t="shared" si="8"/>
        <v/>
      </c>
      <c r="AG49" s="31" t="str">
        <f t="shared" si="20"/>
        <v/>
      </c>
      <c r="AH49" s="31" t="str">
        <f t="shared" si="21"/>
        <v/>
      </c>
      <c r="AI49" s="31" t="str">
        <f t="shared" si="22"/>
        <v/>
      </c>
      <c r="AJ49" s="31" t="str">
        <f t="shared" si="23"/>
        <v/>
      </c>
      <c r="AK49" s="31" t="str">
        <f t="shared" si="24"/>
        <v/>
      </c>
      <c r="AL49" s="31" t="str">
        <f t="shared" si="9"/>
        <v/>
      </c>
      <c r="AM49" s="31" t="str">
        <f t="shared" si="27"/>
        <v/>
      </c>
      <c r="AN49" s="31" t="str">
        <f t="shared" si="28"/>
        <v/>
      </c>
      <c r="AO49" s="31" t="str">
        <f t="shared" si="29"/>
        <v/>
      </c>
      <c r="AP49" s="31" t="str">
        <f t="shared" si="30"/>
        <v/>
      </c>
      <c r="AQ49" s="31" t="str">
        <f t="shared" si="31"/>
        <v/>
      </c>
      <c r="AR49" s="31" t="str">
        <f t="shared" si="32"/>
        <v/>
      </c>
      <c r="AS49" s="31" t="str">
        <f t="shared" si="16"/>
        <v/>
      </c>
      <c r="AT49" s="31" t="str">
        <f t="shared" si="25"/>
        <v/>
      </c>
      <c r="AU49" s="32" t="str">
        <f t="shared" si="26"/>
        <v/>
      </c>
      <c r="BY49" s="54"/>
      <c r="BZ49" s="54" t="str">
        <f t="shared" si="19"/>
        <v>44</v>
      </c>
    </row>
    <row r="50" spans="1:78" ht="15.75" x14ac:dyDescent="0.25">
      <c r="A50" s="1" t="str">
        <f>IF(Leyendas!$E$2&lt;&gt;"",Leyendas!$E$2,IF(Leyendas!$D$2&lt;&gt;"",Leyendas!$D$2,Leyendas!$C$2))</f>
        <v>Hospital 01</v>
      </c>
      <c r="B50" s="1" t="str">
        <f>CONCATENATE(Leyendas!$K$2)</f>
        <v>2020</v>
      </c>
      <c r="C50" s="4" t="s">
        <v>77</v>
      </c>
      <c r="D50" s="7"/>
      <c r="E50" s="7"/>
      <c r="F50" s="51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59"/>
      <c r="Y50" s="62"/>
      <c r="Z50" s="30"/>
      <c r="AA50" s="30"/>
      <c r="AB50" s="30"/>
      <c r="AC50" s="63"/>
      <c r="AD50" s="61" t="str">
        <f t="shared" si="0"/>
        <v/>
      </c>
      <c r="AE50" s="31" t="str">
        <f t="shared" si="7"/>
        <v/>
      </c>
      <c r="AF50" s="31" t="str">
        <f t="shared" si="8"/>
        <v/>
      </c>
      <c r="AG50" s="31" t="str">
        <f t="shared" si="20"/>
        <v/>
      </c>
      <c r="AH50" s="31" t="str">
        <f t="shared" si="21"/>
        <v/>
      </c>
      <c r="AI50" s="31" t="str">
        <f t="shared" si="22"/>
        <v/>
      </c>
      <c r="AJ50" s="31" t="str">
        <f t="shared" si="23"/>
        <v/>
      </c>
      <c r="AK50" s="31" t="str">
        <f t="shared" si="24"/>
        <v/>
      </c>
      <c r="AL50" s="31" t="str">
        <f t="shared" si="9"/>
        <v/>
      </c>
      <c r="AM50" s="31" t="str">
        <f t="shared" si="27"/>
        <v/>
      </c>
      <c r="AN50" s="31" t="str">
        <f t="shared" si="28"/>
        <v/>
      </c>
      <c r="AO50" s="31" t="str">
        <f t="shared" si="29"/>
        <v/>
      </c>
      <c r="AP50" s="31" t="str">
        <f t="shared" si="30"/>
        <v/>
      </c>
      <c r="AQ50" s="31" t="str">
        <f t="shared" si="31"/>
        <v/>
      </c>
      <c r="AR50" s="31" t="str">
        <f t="shared" si="32"/>
        <v/>
      </c>
      <c r="AS50" s="31" t="str">
        <f t="shared" si="16"/>
        <v/>
      </c>
      <c r="AT50" s="31" t="str">
        <f t="shared" si="25"/>
        <v/>
      </c>
      <c r="AU50" s="32" t="str">
        <f t="shared" si="26"/>
        <v/>
      </c>
      <c r="BY50" s="54"/>
      <c r="BZ50" s="54" t="str">
        <f t="shared" si="19"/>
        <v>45</v>
      </c>
    </row>
    <row r="51" spans="1:78" ht="15.75" x14ac:dyDescent="0.25">
      <c r="A51" s="1" t="str">
        <f>IF(Leyendas!$E$2&lt;&gt;"",Leyendas!$E$2,IF(Leyendas!$D$2&lt;&gt;"",Leyendas!$D$2,Leyendas!$C$2))</f>
        <v>Hospital 01</v>
      </c>
      <c r="B51" s="1" t="str">
        <f>CONCATENATE(Leyendas!$K$2)</f>
        <v>2020</v>
      </c>
      <c r="C51" s="4" t="s">
        <v>78</v>
      </c>
      <c r="D51" s="7"/>
      <c r="E51" s="7"/>
      <c r="F51" s="51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59"/>
      <c r="Y51" s="62"/>
      <c r="Z51" s="30"/>
      <c r="AA51" s="30"/>
      <c r="AB51" s="30"/>
      <c r="AC51" s="63"/>
      <c r="AD51" s="61" t="str">
        <f t="shared" si="0"/>
        <v/>
      </c>
      <c r="AE51" s="31" t="str">
        <f t="shared" si="7"/>
        <v/>
      </c>
      <c r="AF51" s="31" t="str">
        <f t="shared" si="8"/>
        <v/>
      </c>
      <c r="AG51" s="31" t="str">
        <f t="shared" si="20"/>
        <v/>
      </c>
      <c r="AH51" s="31" t="str">
        <f t="shared" si="21"/>
        <v/>
      </c>
      <c r="AI51" s="31" t="str">
        <f t="shared" si="22"/>
        <v/>
      </c>
      <c r="AJ51" s="31" t="str">
        <f t="shared" si="23"/>
        <v/>
      </c>
      <c r="AK51" s="31" t="str">
        <f t="shared" si="24"/>
        <v/>
      </c>
      <c r="AL51" s="31" t="str">
        <f t="shared" si="9"/>
        <v/>
      </c>
      <c r="AM51" s="31" t="str">
        <f t="shared" si="27"/>
        <v/>
      </c>
      <c r="AN51" s="31" t="str">
        <f t="shared" si="28"/>
        <v/>
      </c>
      <c r="AO51" s="31" t="str">
        <f t="shared" si="29"/>
        <v/>
      </c>
      <c r="AP51" s="31" t="str">
        <f t="shared" si="30"/>
        <v/>
      </c>
      <c r="AQ51" s="31" t="str">
        <f t="shared" si="31"/>
        <v/>
      </c>
      <c r="AR51" s="31" t="str">
        <f t="shared" si="32"/>
        <v/>
      </c>
      <c r="AS51" s="31" t="str">
        <f t="shared" si="16"/>
        <v/>
      </c>
      <c r="AT51" s="31" t="str">
        <f t="shared" si="25"/>
        <v/>
      </c>
      <c r="AU51" s="32" t="str">
        <f t="shared" si="26"/>
        <v/>
      </c>
      <c r="BY51" s="54"/>
      <c r="BZ51" s="54" t="str">
        <f t="shared" si="19"/>
        <v>46</v>
      </c>
    </row>
    <row r="52" spans="1:78" ht="15.75" x14ac:dyDescent="0.25">
      <c r="A52" s="1" t="str">
        <f>IF(Leyendas!$E$2&lt;&gt;"",Leyendas!$E$2,IF(Leyendas!$D$2&lt;&gt;"",Leyendas!$D$2,Leyendas!$C$2))</f>
        <v>Hospital 01</v>
      </c>
      <c r="B52" s="1" t="str">
        <f>CONCATENATE(Leyendas!$K$2)</f>
        <v>2020</v>
      </c>
      <c r="C52" s="4" t="s">
        <v>79</v>
      </c>
      <c r="D52" s="7"/>
      <c r="E52" s="7"/>
      <c r="F52" s="51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59"/>
      <c r="Y52" s="62"/>
      <c r="Z52" s="30"/>
      <c r="AA52" s="30"/>
      <c r="AB52" s="30"/>
      <c r="AC52" s="63"/>
      <c r="AD52" s="61" t="str">
        <f t="shared" si="0"/>
        <v/>
      </c>
      <c r="AE52" s="31" t="str">
        <f t="shared" si="7"/>
        <v/>
      </c>
      <c r="AF52" s="31" t="str">
        <f t="shared" si="8"/>
        <v/>
      </c>
      <c r="AG52" s="31" t="str">
        <f t="shared" si="20"/>
        <v/>
      </c>
      <c r="AH52" s="31" t="str">
        <f t="shared" si="21"/>
        <v/>
      </c>
      <c r="AI52" s="31" t="str">
        <f t="shared" si="22"/>
        <v/>
      </c>
      <c r="AJ52" s="31" t="str">
        <f t="shared" si="23"/>
        <v/>
      </c>
      <c r="AK52" s="31" t="str">
        <f t="shared" si="24"/>
        <v/>
      </c>
      <c r="AL52" s="31" t="str">
        <f t="shared" si="9"/>
        <v/>
      </c>
      <c r="AM52" s="31" t="str">
        <f t="shared" si="27"/>
        <v/>
      </c>
      <c r="AN52" s="31" t="str">
        <f t="shared" si="28"/>
        <v/>
      </c>
      <c r="AO52" s="31" t="str">
        <f t="shared" si="29"/>
        <v/>
      </c>
      <c r="AP52" s="31" t="str">
        <f t="shared" si="30"/>
        <v/>
      </c>
      <c r="AQ52" s="31" t="str">
        <f t="shared" si="31"/>
        <v/>
      </c>
      <c r="AR52" s="31" t="str">
        <f t="shared" si="32"/>
        <v/>
      </c>
      <c r="AS52" s="31" t="str">
        <f t="shared" si="16"/>
        <v/>
      </c>
      <c r="AT52" s="31" t="str">
        <f t="shared" si="25"/>
        <v/>
      </c>
      <c r="AU52" s="32" t="str">
        <f t="shared" si="26"/>
        <v/>
      </c>
      <c r="BY52" s="54"/>
      <c r="BZ52" s="54" t="str">
        <f t="shared" si="19"/>
        <v>47</v>
      </c>
    </row>
    <row r="53" spans="1:78" ht="15.75" x14ac:dyDescent="0.25">
      <c r="A53" s="1" t="str">
        <f>IF(Leyendas!$E$2&lt;&gt;"",Leyendas!$E$2,IF(Leyendas!$D$2&lt;&gt;"",Leyendas!$D$2,Leyendas!$C$2))</f>
        <v>Hospital 01</v>
      </c>
      <c r="B53" s="1" t="str">
        <f>CONCATENATE(Leyendas!$K$2)</f>
        <v>2020</v>
      </c>
      <c r="C53" s="4" t="s">
        <v>80</v>
      </c>
      <c r="D53" s="7"/>
      <c r="E53" s="7"/>
      <c r="F53" s="51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59"/>
      <c r="Y53" s="62"/>
      <c r="Z53" s="30"/>
      <c r="AA53" s="30"/>
      <c r="AB53" s="30"/>
      <c r="AC53" s="63"/>
      <c r="AD53" s="61" t="str">
        <f t="shared" si="0"/>
        <v/>
      </c>
      <c r="AE53" s="31" t="str">
        <f t="shared" si="7"/>
        <v/>
      </c>
      <c r="AF53" s="31" t="str">
        <f t="shared" si="8"/>
        <v/>
      </c>
      <c r="AG53" s="31" t="str">
        <f t="shared" si="20"/>
        <v/>
      </c>
      <c r="AH53" s="31" t="str">
        <f t="shared" si="21"/>
        <v/>
      </c>
      <c r="AI53" s="31" t="str">
        <f t="shared" si="22"/>
        <v/>
      </c>
      <c r="AJ53" s="31" t="str">
        <f t="shared" si="23"/>
        <v/>
      </c>
      <c r="AK53" s="31" t="str">
        <f t="shared" si="24"/>
        <v/>
      </c>
      <c r="AL53" s="31" t="str">
        <f t="shared" si="9"/>
        <v/>
      </c>
      <c r="AM53" s="31" t="str">
        <f t="shared" si="27"/>
        <v/>
      </c>
      <c r="AN53" s="31" t="str">
        <f t="shared" si="28"/>
        <v/>
      </c>
      <c r="AO53" s="31" t="str">
        <f t="shared" si="29"/>
        <v/>
      </c>
      <c r="AP53" s="31" t="str">
        <f t="shared" si="30"/>
        <v/>
      </c>
      <c r="AQ53" s="31" t="str">
        <f t="shared" si="31"/>
        <v/>
      </c>
      <c r="AR53" s="31" t="str">
        <f t="shared" si="32"/>
        <v/>
      </c>
      <c r="AS53" s="31" t="str">
        <f t="shared" si="16"/>
        <v/>
      </c>
      <c r="AT53" s="31" t="str">
        <f t="shared" si="25"/>
        <v/>
      </c>
      <c r="AU53" s="32" t="str">
        <f t="shared" si="26"/>
        <v/>
      </c>
      <c r="AZ53" s="160" t="str">
        <f>"INDICADORES ACUMULADOS PARA EL AÑO " &amp; Leyendas!$A$2 &amp; CHAR(10) &amp; "(para el cálculo se utilizaron muestras totales)"</f>
        <v>INDICADORES ACUMULADOS PARA EL AÑO 2020
(para el cálculo se utilizaron muestras totales)</v>
      </c>
      <c r="BA53" s="160"/>
      <c r="BB53" s="160"/>
      <c r="BC53" s="160"/>
      <c r="BD53" s="160"/>
      <c r="BE53" s="160"/>
      <c r="BY53" s="54"/>
      <c r="BZ53" s="54" t="str">
        <f t="shared" si="19"/>
        <v>48</v>
      </c>
    </row>
    <row r="54" spans="1:78" ht="18" x14ac:dyDescent="0.25">
      <c r="A54" s="1" t="str">
        <f>IF(Leyendas!$E$2&lt;&gt;"",Leyendas!$E$2,IF(Leyendas!$D$2&lt;&gt;"",Leyendas!$D$2,Leyendas!$C$2))</f>
        <v>Hospital 01</v>
      </c>
      <c r="B54" s="1" t="str">
        <f>CONCATENATE(Leyendas!$K$2)</f>
        <v>2020</v>
      </c>
      <c r="C54" s="4" t="s">
        <v>81</v>
      </c>
      <c r="D54" s="7"/>
      <c r="E54" s="7"/>
      <c r="F54" s="51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59"/>
      <c r="Y54" s="62"/>
      <c r="Z54" s="30"/>
      <c r="AA54" s="30"/>
      <c r="AB54" s="30"/>
      <c r="AC54" s="63"/>
      <c r="AD54" s="61" t="str">
        <f t="shared" si="0"/>
        <v/>
      </c>
      <c r="AE54" s="31" t="str">
        <f t="shared" si="7"/>
        <v/>
      </c>
      <c r="AF54" s="31" t="str">
        <f t="shared" si="8"/>
        <v/>
      </c>
      <c r="AG54" s="31" t="str">
        <f t="shared" si="20"/>
        <v/>
      </c>
      <c r="AH54" s="31" t="str">
        <f t="shared" si="21"/>
        <v/>
      </c>
      <c r="AI54" s="31" t="str">
        <f t="shared" si="22"/>
        <v/>
      </c>
      <c r="AJ54" s="31" t="str">
        <f t="shared" si="23"/>
        <v/>
      </c>
      <c r="AK54" s="31" t="str">
        <f t="shared" si="24"/>
        <v/>
      </c>
      <c r="AL54" s="31" t="str">
        <f t="shared" si="9"/>
        <v/>
      </c>
      <c r="AM54" s="31" t="str">
        <f t="shared" si="27"/>
        <v/>
      </c>
      <c r="AN54" s="31" t="str">
        <f t="shared" si="28"/>
        <v/>
      </c>
      <c r="AO54" s="31" t="str">
        <f t="shared" si="29"/>
        <v/>
      </c>
      <c r="AP54" s="31" t="str">
        <f t="shared" si="30"/>
        <v/>
      </c>
      <c r="AQ54" s="31" t="str">
        <f t="shared" si="31"/>
        <v/>
      </c>
      <c r="AR54" s="31" t="str">
        <f t="shared" si="32"/>
        <v/>
      </c>
      <c r="AS54" s="31" t="str">
        <f t="shared" si="16"/>
        <v/>
      </c>
      <c r="AT54" s="31" t="str">
        <f t="shared" si="25"/>
        <v/>
      </c>
      <c r="AU54" s="32" t="str">
        <f t="shared" si="26"/>
        <v/>
      </c>
      <c r="AX54" s="16"/>
      <c r="AY54" s="16"/>
      <c r="AZ54" s="154" t="s">
        <v>86</v>
      </c>
      <c r="BA54" s="155"/>
      <c r="BB54" s="155"/>
      <c r="BC54" s="155"/>
      <c r="BD54" s="156"/>
      <c r="BE54" s="15">
        <f>Z58/Y58</f>
        <v>0.4</v>
      </c>
      <c r="BY54" s="54"/>
      <c r="BZ54" s="54" t="str">
        <f t="shared" si="19"/>
        <v>49</v>
      </c>
    </row>
    <row r="55" spans="1:78" ht="18" x14ac:dyDescent="0.25">
      <c r="A55" s="1" t="str">
        <f>IF(Leyendas!$E$2&lt;&gt;"",Leyendas!$E$2,IF(Leyendas!$D$2&lt;&gt;"",Leyendas!$D$2,Leyendas!$C$2))</f>
        <v>Hospital 01</v>
      </c>
      <c r="B55" s="1" t="str">
        <f>CONCATENATE(Leyendas!$K$2)</f>
        <v>2020</v>
      </c>
      <c r="C55" s="4" t="s">
        <v>82</v>
      </c>
      <c r="D55" s="7"/>
      <c r="E55" s="7"/>
      <c r="F55" s="51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59"/>
      <c r="Y55" s="62"/>
      <c r="Z55" s="30"/>
      <c r="AA55" s="30"/>
      <c r="AB55" s="30"/>
      <c r="AC55" s="63"/>
      <c r="AD55" s="61" t="str">
        <f t="shared" si="0"/>
        <v/>
      </c>
      <c r="AE55" s="31" t="str">
        <f t="shared" si="7"/>
        <v/>
      </c>
      <c r="AF55" s="31" t="str">
        <f t="shared" si="8"/>
        <v/>
      </c>
      <c r="AG55" s="31" t="str">
        <f t="shared" si="20"/>
        <v/>
      </c>
      <c r="AH55" s="31" t="str">
        <f t="shared" si="21"/>
        <v/>
      </c>
      <c r="AI55" s="31" t="str">
        <f t="shared" si="22"/>
        <v/>
      </c>
      <c r="AJ55" s="31" t="str">
        <f t="shared" si="23"/>
        <v/>
      </c>
      <c r="AK55" s="31" t="str">
        <f t="shared" si="24"/>
        <v/>
      </c>
      <c r="AL55" s="31" t="str">
        <f t="shared" si="9"/>
        <v/>
      </c>
      <c r="AM55" s="31" t="str">
        <f t="shared" si="27"/>
        <v/>
      </c>
      <c r="AN55" s="31" t="str">
        <f t="shared" si="28"/>
        <v/>
      </c>
      <c r="AO55" s="31" t="str">
        <f t="shared" si="29"/>
        <v/>
      </c>
      <c r="AP55" s="31" t="str">
        <f t="shared" si="30"/>
        <v/>
      </c>
      <c r="AQ55" s="31" t="str">
        <f t="shared" si="31"/>
        <v/>
      </c>
      <c r="AR55" s="31" t="str">
        <f t="shared" si="32"/>
        <v/>
      </c>
      <c r="AS55" s="31" t="str">
        <f t="shared" si="16"/>
        <v/>
      </c>
      <c r="AT55" s="31" t="str">
        <f t="shared" si="25"/>
        <v/>
      </c>
      <c r="AU55" s="32" t="str">
        <f t="shared" si="26"/>
        <v/>
      </c>
      <c r="AX55" s="16"/>
      <c r="AY55" s="16"/>
      <c r="AZ55" s="154" t="s">
        <v>87</v>
      </c>
      <c r="BA55" s="155"/>
      <c r="BB55" s="155"/>
      <c r="BC55" s="155"/>
      <c r="BD55" s="156"/>
      <c r="BE55" s="15">
        <f>AA58/Y58</f>
        <v>0.24285714285714285</v>
      </c>
      <c r="BY55" s="54"/>
      <c r="BZ55" s="54" t="str">
        <f t="shared" si="19"/>
        <v>50</v>
      </c>
    </row>
    <row r="56" spans="1:78" ht="18" x14ac:dyDescent="0.25">
      <c r="A56" s="1" t="str">
        <f>IF(Leyendas!$E$2&lt;&gt;"",Leyendas!$E$2,IF(Leyendas!$D$2&lt;&gt;"",Leyendas!$D$2,Leyendas!$C$2))</f>
        <v>Hospital 01</v>
      </c>
      <c r="B56" s="1" t="str">
        <f>CONCATENATE(Leyendas!$K$2)</f>
        <v>2020</v>
      </c>
      <c r="C56" s="4" t="s">
        <v>83</v>
      </c>
      <c r="D56" s="7"/>
      <c r="E56" s="7"/>
      <c r="F56" s="51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59"/>
      <c r="Y56" s="62"/>
      <c r="Z56" s="30"/>
      <c r="AA56" s="30"/>
      <c r="AB56" s="30"/>
      <c r="AC56" s="63"/>
      <c r="AD56" s="61" t="str">
        <f t="shared" si="0"/>
        <v/>
      </c>
      <c r="AE56" s="31" t="str">
        <f t="shared" si="7"/>
        <v/>
      </c>
      <c r="AF56" s="31" t="str">
        <f t="shared" si="8"/>
        <v/>
      </c>
      <c r="AG56" s="31" t="str">
        <f t="shared" si="20"/>
        <v/>
      </c>
      <c r="AH56" s="31" t="str">
        <f t="shared" si="21"/>
        <v/>
      </c>
      <c r="AI56" s="31" t="str">
        <f t="shared" si="22"/>
        <v/>
      </c>
      <c r="AJ56" s="31" t="str">
        <f t="shared" si="23"/>
        <v/>
      </c>
      <c r="AK56" s="31" t="str">
        <f t="shared" si="24"/>
        <v/>
      </c>
      <c r="AL56" s="31" t="str">
        <f t="shared" si="9"/>
        <v/>
      </c>
      <c r="AM56" s="31" t="str">
        <f t="shared" si="27"/>
        <v/>
      </c>
      <c r="AN56" s="31" t="str">
        <f t="shared" si="28"/>
        <v/>
      </c>
      <c r="AO56" s="31" t="str">
        <f t="shared" si="29"/>
        <v/>
      </c>
      <c r="AP56" s="31" t="str">
        <f t="shared" si="30"/>
        <v/>
      </c>
      <c r="AQ56" s="31" t="str">
        <f t="shared" si="31"/>
        <v/>
      </c>
      <c r="AR56" s="31" t="str">
        <f t="shared" si="32"/>
        <v/>
      </c>
      <c r="AS56" s="31" t="str">
        <f t="shared" si="16"/>
        <v/>
      </c>
      <c r="AT56" s="31" t="str">
        <f t="shared" si="25"/>
        <v/>
      </c>
      <c r="AU56" s="32" t="str">
        <f t="shared" si="26"/>
        <v/>
      </c>
      <c r="AX56" s="16"/>
      <c r="AY56" s="16"/>
      <c r="AZ56" s="17"/>
      <c r="BA56" s="154" t="s">
        <v>88</v>
      </c>
      <c r="BB56" s="155"/>
      <c r="BC56" s="155"/>
      <c r="BD56" s="156"/>
      <c r="BE56" s="15">
        <f>AB58/Y58</f>
        <v>0.2</v>
      </c>
      <c r="BY56" s="54"/>
      <c r="BZ56" s="54" t="str">
        <f t="shared" si="19"/>
        <v>51</v>
      </c>
    </row>
    <row r="57" spans="1:78" ht="18.75" thickBot="1" x14ac:dyDescent="0.3">
      <c r="A57" s="1" t="str">
        <f>IF(Leyendas!$E$2&lt;&gt;"",Leyendas!$E$2,IF(Leyendas!$D$2&lt;&gt;"",Leyendas!$D$2,Leyendas!$C$2))</f>
        <v>Hospital 01</v>
      </c>
      <c r="B57" s="1" t="str">
        <f>CONCATENATE(Leyendas!$K$2)</f>
        <v>2020</v>
      </c>
      <c r="C57" s="4" t="s">
        <v>84</v>
      </c>
      <c r="D57" s="7"/>
      <c r="E57" s="7"/>
      <c r="F57" s="51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59"/>
      <c r="Y57" s="67"/>
      <c r="Z57" s="68"/>
      <c r="AA57" s="68"/>
      <c r="AB57" s="68"/>
      <c r="AC57" s="69"/>
      <c r="AD57" s="61" t="str">
        <f t="shared" si="0"/>
        <v/>
      </c>
      <c r="AE57" s="31" t="str">
        <f t="shared" si="7"/>
        <v/>
      </c>
      <c r="AF57" s="31" t="str">
        <f t="shared" si="8"/>
        <v/>
      </c>
      <c r="AG57" s="31" t="str">
        <f t="shared" si="20"/>
        <v/>
      </c>
      <c r="AH57" s="31" t="str">
        <f t="shared" si="21"/>
        <v/>
      </c>
      <c r="AI57" s="31" t="str">
        <f t="shared" si="22"/>
        <v/>
      </c>
      <c r="AJ57" s="31" t="str">
        <f t="shared" si="23"/>
        <v/>
      </c>
      <c r="AK57" s="31" t="str">
        <f t="shared" si="24"/>
        <v/>
      </c>
      <c r="AL57" s="31" t="str">
        <f t="shared" si="9"/>
        <v/>
      </c>
      <c r="AM57" s="31" t="str">
        <f t="shared" si="27"/>
        <v/>
      </c>
      <c r="AN57" s="31" t="str">
        <f t="shared" si="28"/>
        <v/>
      </c>
      <c r="AO57" s="31" t="str">
        <f t="shared" si="29"/>
        <v/>
      </c>
      <c r="AP57" s="31" t="str">
        <f t="shared" si="30"/>
        <v/>
      </c>
      <c r="AQ57" s="31" t="str">
        <f t="shared" si="31"/>
        <v/>
      </c>
      <c r="AR57" s="31" t="str">
        <f t="shared" si="32"/>
        <v/>
      </c>
      <c r="AS57" s="31" t="str">
        <f t="shared" si="16"/>
        <v/>
      </c>
      <c r="AT57" s="31" t="str">
        <f t="shared" si="25"/>
        <v/>
      </c>
      <c r="AU57" s="32" t="str">
        <f t="shared" si="26"/>
        <v/>
      </c>
      <c r="AX57" s="16"/>
      <c r="AY57" s="16"/>
      <c r="AZ57" s="17"/>
      <c r="BA57" s="154" t="s">
        <v>89</v>
      </c>
      <c r="BB57" s="155"/>
      <c r="BC57" s="155"/>
      <c r="BD57" s="156"/>
      <c r="BE57" s="15">
        <f>AC58/Y58</f>
        <v>0.1</v>
      </c>
      <c r="BY57" s="54"/>
      <c r="BZ57" s="54" t="str">
        <f t="shared" si="19"/>
        <v>52</v>
      </c>
    </row>
    <row r="58" spans="1:78" s="12" customFormat="1" ht="41.25" customHeight="1" thickBot="1" x14ac:dyDescent="0.3">
      <c r="C58" s="35" t="s">
        <v>85</v>
      </c>
      <c r="D58" s="36">
        <f>SUM(D$6:D57)</f>
        <v>0</v>
      </c>
      <c r="E58" s="36">
        <f>SUM(E$6:E57)</f>
        <v>0</v>
      </c>
      <c r="F58" s="36">
        <f>SUM(F$6:F57)</f>
        <v>0</v>
      </c>
      <c r="G58" s="36">
        <f>SUM(G$6:G57)</f>
        <v>0</v>
      </c>
      <c r="H58" s="36">
        <f>SUM(H$6:H57)</f>
        <v>0</v>
      </c>
      <c r="I58" s="36">
        <f>SUM(I$6:I57)</f>
        <v>0</v>
      </c>
      <c r="J58" s="36">
        <f>SUM(J$6:J57)</f>
        <v>0</v>
      </c>
      <c r="K58" s="36">
        <f>SUM(K$6:K57)</f>
        <v>0</v>
      </c>
      <c r="L58" s="36">
        <f>SUM(L$6:L57)</f>
        <v>0</v>
      </c>
      <c r="M58" s="36">
        <f>SUM(M$6:M57)</f>
        <v>0</v>
      </c>
      <c r="N58" s="36">
        <f>SUM(N$6:N57)</f>
        <v>120</v>
      </c>
      <c r="O58" s="36">
        <f>SUM(O$6:O57)</f>
        <v>45</v>
      </c>
      <c r="P58" s="36">
        <f>SUM(P$6:P57)</f>
        <v>54</v>
      </c>
      <c r="Q58" s="36">
        <f>SUM(Q$6:Q57)</f>
        <v>35</v>
      </c>
      <c r="R58" s="36">
        <f>SUM(R$6:R57)</f>
        <v>15</v>
      </c>
      <c r="S58" s="36">
        <f>SUM(S$6:S57)</f>
        <v>19</v>
      </c>
      <c r="T58" s="36">
        <f>SUM(T$6:T57)</f>
        <v>192</v>
      </c>
      <c r="U58" s="36"/>
      <c r="V58" s="36">
        <f>SUM(V$6:V57)</f>
        <v>33</v>
      </c>
      <c r="W58" s="36">
        <f>SUM(W$6:W57)</f>
        <v>49</v>
      </c>
      <c r="X58" s="65">
        <f>SUM(X$6:X57)</f>
        <v>14</v>
      </c>
      <c r="Y58" s="70">
        <f>SUM(Y$6:Y57)</f>
        <v>350</v>
      </c>
      <c r="Z58" s="36">
        <f>SUM(Z$6:Z57)</f>
        <v>140</v>
      </c>
      <c r="AA58" s="36">
        <f>SUM(AA$6:AA57)</f>
        <v>85</v>
      </c>
      <c r="AB58" s="36">
        <f>SUM(AB$6:AB57)</f>
        <v>70</v>
      </c>
      <c r="AC58" s="71">
        <f>SUM(AC$6:AC57)</f>
        <v>35</v>
      </c>
      <c r="AD58" s="66">
        <f>IF(Y58=0,"",Z58/Y58)</f>
        <v>0.4</v>
      </c>
      <c r="AE58" s="37">
        <f>IF(Y58=0,"",AA58/Y58)</f>
        <v>0.24285714285714285</v>
      </c>
      <c r="AF58" s="37">
        <f>IF(Y58=0,"",AB58/Y58)</f>
        <v>0.2</v>
      </c>
      <c r="AG58" s="37">
        <f t="shared" si="20"/>
        <v>0</v>
      </c>
      <c r="AH58" s="37">
        <f t="shared" si="21"/>
        <v>0</v>
      </c>
      <c r="AI58" s="37">
        <f t="shared" si="22"/>
        <v>0</v>
      </c>
      <c r="AJ58" s="37">
        <f t="shared" si="23"/>
        <v>0</v>
      </c>
      <c r="AK58" s="37">
        <f t="shared" si="24"/>
        <v>0</v>
      </c>
      <c r="AL58" s="37">
        <f>IF($Y58=0,"",AC58/$Y58)</f>
        <v>0.1</v>
      </c>
      <c r="AM58" s="37">
        <f t="shared" si="27"/>
        <v>0.34285714285714286</v>
      </c>
      <c r="AN58" s="37">
        <f t="shared" si="28"/>
        <v>0.12857142857142856</v>
      </c>
      <c r="AO58" s="37">
        <f t="shared" si="29"/>
        <v>0.15428571428571428</v>
      </c>
      <c r="AP58" s="37">
        <f t="shared" si="30"/>
        <v>0.1</v>
      </c>
      <c r="AQ58" s="37">
        <f t="shared" si="31"/>
        <v>4.2857142857142858E-2</v>
      </c>
      <c r="AR58" s="37">
        <f t="shared" si="32"/>
        <v>5.4285714285714284E-2</v>
      </c>
      <c r="AS58" s="37">
        <f>IF($Y58=0,"",T58/$Y58)</f>
        <v>0.5485714285714286</v>
      </c>
      <c r="AT58" s="37">
        <f t="shared" si="25"/>
        <v>9.4285714285714292E-2</v>
      </c>
      <c r="AU58" s="38">
        <f>IF($Y58=0,"",W58/$Y58)</f>
        <v>0.14000000000000001</v>
      </c>
      <c r="AV58" s="43"/>
      <c r="AW58" s="41"/>
      <c r="AX58"/>
      <c r="AY58"/>
      <c r="AZ58" s="157" t="s">
        <v>90</v>
      </c>
      <c r="BA58" s="158"/>
      <c r="BB58" s="158"/>
      <c r="BC58" s="158"/>
      <c r="BD58" s="159"/>
      <c r="BE58" s="15">
        <f>SUM(N58:W58)/Y58</f>
        <v>1.6057142857142856</v>
      </c>
      <c r="BY58" s="56"/>
      <c r="BZ58" s="56"/>
    </row>
    <row r="59" spans="1:78" x14ac:dyDescent="0.25">
      <c r="Y59" s="13"/>
      <c r="Z59" s="13"/>
      <c r="AA59" s="13"/>
      <c r="AB59" s="13"/>
      <c r="AC59" s="13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1:78" x14ac:dyDescent="0.25">
      <c r="Y60" s="13"/>
      <c r="Z60" s="13"/>
      <c r="AA60" s="13"/>
      <c r="AB60" s="13"/>
      <c r="AC60" s="13"/>
      <c r="AD60" s="13"/>
      <c r="AE60" s="13"/>
      <c r="AF60" s="13"/>
      <c r="AG60" s="13"/>
      <c r="AH60" s="13"/>
    </row>
    <row r="297" spans="77:78" ht="15.75" x14ac:dyDescent="0.25">
      <c r="BY297" s="54">
        <f>$B297</f>
        <v>0</v>
      </c>
      <c r="BZ297" s="54">
        <f>$C297</f>
        <v>0</v>
      </c>
    </row>
    <row r="298" spans="77:78" ht="15.75" x14ac:dyDescent="0.25">
      <c r="BY298" s="54"/>
      <c r="BZ298" s="54">
        <f t="shared" ref="BZ298:BZ348" si="33">$C298</f>
        <v>0</v>
      </c>
    </row>
    <row r="299" spans="77:78" ht="15.75" x14ac:dyDescent="0.25">
      <c r="BY299" s="54"/>
      <c r="BZ299" s="54">
        <f t="shared" si="33"/>
        <v>0</v>
      </c>
    </row>
    <row r="300" spans="77:78" ht="15.75" x14ac:dyDescent="0.25">
      <c r="BY300" s="54"/>
      <c r="BZ300" s="54">
        <f t="shared" si="33"/>
        <v>0</v>
      </c>
    </row>
    <row r="301" spans="77:78" ht="15.75" x14ac:dyDescent="0.25">
      <c r="BY301" s="54"/>
      <c r="BZ301" s="54">
        <f t="shared" si="33"/>
        <v>0</v>
      </c>
    </row>
    <row r="302" spans="77:78" ht="15.75" x14ac:dyDescent="0.25">
      <c r="BY302" s="54"/>
      <c r="BZ302" s="54">
        <f t="shared" si="33"/>
        <v>0</v>
      </c>
    </row>
    <row r="303" spans="77:78" ht="15.75" x14ac:dyDescent="0.25">
      <c r="BY303" s="54"/>
      <c r="BZ303" s="54">
        <f t="shared" si="33"/>
        <v>0</v>
      </c>
    </row>
    <row r="304" spans="77:78" ht="15.75" x14ac:dyDescent="0.25">
      <c r="BY304" s="54"/>
      <c r="BZ304" s="54">
        <f t="shared" si="33"/>
        <v>0</v>
      </c>
    </row>
    <row r="305" spans="77:78" ht="15.75" x14ac:dyDescent="0.25">
      <c r="BY305" s="54"/>
      <c r="BZ305" s="54">
        <f t="shared" si="33"/>
        <v>0</v>
      </c>
    </row>
    <row r="306" spans="77:78" ht="15.75" x14ac:dyDescent="0.25">
      <c r="BY306" s="54"/>
      <c r="BZ306" s="54">
        <f t="shared" si="33"/>
        <v>0</v>
      </c>
    </row>
    <row r="307" spans="77:78" ht="15.75" x14ac:dyDescent="0.25">
      <c r="BY307" s="54"/>
      <c r="BZ307" s="54">
        <f t="shared" si="33"/>
        <v>0</v>
      </c>
    </row>
    <row r="308" spans="77:78" ht="15.75" x14ac:dyDescent="0.25">
      <c r="BY308" s="54"/>
      <c r="BZ308" s="54">
        <f t="shared" si="33"/>
        <v>0</v>
      </c>
    </row>
    <row r="309" spans="77:78" ht="15.75" x14ac:dyDescent="0.25">
      <c r="BY309" s="54"/>
      <c r="BZ309" s="54">
        <f t="shared" si="33"/>
        <v>0</v>
      </c>
    </row>
    <row r="310" spans="77:78" ht="15.75" x14ac:dyDescent="0.25">
      <c r="BY310" s="54"/>
      <c r="BZ310" s="54">
        <f t="shared" si="33"/>
        <v>0</v>
      </c>
    </row>
    <row r="311" spans="77:78" ht="15.75" x14ac:dyDescent="0.25">
      <c r="BY311" s="54"/>
      <c r="BZ311" s="54">
        <f t="shared" si="33"/>
        <v>0</v>
      </c>
    </row>
    <row r="312" spans="77:78" ht="15.75" x14ac:dyDescent="0.25">
      <c r="BY312" s="55"/>
      <c r="BZ312" s="54">
        <f t="shared" si="33"/>
        <v>0</v>
      </c>
    </row>
    <row r="313" spans="77:78" ht="15.75" x14ac:dyDescent="0.25">
      <c r="BY313" s="54"/>
      <c r="BZ313" s="54">
        <f t="shared" si="33"/>
        <v>0</v>
      </c>
    </row>
    <row r="314" spans="77:78" ht="15.75" x14ac:dyDescent="0.25">
      <c r="BY314" s="54"/>
      <c r="BZ314" s="54">
        <f t="shared" si="33"/>
        <v>0</v>
      </c>
    </row>
    <row r="315" spans="77:78" ht="15.75" x14ac:dyDescent="0.25">
      <c r="BY315" s="54"/>
      <c r="BZ315" s="54">
        <f t="shared" si="33"/>
        <v>0</v>
      </c>
    </row>
    <row r="316" spans="77:78" ht="15.75" x14ac:dyDescent="0.25">
      <c r="BY316" s="54"/>
      <c r="BZ316" s="54">
        <f t="shared" si="33"/>
        <v>0</v>
      </c>
    </row>
    <row r="317" spans="77:78" ht="15.75" x14ac:dyDescent="0.25">
      <c r="BY317" s="54"/>
      <c r="BZ317" s="54">
        <f t="shared" si="33"/>
        <v>0</v>
      </c>
    </row>
    <row r="318" spans="77:78" ht="15.75" x14ac:dyDescent="0.25">
      <c r="BY318" s="54"/>
      <c r="BZ318" s="54">
        <f t="shared" si="33"/>
        <v>0</v>
      </c>
    </row>
    <row r="319" spans="77:78" ht="15.75" x14ac:dyDescent="0.25">
      <c r="BY319" s="54"/>
      <c r="BZ319" s="54">
        <f t="shared" si="33"/>
        <v>0</v>
      </c>
    </row>
    <row r="320" spans="77:78" ht="15.75" x14ac:dyDescent="0.25">
      <c r="BY320" s="54"/>
      <c r="BZ320" s="54">
        <f t="shared" si="33"/>
        <v>0</v>
      </c>
    </row>
    <row r="321" spans="77:78" ht="15.75" x14ac:dyDescent="0.25">
      <c r="BY321" s="54"/>
      <c r="BZ321" s="54">
        <f t="shared" si="33"/>
        <v>0</v>
      </c>
    </row>
    <row r="322" spans="77:78" ht="15.75" x14ac:dyDescent="0.25">
      <c r="BY322" s="54"/>
      <c r="BZ322" s="54">
        <f t="shared" si="33"/>
        <v>0</v>
      </c>
    </row>
    <row r="323" spans="77:78" ht="15.75" x14ac:dyDescent="0.25">
      <c r="BY323" s="54"/>
      <c r="BZ323" s="54">
        <f t="shared" si="33"/>
        <v>0</v>
      </c>
    </row>
    <row r="324" spans="77:78" ht="15.75" x14ac:dyDescent="0.25">
      <c r="BY324" s="54"/>
      <c r="BZ324" s="54">
        <f t="shared" si="33"/>
        <v>0</v>
      </c>
    </row>
    <row r="325" spans="77:78" ht="15.75" x14ac:dyDescent="0.25">
      <c r="BY325" s="54"/>
      <c r="BZ325" s="54">
        <f t="shared" si="33"/>
        <v>0</v>
      </c>
    </row>
    <row r="326" spans="77:78" ht="15.75" x14ac:dyDescent="0.25">
      <c r="BY326" s="54"/>
      <c r="BZ326" s="54">
        <f t="shared" si="33"/>
        <v>0</v>
      </c>
    </row>
    <row r="327" spans="77:78" ht="15.75" x14ac:dyDescent="0.25">
      <c r="BY327" s="54"/>
      <c r="BZ327" s="54">
        <f t="shared" si="33"/>
        <v>0</v>
      </c>
    </row>
    <row r="328" spans="77:78" ht="15.75" x14ac:dyDescent="0.25">
      <c r="BY328" s="54"/>
      <c r="BZ328" s="54">
        <f t="shared" si="33"/>
        <v>0</v>
      </c>
    </row>
    <row r="329" spans="77:78" ht="15.75" x14ac:dyDescent="0.25">
      <c r="BY329" s="54"/>
      <c r="BZ329" s="54">
        <f t="shared" si="33"/>
        <v>0</v>
      </c>
    </row>
    <row r="330" spans="77:78" ht="15.75" x14ac:dyDescent="0.25">
      <c r="BY330" s="54"/>
      <c r="BZ330" s="54">
        <f t="shared" si="33"/>
        <v>0</v>
      </c>
    </row>
    <row r="331" spans="77:78" ht="15.75" x14ac:dyDescent="0.25">
      <c r="BY331" s="54"/>
      <c r="BZ331" s="54">
        <f t="shared" si="33"/>
        <v>0</v>
      </c>
    </row>
    <row r="332" spans="77:78" ht="15.75" x14ac:dyDescent="0.25">
      <c r="BY332" s="54"/>
      <c r="BZ332" s="54">
        <f t="shared" si="33"/>
        <v>0</v>
      </c>
    </row>
    <row r="333" spans="77:78" ht="15.75" x14ac:dyDescent="0.25">
      <c r="BY333" s="54"/>
      <c r="BZ333" s="54">
        <f t="shared" si="33"/>
        <v>0</v>
      </c>
    </row>
    <row r="334" spans="77:78" ht="15.75" x14ac:dyDescent="0.25">
      <c r="BY334" s="54"/>
      <c r="BZ334" s="54">
        <f t="shared" si="33"/>
        <v>0</v>
      </c>
    </row>
    <row r="335" spans="77:78" ht="15.75" x14ac:dyDescent="0.25">
      <c r="BY335" s="54"/>
      <c r="BZ335" s="54">
        <f t="shared" si="33"/>
        <v>0</v>
      </c>
    </row>
    <row r="336" spans="77:78" ht="15.75" x14ac:dyDescent="0.25">
      <c r="BY336" s="54"/>
      <c r="BZ336" s="54">
        <f t="shared" si="33"/>
        <v>0</v>
      </c>
    </row>
    <row r="337" spans="77:78" ht="15.75" x14ac:dyDescent="0.25">
      <c r="BY337" s="54"/>
      <c r="BZ337" s="54">
        <f t="shared" si="33"/>
        <v>0</v>
      </c>
    </row>
    <row r="338" spans="77:78" ht="15.75" x14ac:dyDescent="0.25">
      <c r="BY338" s="54"/>
      <c r="BZ338" s="54">
        <f t="shared" si="33"/>
        <v>0</v>
      </c>
    </row>
    <row r="339" spans="77:78" ht="15.75" x14ac:dyDescent="0.25">
      <c r="BY339" s="54"/>
      <c r="BZ339" s="54">
        <f t="shared" si="33"/>
        <v>0</v>
      </c>
    </row>
    <row r="340" spans="77:78" ht="15.75" x14ac:dyDescent="0.25">
      <c r="BY340" s="54"/>
      <c r="BZ340" s="54">
        <f t="shared" si="33"/>
        <v>0</v>
      </c>
    </row>
    <row r="341" spans="77:78" ht="15.75" x14ac:dyDescent="0.25">
      <c r="BY341" s="54"/>
      <c r="BZ341" s="54">
        <f t="shared" si="33"/>
        <v>0</v>
      </c>
    </row>
    <row r="342" spans="77:78" ht="15.75" x14ac:dyDescent="0.25">
      <c r="BY342" s="54"/>
      <c r="BZ342" s="54">
        <f t="shared" si="33"/>
        <v>0</v>
      </c>
    </row>
    <row r="343" spans="77:78" ht="15.75" x14ac:dyDescent="0.25">
      <c r="BY343" s="54"/>
      <c r="BZ343" s="54">
        <f t="shared" si="33"/>
        <v>0</v>
      </c>
    </row>
    <row r="344" spans="77:78" ht="15.75" x14ac:dyDescent="0.25">
      <c r="BY344" s="54"/>
      <c r="BZ344" s="54">
        <f t="shared" si="33"/>
        <v>0</v>
      </c>
    </row>
    <row r="345" spans="77:78" ht="15.75" x14ac:dyDescent="0.25">
      <c r="BY345" s="54"/>
      <c r="BZ345" s="54">
        <f t="shared" si="33"/>
        <v>0</v>
      </c>
    </row>
    <row r="346" spans="77:78" ht="15.75" x14ac:dyDescent="0.25">
      <c r="BY346" s="54"/>
      <c r="BZ346" s="54">
        <f t="shared" si="33"/>
        <v>0</v>
      </c>
    </row>
    <row r="347" spans="77:78" ht="15.75" x14ac:dyDescent="0.25">
      <c r="BY347" s="54"/>
      <c r="BZ347" s="54">
        <f t="shared" si="33"/>
        <v>0</v>
      </c>
    </row>
    <row r="348" spans="77:78" ht="15.75" x14ac:dyDescent="0.25">
      <c r="BY348" s="54"/>
      <c r="BZ348" s="54">
        <f t="shared" si="33"/>
        <v>0</v>
      </c>
    </row>
  </sheetData>
  <mergeCells count="37">
    <mergeCell ref="A4:A5"/>
    <mergeCell ref="B4:B5"/>
    <mergeCell ref="BA56:BD56"/>
    <mergeCell ref="BA57:BD57"/>
    <mergeCell ref="AZ58:BD58"/>
    <mergeCell ref="AZ53:BE53"/>
    <mergeCell ref="AZ54:BD54"/>
    <mergeCell ref="AZ55:BD55"/>
    <mergeCell ref="C4:C5"/>
    <mergeCell ref="D4:H4"/>
    <mergeCell ref="AT4:AT5"/>
    <mergeCell ref="AL4:AL5"/>
    <mergeCell ref="AM4:AM5"/>
    <mergeCell ref="AA4:AA5"/>
    <mergeCell ref="AB4:AB5"/>
    <mergeCell ref="AC4:AC5"/>
    <mergeCell ref="AE4:AE5"/>
    <mergeCell ref="AF4:AF5"/>
    <mergeCell ref="AG4:AK4"/>
    <mergeCell ref="AD4:AD5"/>
    <mergeCell ref="I4:M4"/>
    <mergeCell ref="N4:W4"/>
    <mergeCell ref="X4:X5"/>
    <mergeCell ref="Y4:Y5"/>
    <mergeCell ref="Z4:Z5"/>
    <mergeCell ref="Y1:AC3"/>
    <mergeCell ref="AD1:AU3"/>
    <mergeCell ref="A3:X3"/>
    <mergeCell ref="A1:X1"/>
    <mergeCell ref="A2:X2"/>
    <mergeCell ref="AU4:AU5"/>
    <mergeCell ref="AN4:AN5"/>
    <mergeCell ref="AO4:AO5"/>
    <mergeCell ref="AP4:AP5"/>
    <mergeCell ref="AQ4:AQ5"/>
    <mergeCell ref="AR4:AR5"/>
    <mergeCell ref="AS4:A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zoomScale="80" zoomScaleNormal="80" workbookViewId="0">
      <selection activeCell="L4" sqref="L4"/>
    </sheetView>
  </sheetViews>
  <sheetFormatPr defaultColWidth="11.42578125" defaultRowHeight="15" x14ac:dyDescent="0.25"/>
  <cols>
    <col min="1" max="1" width="8.140625" bestFit="1" customWidth="1"/>
    <col min="2" max="2" width="16.7109375" bestFit="1" customWidth="1"/>
    <col min="5" max="5" width="15.5703125" bestFit="1" customWidth="1"/>
    <col min="6" max="6" width="19.140625" bestFit="1" customWidth="1"/>
    <col min="7" max="7" width="10.7109375" bestFit="1" customWidth="1"/>
    <col min="10" max="10" width="12.140625" bestFit="1" customWidth="1"/>
    <col min="11" max="11" width="10.5703125" bestFit="1" customWidth="1"/>
    <col min="13" max="13" width="10.85546875" bestFit="1" customWidth="1"/>
    <col min="14" max="14" width="9.85546875" bestFit="1" customWidth="1"/>
    <col min="16" max="16" width="25.42578125" customWidth="1"/>
    <col min="17" max="17" width="32.85546875" bestFit="1" customWidth="1"/>
    <col min="18" max="18" width="14.5703125" bestFit="1" customWidth="1"/>
    <col min="19" max="19" width="9.5703125" bestFit="1" customWidth="1"/>
    <col min="20" max="20" width="19.7109375" customWidth="1"/>
  </cols>
  <sheetData>
    <row r="1" spans="1:20" s="44" customFormat="1" ht="15.75" thickBot="1" x14ac:dyDescent="0.3">
      <c r="A1" s="88" t="s">
        <v>91</v>
      </c>
      <c r="B1" s="88" t="s">
        <v>92</v>
      </c>
      <c r="C1" s="88" t="s">
        <v>93</v>
      </c>
      <c r="D1" s="88" t="s">
        <v>94</v>
      </c>
      <c r="E1" s="88" t="s">
        <v>95</v>
      </c>
      <c r="F1" s="88" t="s">
        <v>148</v>
      </c>
      <c r="G1" s="88" t="s">
        <v>92</v>
      </c>
      <c r="H1" s="89" t="s">
        <v>151</v>
      </c>
      <c r="I1" s="90" t="s">
        <v>152</v>
      </c>
      <c r="J1" s="89" t="s">
        <v>124</v>
      </c>
      <c r="K1" s="90" t="s">
        <v>125</v>
      </c>
      <c r="L1" s="91" t="s">
        <v>153</v>
      </c>
      <c r="M1" s="92" t="s">
        <v>143</v>
      </c>
      <c r="N1" s="93" t="s">
        <v>144</v>
      </c>
      <c r="O1" s="94" t="s">
        <v>154</v>
      </c>
      <c r="P1" s="89" t="s">
        <v>139</v>
      </c>
      <c r="Q1" s="95" t="s">
        <v>140</v>
      </c>
      <c r="R1" s="90" t="s">
        <v>141</v>
      </c>
      <c r="S1" s="96" t="s">
        <v>156</v>
      </c>
      <c r="T1" s="97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Mes: 2020-05</v>
      </c>
    </row>
    <row r="2" spans="1:20" s="44" customFormat="1" ht="15.75" thickBot="1" x14ac:dyDescent="0.3">
      <c r="A2" s="79">
        <v>2020</v>
      </c>
      <c r="B2" s="79" t="s">
        <v>159</v>
      </c>
      <c r="C2" s="79" t="s">
        <v>103</v>
      </c>
      <c r="D2" s="98"/>
      <c r="E2" s="98" t="s">
        <v>162</v>
      </c>
      <c r="F2" s="79" t="s">
        <v>161</v>
      </c>
      <c r="G2" s="79" t="s">
        <v>160</v>
      </c>
      <c r="H2" s="99"/>
      <c r="I2" s="100"/>
      <c r="J2" s="73">
        <v>2020</v>
      </c>
      <c r="K2" s="74">
        <v>2020</v>
      </c>
      <c r="L2" s="85">
        <v>5</v>
      </c>
      <c r="M2" s="74"/>
      <c r="N2" s="74"/>
      <c r="O2" s="85"/>
      <c r="P2" s="75" t="s">
        <v>131</v>
      </c>
      <c r="Q2" s="76" t="s">
        <v>135</v>
      </c>
      <c r="R2" s="45">
        <v>1</v>
      </c>
      <c r="S2" s="77" t="s">
        <v>157</v>
      </c>
      <c r="T2" s="78" t="str">
        <f>"País: " &amp; $C$2 &amp; IF($E$2 &lt;&gt; "", " - " &amp; $E$1 &amp; ": " &amp; $E$2, IF($D$2 &lt;&gt; "", " - " &amp; $D$1 &amp; ": " &amp; $D$2, ""))</f>
        <v>País: Bolivia - Establecimiento: Hospital 01</v>
      </c>
    </row>
    <row r="3" spans="1:20" s="44" customFormat="1" ht="15.75" thickBot="1" x14ac:dyDescent="0.3">
      <c r="A3" s="79" t="s">
        <v>96</v>
      </c>
      <c r="B3" s="79" t="s">
        <v>97</v>
      </c>
      <c r="C3" s="79" t="s">
        <v>98</v>
      </c>
      <c r="D3" s="79"/>
      <c r="E3" s="79"/>
      <c r="F3" s="79"/>
      <c r="G3" s="79"/>
      <c r="H3" s="79"/>
      <c r="I3" s="79"/>
      <c r="J3" s="79"/>
      <c r="K3" s="79"/>
      <c r="L3" s="86" t="s">
        <v>155</v>
      </c>
      <c r="M3" s="79"/>
      <c r="N3" s="79"/>
      <c r="O3" s="86" t="s">
        <v>0</v>
      </c>
      <c r="P3" s="80" t="s">
        <v>132</v>
      </c>
      <c r="Q3" s="81" t="s">
        <v>133</v>
      </c>
      <c r="R3" s="46">
        <v>1</v>
      </c>
      <c r="S3" s="77" t="s">
        <v>158</v>
      </c>
      <c r="T3" s="78" t="str">
        <f xml:space="preserve"> $C$2 &amp; IF($E$2 &lt;&gt; "", " - " &amp; $E$2, IF($D$2 &lt;&gt; "", ", " &amp; $D$2, ""))</f>
        <v>Bolivia - Hospital 01</v>
      </c>
    </row>
    <row r="4" spans="1:20" s="44" customFormat="1" x14ac:dyDescent="0.25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114"/>
      <c r="M4" s="79"/>
      <c r="N4" s="79"/>
      <c r="O4" s="114"/>
      <c r="P4" s="80" t="s">
        <v>134</v>
      </c>
      <c r="Q4" s="81" t="s">
        <v>136</v>
      </c>
      <c r="R4" s="46">
        <v>1</v>
      </c>
      <c r="S4" s="77"/>
      <c r="T4" s="78"/>
    </row>
    <row r="5" spans="1:20" s="44" customFormat="1" ht="15.75" thickBot="1" x14ac:dyDescent="0.3">
      <c r="A5" s="79">
        <v>1</v>
      </c>
      <c r="B5" s="79" t="s">
        <v>99</v>
      </c>
      <c r="C5" s="82" t="str">
        <f>"Porcentaje de positividad para todos los virus y Distribución de virus influenza, SARS-CoV-2 y otros virus respiratorios en vigilancia centinela " &amp; G2 &amp; " por semana epidemiológica. " &amp; CHAR(10) &amp; T3 &amp; T1</f>
        <v>Porcentaje de positividad para todos los virus y Distribución de virus influenza, SARS-CoV-2 y otros virus respiratorios en vigilancia centinela IRAG y ETI por semana epidemiológica. 
Bolivia - Hospital 01, Mes: 2020-05</v>
      </c>
      <c r="D5" s="79"/>
      <c r="E5" s="79"/>
      <c r="F5" s="79"/>
      <c r="P5" s="80" t="s">
        <v>149</v>
      </c>
      <c r="Q5" s="81" t="s">
        <v>137</v>
      </c>
      <c r="R5" s="46">
        <v>1</v>
      </c>
      <c r="S5" s="83"/>
      <c r="T5" s="84"/>
    </row>
    <row r="6" spans="1:20" s="44" customFormat="1" x14ac:dyDescent="0.25">
      <c r="A6" s="79">
        <v>2</v>
      </c>
      <c r="B6" s="79" t="s">
        <v>99</v>
      </c>
      <c r="C6" s="82" t="str">
        <f>"Porcentaje de positividad por virus respiratorio, por semana epidemiológica. " &amp; CHAR(10) &amp; T3 &amp; T1</f>
        <v>Porcentaje de positividad por virus respiratorio, por semana epidemiológica. 
Bolivia - Hospital 01, Mes: 2020-05</v>
      </c>
      <c r="D6" s="79"/>
      <c r="E6" s="79"/>
      <c r="F6" s="79"/>
      <c r="P6" s="80" t="s">
        <v>138</v>
      </c>
      <c r="Q6" s="81" t="s">
        <v>147</v>
      </c>
      <c r="R6" s="46">
        <v>1</v>
      </c>
    </row>
    <row r="7" spans="1:20" s="44" customFormat="1" x14ac:dyDescent="0.25">
      <c r="A7" s="79">
        <v>3</v>
      </c>
      <c r="B7" s="79" t="s">
        <v>99</v>
      </c>
      <c r="C7" s="79" t="str">
        <f>"Distribución de influenza (tipos y subtipos) por semana epidemiológica. " &amp; CHAR(10) &amp; T3 &amp; T1</f>
        <v>Distribución de influenza (tipos y subtipos) por semana epidemiológica. 
Bolivia - Hospital 01, Mes: 2020-05</v>
      </c>
      <c r="D7" s="79"/>
      <c r="E7" s="79"/>
      <c r="F7" s="79"/>
      <c r="P7" s="80" t="s">
        <v>142</v>
      </c>
      <c r="Q7" s="81"/>
      <c r="R7" s="46"/>
    </row>
    <row r="8" spans="1:20" s="44" customFormat="1" x14ac:dyDescent="0.25">
      <c r="A8" s="79">
        <v>4</v>
      </c>
      <c r="B8" s="79" t="s">
        <v>99</v>
      </c>
      <c r="C8" s="79" t="str">
        <f>"Distribución de influenza B según linaje y semana epidemiológica. " &amp; CHAR(10) &amp; T3 &amp; T1</f>
        <v>Distribución de influenza B según linaje y semana epidemiológica. 
Bolivia - Hospital 01, Mes: 2020-05</v>
      </c>
      <c r="D8" s="79"/>
      <c r="E8" s="79"/>
      <c r="F8" s="79"/>
      <c r="P8" s="80"/>
      <c r="Q8" s="81"/>
      <c r="R8" s="46"/>
    </row>
    <row r="9" spans="1:20" s="44" customFormat="1" ht="15.75" thickBot="1" x14ac:dyDescent="0.3">
      <c r="A9" s="79">
        <v>5</v>
      </c>
      <c r="B9" s="79" t="s">
        <v>99</v>
      </c>
      <c r="C9" s="79" t="str">
        <f>"Proporción acumulada de los virus de influenza. " &amp; CHAR(10) &amp; T3 &amp; T1</f>
        <v>Proporción acumulada de los virus de influenza. 
Bolivia - Hospital 01, Mes: 2020-05</v>
      </c>
      <c r="D9" s="79"/>
      <c r="E9" s="79"/>
      <c r="F9" s="79"/>
      <c r="P9" s="101"/>
      <c r="Q9" s="102"/>
      <c r="R9" s="47"/>
    </row>
    <row r="10" spans="1:20" s="44" customFormat="1" x14ac:dyDescent="0.25">
      <c r="A10" s="79">
        <v>6</v>
      </c>
      <c r="B10" s="79" t="s">
        <v>99</v>
      </c>
      <c r="C10" s="82" t="str">
        <f>"Proporción acumulada de los virus de influenza, SARS-CoV-2 y otros virus respiratorios. " &amp; CHAR(10) &amp; T3 &amp; T1</f>
        <v>Proporción acumulada de los virus de influenza, SARS-CoV-2 y otros virus respiratorios. 
Bolivia - Hospital 01, Mes: 2020-05</v>
      </c>
      <c r="D10" s="79"/>
      <c r="E10" s="79"/>
      <c r="F10" s="79"/>
    </row>
    <row r="11" spans="1:20" s="44" customFormat="1" x14ac:dyDescent="0.25">
      <c r="A11" s="116">
        <v>0</v>
      </c>
      <c r="B11" s="116" t="s">
        <v>100</v>
      </c>
      <c r="C11" t="str">
        <f>IF($E$2 &lt;&gt; "",$E$2,IF($D$2 &lt;&gt; "",$D$2,$C$2)) &amp; " - Vigilancia centinela de IRAG " &amp;
" 
Número de casos IRAG por semana epidemiológica. Año" &amp; IF($J$2 &lt;&gt; $K$2,"s " &amp;$J$2 &amp; " - " &amp; $K$2," " &amp; $K$2)</f>
        <v>Hospital 01 - Vigilancia centinela de IRAG  
Número de casos IRAG por semana epidemiológica. Año 2020</v>
      </c>
      <c r="D11" s="79"/>
      <c r="E11" s="79"/>
      <c r="F11" s="79"/>
      <c r="P11" s="81"/>
      <c r="Q11" s="81"/>
      <c r="R11" s="115"/>
    </row>
    <row r="12" spans="1:20" s="44" customFormat="1" x14ac:dyDescent="0.25">
      <c r="A12" s="103">
        <v>1</v>
      </c>
      <c r="B12" s="103" t="s">
        <v>100</v>
      </c>
      <c r="C12" s="79" t="str">
        <f>"Vigilancia centinela de IRAG
 Número de casos IRAG por semana epidemiológica. " &amp; IF($E$2 &lt;&gt; "",$E$2,IF($D$2 &lt;&gt; "",$D$2,$C$2)) &amp; " "  &amp; IF($J$2=$K$2,$K$2,$J$2 &amp; " - " &amp;$K$2)
&amp; "
 (porcentaje de casos IRAG de todos ingresos hospitalarios)"</f>
        <v>Vigilancia centinela de IRAG
 Número de casos IRAG por semana epidemiológica. Hospital 01 2020
 (porcentaje de casos IRAG de todos ingresos hospitalarios)</v>
      </c>
      <c r="D12" s="104"/>
      <c r="E12" s="79"/>
      <c r="F12" s="79"/>
    </row>
    <row r="13" spans="1:20" s="44" customFormat="1" x14ac:dyDescent="0.25">
      <c r="A13" s="103">
        <v>2</v>
      </c>
      <c r="B13" s="103" t="s">
        <v>100</v>
      </c>
      <c r="C13" s="79" t="str">
        <f>IF($E$2 &lt;&gt; "",$E$2,IF($D$2 &lt;&gt; "",$D$2,$C$2)) &amp;" - vigilancia centinela de IRAG
 % IRAG con/sin muestra "</f>
        <v xml:space="preserve">Hospital 01 - vigilancia centinela de IRAG
 % IRAG con/sin muestra </v>
      </c>
      <c r="D13" s="79"/>
      <c r="E13" s="79"/>
      <c r="F13" s="79"/>
    </row>
    <row r="14" spans="1:20" s="44" customFormat="1" x14ac:dyDescent="0.25">
      <c r="A14" s="103">
        <v>3</v>
      </c>
      <c r="B14" s="103" t="s">
        <v>100</v>
      </c>
      <c r="C14" s="79" t="str">
        <f>"Vigilancia centinela de IRAG
 Número de casos IRAG positivos a influenza. " &amp; IF($E$2 &lt;&gt; "",$E$2,IF($D$2 &lt;&gt; "",$D$2,$C$2)) &amp; " "  &amp; IF($J$2=$K$2,$K$2,$J$2 &amp; " - " &amp;$K$2)
&amp; "
 (porcentaje de casos positivos a influenza de todos casos de IRAG)"</f>
        <v>Vigilancia centinela de IRAG
 Número de casos IRAG positivos a influenza. Hospital 01 2020
 (porcentaje de casos positivos a influenza de todos casos de IRAG)</v>
      </c>
      <c r="D14" s="79"/>
      <c r="E14" s="79"/>
      <c r="F14" s="79"/>
    </row>
    <row r="15" spans="1:20" x14ac:dyDescent="0.25">
      <c r="A15" s="87">
        <v>4</v>
      </c>
      <c r="B15" s="87" t="s">
        <v>100</v>
      </c>
      <c r="C15" s="72" t="str">
        <f>"Casos de IRAG con muestras positivas a influenza, VSR y OVR, por semana epidemiológica. " &amp; IF($E$2 &lt;&gt; "",$E$2,IF($D$2 &lt;&gt; "",$D$2,$C$2)) &amp; " "  &amp; IF($J$2=$K$2,$K$2,$J$2 &amp; " - " &amp;$K$2)</f>
        <v>Casos de IRAG con muestras positivas a influenza, VSR y OVR, por semana epidemiológica. Hospital 01 2020</v>
      </c>
      <c r="D15" s="72"/>
      <c r="E15" s="72"/>
      <c r="F15" s="72"/>
    </row>
    <row r="16" spans="1:20" x14ac:dyDescent="0.25">
      <c r="A16" s="87">
        <v>5</v>
      </c>
      <c r="B16" s="87" t="s">
        <v>100</v>
      </c>
      <c r="C16" s="72" t="str">
        <f>"Vigilancia centinela de IRAG
 Número de casos IRAG positivos a VRS. " &amp; IF($E$2 &lt;&gt; "",$E$2,IF($D$2 &lt;&gt; "",$D$2,$C$2)) &amp; " "  &amp; IF($J$2=$K$2,$K$2,$J$2 &amp; " - " &amp;$K$2)
&amp; "
 (porcentaje de casos positivos a VRS de todos casos de IRAG)"</f>
        <v>Vigilancia centinela de IRAG
 Número de casos IRAG positivos a VRS. Hospital 01 2020
 (porcentaje de casos positivos a VRS de todos casos de IRAG)</v>
      </c>
      <c r="D16" s="72"/>
      <c r="E16" s="72"/>
      <c r="F16" s="72"/>
    </row>
    <row r="17" spans="1:6" x14ac:dyDescent="0.25">
      <c r="A17" s="87">
        <v>6</v>
      </c>
      <c r="B17" s="87" t="s">
        <v>100</v>
      </c>
      <c r="C17" s="72" t="str">
        <f>"Vigilancia centinela de IRAG
 Número de casos IRAG en UCI por semana epidemiológica. " &amp; IF($E$2 &lt;&gt; "",$E$2,IF($D$2 &lt;&gt; "",$D$2,$C$2)) &amp; " "  &amp; IF($J$2=$K$2,$K$2,$J$2 &amp; " - " &amp;$K$2)
&amp; "
 (porcentaje de casos IRAG de todos ingresos a la UCI)"</f>
        <v>Vigilancia centinela de IRAG
 Número de casos IRAG en UCI por semana epidemiológica. Hospital 01 2020
 (porcentaje de casos IRAG de todos ingresos a la UCI)</v>
      </c>
      <c r="D17" s="72"/>
      <c r="E17" s="72"/>
      <c r="F17" s="72"/>
    </row>
    <row r="18" spans="1:6" x14ac:dyDescent="0.25">
      <c r="A18" s="87">
        <v>7</v>
      </c>
      <c r="B18" s="87" t="s">
        <v>100</v>
      </c>
      <c r="C18" s="72" t="str">
        <f>"Vigilancia centinela de IRAG
 Distribucion de casos de IRAG positivos a influenza por  grupos de edad y semana epidemiológica. 
" &amp; IF($E$2 &lt;&gt; "",$E$2,IF($D$2 &lt;&gt; "",$D$2,$C$2)) &amp; " "  &amp; IF($J$2=$K$2,$K$2,$J$2 &amp; " - " &amp;$K$2)</f>
        <v>Vigilancia centinela de IRAG
 Distribucion de casos de IRAG positivos a influenza por  grupos de edad y semana epidemiológica. 
Hospital 01 2020</v>
      </c>
      <c r="D18" s="72"/>
      <c r="E18" s="72"/>
      <c r="F18" s="72"/>
    </row>
    <row r="19" spans="1:6" x14ac:dyDescent="0.25">
      <c r="A19" s="87">
        <v>8</v>
      </c>
      <c r="B19" s="87" t="s">
        <v>100</v>
      </c>
      <c r="C19" s="72" t="str">
        <f>"Vigilancia centinela de IRAG
 Distribucion de total de casos de IRAG por  grupos de edad y semana epidemiológica. 
" &amp;IF($E$2 &lt;&gt; "",$E$2,IF($D$2 &lt;&gt; "",$D$2,$C$2)) &amp; " "  &amp; IF($J$2=$K$2,$K$2,$J$2 &amp; " - " &amp;$K$2)</f>
        <v>Vigilancia centinela de IRAG
 Distribucion de total de casos de IRAG por  grupos de edad y semana epidemiológica. 
Hospital 01 2020</v>
      </c>
      <c r="D19" s="72"/>
      <c r="E19" s="72"/>
      <c r="F19" s="72"/>
    </row>
    <row r="20" spans="1:6" x14ac:dyDescent="0.25">
      <c r="A20" s="87">
        <v>9</v>
      </c>
      <c r="B20" s="87" t="s">
        <v>100</v>
      </c>
      <c r="C20" s="72" t="str">
        <f>"Vigilancia centinela de IRAG
 Número de casos IRAG fallecidos por tipo de virus por semana epidemiológica. 
" &amp; IF($E$2 &lt;&gt; "",$E$2,IF($D$2 &lt;&gt; "",$D$2,$C$2))&amp; " "  &amp; IF($J$2=$K$2,$K$2,$J$2 &amp; " - " &amp;$K$2)</f>
        <v>Vigilancia centinela de IRAG
 Número de casos IRAG fallecidos por tipo de virus por semana epidemiológica. 
Hospital 01 2020</v>
      </c>
      <c r="D20" s="72"/>
      <c r="E20" s="72"/>
      <c r="F20" s="72"/>
    </row>
    <row r="21" spans="1:6" x14ac:dyDescent="0.25">
      <c r="A21" s="87">
        <v>1</v>
      </c>
      <c r="B21" s="87" t="s">
        <v>101</v>
      </c>
      <c r="C21" s="72" t="str">
        <f>"Distribución de virus influenza y otros virus respiratorios en vigilancia Centinela IRAG por Semana Epidemiológica. " &amp; IF($E$2 &lt;&gt; "",$E$2,IF($D$2 &lt;&gt; "",$D$2,$C$2)) &amp; " "  &amp; IF($J$2=$K$2,$K$2,$J$2 &amp; " - " &amp;$K$2)</f>
        <v>Distribución de virus influenza y otros virus respiratorios en vigilancia Centinela IRAG por Semana Epidemiológica. Hospital 01 2020</v>
      </c>
      <c r="D21" s="72"/>
      <c r="E21" s="72"/>
      <c r="F21" s="72"/>
    </row>
    <row r="22" spans="1:6" x14ac:dyDescent="0.25">
      <c r="A22" s="87">
        <v>1</v>
      </c>
      <c r="B22" s="87" t="s">
        <v>102</v>
      </c>
      <c r="C22" s="72" t="str">
        <f>"Vigilancia centinela de IRAG
 Número de casos IRAG fallecidos subtipo de virus por semana epidemiológica.
 " &amp; IF($E$2 &lt;&gt; "",$E$2,IF($D$2 &lt;&gt; "",$D$2,$C$2)) &amp; " "  &amp; IF($J$2=$K$2,$K$2,$J$2 &amp; " - " &amp;$K$2)</f>
        <v>Vigilancia centinela de IRAG
 Número de casos IRAG fallecidos subtipo de virus por semana epidemiológica.
 Hospital 01 2020</v>
      </c>
      <c r="D22" s="72"/>
      <c r="E22" s="72"/>
      <c r="F22" s="72"/>
    </row>
    <row r="23" spans="1:6" x14ac:dyDescent="0.25">
      <c r="A23" s="87">
        <v>2</v>
      </c>
      <c r="B23" s="87" t="s">
        <v>102</v>
      </c>
      <c r="C23" s="72" t="str">
        <f>"Vigilancia centinela de IRAG
Distribución de fallecidos de IRAG por grupos de edad por semana epidemiológica.
 " &amp; IF($E$2 &lt;&gt; "",$E$2,IF($D$2 &lt;&gt; "",$D$2,$C$2)) &amp; " "  &amp; IF($J$2=$K$2,$K$2,$J$2 &amp; " - " &amp;$K$2)</f>
        <v>Vigilancia centinela de IRAG
Distribución de fallecidos de IRAG por grupos de edad por semana epidemiológica.
 Hospital 01 2020</v>
      </c>
      <c r="D23" s="72"/>
      <c r="E23" s="72"/>
      <c r="F23" s="72"/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Y57"/>
  <sheetViews>
    <sheetView zoomScale="60" zoomScaleNormal="60" workbookViewId="0">
      <selection sqref="A1:L1"/>
    </sheetView>
  </sheetViews>
  <sheetFormatPr defaultColWidth="9.140625" defaultRowHeight="15" x14ac:dyDescent="0.25"/>
  <cols>
    <col min="1" max="1" width="20.5703125" customWidth="1"/>
    <col min="2" max="2" width="9.140625" customWidth="1"/>
    <col min="3" max="3" width="9" customWidth="1"/>
    <col min="5" max="5" width="14.85546875" customWidth="1"/>
    <col min="6" max="6" width="15.28515625" customWidth="1"/>
    <col min="7" max="8" width="11.5703125" customWidth="1"/>
    <col min="9" max="9" width="11.28515625" customWidth="1"/>
    <col min="10" max="10" width="10.28515625" customWidth="1"/>
  </cols>
  <sheetData>
    <row r="1" spans="1:25" s="19" customFormat="1" ht="24.75" customHeight="1" x14ac:dyDescent="0.2">
      <c r="A1" s="169" t="str">
        <f>Leyendas!$T$2</f>
        <v>País: Bolivia - Establecimiento: Hospital 01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1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s="19" customFormat="1" ht="21.75" customHeight="1" x14ac:dyDescent="0.2">
      <c r="A2" s="166" t="str">
        <f>"Vigilancia de Influenza - "&amp; Leyendas!$G$2 &amp; Leyendas!$T1</f>
        <v>Vigilancia de Influenza - IRAG y ETI, Mes: 2020-05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 s="19" customFormat="1" ht="51.75" customHeight="1" thickBot="1" x14ac:dyDescent="0.25">
      <c r="A3" s="163" t="str">
        <f xml:space="preserve"> "Distribución de virus Influenza por " &amp; Leyendas!$F$2 &amp; " de residencia del caso"</f>
        <v>Distribución de virus Influenza por departamento de residencia del caso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5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s="20" customFormat="1" ht="87" customHeight="1" thickBot="1" x14ac:dyDescent="0.3">
      <c r="A4" s="105" t="str">
        <f>IF(Leyendas!$E$2&lt;&gt;"",Leyendas!$E$1,IF(Leyendas!$D$2&lt;&gt;"",Leyendas!$D$1,Leyendas!$C$1))</f>
        <v>Establecimiento</v>
      </c>
      <c r="B4" s="106" t="s">
        <v>91</v>
      </c>
      <c r="C4" s="106" t="s">
        <v>0</v>
      </c>
      <c r="D4" s="106" t="s">
        <v>107</v>
      </c>
      <c r="E4" s="106" t="s">
        <v>105</v>
      </c>
      <c r="F4" s="106" t="s">
        <v>106</v>
      </c>
      <c r="G4" s="106" t="s">
        <v>108</v>
      </c>
      <c r="H4" s="106" t="s">
        <v>109</v>
      </c>
      <c r="I4" s="106" t="s">
        <v>110</v>
      </c>
      <c r="J4" s="106" t="s">
        <v>111</v>
      </c>
      <c r="K4" s="106" t="s">
        <v>112</v>
      </c>
      <c r="L4" s="113" t="s">
        <v>113</v>
      </c>
    </row>
    <row r="5" spans="1:25" ht="15.75" x14ac:dyDescent="0.25">
      <c r="A5" s="1" t="str">
        <f>IF(Leyendas!$E$2&lt;&gt;"",Leyendas!$E$2,IF(Leyendas!$D$2&lt;&gt;"",Leyendas!$D$2,Leyendas!$C$2))</f>
        <v>Hospital 01</v>
      </c>
      <c r="B5" s="1" t="str">
        <f>CONCATENATE(Leyendas!$A$2)</f>
        <v>2020</v>
      </c>
      <c r="C5" s="21">
        <v>1</v>
      </c>
      <c r="D5" s="22"/>
      <c r="E5" s="22"/>
      <c r="F5" s="22"/>
      <c r="G5" s="22"/>
      <c r="H5" s="22"/>
      <c r="I5" s="22"/>
      <c r="J5" s="22"/>
      <c r="K5" s="22"/>
      <c r="L5" s="22"/>
    </row>
    <row r="6" spans="1:25" ht="15.75" x14ac:dyDescent="0.25">
      <c r="A6" s="1" t="str">
        <f>IF(Leyendas!$E$2&lt;&gt;"",Leyendas!$E$2,IF(Leyendas!$D$2&lt;&gt;"",Leyendas!$D$2,Leyendas!$C$2))</f>
        <v>Hospital 01</v>
      </c>
      <c r="B6" s="1" t="str">
        <f>CONCATENATE(Leyendas!$A$2)</f>
        <v>2020</v>
      </c>
      <c r="C6" s="23">
        <v>2</v>
      </c>
      <c r="D6" s="24"/>
      <c r="E6" s="24"/>
      <c r="F6" s="24"/>
      <c r="G6" s="24"/>
      <c r="H6" s="24"/>
      <c r="I6" s="24"/>
      <c r="J6" s="24"/>
      <c r="K6" s="24"/>
      <c r="L6" s="24"/>
    </row>
    <row r="7" spans="1:25" ht="15.75" x14ac:dyDescent="0.25">
      <c r="A7" s="1" t="str">
        <f>IF(Leyendas!$E$2&lt;&gt;"",Leyendas!$E$2,IF(Leyendas!$D$2&lt;&gt;"",Leyendas!$D$2,Leyendas!$C$2))</f>
        <v>Hospital 01</v>
      </c>
      <c r="B7" s="1" t="str">
        <f>CONCATENATE(Leyendas!$A$2)</f>
        <v>2020</v>
      </c>
      <c r="C7" s="23">
        <v>3</v>
      </c>
      <c r="D7" s="24"/>
      <c r="E7" s="24"/>
      <c r="F7" s="24"/>
      <c r="G7" s="24"/>
      <c r="H7" s="24"/>
      <c r="I7" s="24"/>
      <c r="J7" s="24"/>
      <c r="K7" s="24"/>
      <c r="L7" s="24"/>
    </row>
    <row r="8" spans="1:25" ht="15.75" x14ac:dyDescent="0.25">
      <c r="A8" s="1" t="str">
        <f>IF(Leyendas!$E$2&lt;&gt;"",Leyendas!$E$2,IF(Leyendas!$D$2&lt;&gt;"",Leyendas!$D$2,Leyendas!$C$2))</f>
        <v>Hospital 01</v>
      </c>
      <c r="B8" s="1" t="str">
        <f>CONCATENATE(Leyendas!$A$2)</f>
        <v>2020</v>
      </c>
      <c r="C8" s="23">
        <v>4</v>
      </c>
      <c r="D8" s="24"/>
      <c r="E8" s="24"/>
      <c r="F8" s="24"/>
      <c r="G8" s="24"/>
      <c r="H8" s="24"/>
      <c r="I8" s="24"/>
      <c r="J8" s="24"/>
      <c r="K8" s="24"/>
      <c r="L8" s="24"/>
    </row>
    <row r="9" spans="1:25" ht="15.75" x14ac:dyDescent="0.25">
      <c r="A9" s="1" t="str">
        <f>IF(Leyendas!$E$2&lt;&gt;"",Leyendas!$E$2,IF(Leyendas!$D$2&lt;&gt;"",Leyendas!$D$2,Leyendas!$C$2))</f>
        <v>Hospital 01</v>
      </c>
      <c r="B9" s="1" t="str">
        <f>CONCATENATE(Leyendas!$A$2)</f>
        <v>2020</v>
      </c>
      <c r="C9" s="23">
        <v>5</v>
      </c>
      <c r="D9" s="24"/>
      <c r="E9" s="24"/>
      <c r="F9" s="24"/>
      <c r="G9" s="24"/>
      <c r="H9" s="24"/>
      <c r="I9" s="24"/>
      <c r="J9" s="24"/>
      <c r="K9" s="24"/>
      <c r="L9" s="24"/>
    </row>
    <row r="10" spans="1:25" ht="15.75" x14ac:dyDescent="0.25">
      <c r="A10" s="1" t="str">
        <f>IF(Leyendas!$E$2&lt;&gt;"",Leyendas!$E$2,IF(Leyendas!$D$2&lt;&gt;"",Leyendas!$D$2,Leyendas!$C$2))</f>
        <v>Hospital 01</v>
      </c>
      <c r="B10" s="1" t="str">
        <f>CONCATENATE(Leyendas!$A$2)</f>
        <v>2020</v>
      </c>
      <c r="C10" s="23">
        <v>6</v>
      </c>
      <c r="D10" s="24"/>
      <c r="E10" s="24"/>
      <c r="F10" s="24"/>
      <c r="G10" s="24"/>
      <c r="H10" s="24"/>
      <c r="I10" s="24"/>
      <c r="J10" s="24"/>
      <c r="K10" s="24"/>
      <c r="L10" s="24"/>
    </row>
    <row r="11" spans="1:25" ht="15.75" x14ac:dyDescent="0.25">
      <c r="A11" s="1" t="str">
        <f>IF(Leyendas!$E$2&lt;&gt;"",Leyendas!$E$2,IF(Leyendas!$D$2&lt;&gt;"",Leyendas!$D$2,Leyendas!$C$2))</f>
        <v>Hospital 01</v>
      </c>
      <c r="B11" s="1" t="str">
        <f>CONCATENATE(Leyendas!$A$2)</f>
        <v>2020</v>
      </c>
      <c r="C11" s="23">
        <v>7</v>
      </c>
      <c r="D11" s="24"/>
      <c r="E11" s="24"/>
      <c r="F11" s="24"/>
      <c r="G11" s="24"/>
      <c r="H11" s="24"/>
      <c r="I11" s="24"/>
      <c r="J11" s="24"/>
      <c r="K11" s="24"/>
      <c r="L11" s="24"/>
    </row>
    <row r="12" spans="1:25" ht="15.75" x14ac:dyDescent="0.25">
      <c r="A12" s="1" t="str">
        <f>IF(Leyendas!$E$2&lt;&gt;"",Leyendas!$E$2,IF(Leyendas!$D$2&lt;&gt;"",Leyendas!$D$2,Leyendas!$C$2))</f>
        <v>Hospital 01</v>
      </c>
      <c r="B12" s="1" t="str">
        <f>CONCATENATE(Leyendas!$A$2)</f>
        <v>2020</v>
      </c>
      <c r="C12" s="23">
        <v>8</v>
      </c>
      <c r="D12" s="24"/>
      <c r="E12" s="24"/>
      <c r="F12" s="24"/>
      <c r="G12" s="24"/>
      <c r="H12" s="24"/>
      <c r="I12" s="24"/>
      <c r="J12" s="24"/>
      <c r="K12" s="24"/>
      <c r="L12" s="24"/>
    </row>
    <row r="13" spans="1:25" ht="15.75" x14ac:dyDescent="0.25">
      <c r="A13" s="1" t="str">
        <f>IF(Leyendas!$E$2&lt;&gt;"",Leyendas!$E$2,IF(Leyendas!$D$2&lt;&gt;"",Leyendas!$D$2,Leyendas!$C$2))</f>
        <v>Hospital 01</v>
      </c>
      <c r="B13" s="1" t="str">
        <f>CONCATENATE(Leyendas!$A$2)</f>
        <v>2020</v>
      </c>
      <c r="C13" s="23">
        <v>9</v>
      </c>
      <c r="D13" s="24"/>
      <c r="E13" s="24"/>
      <c r="F13" s="24"/>
      <c r="G13" s="24"/>
      <c r="H13" s="24"/>
      <c r="I13" s="24"/>
      <c r="J13" s="24"/>
      <c r="K13" s="24"/>
      <c r="L13" s="24"/>
    </row>
    <row r="14" spans="1:25" ht="15.75" x14ac:dyDescent="0.25">
      <c r="A14" s="1" t="str">
        <f>IF(Leyendas!$E$2&lt;&gt;"",Leyendas!$E$2,IF(Leyendas!$D$2&lt;&gt;"",Leyendas!$D$2,Leyendas!$C$2))</f>
        <v>Hospital 01</v>
      </c>
      <c r="B14" s="1" t="str">
        <f>CONCATENATE(Leyendas!$A$2)</f>
        <v>2020</v>
      </c>
      <c r="C14" s="23">
        <v>10</v>
      </c>
      <c r="D14" s="24"/>
      <c r="E14" s="24"/>
      <c r="F14" s="24"/>
      <c r="G14" s="24"/>
      <c r="H14" s="24"/>
      <c r="I14" s="24"/>
      <c r="J14" s="24"/>
      <c r="K14" s="24"/>
      <c r="L14" s="24"/>
    </row>
    <row r="15" spans="1:25" ht="15.75" x14ac:dyDescent="0.25">
      <c r="A15" s="1" t="str">
        <f>IF(Leyendas!$E$2&lt;&gt;"",Leyendas!$E$2,IF(Leyendas!$D$2&lt;&gt;"",Leyendas!$D$2,Leyendas!$C$2))</f>
        <v>Hospital 01</v>
      </c>
      <c r="B15" s="1" t="str">
        <f>CONCATENATE(Leyendas!$A$2)</f>
        <v>2020</v>
      </c>
      <c r="C15" s="23">
        <v>11</v>
      </c>
      <c r="D15" s="24"/>
      <c r="E15" s="24"/>
      <c r="F15" s="24"/>
      <c r="G15" s="24"/>
      <c r="H15" s="24"/>
      <c r="I15" s="24"/>
      <c r="J15" s="24"/>
      <c r="K15" s="24"/>
      <c r="L15" s="24"/>
    </row>
    <row r="16" spans="1:25" ht="15.75" x14ac:dyDescent="0.25">
      <c r="A16" s="1" t="str">
        <f>IF(Leyendas!$E$2&lt;&gt;"",Leyendas!$E$2,IF(Leyendas!$D$2&lt;&gt;"",Leyendas!$D$2,Leyendas!$C$2))</f>
        <v>Hospital 01</v>
      </c>
      <c r="B16" s="1" t="str">
        <f>CONCATENATE(Leyendas!$A$2)</f>
        <v>2020</v>
      </c>
      <c r="C16" s="23">
        <v>12</v>
      </c>
      <c r="D16" s="24"/>
      <c r="E16" s="24"/>
      <c r="F16" s="24"/>
      <c r="G16" s="24"/>
      <c r="H16" s="24"/>
      <c r="I16" s="24"/>
      <c r="J16" s="24"/>
      <c r="K16" s="24"/>
      <c r="L16" s="24"/>
    </row>
    <row r="17" spans="1:12" ht="15.75" x14ac:dyDescent="0.25">
      <c r="A17" s="1" t="str">
        <f>IF(Leyendas!$E$2&lt;&gt;"",Leyendas!$E$2,IF(Leyendas!$D$2&lt;&gt;"",Leyendas!$D$2,Leyendas!$C$2))</f>
        <v>Hospital 01</v>
      </c>
      <c r="B17" s="1" t="str">
        <f>CONCATENATE(Leyendas!$A$2)</f>
        <v>2020</v>
      </c>
      <c r="C17" s="23">
        <v>13</v>
      </c>
      <c r="D17" s="24"/>
      <c r="E17" s="24"/>
      <c r="F17" s="24"/>
      <c r="G17" s="24"/>
      <c r="H17" s="24"/>
      <c r="I17" s="24"/>
      <c r="J17" s="24"/>
      <c r="K17" s="24"/>
      <c r="L17" s="24"/>
    </row>
    <row r="18" spans="1:12" ht="15.75" x14ac:dyDescent="0.25">
      <c r="A18" s="1" t="str">
        <f>IF(Leyendas!$E$2&lt;&gt;"",Leyendas!$E$2,IF(Leyendas!$D$2&lt;&gt;"",Leyendas!$D$2,Leyendas!$C$2))</f>
        <v>Hospital 01</v>
      </c>
      <c r="B18" s="1" t="str">
        <f>CONCATENATE(Leyendas!$A$2)</f>
        <v>2020</v>
      </c>
      <c r="C18" s="23">
        <v>14</v>
      </c>
      <c r="D18" s="24"/>
      <c r="E18" s="24"/>
      <c r="F18" s="24"/>
      <c r="G18" s="24"/>
      <c r="H18" s="24"/>
      <c r="I18" s="24"/>
      <c r="J18" s="24"/>
      <c r="K18" s="24"/>
      <c r="L18" s="24"/>
    </row>
    <row r="19" spans="1:12" ht="15.75" x14ac:dyDescent="0.25">
      <c r="A19" s="1" t="str">
        <f>IF(Leyendas!$E$2&lt;&gt;"",Leyendas!$E$2,IF(Leyendas!$D$2&lt;&gt;"",Leyendas!$D$2,Leyendas!$C$2))</f>
        <v>Hospital 01</v>
      </c>
      <c r="B19" s="1" t="str">
        <f>CONCATENATE(Leyendas!$A$2)</f>
        <v>2020</v>
      </c>
      <c r="C19" s="23">
        <v>15</v>
      </c>
      <c r="D19" s="24"/>
      <c r="E19" s="24"/>
      <c r="F19" s="24"/>
      <c r="G19" s="24"/>
      <c r="H19" s="24"/>
      <c r="I19" s="24"/>
      <c r="J19" s="24"/>
      <c r="K19" s="24"/>
      <c r="L19" s="24"/>
    </row>
    <row r="20" spans="1:12" ht="15.75" x14ac:dyDescent="0.25">
      <c r="A20" s="1" t="str">
        <f>IF(Leyendas!$E$2&lt;&gt;"",Leyendas!$E$2,IF(Leyendas!$D$2&lt;&gt;"",Leyendas!$D$2,Leyendas!$C$2))</f>
        <v>Hospital 01</v>
      </c>
      <c r="B20" s="1" t="str">
        <f>CONCATENATE(Leyendas!$A$2)</f>
        <v>2020</v>
      </c>
      <c r="C20" s="23">
        <v>16</v>
      </c>
      <c r="D20" s="24"/>
      <c r="E20" s="24"/>
      <c r="F20" s="24"/>
      <c r="G20" s="24"/>
      <c r="H20" s="24"/>
      <c r="I20" s="24"/>
      <c r="J20" s="24"/>
      <c r="K20" s="24"/>
      <c r="L20" s="24"/>
    </row>
    <row r="21" spans="1:12" ht="15.75" x14ac:dyDescent="0.25">
      <c r="A21" s="1" t="str">
        <f>IF(Leyendas!$E$2&lt;&gt;"",Leyendas!$E$2,IF(Leyendas!$D$2&lt;&gt;"",Leyendas!$D$2,Leyendas!$C$2))</f>
        <v>Hospital 01</v>
      </c>
      <c r="B21" s="1" t="str">
        <f>CONCATENATE(Leyendas!$A$2)</f>
        <v>2020</v>
      </c>
      <c r="C21" s="23">
        <v>17</v>
      </c>
      <c r="D21" s="24"/>
      <c r="E21" s="24"/>
      <c r="F21" s="24"/>
      <c r="G21" s="24"/>
      <c r="H21" s="24"/>
      <c r="I21" s="24"/>
      <c r="J21" s="24"/>
      <c r="K21" s="24"/>
      <c r="L21" s="24"/>
    </row>
    <row r="22" spans="1:12" ht="15.75" x14ac:dyDescent="0.25">
      <c r="A22" s="1" t="str">
        <f>IF(Leyendas!$E$2&lt;&gt;"",Leyendas!$E$2,IF(Leyendas!$D$2&lt;&gt;"",Leyendas!$D$2,Leyendas!$C$2))</f>
        <v>Hospital 01</v>
      </c>
      <c r="B22" s="1" t="str">
        <f>CONCATENATE(Leyendas!$A$2)</f>
        <v>2020</v>
      </c>
      <c r="C22" s="23">
        <v>18</v>
      </c>
      <c r="D22" s="24"/>
      <c r="E22" s="24"/>
      <c r="F22" s="24"/>
      <c r="G22" s="24"/>
      <c r="H22" s="24"/>
      <c r="I22" s="24"/>
      <c r="J22" s="24"/>
      <c r="K22" s="24"/>
      <c r="L22" s="24"/>
    </row>
    <row r="23" spans="1:12" ht="15.75" x14ac:dyDescent="0.25">
      <c r="A23" s="1" t="str">
        <f>IF(Leyendas!$E$2&lt;&gt;"",Leyendas!$E$2,IF(Leyendas!$D$2&lt;&gt;"",Leyendas!$D$2,Leyendas!$C$2))</f>
        <v>Hospital 01</v>
      </c>
      <c r="B23" s="1" t="str">
        <f>CONCATENATE(Leyendas!$A$2)</f>
        <v>2020</v>
      </c>
      <c r="C23" s="23">
        <v>19</v>
      </c>
      <c r="D23" s="24"/>
      <c r="E23" s="24"/>
      <c r="F23" s="24"/>
      <c r="G23" s="24"/>
      <c r="H23" s="24"/>
      <c r="I23" s="24"/>
      <c r="J23" s="24"/>
      <c r="K23" s="24"/>
      <c r="L23" s="24"/>
    </row>
    <row r="24" spans="1:12" ht="15.75" x14ac:dyDescent="0.25">
      <c r="A24" s="1" t="str">
        <f>IF(Leyendas!$E$2&lt;&gt;"",Leyendas!$E$2,IF(Leyendas!$D$2&lt;&gt;"",Leyendas!$D$2,Leyendas!$C$2))</f>
        <v>Hospital 01</v>
      </c>
      <c r="B24" s="1" t="str">
        <f>CONCATENATE(Leyendas!$A$2)</f>
        <v>2020</v>
      </c>
      <c r="C24" s="23">
        <v>20</v>
      </c>
      <c r="D24" s="24"/>
      <c r="E24" s="24"/>
      <c r="F24" s="24"/>
      <c r="G24" s="24"/>
      <c r="H24" s="24"/>
      <c r="I24" s="24"/>
      <c r="J24" s="24"/>
      <c r="K24" s="24"/>
      <c r="L24" s="24"/>
    </row>
    <row r="25" spans="1:12" ht="15.75" x14ac:dyDescent="0.25">
      <c r="A25" s="1" t="str">
        <f>IF(Leyendas!$E$2&lt;&gt;"",Leyendas!$E$2,IF(Leyendas!$D$2&lt;&gt;"",Leyendas!$D$2,Leyendas!$C$2))</f>
        <v>Hospital 01</v>
      </c>
      <c r="B25" s="1" t="str">
        <f>CONCATENATE(Leyendas!$A$2)</f>
        <v>2020</v>
      </c>
      <c r="C25" s="23">
        <v>21</v>
      </c>
      <c r="D25" s="24"/>
      <c r="E25" s="24"/>
      <c r="F25" s="24"/>
      <c r="G25" s="24"/>
      <c r="H25" s="24"/>
      <c r="I25" s="24"/>
      <c r="J25" s="24"/>
      <c r="K25" s="24"/>
      <c r="L25" s="24"/>
    </row>
    <row r="26" spans="1:12" ht="15.75" x14ac:dyDescent="0.25">
      <c r="A26" s="1" t="str">
        <f>IF(Leyendas!$E$2&lt;&gt;"",Leyendas!$E$2,IF(Leyendas!$D$2&lt;&gt;"",Leyendas!$D$2,Leyendas!$C$2))</f>
        <v>Hospital 01</v>
      </c>
      <c r="B26" s="1" t="str">
        <f>CONCATENATE(Leyendas!$A$2)</f>
        <v>2020</v>
      </c>
      <c r="C26" s="23">
        <v>22</v>
      </c>
      <c r="D26" s="24"/>
      <c r="E26" s="24"/>
      <c r="F26" s="24"/>
      <c r="G26" s="24"/>
      <c r="H26" s="24"/>
      <c r="I26" s="24"/>
      <c r="J26" s="24"/>
      <c r="K26" s="24"/>
      <c r="L26" s="24"/>
    </row>
    <row r="27" spans="1:12" ht="15.75" x14ac:dyDescent="0.25">
      <c r="A27" s="1" t="str">
        <f>IF(Leyendas!$E$2&lt;&gt;"",Leyendas!$E$2,IF(Leyendas!$D$2&lt;&gt;"",Leyendas!$D$2,Leyendas!$C$2))</f>
        <v>Hospital 01</v>
      </c>
      <c r="B27" s="1" t="str">
        <f>CONCATENATE(Leyendas!$A$2)</f>
        <v>2020</v>
      </c>
      <c r="C27" s="23">
        <v>23</v>
      </c>
      <c r="D27" s="24"/>
      <c r="E27" s="24"/>
      <c r="F27" s="24"/>
      <c r="G27" s="24"/>
      <c r="H27" s="24"/>
      <c r="I27" s="24"/>
      <c r="J27" s="24"/>
      <c r="K27" s="24"/>
      <c r="L27" s="24"/>
    </row>
    <row r="28" spans="1:12" ht="15.75" x14ac:dyDescent="0.25">
      <c r="A28" s="1" t="str">
        <f>IF(Leyendas!$E$2&lt;&gt;"",Leyendas!$E$2,IF(Leyendas!$D$2&lt;&gt;"",Leyendas!$D$2,Leyendas!$C$2))</f>
        <v>Hospital 01</v>
      </c>
      <c r="B28" s="1" t="str">
        <f>CONCATENATE(Leyendas!$A$2)</f>
        <v>2020</v>
      </c>
      <c r="C28" s="23">
        <v>24</v>
      </c>
      <c r="D28" s="24"/>
      <c r="E28" s="24"/>
      <c r="F28" s="24"/>
      <c r="G28" s="24"/>
      <c r="H28" s="24"/>
      <c r="I28" s="24"/>
      <c r="J28" s="24"/>
      <c r="K28" s="24"/>
      <c r="L28" s="24"/>
    </row>
    <row r="29" spans="1:12" ht="15.75" x14ac:dyDescent="0.25">
      <c r="A29" s="1" t="str">
        <f>IF(Leyendas!$E$2&lt;&gt;"",Leyendas!$E$2,IF(Leyendas!$D$2&lt;&gt;"",Leyendas!$D$2,Leyendas!$C$2))</f>
        <v>Hospital 01</v>
      </c>
      <c r="B29" s="1" t="str">
        <f>CONCATENATE(Leyendas!$A$2)</f>
        <v>2020</v>
      </c>
      <c r="C29" s="23">
        <v>25</v>
      </c>
      <c r="D29" s="24"/>
      <c r="E29" s="24"/>
      <c r="F29" s="24"/>
      <c r="G29" s="24"/>
      <c r="H29" s="24"/>
      <c r="I29" s="24"/>
      <c r="J29" s="24"/>
      <c r="K29" s="24"/>
      <c r="L29" s="24"/>
    </row>
    <row r="30" spans="1:12" ht="15.75" x14ac:dyDescent="0.25">
      <c r="A30" s="1" t="str">
        <f>IF(Leyendas!$E$2&lt;&gt;"",Leyendas!$E$2,IF(Leyendas!$D$2&lt;&gt;"",Leyendas!$D$2,Leyendas!$C$2))</f>
        <v>Hospital 01</v>
      </c>
      <c r="B30" s="1" t="str">
        <f>CONCATENATE(Leyendas!$A$2)</f>
        <v>2020</v>
      </c>
      <c r="C30" s="23">
        <v>26</v>
      </c>
      <c r="D30" s="24"/>
      <c r="E30" s="24"/>
      <c r="F30" s="24"/>
      <c r="G30" s="24"/>
      <c r="H30" s="24"/>
      <c r="I30" s="24"/>
      <c r="J30" s="24"/>
      <c r="K30" s="24"/>
      <c r="L30" s="24"/>
    </row>
    <row r="31" spans="1:12" ht="15.75" x14ac:dyDescent="0.25">
      <c r="A31" s="1" t="str">
        <f>IF(Leyendas!$E$2&lt;&gt;"",Leyendas!$E$2,IF(Leyendas!$D$2&lt;&gt;"",Leyendas!$D$2,Leyendas!$C$2))</f>
        <v>Hospital 01</v>
      </c>
      <c r="B31" s="1" t="str">
        <f>CONCATENATE(Leyendas!$A$2)</f>
        <v>2020</v>
      </c>
      <c r="C31" s="23">
        <v>27</v>
      </c>
      <c r="D31" s="24"/>
      <c r="E31" s="24"/>
      <c r="F31" s="24"/>
      <c r="G31" s="24"/>
      <c r="H31" s="24"/>
      <c r="I31" s="24"/>
      <c r="J31" s="24"/>
      <c r="K31" s="24"/>
      <c r="L31" s="24"/>
    </row>
    <row r="32" spans="1:12" ht="15.75" x14ac:dyDescent="0.25">
      <c r="A32" s="1" t="str">
        <f>IF(Leyendas!$E$2&lt;&gt;"",Leyendas!$E$2,IF(Leyendas!$D$2&lt;&gt;"",Leyendas!$D$2,Leyendas!$C$2))</f>
        <v>Hospital 01</v>
      </c>
      <c r="B32" s="1" t="str">
        <f>CONCATENATE(Leyendas!$A$2)</f>
        <v>2020</v>
      </c>
      <c r="C32" s="23">
        <v>28</v>
      </c>
      <c r="D32" s="24"/>
      <c r="E32" s="24"/>
      <c r="F32" s="24"/>
      <c r="G32" s="24"/>
      <c r="H32" s="24"/>
      <c r="I32" s="24"/>
      <c r="J32" s="24"/>
      <c r="K32" s="24"/>
      <c r="L32" s="24"/>
    </row>
    <row r="33" spans="1:12" ht="15.75" x14ac:dyDescent="0.25">
      <c r="A33" s="1" t="str">
        <f>IF(Leyendas!$E$2&lt;&gt;"",Leyendas!$E$2,IF(Leyendas!$D$2&lt;&gt;"",Leyendas!$D$2,Leyendas!$C$2))</f>
        <v>Hospital 01</v>
      </c>
      <c r="B33" s="1" t="str">
        <f>CONCATENATE(Leyendas!$A$2)</f>
        <v>2020</v>
      </c>
      <c r="C33" s="23">
        <v>29</v>
      </c>
      <c r="D33" s="24"/>
      <c r="E33" s="24"/>
      <c r="F33" s="24"/>
      <c r="G33" s="24"/>
      <c r="H33" s="24"/>
      <c r="I33" s="24"/>
      <c r="J33" s="24"/>
      <c r="K33" s="24"/>
      <c r="L33" s="24"/>
    </row>
    <row r="34" spans="1:12" ht="15.75" x14ac:dyDescent="0.25">
      <c r="A34" s="1" t="str">
        <f>IF(Leyendas!$E$2&lt;&gt;"",Leyendas!$E$2,IF(Leyendas!$D$2&lt;&gt;"",Leyendas!$D$2,Leyendas!$C$2))</f>
        <v>Hospital 01</v>
      </c>
      <c r="B34" s="1" t="str">
        <f>CONCATENATE(Leyendas!$A$2)</f>
        <v>2020</v>
      </c>
      <c r="C34" s="23">
        <v>30</v>
      </c>
      <c r="D34" s="24"/>
      <c r="E34" s="24"/>
      <c r="F34" s="24"/>
      <c r="G34" s="24"/>
      <c r="H34" s="24"/>
      <c r="I34" s="24"/>
      <c r="J34" s="24"/>
      <c r="K34" s="24"/>
      <c r="L34" s="24"/>
    </row>
    <row r="35" spans="1:12" ht="15.75" x14ac:dyDescent="0.25">
      <c r="A35" s="1" t="str">
        <f>IF(Leyendas!$E$2&lt;&gt;"",Leyendas!$E$2,IF(Leyendas!$D$2&lt;&gt;"",Leyendas!$D$2,Leyendas!$C$2))</f>
        <v>Hospital 01</v>
      </c>
      <c r="B35" s="1" t="str">
        <f>CONCATENATE(Leyendas!$A$2)</f>
        <v>2020</v>
      </c>
      <c r="C35" s="23">
        <v>31</v>
      </c>
      <c r="D35" s="24"/>
      <c r="E35" s="24"/>
      <c r="F35" s="24"/>
      <c r="G35" s="24"/>
      <c r="H35" s="24"/>
      <c r="I35" s="24"/>
      <c r="J35" s="24"/>
      <c r="K35" s="24"/>
      <c r="L35" s="24"/>
    </row>
    <row r="36" spans="1:12" ht="15.75" x14ac:dyDescent="0.25">
      <c r="A36" s="1" t="str">
        <f>IF(Leyendas!$E$2&lt;&gt;"",Leyendas!$E$2,IF(Leyendas!$D$2&lt;&gt;"",Leyendas!$D$2,Leyendas!$C$2))</f>
        <v>Hospital 01</v>
      </c>
      <c r="B36" s="1" t="str">
        <f>CONCATENATE(Leyendas!$A$2)</f>
        <v>2020</v>
      </c>
      <c r="C36" s="23">
        <v>32</v>
      </c>
      <c r="D36" s="24"/>
      <c r="E36" s="24"/>
      <c r="F36" s="24"/>
      <c r="G36" s="24"/>
      <c r="H36" s="24"/>
      <c r="I36" s="24"/>
      <c r="J36" s="24"/>
      <c r="K36" s="24"/>
      <c r="L36" s="24"/>
    </row>
    <row r="37" spans="1:12" ht="15.75" x14ac:dyDescent="0.25">
      <c r="A37" s="1" t="str">
        <f>IF(Leyendas!$E$2&lt;&gt;"",Leyendas!$E$2,IF(Leyendas!$D$2&lt;&gt;"",Leyendas!$D$2,Leyendas!$C$2))</f>
        <v>Hospital 01</v>
      </c>
      <c r="B37" s="1" t="str">
        <f>CONCATENATE(Leyendas!$A$2)</f>
        <v>2020</v>
      </c>
      <c r="C37" s="23">
        <v>33</v>
      </c>
      <c r="D37" s="24"/>
      <c r="E37" s="24"/>
      <c r="F37" s="24"/>
      <c r="G37" s="24"/>
      <c r="H37" s="24"/>
      <c r="I37" s="24"/>
      <c r="J37" s="24"/>
      <c r="K37" s="24"/>
      <c r="L37" s="24"/>
    </row>
    <row r="38" spans="1:12" ht="15.75" x14ac:dyDescent="0.25">
      <c r="A38" s="1" t="str">
        <f>IF(Leyendas!$E$2&lt;&gt;"",Leyendas!$E$2,IF(Leyendas!$D$2&lt;&gt;"",Leyendas!$D$2,Leyendas!$C$2))</f>
        <v>Hospital 01</v>
      </c>
      <c r="B38" s="1" t="str">
        <f>CONCATENATE(Leyendas!$A$2)</f>
        <v>2020</v>
      </c>
      <c r="C38" s="23">
        <v>34</v>
      </c>
      <c r="D38" s="24"/>
      <c r="E38" s="24"/>
      <c r="F38" s="24"/>
      <c r="G38" s="24"/>
      <c r="H38" s="24"/>
      <c r="I38" s="24"/>
      <c r="J38" s="24"/>
      <c r="K38" s="24"/>
      <c r="L38" s="24"/>
    </row>
    <row r="39" spans="1:12" ht="15.75" x14ac:dyDescent="0.25">
      <c r="A39" s="1" t="str">
        <f>IF(Leyendas!$E$2&lt;&gt;"",Leyendas!$E$2,IF(Leyendas!$D$2&lt;&gt;"",Leyendas!$D$2,Leyendas!$C$2))</f>
        <v>Hospital 01</v>
      </c>
      <c r="B39" s="1" t="str">
        <f>CONCATENATE(Leyendas!$A$2)</f>
        <v>2020</v>
      </c>
      <c r="C39" s="23">
        <v>35</v>
      </c>
      <c r="D39" s="24"/>
      <c r="E39" s="24"/>
      <c r="F39" s="24"/>
      <c r="G39" s="24"/>
      <c r="H39" s="24"/>
      <c r="I39" s="24"/>
      <c r="J39" s="24"/>
      <c r="K39" s="24"/>
      <c r="L39" s="24"/>
    </row>
    <row r="40" spans="1:12" ht="15.75" x14ac:dyDescent="0.25">
      <c r="A40" s="1" t="str">
        <f>IF(Leyendas!$E$2&lt;&gt;"",Leyendas!$E$2,IF(Leyendas!$D$2&lt;&gt;"",Leyendas!$D$2,Leyendas!$C$2))</f>
        <v>Hospital 01</v>
      </c>
      <c r="B40" s="1" t="str">
        <f>CONCATENATE(Leyendas!$A$2)</f>
        <v>2020</v>
      </c>
      <c r="C40" s="23">
        <v>36</v>
      </c>
      <c r="D40" s="24"/>
      <c r="E40" s="24"/>
      <c r="F40" s="24"/>
      <c r="G40" s="24"/>
      <c r="H40" s="24"/>
      <c r="I40" s="24"/>
      <c r="J40" s="24"/>
      <c r="K40" s="24"/>
      <c r="L40" s="24"/>
    </row>
    <row r="41" spans="1:12" ht="15.75" x14ac:dyDescent="0.25">
      <c r="A41" s="1" t="str">
        <f>IF(Leyendas!$E$2&lt;&gt;"",Leyendas!$E$2,IF(Leyendas!$D$2&lt;&gt;"",Leyendas!$D$2,Leyendas!$C$2))</f>
        <v>Hospital 01</v>
      </c>
      <c r="B41" s="1" t="str">
        <f>CONCATENATE(Leyendas!$A$2)</f>
        <v>2020</v>
      </c>
      <c r="C41" s="23">
        <v>37</v>
      </c>
      <c r="D41" s="24"/>
      <c r="E41" s="24"/>
      <c r="F41" s="24"/>
      <c r="G41" s="24"/>
      <c r="H41" s="24"/>
      <c r="I41" s="24"/>
      <c r="J41" s="24"/>
      <c r="K41" s="24"/>
      <c r="L41" s="24"/>
    </row>
    <row r="42" spans="1:12" ht="15.75" x14ac:dyDescent="0.25">
      <c r="A42" s="1" t="str">
        <f>IF(Leyendas!$E$2&lt;&gt;"",Leyendas!$E$2,IF(Leyendas!$D$2&lt;&gt;"",Leyendas!$D$2,Leyendas!$C$2))</f>
        <v>Hospital 01</v>
      </c>
      <c r="B42" s="1" t="str">
        <f>CONCATENATE(Leyendas!$A$2)</f>
        <v>2020</v>
      </c>
      <c r="C42" s="23">
        <v>38</v>
      </c>
      <c r="D42" s="24"/>
      <c r="E42" s="24"/>
      <c r="F42" s="24"/>
      <c r="G42" s="24"/>
      <c r="H42" s="24"/>
      <c r="I42" s="24"/>
      <c r="J42" s="24"/>
      <c r="K42" s="24"/>
      <c r="L42" s="24"/>
    </row>
    <row r="43" spans="1:12" ht="15.75" x14ac:dyDescent="0.25">
      <c r="A43" s="1" t="str">
        <f>IF(Leyendas!$E$2&lt;&gt;"",Leyendas!$E$2,IF(Leyendas!$D$2&lt;&gt;"",Leyendas!$D$2,Leyendas!$C$2))</f>
        <v>Hospital 01</v>
      </c>
      <c r="B43" s="1" t="str">
        <f>CONCATENATE(Leyendas!$A$2)</f>
        <v>2020</v>
      </c>
      <c r="C43" s="23">
        <v>39</v>
      </c>
      <c r="D43" s="24"/>
      <c r="E43" s="24"/>
      <c r="F43" s="24"/>
      <c r="G43" s="24"/>
      <c r="H43" s="24"/>
      <c r="I43" s="24"/>
      <c r="J43" s="24"/>
      <c r="K43" s="24"/>
      <c r="L43" s="24"/>
    </row>
    <row r="44" spans="1:12" ht="15.75" x14ac:dyDescent="0.25">
      <c r="A44" s="1" t="str">
        <f>IF(Leyendas!$E$2&lt;&gt;"",Leyendas!$E$2,IF(Leyendas!$D$2&lt;&gt;"",Leyendas!$D$2,Leyendas!$C$2))</f>
        <v>Hospital 01</v>
      </c>
      <c r="B44" s="1" t="str">
        <f>CONCATENATE(Leyendas!$A$2)</f>
        <v>2020</v>
      </c>
      <c r="C44" s="23">
        <v>40</v>
      </c>
      <c r="D44" s="24"/>
      <c r="E44" s="24"/>
      <c r="F44" s="24"/>
      <c r="G44" s="24"/>
      <c r="H44" s="24"/>
      <c r="I44" s="24"/>
      <c r="J44" s="24"/>
      <c r="K44" s="24"/>
      <c r="L44" s="24"/>
    </row>
    <row r="45" spans="1:12" ht="15.75" x14ac:dyDescent="0.25">
      <c r="A45" s="1" t="str">
        <f>IF(Leyendas!$E$2&lt;&gt;"",Leyendas!$E$2,IF(Leyendas!$D$2&lt;&gt;"",Leyendas!$D$2,Leyendas!$C$2))</f>
        <v>Hospital 01</v>
      </c>
      <c r="B45" s="1" t="str">
        <f>CONCATENATE(Leyendas!$A$2)</f>
        <v>2020</v>
      </c>
      <c r="C45" s="23">
        <v>41</v>
      </c>
      <c r="D45" s="24"/>
      <c r="E45" s="24"/>
      <c r="F45" s="24"/>
      <c r="G45" s="24"/>
      <c r="H45" s="24"/>
      <c r="I45" s="24"/>
      <c r="J45" s="24"/>
      <c r="K45" s="24"/>
      <c r="L45" s="24"/>
    </row>
    <row r="46" spans="1:12" ht="15.75" x14ac:dyDescent="0.25">
      <c r="A46" s="1" t="str">
        <f>IF(Leyendas!$E$2&lt;&gt;"",Leyendas!$E$2,IF(Leyendas!$D$2&lt;&gt;"",Leyendas!$D$2,Leyendas!$C$2))</f>
        <v>Hospital 01</v>
      </c>
      <c r="B46" s="1" t="str">
        <f>CONCATENATE(Leyendas!$A$2)</f>
        <v>2020</v>
      </c>
      <c r="C46" s="23">
        <v>42</v>
      </c>
      <c r="D46" s="24"/>
      <c r="E46" s="24"/>
      <c r="F46" s="24"/>
      <c r="G46" s="24"/>
      <c r="H46" s="24"/>
      <c r="I46" s="24"/>
      <c r="J46" s="24"/>
      <c r="K46" s="24"/>
      <c r="L46" s="24"/>
    </row>
    <row r="47" spans="1:12" ht="15.75" x14ac:dyDescent="0.25">
      <c r="A47" s="1" t="str">
        <f>IF(Leyendas!$E$2&lt;&gt;"",Leyendas!$E$2,IF(Leyendas!$D$2&lt;&gt;"",Leyendas!$D$2,Leyendas!$C$2))</f>
        <v>Hospital 01</v>
      </c>
      <c r="B47" s="1" t="str">
        <f>CONCATENATE(Leyendas!$A$2)</f>
        <v>2020</v>
      </c>
      <c r="C47" s="23">
        <v>43</v>
      </c>
      <c r="D47" s="24"/>
      <c r="E47" s="24"/>
      <c r="F47" s="24"/>
      <c r="G47" s="24"/>
      <c r="H47" s="24"/>
      <c r="I47" s="24"/>
      <c r="J47" s="24"/>
      <c r="K47" s="24"/>
      <c r="L47" s="24"/>
    </row>
    <row r="48" spans="1:12" ht="15.75" x14ac:dyDescent="0.25">
      <c r="A48" s="1" t="str">
        <f>IF(Leyendas!$E$2&lt;&gt;"",Leyendas!$E$2,IF(Leyendas!$D$2&lt;&gt;"",Leyendas!$D$2,Leyendas!$C$2))</f>
        <v>Hospital 01</v>
      </c>
      <c r="B48" s="1" t="str">
        <f>CONCATENATE(Leyendas!$A$2)</f>
        <v>2020</v>
      </c>
      <c r="C48" s="23">
        <v>44</v>
      </c>
      <c r="D48" s="24"/>
      <c r="E48" s="24"/>
      <c r="F48" s="24"/>
      <c r="G48" s="24"/>
      <c r="H48" s="24"/>
      <c r="I48" s="24"/>
      <c r="J48" s="24"/>
      <c r="K48" s="24"/>
      <c r="L48" s="24"/>
    </row>
    <row r="49" spans="1:12" ht="15.75" x14ac:dyDescent="0.25">
      <c r="A49" s="1" t="str">
        <f>IF(Leyendas!$E$2&lt;&gt;"",Leyendas!$E$2,IF(Leyendas!$D$2&lt;&gt;"",Leyendas!$D$2,Leyendas!$C$2))</f>
        <v>Hospital 01</v>
      </c>
      <c r="B49" s="1" t="str">
        <f>CONCATENATE(Leyendas!$A$2)</f>
        <v>2020</v>
      </c>
      <c r="C49" s="23">
        <v>45</v>
      </c>
      <c r="D49" s="24"/>
      <c r="E49" s="24"/>
      <c r="F49" s="24"/>
      <c r="G49" s="24"/>
      <c r="H49" s="24"/>
      <c r="I49" s="24"/>
      <c r="J49" s="24"/>
      <c r="K49" s="24"/>
      <c r="L49" s="24"/>
    </row>
    <row r="50" spans="1:12" ht="15.75" x14ac:dyDescent="0.25">
      <c r="A50" s="1" t="str">
        <f>IF(Leyendas!$E$2&lt;&gt;"",Leyendas!$E$2,IF(Leyendas!$D$2&lt;&gt;"",Leyendas!$D$2,Leyendas!$C$2))</f>
        <v>Hospital 01</v>
      </c>
      <c r="B50" s="1" t="str">
        <f>CONCATENATE(Leyendas!$A$2)</f>
        <v>2020</v>
      </c>
      <c r="C50" s="23">
        <v>46</v>
      </c>
      <c r="D50" s="24"/>
      <c r="E50" s="24"/>
      <c r="F50" s="24"/>
      <c r="G50" s="24"/>
      <c r="H50" s="24"/>
      <c r="I50" s="24"/>
      <c r="J50" s="24"/>
      <c r="K50" s="24"/>
      <c r="L50" s="24"/>
    </row>
    <row r="51" spans="1:12" ht="15.75" x14ac:dyDescent="0.25">
      <c r="A51" s="1" t="str">
        <f>IF(Leyendas!$E$2&lt;&gt;"",Leyendas!$E$2,IF(Leyendas!$D$2&lt;&gt;"",Leyendas!$D$2,Leyendas!$C$2))</f>
        <v>Hospital 01</v>
      </c>
      <c r="B51" s="1" t="str">
        <f>CONCATENATE(Leyendas!$A$2)</f>
        <v>2020</v>
      </c>
      <c r="C51" s="23">
        <v>47</v>
      </c>
      <c r="D51" s="24"/>
      <c r="E51" s="24"/>
      <c r="F51" s="24"/>
      <c r="G51" s="24"/>
      <c r="H51" s="24"/>
      <c r="I51" s="24"/>
      <c r="J51" s="24"/>
      <c r="K51" s="24"/>
      <c r="L51" s="24"/>
    </row>
    <row r="52" spans="1:12" ht="15.75" x14ac:dyDescent="0.25">
      <c r="A52" s="1" t="str">
        <f>IF(Leyendas!$E$2&lt;&gt;"",Leyendas!$E$2,IF(Leyendas!$D$2&lt;&gt;"",Leyendas!$D$2,Leyendas!$C$2))</f>
        <v>Hospital 01</v>
      </c>
      <c r="B52" s="1" t="str">
        <f>CONCATENATE(Leyendas!$A$2)</f>
        <v>2020</v>
      </c>
      <c r="C52" s="23">
        <v>48</v>
      </c>
      <c r="D52" s="24"/>
      <c r="E52" s="24"/>
      <c r="F52" s="24"/>
      <c r="G52" s="24"/>
      <c r="H52" s="24"/>
      <c r="I52" s="24"/>
      <c r="J52" s="24"/>
      <c r="K52" s="24"/>
      <c r="L52" s="24"/>
    </row>
    <row r="53" spans="1:12" ht="15.75" x14ac:dyDescent="0.25">
      <c r="A53" s="1" t="str">
        <f>IF(Leyendas!$E$2&lt;&gt;"",Leyendas!$E$2,IF(Leyendas!$D$2&lt;&gt;"",Leyendas!$D$2,Leyendas!$C$2))</f>
        <v>Hospital 01</v>
      </c>
      <c r="B53" s="1" t="str">
        <f>CONCATENATE(Leyendas!$A$2)</f>
        <v>2020</v>
      </c>
      <c r="C53" s="23">
        <v>49</v>
      </c>
      <c r="D53" s="24"/>
      <c r="E53" s="24"/>
      <c r="F53" s="24"/>
      <c r="G53" s="24"/>
      <c r="H53" s="24"/>
      <c r="I53" s="24"/>
      <c r="J53" s="24"/>
      <c r="K53" s="24"/>
      <c r="L53" s="24"/>
    </row>
    <row r="54" spans="1:12" ht="15.75" x14ac:dyDescent="0.25">
      <c r="A54" s="1" t="str">
        <f>IF(Leyendas!$E$2&lt;&gt;"",Leyendas!$E$2,IF(Leyendas!$D$2&lt;&gt;"",Leyendas!$D$2,Leyendas!$C$2))</f>
        <v>Hospital 01</v>
      </c>
      <c r="B54" s="1" t="str">
        <f>CONCATENATE(Leyendas!$A$2)</f>
        <v>2020</v>
      </c>
      <c r="C54" s="23">
        <v>50</v>
      </c>
      <c r="D54" s="24"/>
      <c r="E54" s="24"/>
      <c r="F54" s="24"/>
      <c r="G54" s="24"/>
      <c r="H54" s="24"/>
      <c r="I54" s="24"/>
      <c r="J54" s="24"/>
      <c r="K54" s="24"/>
      <c r="L54" s="24"/>
    </row>
    <row r="55" spans="1:12" ht="15.75" x14ac:dyDescent="0.25">
      <c r="A55" s="1" t="str">
        <f>IF(Leyendas!$E$2&lt;&gt;"",Leyendas!$E$2,IF(Leyendas!$D$2&lt;&gt;"",Leyendas!$D$2,Leyendas!$C$2))</f>
        <v>Hospital 01</v>
      </c>
      <c r="B55" s="1" t="str">
        <f>CONCATENATE(Leyendas!$A$2)</f>
        <v>2020</v>
      </c>
      <c r="C55" s="23">
        <v>51</v>
      </c>
      <c r="D55" s="24"/>
      <c r="E55" s="24"/>
      <c r="F55" s="24"/>
      <c r="G55" s="24"/>
      <c r="H55" s="24"/>
      <c r="I55" s="24"/>
      <c r="J55" s="24"/>
      <c r="K55" s="24"/>
      <c r="L55" s="24"/>
    </row>
    <row r="56" spans="1:12" ht="16.5" thickBot="1" x14ac:dyDescent="0.3">
      <c r="A56" s="1" t="str">
        <f>IF(Leyendas!$E$2&lt;&gt;"",Leyendas!$E$2,IF(Leyendas!$D$2&lt;&gt;"",Leyendas!$D$2,Leyendas!$C$2))</f>
        <v>Hospital 01</v>
      </c>
      <c r="B56" s="1" t="str">
        <f>CONCATENATE(Leyendas!$A$2)</f>
        <v>2020</v>
      </c>
      <c r="C56" s="23">
        <v>52</v>
      </c>
      <c r="D56" s="24"/>
      <c r="E56" s="24"/>
      <c r="F56" s="24"/>
      <c r="G56" s="24"/>
      <c r="H56" s="24"/>
      <c r="I56" s="24"/>
      <c r="J56" s="24"/>
      <c r="K56" s="24"/>
      <c r="L56" s="24"/>
    </row>
    <row r="57" spans="1:12" ht="15.75" thickBot="1" x14ac:dyDescent="0.3">
      <c r="B57" s="44"/>
      <c r="C57" s="35" t="s">
        <v>85</v>
      </c>
      <c r="D57" s="36">
        <f>SUM(D$5:D56)</f>
        <v>0</v>
      </c>
      <c r="E57" s="36">
        <f>SUM(E$5:E56)</f>
        <v>0</v>
      </c>
      <c r="F57" s="36">
        <f>SUM(F$5:F56)</f>
        <v>0</v>
      </c>
      <c r="G57" s="36">
        <f>SUM(G$5:G56)</f>
        <v>0</v>
      </c>
      <c r="H57" s="36">
        <f>SUM(H$5:H56)</f>
        <v>0</v>
      </c>
      <c r="I57" s="36">
        <f>SUM(I$5:I56)</f>
        <v>0</v>
      </c>
      <c r="J57" s="36">
        <f>SUM(J$5:J56)</f>
        <v>0</v>
      </c>
      <c r="K57" s="36">
        <f>SUM(K$5:K56)</f>
        <v>0</v>
      </c>
      <c r="L57" s="36">
        <f>SUM(L$5:L56)</f>
        <v>0</v>
      </c>
    </row>
  </sheetData>
  <mergeCells count="3">
    <mergeCell ref="A3:L3"/>
    <mergeCell ref="A2:L2"/>
    <mergeCell ref="A1:L1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Y57"/>
  <sheetViews>
    <sheetView zoomScale="60" zoomScaleNormal="60" workbookViewId="0">
      <selection sqref="A1:L1"/>
    </sheetView>
  </sheetViews>
  <sheetFormatPr defaultColWidth="9.140625" defaultRowHeight="15" x14ac:dyDescent="0.25"/>
  <cols>
    <col min="1" max="1" width="20.42578125" customWidth="1"/>
    <col min="2" max="2" width="9.140625" customWidth="1"/>
    <col min="3" max="3" width="9" customWidth="1"/>
    <col min="5" max="5" width="16.28515625" customWidth="1"/>
    <col min="6" max="6" width="15" customWidth="1"/>
    <col min="7" max="7" width="11.5703125" customWidth="1"/>
    <col min="8" max="10" width="11.7109375" customWidth="1"/>
    <col min="11" max="12" width="11.28515625" customWidth="1"/>
  </cols>
  <sheetData>
    <row r="1" spans="1:25" s="19" customFormat="1" ht="24.75" customHeight="1" x14ac:dyDescent="0.2">
      <c r="A1" s="169" t="str">
        <f>Leyendas!$T$2</f>
        <v>País: Bolivia - Establecimiento: Hospital 01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1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s="19" customFormat="1" ht="21.75" customHeight="1" x14ac:dyDescent="0.2">
      <c r="A2" s="166" t="str">
        <f>"Vigilancia de VSR - " &amp; Leyendas!$G$2 &amp; Leyendas!$T1</f>
        <v>Vigilancia de VSR - IRAG y ETI, Mes: 2020-05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 s="19" customFormat="1" ht="51" customHeight="1" thickBot="1" x14ac:dyDescent="0.25">
      <c r="A3" s="163" t="str">
        <f xml:space="preserve"> "Distribución de virus VSR por " &amp; Leyendas!$F$2 &amp; " de residencia del caso"</f>
        <v>Distribución de virus VSR por departamento de residencia del caso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5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s="20" customFormat="1" ht="87" customHeight="1" thickBot="1" x14ac:dyDescent="0.3">
      <c r="A4" s="107" t="str">
        <f>IF(Leyendas!$E$2&lt;&gt;"",Leyendas!$E$1,IF(Leyendas!$D$2&lt;&gt;"",Leyendas!$D$1,Leyendas!$C$1))</f>
        <v>Establecimiento</v>
      </c>
      <c r="B4" s="108" t="s">
        <v>91</v>
      </c>
      <c r="C4" s="108" t="s">
        <v>0</v>
      </c>
      <c r="D4" s="108" t="s">
        <v>107</v>
      </c>
      <c r="E4" s="108" t="s">
        <v>105</v>
      </c>
      <c r="F4" s="108" t="s">
        <v>106</v>
      </c>
      <c r="G4" s="108" t="s">
        <v>108</v>
      </c>
      <c r="H4" s="108" t="s">
        <v>109</v>
      </c>
      <c r="I4" s="108" t="s">
        <v>110</v>
      </c>
      <c r="J4" s="108" t="s">
        <v>111</v>
      </c>
      <c r="K4" s="108" t="s">
        <v>112</v>
      </c>
      <c r="L4" s="109" t="s">
        <v>113</v>
      </c>
    </row>
    <row r="5" spans="1:25" ht="15.75" x14ac:dyDescent="0.25">
      <c r="A5" s="1" t="str">
        <f>IF(Leyendas!$E$2&lt;&gt;"",Leyendas!$E$2,IF(Leyendas!$D$2&lt;&gt;"",Leyendas!$D$2,Leyendas!$C$2))</f>
        <v>Hospital 01</v>
      </c>
      <c r="B5" s="1" t="str">
        <f>CONCATENATE(Leyendas!$A$2)</f>
        <v>2020</v>
      </c>
      <c r="C5" s="21">
        <v>1</v>
      </c>
      <c r="D5" s="22"/>
      <c r="E5" s="22"/>
      <c r="F5" s="22"/>
      <c r="G5" s="22"/>
      <c r="H5" s="22"/>
      <c r="I5" s="22"/>
      <c r="J5" s="22"/>
      <c r="K5" s="22"/>
      <c r="L5" s="22"/>
    </row>
    <row r="6" spans="1:25" ht="15.75" x14ac:dyDescent="0.25">
      <c r="A6" s="1" t="str">
        <f>IF(Leyendas!$E$2&lt;&gt;"",Leyendas!$E$2,IF(Leyendas!$D$2&lt;&gt;"",Leyendas!$D$2,Leyendas!$C$2))</f>
        <v>Hospital 01</v>
      </c>
      <c r="B6" s="1" t="str">
        <f>CONCATENATE(Leyendas!$A$2)</f>
        <v>2020</v>
      </c>
      <c r="C6" s="23">
        <v>2</v>
      </c>
      <c r="D6" s="24"/>
      <c r="E6" s="24"/>
      <c r="F6" s="24"/>
      <c r="G6" s="24"/>
      <c r="H6" s="24"/>
      <c r="I6" s="24"/>
      <c r="J6" s="24"/>
      <c r="K6" s="24"/>
      <c r="L6" s="24"/>
    </row>
    <row r="7" spans="1:25" ht="15.75" x14ac:dyDescent="0.25">
      <c r="A7" s="1" t="str">
        <f>IF(Leyendas!$E$2&lt;&gt;"",Leyendas!$E$2,IF(Leyendas!$D$2&lt;&gt;"",Leyendas!$D$2,Leyendas!$C$2))</f>
        <v>Hospital 01</v>
      </c>
      <c r="B7" s="1" t="str">
        <f>CONCATENATE(Leyendas!$A$2)</f>
        <v>2020</v>
      </c>
      <c r="C7" s="23">
        <v>3</v>
      </c>
      <c r="D7" s="24"/>
      <c r="E7" s="24"/>
      <c r="F7" s="24"/>
      <c r="G7" s="24"/>
      <c r="H7" s="24"/>
      <c r="I7" s="24"/>
      <c r="J7" s="24"/>
      <c r="K7" s="24"/>
      <c r="L7" s="24"/>
    </row>
    <row r="8" spans="1:25" ht="15.75" x14ac:dyDescent="0.25">
      <c r="A8" s="1" t="str">
        <f>IF(Leyendas!$E$2&lt;&gt;"",Leyendas!$E$2,IF(Leyendas!$D$2&lt;&gt;"",Leyendas!$D$2,Leyendas!$C$2))</f>
        <v>Hospital 01</v>
      </c>
      <c r="B8" s="1" t="str">
        <f>CONCATENATE(Leyendas!$A$2)</f>
        <v>2020</v>
      </c>
      <c r="C8" s="23">
        <v>4</v>
      </c>
      <c r="D8" s="24"/>
      <c r="E8" s="24"/>
      <c r="F8" s="24"/>
      <c r="G8" s="24"/>
      <c r="H8" s="24"/>
      <c r="I8" s="24"/>
      <c r="J8" s="24"/>
      <c r="K8" s="24"/>
      <c r="L8" s="24"/>
    </row>
    <row r="9" spans="1:25" ht="15.75" x14ac:dyDescent="0.25">
      <c r="A9" s="1" t="str">
        <f>IF(Leyendas!$E$2&lt;&gt;"",Leyendas!$E$2,IF(Leyendas!$D$2&lt;&gt;"",Leyendas!$D$2,Leyendas!$C$2))</f>
        <v>Hospital 01</v>
      </c>
      <c r="B9" s="1" t="str">
        <f>CONCATENATE(Leyendas!$A$2)</f>
        <v>2020</v>
      </c>
      <c r="C9" s="23">
        <v>5</v>
      </c>
      <c r="D9" s="24"/>
      <c r="E9" s="24"/>
      <c r="F9" s="24"/>
      <c r="G9" s="24"/>
      <c r="H9" s="24"/>
      <c r="I9" s="24"/>
      <c r="J9" s="24"/>
      <c r="K9" s="24"/>
      <c r="L9" s="24"/>
    </row>
    <row r="10" spans="1:25" ht="15.75" x14ac:dyDescent="0.25">
      <c r="A10" s="1" t="str">
        <f>IF(Leyendas!$E$2&lt;&gt;"",Leyendas!$E$2,IF(Leyendas!$D$2&lt;&gt;"",Leyendas!$D$2,Leyendas!$C$2))</f>
        <v>Hospital 01</v>
      </c>
      <c r="B10" s="1" t="str">
        <f>CONCATENATE(Leyendas!$A$2)</f>
        <v>2020</v>
      </c>
      <c r="C10" s="23">
        <v>6</v>
      </c>
      <c r="D10" s="24"/>
      <c r="E10" s="24"/>
      <c r="F10" s="24"/>
      <c r="G10" s="24"/>
      <c r="H10" s="24"/>
      <c r="I10" s="24"/>
      <c r="J10" s="24"/>
      <c r="K10" s="24"/>
      <c r="L10" s="24"/>
    </row>
    <row r="11" spans="1:25" ht="15.75" x14ac:dyDescent="0.25">
      <c r="A11" s="1" t="str">
        <f>IF(Leyendas!$E$2&lt;&gt;"",Leyendas!$E$2,IF(Leyendas!$D$2&lt;&gt;"",Leyendas!$D$2,Leyendas!$C$2))</f>
        <v>Hospital 01</v>
      </c>
      <c r="B11" s="1" t="str">
        <f>CONCATENATE(Leyendas!$A$2)</f>
        <v>2020</v>
      </c>
      <c r="C11" s="23">
        <v>7</v>
      </c>
      <c r="D11" s="24"/>
      <c r="E11" s="24"/>
      <c r="F11" s="24"/>
      <c r="G11" s="24"/>
      <c r="H11" s="24"/>
      <c r="I11" s="24"/>
      <c r="J11" s="24"/>
      <c r="K11" s="24"/>
      <c r="L11" s="24"/>
    </row>
    <row r="12" spans="1:25" ht="15.75" x14ac:dyDescent="0.25">
      <c r="A12" s="1" t="str">
        <f>IF(Leyendas!$E$2&lt;&gt;"",Leyendas!$E$2,IF(Leyendas!$D$2&lt;&gt;"",Leyendas!$D$2,Leyendas!$C$2))</f>
        <v>Hospital 01</v>
      </c>
      <c r="B12" s="1" t="str">
        <f>CONCATENATE(Leyendas!$A$2)</f>
        <v>2020</v>
      </c>
      <c r="C12" s="23">
        <v>8</v>
      </c>
      <c r="D12" s="24"/>
      <c r="E12" s="24"/>
      <c r="F12" s="24"/>
      <c r="G12" s="24"/>
      <c r="H12" s="24"/>
      <c r="I12" s="24"/>
      <c r="J12" s="24"/>
      <c r="K12" s="24"/>
      <c r="L12" s="24"/>
    </row>
    <row r="13" spans="1:25" ht="15.75" x14ac:dyDescent="0.25">
      <c r="A13" s="1" t="str">
        <f>IF(Leyendas!$E$2&lt;&gt;"",Leyendas!$E$2,IF(Leyendas!$D$2&lt;&gt;"",Leyendas!$D$2,Leyendas!$C$2))</f>
        <v>Hospital 01</v>
      </c>
      <c r="B13" s="1" t="str">
        <f>CONCATENATE(Leyendas!$A$2)</f>
        <v>2020</v>
      </c>
      <c r="C13" s="23">
        <v>9</v>
      </c>
      <c r="D13" s="24"/>
      <c r="E13" s="24"/>
      <c r="F13" s="24"/>
      <c r="G13" s="24"/>
      <c r="H13" s="24"/>
      <c r="I13" s="24"/>
      <c r="J13" s="24"/>
      <c r="K13" s="24"/>
      <c r="L13" s="24"/>
    </row>
    <row r="14" spans="1:25" ht="15.75" x14ac:dyDescent="0.25">
      <c r="A14" s="1" t="str">
        <f>IF(Leyendas!$E$2&lt;&gt;"",Leyendas!$E$2,IF(Leyendas!$D$2&lt;&gt;"",Leyendas!$D$2,Leyendas!$C$2))</f>
        <v>Hospital 01</v>
      </c>
      <c r="B14" s="1" t="str">
        <f>CONCATENATE(Leyendas!$A$2)</f>
        <v>2020</v>
      </c>
      <c r="C14" s="23">
        <v>10</v>
      </c>
      <c r="D14" s="24"/>
      <c r="E14" s="24"/>
      <c r="F14" s="24"/>
      <c r="G14" s="24"/>
      <c r="H14" s="24"/>
      <c r="I14" s="24"/>
      <c r="J14" s="24"/>
      <c r="K14" s="24"/>
      <c r="L14" s="24"/>
    </row>
    <row r="15" spans="1:25" ht="15.75" x14ac:dyDescent="0.25">
      <c r="A15" s="1" t="str">
        <f>IF(Leyendas!$E$2&lt;&gt;"",Leyendas!$E$2,IF(Leyendas!$D$2&lt;&gt;"",Leyendas!$D$2,Leyendas!$C$2))</f>
        <v>Hospital 01</v>
      </c>
      <c r="B15" s="1" t="str">
        <f>CONCATENATE(Leyendas!$A$2)</f>
        <v>2020</v>
      </c>
      <c r="C15" s="23">
        <v>11</v>
      </c>
      <c r="D15" s="24"/>
      <c r="E15" s="24"/>
      <c r="F15" s="24"/>
      <c r="G15" s="24"/>
      <c r="H15" s="24"/>
      <c r="I15" s="24"/>
      <c r="J15" s="24"/>
      <c r="K15" s="24"/>
      <c r="L15" s="24"/>
    </row>
    <row r="16" spans="1:25" ht="15.75" x14ac:dyDescent="0.25">
      <c r="A16" s="1" t="str">
        <f>IF(Leyendas!$E$2&lt;&gt;"",Leyendas!$E$2,IF(Leyendas!$D$2&lt;&gt;"",Leyendas!$D$2,Leyendas!$C$2))</f>
        <v>Hospital 01</v>
      </c>
      <c r="B16" s="1" t="str">
        <f>CONCATENATE(Leyendas!$A$2)</f>
        <v>2020</v>
      </c>
      <c r="C16" s="23">
        <v>12</v>
      </c>
      <c r="D16" s="24"/>
      <c r="E16" s="24"/>
      <c r="F16" s="24"/>
      <c r="G16" s="24"/>
      <c r="H16" s="24"/>
      <c r="I16" s="24"/>
      <c r="J16" s="24"/>
      <c r="K16" s="24"/>
      <c r="L16" s="24"/>
    </row>
    <row r="17" spans="1:12" ht="15.75" x14ac:dyDescent="0.25">
      <c r="A17" s="1" t="str">
        <f>IF(Leyendas!$E$2&lt;&gt;"",Leyendas!$E$2,IF(Leyendas!$D$2&lt;&gt;"",Leyendas!$D$2,Leyendas!$C$2))</f>
        <v>Hospital 01</v>
      </c>
      <c r="B17" s="1" t="str">
        <f>CONCATENATE(Leyendas!$A$2)</f>
        <v>2020</v>
      </c>
      <c r="C17" s="23">
        <v>13</v>
      </c>
      <c r="D17" s="24"/>
      <c r="E17" s="24"/>
      <c r="F17" s="24"/>
      <c r="G17" s="24"/>
      <c r="H17" s="24"/>
      <c r="I17" s="24"/>
      <c r="J17" s="24"/>
      <c r="K17" s="24"/>
      <c r="L17" s="24"/>
    </row>
    <row r="18" spans="1:12" ht="15.75" x14ac:dyDescent="0.25">
      <c r="A18" s="1" t="str">
        <f>IF(Leyendas!$E$2&lt;&gt;"",Leyendas!$E$2,IF(Leyendas!$D$2&lt;&gt;"",Leyendas!$D$2,Leyendas!$C$2))</f>
        <v>Hospital 01</v>
      </c>
      <c r="B18" s="1" t="str">
        <f>CONCATENATE(Leyendas!$A$2)</f>
        <v>2020</v>
      </c>
      <c r="C18" s="23">
        <v>14</v>
      </c>
      <c r="D18" s="24"/>
      <c r="E18" s="24"/>
      <c r="F18" s="24"/>
      <c r="G18" s="24"/>
      <c r="H18" s="24"/>
      <c r="I18" s="24"/>
      <c r="J18" s="24"/>
      <c r="K18" s="24"/>
      <c r="L18" s="24"/>
    </row>
    <row r="19" spans="1:12" ht="15.75" x14ac:dyDescent="0.25">
      <c r="A19" s="1" t="str">
        <f>IF(Leyendas!$E$2&lt;&gt;"",Leyendas!$E$2,IF(Leyendas!$D$2&lt;&gt;"",Leyendas!$D$2,Leyendas!$C$2))</f>
        <v>Hospital 01</v>
      </c>
      <c r="B19" s="1" t="str">
        <f>CONCATENATE(Leyendas!$A$2)</f>
        <v>2020</v>
      </c>
      <c r="C19" s="23">
        <v>15</v>
      </c>
      <c r="D19" s="24"/>
      <c r="E19" s="24"/>
      <c r="F19" s="24"/>
      <c r="G19" s="24"/>
      <c r="H19" s="24"/>
      <c r="I19" s="24"/>
      <c r="J19" s="24"/>
      <c r="K19" s="24"/>
      <c r="L19" s="24"/>
    </row>
    <row r="20" spans="1:12" ht="15.75" x14ac:dyDescent="0.25">
      <c r="A20" s="1" t="str">
        <f>IF(Leyendas!$E$2&lt;&gt;"",Leyendas!$E$2,IF(Leyendas!$D$2&lt;&gt;"",Leyendas!$D$2,Leyendas!$C$2))</f>
        <v>Hospital 01</v>
      </c>
      <c r="B20" s="1" t="str">
        <f>CONCATENATE(Leyendas!$A$2)</f>
        <v>2020</v>
      </c>
      <c r="C20" s="23">
        <v>16</v>
      </c>
      <c r="D20" s="24"/>
      <c r="E20" s="24"/>
      <c r="F20" s="24"/>
      <c r="G20" s="24"/>
      <c r="H20" s="24"/>
      <c r="I20" s="24"/>
      <c r="J20" s="24"/>
      <c r="K20" s="24"/>
      <c r="L20" s="24"/>
    </row>
    <row r="21" spans="1:12" ht="15.75" x14ac:dyDescent="0.25">
      <c r="A21" s="1" t="str">
        <f>IF(Leyendas!$E$2&lt;&gt;"",Leyendas!$E$2,IF(Leyendas!$D$2&lt;&gt;"",Leyendas!$D$2,Leyendas!$C$2))</f>
        <v>Hospital 01</v>
      </c>
      <c r="B21" s="1" t="str">
        <f>CONCATENATE(Leyendas!$A$2)</f>
        <v>2020</v>
      </c>
      <c r="C21" s="23">
        <v>17</v>
      </c>
      <c r="D21" s="24"/>
      <c r="E21" s="24"/>
      <c r="F21" s="24"/>
      <c r="G21" s="24"/>
      <c r="H21" s="24"/>
      <c r="I21" s="24"/>
      <c r="J21" s="24"/>
      <c r="K21" s="24"/>
      <c r="L21" s="24"/>
    </row>
    <row r="22" spans="1:12" ht="15.75" x14ac:dyDescent="0.25">
      <c r="A22" s="1" t="str">
        <f>IF(Leyendas!$E$2&lt;&gt;"",Leyendas!$E$2,IF(Leyendas!$D$2&lt;&gt;"",Leyendas!$D$2,Leyendas!$C$2))</f>
        <v>Hospital 01</v>
      </c>
      <c r="B22" s="1" t="str">
        <f>CONCATENATE(Leyendas!$A$2)</f>
        <v>2020</v>
      </c>
      <c r="C22" s="23">
        <v>18</v>
      </c>
      <c r="D22" s="24"/>
      <c r="E22" s="24"/>
      <c r="F22" s="24"/>
      <c r="G22" s="24"/>
      <c r="H22" s="24"/>
      <c r="I22" s="24"/>
      <c r="J22" s="24"/>
      <c r="K22" s="24"/>
      <c r="L22" s="24"/>
    </row>
    <row r="23" spans="1:12" ht="15.75" x14ac:dyDescent="0.25">
      <c r="A23" s="1" t="str">
        <f>IF(Leyendas!$E$2&lt;&gt;"",Leyendas!$E$2,IF(Leyendas!$D$2&lt;&gt;"",Leyendas!$D$2,Leyendas!$C$2))</f>
        <v>Hospital 01</v>
      </c>
      <c r="B23" s="1" t="str">
        <f>CONCATENATE(Leyendas!$A$2)</f>
        <v>2020</v>
      </c>
      <c r="C23" s="23">
        <v>19</v>
      </c>
      <c r="D23" s="24"/>
      <c r="E23" s="24"/>
      <c r="F23" s="24"/>
      <c r="G23" s="24"/>
      <c r="H23" s="24"/>
      <c r="I23" s="24"/>
      <c r="J23" s="24"/>
      <c r="K23" s="24"/>
      <c r="L23" s="24"/>
    </row>
    <row r="24" spans="1:12" ht="15.75" x14ac:dyDescent="0.25">
      <c r="A24" s="1" t="str">
        <f>IF(Leyendas!$E$2&lt;&gt;"",Leyendas!$E$2,IF(Leyendas!$D$2&lt;&gt;"",Leyendas!$D$2,Leyendas!$C$2))</f>
        <v>Hospital 01</v>
      </c>
      <c r="B24" s="1" t="str">
        <f>CONCATENATE(Leyendas!$A$2)</f>
        <v>2020</v>
      </c>
      <c r="C24" s="23">
        <v>20</v>
      </c>
      <c r="D24" s="24"/>
      <c r="E24" s="24"/>
      <c r="F24" s="24"/>
      <c r="G24" s="24"/>
      <c r="H24" s="24"/>
      <c r="I24" s="24"/>
      <c r="J24" s="24"/>
      <c r="K24" s="24"/>
      <c r="L24" s="24"/>
    </row>
    <row r="25" spans="1:12" ht="15.75" x14ac:dyDescent="0.25">
      <c r="A25" s="1" t="str">
        <f>IF(Leyendas!$E$2&lt;&gt;"",Leyendas!$E$2,IF(Leyendas!$D$2&lt;&gt;"",Leyendas!$D$2,Leyendas!$C$2))</f>
        <v>Hospital 01</v>
      </c>
      <c r="B25" s="1" t="str">
        <f>CONCATENATE(Leyendas!$A$2)</f>
        <v>2020</v>
      </c>
      <c r="C25" s="23">
        <v>21</v>
      </c>
      <c r="D25" s="24"/>
      <c r="E25" s="24"/>
      <c r="F25" s="24"/>
      <c r="G25" s="24"/>
      <c r="H25" s="24"/>
      <c r="I25" s="24"/>
      <c r="J25" s="24"/>
      <c r="K25" s="24"/>
      <c r="L25" s="24"/>
    </row>
    <row r="26" spans="1:12" ht="15.75" x14ac:dyDescent="0.25">
      <c r="A26" s="1" t="str">
        <f>IF(Leyendas!$E$2&lt;&gt;"",Leyendas!$E$2,IF(Leyendas!$D$2&lt;&gt;"",Leyendas!$D$2,Leyendas!$C$2))</f>
        <v>Hospital 01</v>
      </c>
      <c r="B26" s="1" t="str">
        <f>CONCATENATE(Leyendas!$A$2)</f>
        <v>2020</v>
      </c>
      <c r="C26" s="23">
        <v>22</v>
      </c>
      <c r="D26" s="24"/>
      <c r="E26" s="24"/>
      <c r="F26" s="24"/>
      <c r="G26" s="24"/>
      <c r="H26" s="24"/>
      <c r="I26" s="24"/>
      <c r="J26" s="24"/>
      <c r="K26" s="24"/>
      <c r="L26" s="24"/>
    </row>
    <row r="27" spans="1:12" ht="15.75" x14ac:dyDescent="0.25">
      <c r="A27" s="1" t="str">
        <f>IF(Leyendas!$E$2&lt;&gt;"",Leyendas!$E$2,IF(Leyendas!$D$2&lt;&gt;"",Leyendas!$D$2,Leyendas!$C$2))</f>
        <v>Hospital 01</v>
      </c>
      <c r="B27" s="1" t="str">
        <f>CONCATENATE(Leyendas!$A$2)</f>
        <v>2020</v>
      </c>
      <c r="C27" s="23">
        <v>23</v>
      </c>
      <c r="D27" s="24"/>
      <c r="E27" s="24"/>
      <c r="F27" s="24"/>
      <c r="G27" s="24"/>
      <c r="H27" s="24"/>
      <c r="I27" s="24"/>
      <c r="J27" s="24"/>
      <c r="K27" s="24"/>
      <c r="L27" s="24"/>
    </row>
    <row r="28" spans="1:12" ht="15.75" x14ac:dyDescent="0.25">
      <c r="A28" s="1" t="str">
        <f>IF(Leyendas!$E$2&lt;&gt;"",Leyendas!$E$2,IF(Leyendas!$D$2&lt;&gt;"",Leyendas!$D$2,Leyendas!$C$2))</f>
        <v>Hospital 01</v>
      </c>
      <c r="B28" s="1" t="str">
        <f>CONCATENATE(Leyendas!$A$2)</f>
        <v>2020</v>
      </c>
      <c r="C28" s="23">
        <v>24</v>
      </c>
      <c r="D28" s="24"/>
      <c r="E28" s="24"/>
      <c r="F28" s="24"/>
      <c r="G28" s="24"/>
      <c r="H28" s="24"/>
      <c r="I28" s="24"/>
      <c r="J28" s="24"/>
      <c r="K28" s="24"/>
      <c r="L28" s="24"/>
    </row>
    <row r="29" spans="1:12" ht="15.75" x14ac:dyDescent="0.25">
      <c r="A29" s="1" t="str">
        <f>IF(Leyendas!$E$2&lt;&gt;"",Leyendas!$E$2,IF(Leyendas!$D$2&lt;&gt;"",Leyendas!$D$2,Leyendas!$C$2))</f>
        <v>Hospital 01</v>
      </c>
      <c r="B29" s="1" t="str">
        <f>CONCATENATE(Leyendas!$A$2)</f>
        <v>2020</v>
      </c>
      <c r="C29" s="23">
        <v>25</v>
      </c>
      <c r="D29" s="24"/>
      <c r="E29" s="24"/>
      <c r="F29" s="24"/>
      <c r="G29" s="24"/>
      <c r="H29" s="24"/>
      <c r="I29" s="24"/>
      <c r="J29" s="24"/>
      <c r="K29" s="24"/>
      <c r="L29" s="24"/>
    </row>
    <row r="30" spans="1:12" ht="15.75" x14ac:dyDescent="0.25">
      <c r="A30" s="1" t="str">
        <f>IF(Leyendas!$E$2&lt;&gt;"",Leyendas!$E$2,IF(Leyendas!$D$2&lt;&gt;"",Leyendas!$D$2,Leyendas!$C$2))</f>
        <v>Hospital 01</v>
      </c>
      <c r="B30" s="1" t="str">
        <f>CONCATENATE(Leyendas!$A$2)</f>
        <v>2020</v>
      </c>
      <c r="C30" s="23">
        <v>26</v>
      </c>
      <c r="D30" s="24"/>
      <c r="E30" s="24"/>
      <c r="F30" s="24"/>
      <c r="G30" s="24"/>
      <c r="H30" s="24"/>
      <c r="I30" s="24"/>
      <c r="J30" s="24"/>
      <c r="K30" s="24"/>
      <c r="L30" s="24"/>
    </row>
    <row r="31" spans="1:12" ht="15.75" x14ac:dyDescent="0.25">
      <c r="A31" s="1" t="str">
        <f>IF(Leyendas!$E$2&lt;&gt;"",Leyendas!$E$2,IF(Leyendas!$D$2&lt;&gt;"",Leyendas!$D$2,Leyendas!$C$2))</f>
        <v>Hospital 01</v>
      </c>
      <c r="B31" s="1" t="str">
        <f>CONCATENATE(Leyendas!$A$2)</f>
        <v>2020</v>
      </c>
      <c r="C31" s="23">
        <v>27</v>
      </c>
      <c r="D31" s="24"/>
      <c r="E31" s="24"/>
      <c r="F31" s="24"/>
      <c r="G31" s="24"/>
      <c r="H31" s="24"/>
      <c r="I31" s="24"/>
      <c r="J31" s="24"/>
      <c r="K31" s="24"/>
      <c r="L31" s="24"/>
    </row>
    <row r="32" spans="1:12" ht="15.75" x14ac:dyDescent="0.25">
      <c r="A32" s="1" t="str">
        <f>IF(Leyendas!$E$2&lt;&gt;"",Leyendas!$E$2,IF(Leyendas!$D$2&lt;&gt;"",Leyendas!$D$2,Leyendas!$C$2))</f>
        <v>Hospital 01</v>
      </c>
      <c r="B32" s="1" t="str">
        <f>CONCATENATE(Leyendas!$A$2)</f>
        <v>2020</v>
      </c>
      <c r="C32" s="23">
        <v>28</v>
      </c>
      <c r="D32" s="24"/>
      <c r="E32" s="24"/>
      <c r="F32" s="24"/>
      <c r="G32" s="24"/>
      <c r="H32" s="24"/>
      <c r="I32" s="24"/>
      <c r="J32" s="24"/>
      <c r="K32" s="24"/>
      <c r="L32" s="24"/>
    </row>
    <row r="33" spans="1:12" ht="15.75" x14ac:dyDescent="0.25">
      <c r="A33" s="1" t="str">
        <f>IF(Leyendas!$E$2&lt;&gt;"",Leyendas!$E$2,IF(Leyendas!$D$2&lt;&gt;"",Leyendas!$D$2,Leyendas!$C$2))</f>
        <v>Hospital 01</v>
      </c>
      <c r="B33" s="1" t="str">
        <f>CONCATENATE(Leyendas!$A$2)</f>
        <v>2020</v>
      </c>
      <c r="C33" s="23">
        <v>29</v>
      </c>
      <c r="D33" s="24"/>
      <c r="E33" s="24"/>
      <c r="F33" s="24"/>
      <c r="G33" s="24"/>
      <c r="H33" s="24"/>
      <c r="I33" s="24"/>
      <c r="J33" s="24"/>
      <c r="K33" s="24"/>
      <c r="L33" s="24"/>
    </row>
    <row r="34" spans="1:12" ht="15.75" x14ac:dyDescent="0.25">
      <c r="A34" s="1" t="str">
        <f>IF(Leyendas!$E$2&lt;&gt;"",Leyendas!$E$2,IF(Leyendas!$D$2&lt;&gt;"",Leyendas!$D$2,Leyendas!$C$2))</f>
        <v>Hospital 01</v>
      </c>
      <c r="B34" s="1" t="str">
        <f>CONCATENATE(Leyendas!$A$2)</f>
        <v>2020</v>
      </c>
      <c r="C34" s="23">
        <v>30</v>
      </c>
      <c r="D34" s="24"/>
      <c r="E34" s="24"/>
      <c r="F34" s="24"/>
      <c r="G34" s="24"/>
      <c r="H34" s="24"/>
      <c r="I34" s="24"/>
      <c r="J34" s="24"/>
      <c r="K34" s="24"/>
      <c r="L34" s="24"/>
    </row>
    <row r="35" spans="1:12" ht="15.75" x14ac:dyDescent="0.25">
      <c r="A35" s="1" t="str">
        <f>IF(Leyendas!$E$2&lt;&gt;"",Leyendas!$E$2,IF(Leyendas!$D$2&lt;&gt;"",Leyendas!$D$2,Leyendas!$C$2))</f>
        <v>Hospital 01</v>
      </c>
      <c r="B35" s="1" t="str">
        <f>CONCATENATE(Leyendas!$A$2)</f>
        <v>2020</v>
      </c>
      <c r="C35" s="23">
        <v>31</v>
      </c>
      <c r="D35" s="24"/>
      <c r="E35" s="24"/>
      <c r="F35" s="24"/>
      <c r="G35" s="24"/>
      <c r="H35" s="24"/>
      <c r="I35" s="24"/>
      <c r="J35" s="24"/>
      <c r="K35" s="24"/>
      <c r="L35" s="24"/>
    </row>
    <row r="36" spans="1:12" ht="15.75" x14ac:dyDescent="0.25">
      <c r="A36" s="1" t="str">
        <f>IF(Leyendas!$E$2&lt;&gt;"",Leyendas!$E$2,IF(Leyendas!$D$2&lt;&gt;"",Leyendas!$D$2,Leyendas!$C$2))</f>
        <v>Hospital 01</v>
      </c>
      <c r="B36" s="1" t="str">
        <f>CONCATENATE(Leyendas!$A$2)</f>
        <v>2020</v>
      </c>
      <c r="C36" s="23">
        <v>32</v>
      </c>
      <c r="D36" s="24"/>
      <c r="E36" s="24"/>
      <c r="F36" s="24"/>
      <c r="G36" s="24"/>
      <c r="H36" s="24"/>
      <c r="I36" s="24"/>
      <c r="J36" s="24"/>
      <c r="K36" s="24"/>
      <c r="L36" s="24"/>
    </row>
    <row r="37" spans="1:12" ht="15.75" x14ac:dyDescent="0.25">
      <c r="A37" s="1" t="str">
        <f>IF(Leyendas!$E$2&lt;&gt;"",Leyendas!$E$2,IF(Leyendas!$D$2&lt;&gt;"",Leyendas!$D$2,Leyendas!$C$2))</f>
        <v>Hospital 01</v>
      </c>
      <c r="B37" s="1" t="str">
        <f>CONCATENATE(Leyendas!$A$2)</f>
        <v>2020</v>
      </c>
      <c r="C37" s="23">
        <v>33</v>
      </c>
      <c r="D37" s="24"/>
      <c r="E37" s="24"/>
      <c r="F37" s="24"/>
      <c r="G37" s="24"/>
      <c r="H37" s="24"/>
      <c r="I37" s="24"/>
      <c r="J37" s="24"/>
      <c r="K37" s="24"/>
      <c r="L37" s="24"/>
    </row>
    <row r="38" spans="1:12" ht="15.75" x14ac:dyDescent="0.25">
      <c r="A38" s="1" t="str">
        <f>IF(Leyendas!$E$2&lt;&gt;"",Leyendas!$E$2,IF(Leyendas!$D$2&lt;&gt;"",Leyendas!$D$2,Leyendas!$C$2))</f>
        <v>Hospital 01</v>
      </c>
      <c r="B38" s="1" t="str">
        <f>CONCATENATE(Leyendas!$A$2)</f>
        <v>2020</v>
      </c>
      <c r="C38" s="23">
        <v>34</v>
      </c>
      <c r="D38" s="24"/>
      <c r="E38" s="24"/>
      <c r="F38" s="24"/>
      <c r="G38" s="24"/>
      <c r="H38" s="24"/>
      <c r="I38" s="24"/>
      <c r="J38" s="24"/>
      <c r="K38" s="24"/>
      <c r="L38" s="24"/>
    </row>
    <row r="39" spans="1:12" ht="15.75" x14ac:dyDescent="0.25">
      <c r="A39" s="1" t="str">
        <f>IF(Leyendas!$E$2&lt;&gt;"",Leyendas!$E$2,IF(Leyendas!$D$2&lt;&gt;"",Leyendas!$D$2,Leyendas!$C$2))</f>
        <v>Hospital 01</v>
      </c>
      <c r="B39" s="1" t="str">
        <f>CONCATENATE(Leyendas!$A$2)</f>
        <v>2020</v>
      </c>
      <c r="C39" s="23">
        <v>35</v>
      </c>
      <c r="D39" s="24"/>
      <c r="E39" s="24"/>
      <c r="F39" s="24"/>
      <c r="G39" s="24"/>
      <c r="H39" s="24"/>
      <c r="I39" s="24"/>
      <c r="J39" s="24"/>
      <c r="K39" s="24"/>
      <c r="L39" s="24"/>
    </row>
    <row r="40" spans="1:12" ht="15.75" x14ac:dyDescent="0.25">
      <c r="A40" s="1" t="str">
        <f>IF(Leyendas!$E$2&lt;&gt;"",Leyendas!$E$2,IF(Leyendas!$D$2&lt;&gt;"",Leyendas!$D$2,Leyendas!$C$2))</f>
        <v>Hospital 01</v>
      </c>
      <c r="B40" s="1" t="str">
        <f>CONCATENATE(Leyendas!$A$2)</f>
        <v>2020</v>
      </c>
      <c r="C40" s="23">
        <v>36</v>
      </c>
      <c r="D40" s="24"/>
      <c r="E40" s="24"/>
      <c r="F40" s="24"/>
      <c r="G40" s="24"/>
      <c r="H40" s="24"/>
      <c r="I40" s="24"/>
      <c r="J40" s="24"/>
      <c r="K40" s="24"/>
      <c r="L40" s="24"/>
    </row>
    <row r="41" spans="1:12" ht="15.75" x14ac:dyDescent="0.25">
      <c r="A41" s="1" t="str">
        <f>IF(Leyendas!$E$2&lt;&gt;"",Leyendas!$E$2,IF(Leyendas!$D$2&lt;&gt;"",Leyendas!$D$2,Leyendas!$C$2))</f>
        <v>Hospital 01</v>
      </c>
      <c r="B41" s="1" t="str">
        <f>CONCATENATE(Leyendas!$A$2)</f>
        <v>2020</v>
      </c>
      <c r="C41" s="23">
        <v>37</v>
      </c>
      <c r="D41" s="24"/>
      <c r="E41" s="24"/>
      <c r="F41" s="24"/>
      <c r="G41" s="24"/>
      <c r="H41" s="24"/>
      <c r="I41" s="24"/>
      <c r="J41" s="24"/>
      <c r="K41" s="24"/>
      <c r="L41" s="24"/>
    </row>
    <row r="42" spans="1:12" ht="15.75" x14ac:dyDescent="0.25">
      <c r="A42" s="1" t="str">
        <f>IF(Leyendas!$E$2&lt;&gt;"",Leyendas!$E$2,IF(Leyendas!$D$2&lt;&gt;"",Leyendas!$D$2,Leyendas!$C$2))</f>
        <v>Hospital 01</v>
      </c>
      <c r="B42" s="1" t="str">
        <f>CONCATENATE(Leyendas!$A$2)</f>
        <v>2020</v>
      </c>
      <c r="C42" s="23">
        <v>38</v>
      </c>
      <c r="D42" s="24"/>
      <c r="E42" s="24"/>
      <c r="F42" s="24"/>
      <c r="G42" s="24"/>
      <c r="H42" s="24"/>
      <c r="I42" s="24"/>
      <c r="J42" s="24"/>
      <c r="K42" s="24"/>
      <c r="L42" s="24"/>
    </row>
    <row r="43" spans="1:12" ht="15.75" x14ac:dyDescent="0.25">
      <c r="A43" s="1" t="str">
        <f>IF(Leyendas!$E$2&lt;&gt;"",Leyendas!$E$2,IF(Leyendas!$D$2&lt;&gt;"",Leyendas!$D$2,Leyendas!$C$2))</f>
        <v>Hospital 01</v>
      </c>
      <c r="B43" s="1" t="str">
        <f>CONCATENATE(Leyendas!$A$2)</f>
        <v>2020</v>
      </c>
      <c r="C43" s="23">
        <v>39</v>
      </c>
      <c r="D43" s="24"/>
      <c r="E43" s="24"/>
      <c r="F43" s="24"/>
      <c r="G43" s="24"/>
      <c r="H43" s="24"/>
      <c r="I43" s="24"/>
      <c r="J43" s="24"/>
      <c r="K43" s="24"/>
      <c r="L43" s="24"/>
    </row>
    <row r="44" spans="1:12" ht="15.75" x14ac:dyDescent="0.25">
      <c r="A44" s="1" t="str">
        <f>IF(Leyendas!$E$2&lt;&gt;"",Leyendas!$E$2,IF(Leyendas!$D$2&lt;&gt;"",Leyendas!$D$2,Leyendas!$C$2))</f>
        <v>Hospital 01</v>
      </c>
      <c r="B44" s="1" t="str">
        <f>CONCATENATE(Leyendas!$A$2)</f>
        <v>2020</v>
      </c>
      <c r="C44" s="23">
        <v>40</v>
      </c>
      <c r="D44" s="24"/>
      <c r="E44" s="24"/>
      <c r="F44" s="24"/>
      <c r="G44" s="24"/>
      <c r="H44" s="24"/>
      <c r="I44" s="24"/>
      <c r="J44" s="24"/>
      <c r="K44" s="24"/>
      <c r="L44" s="24"/>
    </row>
    <row r="45" spans="1:12" ht="15.75" x14ac:dyDescent="0.25">
      <c r="A45" s="1" t="str">
        <f>IF(Leyendas!$E$2&lt;&gt;"",Leyendas!$E$2,IF(Leyendas!$D$2&lt;&gt;"",Leyendas!$D$2,Leyendas!$C$2))</f>
        <v>Hospital 01</v>
      </c>
      <c r="B45" s="1" t="str">
        <f>CONCATENATE(Leyendas!$A$2)</f>
        <v>2020</v>
      </c>
      <c r="C45" s="23">
        <v>41</v>
      </c>
      <c r="D45" s="24"/>
      <c r="E45" s="24"/>
      <c r="F45" s="24"/>
      <c r="G45" s="24"/>
      <c r="H45" s="24"/>
      <c r="I45" s="24"/>
      <c r="J45" s="24"/>
      <c r="K45" s="24"/>
      <c r="L45" s="24"/>
    </row>
    <row r="46" spans="1:12" ht="15.75" x14ac:dyDescent="0.25">
      <c r="A46" s="1" t="str">
        <f>IF(Leyendas!$E$2&lt;&gt;"",Leyendas!$E$2,IF(Leyendas!$D$2&lt;&gt;"",Leyendas!$D$2,Leyendas!$C$2))</f>
        <v>Hospital 01</v>
      </c>
      <c r="B46" s="1" t="str">
        <f>CONCATENATE(Leyendas!$A$2)</f>
        <v>2020</v>
      </c>
      <c r="C46" s="23">
        <v>42</v>
      </c>
      <c r="D46" s="24"/>
      <c r="E46" s="24"/>
      <c r="F46" s="24"/>
      <c r="G46" s="24"/>
      <c r="H46" s="24"/>
      <c r="I46" s="24"/>
      <c r="J46" s="24"/>
      <c r="K46" s="24"/>
      <c r="L46" s="24"/>
    </row>
    <row r="47" spans="1:12" ht="15.75" x14ac:dyDescent="0.25">
      <c r="A47" s="1" t="str">
        <f>IF(Leyendas!$E$2&lt;&gt;"",Leyendas!$E$2,IF(Leyendas!$D$2&lt;&gt;"",Leyendas!$D$2,Leyendas!$C$2))</f>
        <v>Hospital 01</v>
      </c>
      <c r="B47" s="1" t="str">
        <f>CONCATENATE(Leyendas!$A$2)</f>
        <v>2020</v>
      </c>
      <c r="C47" s="23">
        <v>43</v>
      </c>
      <c r="D47" s="24"/>
      <c r="E47" s="24"/>
      <c r="F47" s="24"/>
      <c r="G47" s="24"/>
      <c r="H47" s="24"/>
      <c r="I47" s="24"/>
      <c r="J47" s="24"/>
      <c r="K47" s="24"/>
      <c r="L47" s="24"/>
    </row>
    <row r="48" spans="1:12" ht="15.75" x14ac:dyDescent="0.25">
      <c r="A48" s="1" t="str">
        <f>IF(Leyendas!$E$2&lt;&gt;"",Leyendas!$E$2,IF(Leyendas!$D$2&lt;&gt;"",Leyendas!$D$2,Leyendas!$C$2))</f>
        <v>Hospital 01</v>
      </c>
      <c r="B48" s="1" t="str">
        <f>CONCATENATE(Leyendas!$A$2)</f>
        <v>2020</v>
      </c>
      <c r="C48" s="23">
        <v>44</v>
      </c>
      <c r="D48" s="24"/>
      <c r="E48" s="24"/>
      <c r="F48" s="24"/>
      <c r="G48" s="24"/>
      <c r="H48" s="24"/>
      <c r="I48" s="24"/>
      <c r="J48" s="24"/>
      <c r="K48" s="24"/>
      <c r="L48" s="24"/>
    </row>
    <row r="49" spans="1:12" ht="15.75" x14ac:dyDescent="0.25">
      <c r="A49" s="1" t="str">
        <f>IF(Leyendas!$E$2&lt;&gt;"",Leyendas!$E$2,IF(Leyendas!$D$2&lt;&gt;"",Leyendas!$D$2,Leyendas!$C$2))</f>
        <v>Hospital 01</v>
      </c>
      <c r="B49" s="1" t="str">
        <f>CONCATENATE(Leyendas!$A$2)</f>
        <v>2020</v>
      </c>
      <c r="C49" s="23">
        <v>45</v>
      </c>
      <c r="D49" s="24"/>
      <c r="E49" s="24"/>
      <c r="F49" s="24"/>
      <c r="G49" s="24"/>
      <c r="H49" s="24"/>
      <c r="I49" s="24"/>
      <c r="J49" s="24"/>
      <c r="K49" s="24"/>
      <c r="L49" s="24"/>
    </row>
    <row r="50" spans="1:12" ht="15.75" x14ac:dyDescent="0.25">
      <c r="A50" s="1" t="str">
        <f>IF(Leyendas!$E$2&lt;&gt;"",Leyendas!$E$2,IF(Leyendas!$D$2&lt;&gt;"",Leyendas!$D$2,Leyendas!$C$2))</f>
        <v>Hospital 01</v>
      </c>
      <c r="B50" s="1" t="str">
        <f>CONCATENATE(Leyendas!$A$2)</f>
        <v>2020</v>
      </c>
      <c r="C50" s="23">
        <v>46</v>
      </c>
      <c r="D50" s="24"/>
      <c r="E50" s="24"/>
      <c r="F50" s="24"/>
      <c r="G50" s="24"/>
      <c r="H50" s="24"/>
      <c r="I50" s="24"/>
      <c r="J50" s="24"/>
      <c r="K50" s="24"/>
      <c r="L50" s="24"/>
    </row>
    <row r="51" spans="1:12" ht="15.75" x14ac:dyDescent="0.25">
      <c r="A51" s="1" t="str">
        <f>IF(Leyendas!$E$2&lt;&gt;"",Leyendas!$E$2,IF(Leyendas!$D$2&lt;&gt;"",Leyendas!$D$2,Leyendas!$C$2))</f>
        <v>Hospital 01</v>
      </c>
      <c r="B51" s="1" t="str">
        <f>CONCATENATE(Leyendas!$A$2)</f>
        <v>2020</v>
      </c>
      <c r="C51" s="23">
        <v>47</v>
      </c>
      <c r="D51" s="24"/>
      <c r="E51" s="24"/>
      <c r="F51" s="24"/>
      <c r="G51" s="24"/>
      <c r="H51" s="24"/>
      <c r="I51" s="24"/>
      <c r="J51" s="24"/>
      <c r="K51" s="24"/>
      <c r="L51" s="24"/>
    </row>
    <row r="52" spans="1:12" ht="15.75" x14ac:dyDescent="0.25">
      <c r="A52" s="1" t="str">
        <f>IF(Leyendas!$E$2&lt;&gt;"",Leyendas!$E$2,IF(Leyendas!$D$2&lt;&gt;"",Leyendas!$D$2,Leyendas!$C$2))</f>
        <v>Hospital 01</v>
      </c>
      <c r="B52" s="1" t="str">
        <f>CONCATENATE(Leyendas!$A$2)</f>
        <v>2020</v>
      </c>
      <c r="C52" s="23">
        <v>48</v>
      </c>
      <c r="D52" s="24"/>
      <c r="E52" s="24"/>
      <c r="F52" s="24"/>
      <c r="G52" s="24"/>
      <c r="H52" s="24"/>
      <c r="I52" s="24"/>
      <c r="J52" s="24"/>
      <c r="K52" s="24"/>
      <c r="L52" s="24"/>
    </row>
    <row r="53" spans="1:12" ht="15.75" x14ac:dyDescent="0.25">
      <c r="A53" s="1" t="str">
        <f>IF(Leyendas!$E$2&lt;&gt;"",Leyendas!$E$2,IF(Leyendas!$D$2&lt;&gt;"",Leyendas!$D$2,Leyendas!$C$2))</f>
        <v>Hospital 01</v>
      </c>
      <c r="B53" s="1" t="str">
        <f>CONCATENATE(Leyendas!$A$2)</f>
        <v>2020</v>
      </c>
      <c r="C53" s="23">
        <v>49</v>
      </c>
      <c r="D53" s="24"/>
      <c r="E53" s="24"/>
      <c r="F53" s="24"/>
      <c r="G53" s="24"/>
      <c r="H53" s="24"/>
      <c r="I53" s="24"/>
      <c r="J53" s="24"/>
      <c r="K53" s="24"/>
      <c r="L53" s="24"/>
    </row>
    <row r="54" spans="1:12" ht="15.75" x14ac:dyDescent="0.25">
      <c r="A54" s="1" t="str">
        <f>IF(Leyendas!$E$2&lt;&gt;"",Leyendas!$E$2,IF(Leyendas!$D$2&lt;&gt;"",Leyendas!$D$2,Leyendas!$C$2))</f>
        <v>Hospital 01</v>
      </c>
      <c r="B54" s="1" t="str">
        <f>CONCATENATE(Leyendas!$A$2)</f>
        <v>2020</v>
      </c>
      <c r="C54" s="23">
        <v>50</v>
      </c>
      <c r="D54" s="24"/>
      <c r="E54" s="24"/>
      <c r="F54" s="24"/>
      <c r="G54" s="24"/>
      <c r="H54" s="24"/>
      <c r="I54" s="24"/>
      <c r="J54" s="24"/>
      <c r="K54" s="24"/>
      <c r="L54" s="24"/>
    </row>
    <row r="55" spans="1:12" ht="15.75" x14ac:dyDescent="0.25">
      <c r="A55" s="1" t="str">
        <f>IF(Leyendas!$E$2&lt;&gt;"",Leyendas!$E$2,IF(Leyendas!$D$2&lt;&gt;"",Leyendas!$D$2,Leyendas!$C$2))</f>
        <v>Hospital 01</v>
      </c>
      <c r="B55" s="1" t="str">
        <f>CONCATENATE(Leyendas!$A$2)</f>
        <v>2020</v>
      </c>
      <c r="C55" s="23">
        <v>51</v>
      </c>
      <c r="D55" s="24"/>
      <c r="E55" s="24"/>
      <c r="F55" s="24"/>
      <c r="G55" s="24"/>
      <c r="H55" s="24"/>
      <c r="I55" s="24"/>
      <c r="J55" s="24"/>
      <c r="K55" s="24"/>
      <c r="L55" s="24"/>
    </row>
    <row r="56" spans="1:12" ht="16.5" thickBot="1" x14ac:dyDescent="0.3">
      <c r="A56" s="1" t="str">
        <f>IF(Leyendas!$E$2&lt;&gt;"",Leyendas!$E$2,IF(Leyendas!$D$2&lt;&gt;"",Leyendas!$D$2,Leyendas!$C$2))</f>
        <v>Hospital 01</v>
      </c>
      <c r="B56" s="1" t="str">
        <f>CONCATENATE(Leyendas!$A$2)</f>
        <v>2020</v>
      </c>
      <c r="C56" s="23">
        <v>52</v>
      </c>
      <c r="D56" s="24"/>
      <c r="E56" s="24"/>
      <c r="F56" s="24"/>
      <c r="G56" s="24"/>
      <c r="H56" s="24"/>
      <c r="I56" s="24"/>
      <c r="J56" s="24"/>
      <c r="K56" s="24"/>
      <c r="L56" s="24"/>
    </row>
    <row r="57" spans="1:12" ht="15.75" thickBot="1" x14ac:dyDescent="0.3">
      <c r="B57" s="44"/>
      <c r="C57" s="35" t="s">
        <v>85</v>
      </c>
      <c r="D57" s="36">
        <f>SUM(D$5:D56)</f>
        <v>0</v>
      </c>
      <c r="E57" s="36">
        <f>SUM(E$5:E56)</f>
        <v>0</v>
      </c>
      <c r="F57" s="36">
        <f>SUM(F$5:F56)</f>
        <v>0</v>
      </c>
      <c r="G57" s="36">
        <f>SUM(G$5:G56)</f>
        <v>0</v>
      </c>
      <c r="H57" s="36">
        <f>SUM(H$5:H56)</f>
        <v>0</v>
      </c>
      <c r="I57" s="36">
        <f>SUM(I$5:I56)</f>
        <v>0</v>
      </c>
      <c r="J57" s="36">
        <f>SUM(J$5:J56)</f>
        <v>0</v>
      </c>
      <c r="K57" s="36">
        <f>SUM(K$5:K56)</f>
        <v>0</v>
      </c>
      <c r="L57" s="36">
        <f>SUM(L$5:L56)</f>
        <v>0</v>
      </c>
    </row>
  </sheetData>
  <mergeCells count="3">
    <mergeCell ref="A3:L3"/>
    <mergeCell ref="A2:L2"/>
    <mergeCell ref="A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Y57"/>
  <sheetViews>
    <sheetView zoomScale="60" zoomScaleNormal="60" workbookViewId="0">
      <selection sqref="A1:L1"/>
    </sheetView>
  </sheetViews>
  <sheetFormatPr defaultColWidth="9.140625" defaultRowHeight="15" x14ac:dyDescent="0.25"/>
  <cols>
    <col min="1" max="1" width="20.5703125" customWidth="1"/>
    <col min="2" max="2" width="9.140625" customWidth="1"/>
    <col min="3" max="3" width="9" customWidth="1"/>
    <col min="5" max="5" width="14.85546875" customWidth="1"/>
    <col min="6" max="6" width="15.28515625" customWidth="1"/>
    <col min="7" max="8" width="11.5703125" customWidth="1"/>
    <col min="9" max="9" width="11.28515625" customWidth="1"/>
    <col min="10" max="10" width="10.28515625" customWidth="1"/>
  </cols>
  <sheetData>
    <row r="1" spans="1:25" s="19" customFormat="1" ht="24.75" customHeight="1" x14ac:dyDescent="0.2">
      <c r="A1" s="169" t="str">
        <f>Leyendas!$T$2</f>
        <v>País: Bolivia - Establecimiento: Hospital 01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1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s="19" customFormat="1" ht="21.75" customHeight="1" x14ac:dyDescent="0.2">
      <c r="A2" s="166" t="str">
        <f>"Vigilancia de SARS-CoV-2 - " &amp; Leyendas!$G$2 &amp; Leyendas!$T1</f>
        <v>Vigilancia de SARS-CoV-2 - IRAG y ETI, Mes: 2020-05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 s="19" customFormat="1" ht="51.75" customHeight="1" thickBot="1" x14ac:dyDescent="0.25">
      <c r="A3" s="172" t="str">
        <f xml:space="preserve"> "Distribución de virus SARS-CoV-2 por " &amp; Leyendas!$F$2 &amp; " de residencia del caso"</f>
        <v>Distribución de virus SARS-CoV-2 por departamento de residencia del caso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4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s="20" customFormat="1" ht="87" customHeight="1" thickBot="1" x14ac:dyDescent="0.3">
      <c r="A4" s="110" t="str">
        <f>IF(Leyendas!$E$2&lt;&gt;"",Leyendas!$E$1,IF(Leyendas!$D$2&lt;&gt;"",Leyendas!$D$1,Leyendas!$C$1))</f>
        <v>Establecimiento</v>
      </c>
      <c r="B4" s="111" t="s">
        <v>91</v>
      </c>
      <c r="C4" s="111" t="s">
        <v>0</v>
      </c>
      <c r="D4" s="111" t="s">
        <v>107</v>
      </c>
      <c r="E4" s="111" t="s">
        <v>105</v>
      </c>
      <c r="F4" s="111" t="s">
        <v>106</v>
      </c>
      <c r="G4" s="111" t="s">
        <v>108</v>
      </c>
      <c r="H4" s="111" t="s">
        <v>109</v>
      </c>
      <c r="I4" s="111" t="s">
        <v>110</v>
      </c>
      <c r="J4" s="111" t="s">
        <v>111</v>
      </c>
      <c r="K4" s="111" t="s">
        <v>112</v>
      </c>
      <c r="L4" s="112" t="s">
        <v>113</v>
      </c>
    </row>
    <row r="5" spans="1:25" ht="15.75" x14ac:dyDescent="0.25">
      <c r="A5" s="1" t="str">
        <f>IF(Leyendas!$E$2&lt;&gt;"",Leyendas!$E$2,IF(Leyendas!$D$2&lt;&gt;"",Leyendas!$D$2,Leyendas!$C$2))</f>
        <v>Hospital 01</v>
      </c>
      <c r="B5" s="1" t="str">
        <f>CONCATENATE(Leyendas!$A$2)</f>
        <v>2020</v>
      </c>
      <c r="C5" s="21">
        <v>1</v>
      </c>
      <c r="D5" s="22"/>
      <c r="E5" s="22"/>
      <c r="F5" s="22"/>
      <c r="G5" s="22"/>
      <c r="H5" s="22"/>
      <c r="I5" s="22"/>
      <c r="J5" s="22"/>
      <c r="K5" s="22"/>
      <c r="L5" s="22"/>
    </row>
    <row r="6" spans="1:25" ht="15.75" x14ac:dyDescent="0.25">
      <c r="A6" s="1" t="str">
        <f>IF(Leyendas!$E$2&lt;&gt;"",Leyendas!$E$2,IF(Leyendas!$D$2&lt;&gt;"",Leyendas!$D$2,Leyendas!$C$2))</f>
        <v>Hospital 01</v>
      </c>
      <c r="B6" s="1" t="str">
        <f>CONCATENATE(Leyendas!$A$2)</f>
        <v>2020</v>
      </c>
      <c r="C6" s="23">
        <v>2</v>
      </c>
      <c r="D6" s="24"/>
      <c r="E6" s="24"/>
      <c r="F6" s="24"/>
      <c r="G6" s="24"/>
      <c r="H6" s="24"/>
      <c r="I6" s="24"/>
      <c r="J6" s="24"/>
      <c r="K6" s="24"/>
      <c r="L6" s="24"/>
    </row>
    <row r="7" spans="1:25" ht="15.75" x14ac:dyDescent="0.25">
      <c r="A7" s="1" t="str">
        <f>IF(Leyendas!$E$2&lt;&gt;"",Leyendas!$E$2,IF(Leyendas!$D$2&lt;&gt;"",Leyendas!$D$2,Leyendas!$C$2))</f>
        <v>Hospital 01</v>
      </c>
      <c r="B7" s="1" t="str">
        <f>CONCATENATE(Leyendas!$A$2)</f>
        <v>2020</v>
      </c>
      <c r="C7" s="23">
        <v>3</v>
      </c>
      <c r="D7" s="24"/>
      <c r="E7" s="24"/>
      <c r="F7" s="24"/>
      <c r="G7" s="24"/>
      <c r="H7" s="24"/>
      <c r="I7" s="24"/>
      <c r="J7" s="24"/>
      <c r="K7" s="24"/>
      <c r="L7" s="24"/>
    </row>
    <row r="8" spans="1:25" ht="15.75" x14ac:dyDescent="0.25">
      <c r="A8" s="1" t="str">
        <f>IF(Leyendas!$E$2&lt;&gt;"",Leyendas!$E$2,IF(Leyendas!$D$2&lt;&gt;"",Leyendas!$D$2,Leyendas!$C$2))</f>
        <v>Hospital 01</v>
      </c>
      <c r="B8" s="1" t="str">
        <f>CONCATENATE(Leyendas!$A$2)</f>
        <v>2020</v>
      </c>
      <c r="C8" s="23">
        <v>4</v>
      </c>
      <c r="D8" s="24"/>
      <c r="E8" s="24"/>
      <c r="F8" s="24"/>
      <c r="G8" s="24"/>
      <c r="H8" s="24"/>
      <c r="I8" s="24"/>
      <c r="J8" s="24"/>
      <c r="K8" s="24"/>
      <c r="L8" s="24"/>
    </row>
    <row r="9" spans="1:25" ht="15.75" x14ac:dyDescent="0.25">
      <c r="A9" s="1" t="str">
        <f>IF(Leyendas!$E$2&lt;&gt;"",Leyendas!$E$2,IF(Leyendas!$D$2&lt;&gt;"",Leyendas!$D$2,Leyendas!$C$2))</f>
        <v>Hospital 01</v>
      </c>
      <c r="B9" s="1" t="str">
        <f>CONCATENATE(Leyendas!$A$2)</f>
        <v>2020</v>
      </c>
      <c r="C9" s="23">
        <v>5</v>
      </c>
      <c r="D9" s="24"/>
      <c r="E9" s="24"/>
      <c r="F9" s="24"/>
      <c r="G9" s="24"/>
      <c r="H9" s="24"/>
      <c r="I9" s="24"/>
      <c r="J9" s="24"/>
      <c r="K9" s="24"/>
      <c r="L9" s="24"/>
    </row>
    <row r="10" spans="1:25" ht="15.75" x14ac:dyDescent="0.25">
      <c r="A10" s="1" t="str">
        <f>IF(Leyendas!$E$2&lt;&gt;"",Leyendas!$E$2,IF(Leyendas!$D$2&lt;&gt;"",Leyendas!$D$2,Leyendas!$C$2))</f>
        <v>Hospital 01</v>
      </c>
      <c r="B10" s="1" t="str">
        <f>CONCATENATE(Leyendas!$A$2)</f>
        <v>2020</v>
      </c>
      <c r="C10" s="23">
        <v>6</v>
      </c>
      <c r="D10" s="24"/>
      <c r="E10" s="24"/>
      <c r="F10" s="24"/>
      <c r="G10" s="24"/>
      <c r="H10" s="24"/>
      <c r="I10" s="24"/>
      <c r="J10" s="24"/>
      <c r="K10" s="24"/>
      <c r="L10" s="24"/>
    </row>
    <row r="11" spans="1:25" ht="15.75" x14ac:dyDescent="0.25">
      <c r="A11" s="1" t="str">
        <f>IF(Leyendas!$E$2&lt;&gt;"",Leyendas!$E$2,IF(Leyendas!$D$2&lt;&gt;"",Leyendas!$D$2,Leyendas!$C$2))</f>
        <v>Hospital 01</v>
      </c>
      <c r="B11" s="1" t="str">
        <f>CONCATENATE(Leyendas!$A$2)</f>
        <v>2020</v>
      </c>
      <c r="C11" s="23">
        <v>7</v>
      </c>
      <c r="D11" s="24"/>
      <c r="E11" s="24"/>
      <c r="F11" s="24"/>
      <c r="G11" s="24"/>
      <c r="H11" s="24"/>
      <c r="I11" s="24"/>
      <c r="J11" s="24"/>
      <c r="K11" s="24"/>
      <c r="L11" s="24"/>
    </row>
    <row r="12" spans="1:25" ht="15.75" x14ac:dyDescent="0.25">
      <c r="A12" s="1" t="str">
        <f>IF(Leyendas!$E$2&lt;&gt;"",Leyendas!$E$2,IF(Leyendas!$D$2&lt;&gt;"",Leyendas!$D$2,Leyendas!$C$2))</f>
        <v>Hospital 01</v>
      </c>
      <c r="B12" s="1" t="str">
        <f>CONCATENATE(Leyendas!$A$2)</f>
        <v>2020</v>
      </c>
      <c r="C12" s="23">
        <v>8</v>
      </c>
      <c r="D12" s="24"/>
      <c r="E12" s="24"/>
      <c r="F12" s="24"/>
      <c r="G12" s="24"/>
      <c r="H12" s="24"/>
      <c r="I12" s="24"/>
      <c r="J12" s="24"/>
      <c r="K12" s="24"/>
      <c r="L12" s="24"/>
    </row>
    <row r="13" spans="1:25" ht="15.75" x14ac:dyDescent="0.25">
      <c r="A13" s="1" t="str">
        <f>IF(Leyendas!$E$2&lt;&gt;"",Leyendas!$E$2,IF(Leyendas!$D$2&lt;&gt;"",Leyendas!$D$2,Leyendas!$C$2))</f>
        <v>Hospital 01</v>
      </c>
      <c r="B13" s="1" t="str">
        <f>CONCATENATE(Leyendas!$A$2)</f>
        <v>2020</v>
      </c>
      <c r="C13" s="23">
        <v>9</v>
      </c>
      <c r="D13" s="24"/>
      <c r="E13" s="24"/>
      <c r="F13" s="24"/>
      <c r="G13" s="24"/>
      <c r="H13" s="24"/>
      <c r="I13" s="24"/>
      <c r="J13" s="24"/>
      <c r="K13" s="24"/>
      <c r="L13" s="24"/>
    </row>
    <row r="14" spans="1:25" ht="15.75" x14ac:dyDescent="0.25">
      <c r="A14" s="1" t="str">
        <f>IF(Leyendas!$E$2&lt;&gt;"",Leyendas!$E$2,IF(Leyendas!$D$2&lt;&gt;"",Leyendas!$D$2,Leyendas!$C$2))</f>
        <v>Hospital 01</v>
      </c>
      <c r="B14" s="1" t="str">
        <f>CONCATENATE(Leyendas!$A$2)</f>
        <v>2020</v>
      </c>
      <c r="C14" s="23">
        <v>10</v>
      </c>
      <c r="D14" s="24"/>
      <c r="E14" s="24"/>
      <c r="F14" s="24"/>
      <c r="G14" s="24"/>
      <c r="H14" s="24"/>
      <c r="I14" s="24"/>
      <c r="J14" s="24"/>
      <c r="K14" s="24"/>
      <c r="L14" s="24"/>
    </row>
    <row r="15" spans="1:25" ht="15.75" x14ac:dyDescent="0.25">
      <c r="A15" s="1" t="str">
        <f>IF(Leyendas!$E$2&lt;&gt;"",Leyendas!$E$2,IF(Leyendas!$D$2&lt;&gt;"",Leyendas!$D$2,Leyendas!$C$2))</f>
        <v>Hospital 01</v>
      </c>
      <c r="B15" s="1" t="str">
        <f>CONCATENATE(Leyendas!$A$2)</f>
        <v>2020</v>
      </c>
      <c r="C15" s="23">
        <v>11</v>
      </c>
      <c r="D15" s="24"/>
      <c r="E15" s="24"/>
      <c r="F15" s="24"/>
      <c r="G15" s="24"/>
      <c r="H15" s="24"/>
      <c r="I15" s="24"/>
      <c r="J15" s="24"/>
      <c r="K15" s="24"/>
      <c r="L15" s="24"/>
    </row>
    <row r="16" spans="1:25" ht="15.75" x14ac:dyDescent="0.25">
      <c r="A16" s="1" t="str">
        <f>IF(Leyendas!$E$2&lt;&gt;"",Leyendas!$E$2,IF(Leyendas!$D$2&lt;&gt;"",Leyendas!$D$2,Leyendas!$C$2))</f>
        <v>Hospital 01</v>
      </c>
      <c r="B16" s="1" t="str">
        <f>CONCATENATE(Leyendas!$A$2)</f>
        <v>2020</v>
      </c>
      <c r="C16" s="23">
        <v>12</v>
      </c>
      <c r="D16" s="24"/>
      <c r="E16" s="24"/>
      <c r="F16" s="24"/>
      <c r="G16" s="24"/>
      <c r="H16" s="24"/>
      <c r="I16" s="24"/>
      <c r="J16" s="24"/>
      <c r="K16" s="24"/>
      <c r="L16" s="24"/>
    </row>
    <row r="17" spans="1:12" ht="15.75" x14ac:dyDescent="0.25">
      <c r="A17" s="1" t="str">
        <f>IF(Leyendas!$E$2&lt;&gt;"",Leyendas!$E$2,IF(Leyendas!$D$2&lt;&gt;"",Leyendas!$D$2,Leyendas!$C$2))</f>
        <v>Hospital 01</v>
      </c>
      <c r="B17" s="1" t="str">
        <f>CONCATENATE(Leyendas!$A$2)</f>
        <v>2020</v>
      </c>
      <c r="C17" s="23">
        <v>13</v>
      </c>
      <c r="D17" s="24"/>
      <c r="E17" s="24"/>
      <c r="F17" s="24"/>
      <c r="G17" s="24"/>
      <c r="H17" s="24"/>
      <c r="I17" s="24"/>
      <c r="J17" s="24"/>
      <c r="K17" s="24"/>
      <c r="L17" s="24"/>
    </row>
    <row r="18" spans="1:12" ht="15.75" x14ac:dyDescent="0.25">
      <c r="A18" s="1" t="str">
        <f>IF(Leyendas!$E$2&lt;&gt;"",Leyendas!$E$2,IF(Leyendas!$D$2&lt;&gt;"",Leyendas!$D$2,Leyendas!$C$2))</f>
        <v>Hospital 01</v>
      </c>
      <c r="B18" s="1" t="str">
        <f>CONCATENATE(Leyendas!$A$2)</f>
        <v>2020</v>
      </c>
      <c r="C18" s="23">
        <v>14</v>
      </c>
      <c r="D18" s="24"/>
      <c r="E18" s="24"/>
      <c r="F18" s="24"/>
      <c r="G18" s="24"/>
      <c r="H18" s="24"/>
      <c r="I18" s="24"/>
      <c r="J18" s="24"/>
      <c r="K18" s="24"/>
      <c r="L18" s="24"/>
    </row>
    <row r="19" spans="1:12" ht="15.75" x14ac:dyDescent="0.25">
      <c r="A19" s="1" t="str">
        <f>IF(Leyendas!$E$2&lt;&gt;"",Leyendas!$E$2,IF(Leyendas!$D$2&lt;&gt;"",Leyendas!$D$2,Leyendas!$C$2))</f>
        <v>Hospital 01</v>
      </c>
      <c r="B19" s="1" t="str">
        <f>CONCATENATE(Leyendas!$A$2)</f>
        <v>2020</v>
      </c>
      <c r="C19" s="23">
        <v>15</v>
      </c>
      <c r="D19" s="24"/>
      <c r="E19" s="24"/>
      <c r="F19" s="24"/>
      <c r="G19" s="24"/>
      <c r="H19" s="24"/>
      <c r="I19" s="24"/>
      <c r="J19" s="24"/>
      <c r="K19" s="24"/>
      <c r="L19" s="24"/>
    </row>
    <row r="20" spans="1:12" ht="15.75" x14ac:dyDescent="0.25">
      <c r="A20" s="1" t="str">
        <f>IF(Leyendas!$E$2&lt;&gt;"",Leyendas!$E$2,IF(Leyendas!$D$2&lt;&gt;"",Leyendas!$D$2,Leyendas!$C$2))</f>
        <v>Hospital 01</v>
      </c>
      <c r="B20" s="1" t="str">
        <f>CONCATENATE(Leyendas!$A$2)</f>
        <v>2020</v>
      </c>
      <c r="C20" s="23">
        <v>16</v>
      </c>
      <c r="D20" s="24"/>
      <c r="E20" s="24"/>
      <c r="F20" s="24"/>
      <c r="G20" s="24"/>
      <c r="H20" s="24"/>
      <c r="I20" s="24"/>
      <c r="J20" s="24"/>
      <c r="K20" s="24"/>
      <c r="L20" s="24"/>
    </row>
    <row r="21" spans="1:12" ht="15.75" x14ac:dyDescent="0.25">
      <c r="A21" s="1" t="str">
        <f>IF(Leyendas!$E$2&lt;&gt;"",Leyendas!$E$2,IF(Leyendas!$D$2&lt;&gt;"",Leyendas!$D$2,Leyendas!$C$2))</f>
        <v>Hospital 01</v>
      </c>
      <c r="B21" s="1" t="str">
        <f>CONCATENATE(Leyendas!$A$2)</f>
        <v>2020</v>
      </c>
      <c r="C21" s="23">
        <v>17</v>
      </c>
      <c r="D21" s="24"/>
      <c r="E21" s="24"/>
      <c r="F21" s="24"/>
      <c r="G21" s="24"/>
      <c r="H21" s="24"/>
      <c r="I21" s="24"/>
      <c r="J21" s="24"/>
      <c r="K21" s="24"/>
      <c r="L21" s="24"/>
    </row>
    <row r="22" spans="1:12" ht="15.75" x14ac:dyDescent="0.25">
      <c r="A22" s="1" t="str">
        <f>IF(Leyendas!$E$2&lt;&gt;"",Leyendas!$E$2,IF(Leyendas!$D$2&lt;&gt;"",Leyendas!$D$2,Leyendas!$C$2))</f>
        <v>Hospital 01</v>
      </c>
      <c r="B22" s="1" t="str">
        <f>CONCATENATE(Leyendas!$A$2)</f>
        <v>2020</v>
      </c>
      <c r="C22" s="23">
        <v>18</v>
      </c>
      <c r="D22" s="24"/>
      <c r="E22" s="24"/>
      <c r="F22" s="24"/>
      <c r="G22" s="24"/>
      <c r="H22" s="24"/>
      <c r="I22" s="24"/>
      <c r="J22" s="24"/>
      <c r="K22" s="24"/>
      <c r="L22" s="24"/>
    </row>
    <row r="23" spans="1:12" ht="15.75" x14ac:dyDescent="0.25">
      <c r="A23" s="1" t="str">
        <f>IF(Leyendas!$E$2&lt;&gt;"",Leyendas!$E$2,IF(Leyendas!$D$2&lt;&gt;"",Leyendas!$D$2,Leyendas!$C$2))</f>
        <v>Hospital 01</v>
      </c>
      <c r="B23" s="1" t="str">
        <f>CONCATENATE(Leyendas!$A$2)</f>
        <v>2020</v>
      </c>
      <c r="C23" s="23">
        <v>19</v>
      </c>
      <c r="D23" s="24"/>
      <c r="E23" s="24"/>
      <c r="F23" s="24"/>
      <c r="G23" s="24"/>
      <c r="H23" s="24"/>
      <c r="I23" s="24"/>
      <c r="J23" s="24"/>
      <c r="K23" s="24"/>
      <c r="L23" s="24"/>
    </row>
    <row r="24" spans="1:12" ht="15.75" x14ac:dyDescent="0.25">
      <c r="A24" s="1" t="str">
        <f>IF(Leyendas!$E$2&lt;&gt;"",Leyendas!$E$2,IF(Leyendas!$D$2&lt;&gt;"",Leyendas!$D$2,Leyendas!$C$2))</f>
        <v>Hospital 01</v>
      </c>
      <c r="B24" s="1" t="str">
        <f>CONCATENATE(Leyendas!$A$2)</f>
        <v>2020</v>
      </c>
      <c r="C24" s="23">
        <v>20</v>
      </c>
      <c r="D24" s="24"/>
      <c r="E24" s="24"/>
      <c r="F24" s="24"/>
      <c r="G24" s="24"/>
      <c r="H24" s="24"/>
      <c r="I24" s="24"/>
      <c r="J24" s="24"/>
      <c r="K24" s="24"/>
      <c r="L24" s="24"/>
    </row>
    <row r="25" spans="1:12" ht="15.75" x14ac:dyDescent="0.25">
      <c r="A25" s="1" t="str">
        <f>IF(Leyendas!$E$2&lt;&gt;"",Leyendas!$E$2,IF(Leyendas!$D$2&lt;&gt;"",Leyendas!$D$2,Leyendas!$C$2))</f>
        <v>Hospital 01</v>
      </c>
      <c r="B25" s="1" t="str">
        <f>CONCATENATE(Leyendas!$A$2)</f>
        <v>2020</v>
      </c>
      <c r="C25" s="23">
        <v>21</v>
      </c>
      <c r="D25" s="24"/>
      <c r="E25" s="24"/>
      <c r="F25" s="24"/>
      <c r="G25" s="24"/>
      <c r="H25" s="24"/>
      <c r="I25" s="24"/>
      <c r="J25" s="24"/>
      <c r="K25" s="24"/>
      <c r="L25" s="24"/>
    </row>
    <row r="26" spans="1:12" ht="15.75" x14ac:dyDescent="0.25">
      <c r="A26" s="1" t="str">
        <f>IF(Leyendas!$E$2&lt;&gt;"",Leyendas!$E$2,IF(Leyendas!$D$2&lt;&gt;"",Leyendas!$D$2,Leyendas!$C$2))</f>
        <v>Hospital 01</v>
      </c>
      <c r="B26" s="1" t="str">
        <f>CONCATENATE(Leyendas!$A$2)</f>
        <v>2020</v>
      </c>
      <c r="C26" s="23">
        <v>22</v>
      </c>
      <c r="D26" s="24"/>
      <c r="E26" s="24"/>
      <c r="F26" s="24"/>
      <c r="G26" s="24"/>
      <c r="H26" s="24"/>
      <c r="I26" s="24"/>
      <c r="J26" s="24"/>
      <c r="K26" s="24"/>
      <c r="L26" s="24"/>
    </row>
    <row r="27" spans="1:12" ht="15.75" x14ac:dyDescent="0.25">
      <c r="A27" s="1" t="str">
        <f>IF(Leyendas!$E$2&lt;&gt;"",Leyendas!$E$2,IF(Leyendas!$D$2&lt;&gt;"",Leyendas!$D$2,Leyendas!$C$2))</f>
        <v>Hospital 01</v>
      </c>
      <c r="B27" s="1" t="str">
        <f>CONCATENATE(Leyendas!$A$2)</f>
        <v>2020</v>
      </c>
      <c r="C27" s="23">
        <v>23</v>
      </c>
      <c r="D27" s="24"/>
      <c r="E27" s="24"/>
      <c r="F27" s="24"/>
      <c r="G27" s="24"/>
      <c r="H27" s="24"/>
      <c r="I27" s="24"/>
      <c r="J27" s="24"/>
      <c r="K27" s="24"/>
      <c r="L27" s="24"/>
    </row>
    <row r="28" spans="1:12" ht="15.75" x14ac:dyDescent="0.25">
      <c r="A28" s="1" t="str">
        <f>IF(Leyendas!$E$2&lt;&gt;"",Leyendas!$E$2,IF(Leyendas!$D$2&lt;&gt;"",Leyendas!$D$2,Leyendas!$C$2))</f>
        <v>Hospital 01</v>
      </c>
      <c r="B28" s="1" t="str">
        <f>CONCATENATE(Leyendas!$A$2)</f>
        <v>2020</v>
      </c>
      <c r="C28" s="23">
        <v>24</v>
      </c>
      <c r="D28" s="24"/>
      <c r="E28" s="24"/>
      <c r="F28" s="24"/>
      <c r="G28" s="24"/>
      <c r="H28" s="24"/>
      <c r="I28" s="24"/>
      <c r="J28" s="24"/>
      <c r="K28" s="24"/>
      <c r="L28" s="24"/>
    </row>
    <row r="29" spans="1:12" ht="15.75" x14ac:dyDescent="0.25">
      <c r="A29" s="1" t="str">
        <f>IF(Leyendas!$E$2&lt;&gt;"",Leyendas!$E$2,IF(Leyendas!$D$2&lt;&gt;"",Leyendas!$D$2,Leyendas!$C$2))</f>
        <v>Hospital 01</v>
      </c>
      <c r="B29" s="1" t="str">
        <f>CONCATENATE(Leyendas!$A$2)</f>
        <v>2020</v>
      </c>
      <c r="C29" s="23">
        <v>25</v>
      </c>
      <c r="D29" s="24"/>
      <c r="E29" s="24"/>
      <c r="F29" s="24"/>
      <c r="G29" s="24"/>
      <c r="H29" s="24"/>
      <c r="I29" s="24"/>
      <c r="J29" s="24"/>
      <c r="K29" s="24"/>
      <c r="L29" s="24"/>
    </row>
    <row r="30" spans="1:12" ht="15.75" x14ac:dyDescent="0.25">
      <c r="A30" s="1" t="str">
        <f>IF(Leyendas!$E$2&lt;&gt;"",Leyendas!$E$2,IF(Leyendas!$D$2&lt;&gt;"",Leyendas!$D$2,Leyendas!$C$2))</f>
        <v>Hospital 01</v>
      </c>
      <c r="B30" s="1" t="str">
        <f>CONCATENATE(Leyendas!$A$2)</f>
        <v>2020</v>
      </c>
      <c r="C30" s="23">
        <v>26</v>
      </c>
      <c r="D30" s="24"/>
      <c r="E30" s="24"/>
      <c r="F30" s="24"/>
      <c r="G30" s="24"/>
      <c r="H30" s="24"/>
      <c r="I30" s="24"/>
      <c r="J30" s="24"/>
      <c r="K30" s="24"/>
      <c r="L30" s="24"/>
    </row>
    <row r="31" spans="1:12" ht="15.75" x14ac:dyDescent="0.25">
      <c r="A31" s="1" t="str">
        <f>IF(Leyendas!$E$2&lt;&gt;"",Leyendas!$E$2,IF(Leyendas!$D$2&lt;&gt;"",Leyendas!$D$2,Leyendas!$C$2))</f>
        <v>Hospital 01</v>
      </c>
      <c r="B31" s="1" t="str">
        <f>CONCATENATE(Leyendas!$A$2)</f>
        <v>2020</v>
      </c>
      <c r="C31" s="23">
        <v>27</v>
      </c>
      <c r="D31" s="24"/>
      <c r="E31" s="24"/>
      <c r="F31" s="24"/>
      <c r="G31" s="24"/>
      <c r="H31" s="24"/>
      <c r="I31" s="24"/>
      <c r="J31" s="24"/>
      <c r="K31" s="24"/>
      <c r="L31" s="24"/>
    </row>
    <row r="32" spans="1:12" ht="15.75" x14ac:dyDescent="0.25">
      <c r="A32" s="1" t="str">
        <f>IF(Leyendas!$E$2&lt;&gt;"",Leyendas!$E$2,IF(Leyendas!$D$2&lt;&gt;"",Leyendas!$D$2,Leyendas!$C$2))</f>
        <v>Hospital 01</v>
      </c>
      <c r="B32" s="1" t="str">
        <f>CONCATENATE(Leyendas!$A$2)</f>
        <v>2020</v>
      </c>
      <c r="C32" s="23">
        <v>28</v>
      </c>
      <c r="D32" s="24"/>
      <c r="E32" s="24"/>
      <c r="F32" s="24"/>
      <c r="G32" s="24"/>
      <c r="H32" s="24"/>
      <c r="I32" s="24"/>
      <c r="J32" s="24"/>
      <c r="K32" s="24"/>
      <c r="L32" s="24"/>
    </row>
    <row r="33" spans="1:12" ht="15.75" x14ac:dyDescent="0.25">
      <c r="A33" s="1" t="str">
        <f>IF(Leyendas!$E$2&lt;&gt;"",Leyendas!$E$2,IF(Leyendas!$D$2&lt;&gt;"",Leyendas!$D$2,Leyendas!$C$2))</f>
        <v>Hospital 01</v>
      </c>
      <c r="B33" s="1" t="str">
        <f>CONCATENATE(Leyendas!$A$2)</f>
        <v>2020</v>
      </c>
      <c r="C33" s="23">
        <v>29</v>
      </c>
      <c r="D33" s="24"/>
      <c r="E33" s="24"/>
      <c r="F33" s="24"/>
      <c r="G33" s="24"/>
      <c r="H33" s="24"/>
      <c r="I33" s="24"/>
      <c r="J33" s="24"/>
      <c r="K33" s="24"/>
      <c r="L33" s="24"/>
    </row>
    <row r="34" spans="1:12" ht="15.75" x14ac:dyDescent="0.25">
      <c r="A34" s="1" t="str">
        <f>IF(Leyendas!$E$2&lt;&gt;"",Leyendas!$E$2,IF(Leyendas!$D$2&lt;&gt;"",Leyendas!$D$2,Leyendas!$C$2))</f>
        <v>Hospital 01</v>
      </c>
      <c r="B34" s="1" t="str">
        <f>CONCATENATE(Leyendas!$A$2)</f>
        <v>2020</v>
      </c>
      <c r="C34" s="23">
        <v>30</v>
      </c>
      <c r="D34" s="24"/>
      <c r="E34" s="24"/>
      <c r="F34" s="24"/>
      <c r="G34" s="24"/>
      <c r="H34" s="24"/>
      <c r="I34" s="24"/>
      <c r="J34" s="24"/>
      <c r="K34" s="24"/>
      <c r="L34" s="24"/>
    </row>
    <row r="35" spans="1:12" ht="15.75" x14ac:dyDescent="0.25">
      <c r="A35" s="1" t="str">
        <f>IF(Leyendas!$E$2&lt;&gt;"",Leyendas!$E$2,IF(Leyendas!$D$2&lt;&gt;"",Leyendas!$D$2,Leyendas!$C$2))</f>
        <v>Hospital 01</v>
      </c>
      <c r="B35" s="1" t="str">
        <f>CONCATENATE(Leyendas!$A$2)</f>
        <v>2020</v>
      </c>
      <c r="C35" s="23">
        <v>31</v>
      </c>
      <c r="D35" s="24"/>
      <c r="E35" s="24"/>
      <c r="F35" s="24"/>
      <c r="G35" s="24"/>
      <c r="H35" s="24"/>
      <c r="I35" s="24"/>
      <c r="J35" s="24"/>
      <c r="K35" s="24"/>
      <c r="L35" s="24"/>
    </row>
    <row r="36" spans="1:12" ht="15.75" x14ac:dyDescent="0.25">
      <c r="A36" s="1" t="str">
        <f>IF(Leyendas!$E$2&lt;&gt;"",Leyendas!$E$2,IF(Leyendas!$D$2&lt;&gt;"",Leyendas!$D$2,Leyendas!$C$2))</f>
        <v>Hospital 01</v>
      </c>
      <c r="B36" s="1" t="str">
        <f>CONCATENATE(Leyendas!$A$2)</f>
        <v>2020</v>
      </c>
      <c r="C36" s="23">
        <v>32</v>
      </c>
      <c r="D36" s="24"/>
      <c r="E36" s="24"/>
      <c r="F36" s="24"/>
      <c r="G36" s="24"/>
      <c r="H36" s="24"/>
      <c r="I36" s="24"/>
      <c r="J36" s="24"/>
      <c r="K36" s="24"/>
      <c r="L36" s="24"/>
    </row>
    <row r="37" spans="1:12" ht="15.75" x14ac:dyDescent="0.25">
      <c r="A37" s="1" t="str">
        <f>IF(Leyendas!$E$2&lt;&gt;"",Leyendas!$E$2,IF(Leyendas!$D$2&lt;&gt;"",Leyendas!$D$2,Leyendas!$C$2))</f>
        <v>Hospital 01</v>
      </c>
      <c r="B37" s="1" t="str">
        <f>CONCATENATE(Leyendas!$A$2)</f>
        <v>2020</v>
      </c>
      <c r="C37" s="23">
        <v>33</v>
      </c>
      <c r="D37" s="24"/>
      <c r="E37" s="24"/>
      <c r="F37" s="24"/>
      <c r="G37" s="24"/>
      <c r="H37" s="24"/>
      <c r="I37" s="24"/>
      <c r="J37" s="24"/>
      <c r="K37" s="24"/>
      <c r="L37" s="24"/>
    </row>
    <row r="38" spans="1:12" ht="15.75" x14ac:dyDescent="0.25">
      <c r="A38" s="1" t="str">
        <f>IF(Leyendas!$E$2&lt;&gt;"",Leyendas!$E$2,IF(Leyendas!$D$2&lt;&gt;"",Leyendas!$D$2,Leyendas!$C$2))</f>
        <v>Hospital 01</v>
      </c>
      <c r="B38" s="1" t="str">
        <f>CONCATENATE(Leyendas!$A$2)</f>
        <v>2020</v>
      </c>
      <c r="C38" s="23">
        <v>34</v>
      </c>
      <c r="D38" s="24"/>
      <c r="E38" s="24"/>
      <c r="F38" s="24"/>
      <c r="G38" s="24"/>
      <c r="H38" s="24"/>
      <c r="I38" s="24"/>
      <c r="J38" s="24"/>
      <c r="K38" s="24"/>
      <c r="L38" s="24"/>
    </row>
    <row r="39" spans="1:12" ht="15.75" x14ac:dyDescent="0.25">
      <c r="A39" s="1" t="str">
        <f>IF(Leyendas!$E$2&lt;&gt;"",Leyendas!$E$2,IF(Leyendas!$D$2&lt;&gt;"",Leyendas!$D$2,Leyendas!$C$2))</f>
        <v>Hospital 01</v>
      </c>
      <c r="B39" s="1" t="str">
        <f>CONCATENATE(Leyendas!$A$2)</f>
        <v>2020</v>
      </c>
      <c r="C39" s="23">
        <v>35</v>
      </c>
      <c r="D39" s="24"/>
      <c r="E39" s="24"/>
      <c r="F39" s="24"/>
      <c r="G39" s="24"/>
      <c r="H39" s="24"/>
      <c r="I39" s="24"/>
      <c r="J39" s="24"/>
      <c r="K39" s="24"/>
      <c r="L39" s="24"/>
    </row>
    <row r="40" spans="1:12" ht="15.75" x14ac:dyDescent="0.25">
      <c r="A40" s="1" t="str">
        <f>IF(Leyendas!$E$2&lt;&gt;"",Leyendas!$E$2,IF(Leyendas!$D$2&lt;&gt;"",Leyendas!$D$2,Leyendas!$C$2))</f>
        <v>Hospital 01</v>
      </c>
      <c r="B40" s="1" t="str">
        <f>CONCATENATE(Leyendas!$A$2)</f>
        <v>2020</v>
      </c>
      <c r="C40" s="23">
        <v>36</v>
      </c>
      <c r="D40" s="24"/>
      <c r="E40" s="24"/>
      <c r="F40" s="24"/>
      <c r="G40" s="24"/>
      <c r="H40" s="24"/>
      <c r="I40" s="24"/>
      <c r="J40" s="24"/>
      <c r="K40" s="24"/>
      <c r="L40" s="24"/>
    </row>
    <row r="41" spans="1:12" ht="15.75" x14ac:dyDescent="0.25">
      <c r="A41" s="1" t="str">
        <f>IF(Leyendas!$E$2&lt;&gt;"",Leyendas!$E$2,IF(Leyendas!$D$2&lt;&gt;"",Leyendas!$D$2,Leyendas!$C$2))</f>
        <v>Hospital 01</v>
      </c>
      <c r="B41" s="1" t="str">
        <f>CONCATENATE(Leyendas!$A$2)</f>
        <v>2020</v>
      </c>
      <c r="C41" s="23">
        <v>37</v>
      </c>
      <c r="D41" s="24"/>
      <c r="E41" s="24"/>
      <c r="F41" s="24"/>
      <c r="G41" s="24"/>
      <c r="H41" s="24"/>
      <c r="I41" s="24"/>
      <c r="J41" s="24"/>
      <c r="K41" s="24"/>
      <c r="L41" s="24"/>
    </row>
    <row r="42" spans="1:12" ht="15.75" x14ac:dyDescent="0.25">
      <c r="A42" s="1" t="str">
        <f>IF(Leyendas!$E$2&lt;&gt;"",Leyendas!$E$2,IF(Leyendas!$D$2&lt;&gt;"",Leyendas!$D$2,Leyendas!$C$2))</f>
        <v>Hospital 01</v>
      </c>
      <c r="B42" s="1" t="str">
        <f>CONCATENATE(Leyendas!$A$2)</f>
        <v>2020</v>
      </c>
      <c r="C42" s="23">
        <v>38</v>
      </c>
      <c r="D42" s="24"/>
      <c r="E42" s="24"/>
      <c r="F42" s="24"/>
      <c r="G42" s="24"/>
      <c r="H42" s="24"/>
      <c r="I42" s="24"/>
      <c r="J42" s="24"/>
      <c r="K42" s="24"/>
      <c r="L42" s="24"/>
    </row>
    <row r="43" spans="1:12" ht="15.75" x14ac:dyDescent="0.25">
      <c r="A43" s="1" t="str">
        <f>IF(Leyendas!$E$2&lt;&gt;"",Leyendas!$E$2,IF(Leyendas!$D$2&lt;&gt;"",Leyendas!$D$2,Leyendas!$C$2))</f>
        <v>Hospital 01</v>
      </c>
      <c r="B43" s="1" t="str">
        <f>CONCATENATE(Leyendas!$A$2)</f>
        <v>2020</v>
      </c>
      <c r="C43" s="23">
        <v>39</v>
      </c>
      <c r="D43" s="24"/>
      <c r="E43" s="24"/>
      <c r="F43" s="24"/>
      <c r="G43" s="24"/>
      <c r="H43" s="24"/>
      <c r="I43" s="24"/>
      <c r="J43" s="24"/>
      <c r="K43" s="24"/>
      <c r="L43" s="24"/>
    </row>
    <row r="44" spans="1:12" ht="15.75" x14ac:dyDescent="0.25">
      <c r="A44" s="1" t="str">
        <f>IF(Leyendas!$E$2&lt;&gt;"",Leyendas!$E$2,IF(Leyendas!$D$2&lt;&gt;"",Leyendas!$D$2,Leyendas!$C$2))</f>
        <v>Hospital 01</v>
      </c>
      <c r="B44" s="1" t="str">
        <f>CONCATENATE(Leyendas!$A$2)</f>
        <v>2020</v>
      </c>
      <c r="C44" s="23">
        <v>40</v>
      </c>
      <c r="D44" s="24"/>
      <c r="E44" s="24"/>
      <c r="F44" s="24"/>
      <c r="G44" s="24"/>
      <c r="H44" s="24"/>
      <c r="I44" s="24"/>
      <c r="J44" s="24"/>
      <c r="K44" s="24"/>
      <c r="L44" s="24"/>
    </row>
    <row r="45" spans="1:12" ht="15.75" x14ac:dyDescent="0.25">
      <c r="A45" s="1" t="str">
        <f>IF(Leyendas!$E$2&lt;&gt;"",Leyendas!$E$2,IF(Leyendas!$D$2&lt;&gt;"",Leyendas!$D$2,Leyendas!$C$2))</f>
        <v>Hospital 01</v>
      </c>
      <c r="B45" s="1" t="str">
        <f>CONCATENATE(Leyendas!$A$2)</f>
        <v>2020</v>
      </c>
      <c r="C45" s="23">
        <v>41</v>
      </c>
      <c r="D45" s="24"/>
      <c r="E45" s="24"/>
      <c r="F45" s="24"/>
      <c r="G45" s="24"/>
      <c r="H45" s="24"/>
      <c r="I45" s="24"/>
      <c r="J45" s="24"/>
      <c r="K45" s="24"/>
      <c r="L45" s="24"/>
    </row>
    <row r="46" spans="1:12" ht="15.75" x14ac:dyDescent="0.25">
      <c r="A46" s="1" t="str">
        <f>IF(Leyendas!$E$2&lt;&gt;"",Leyendas!$E$2,IF(Leyendas!$D$2&lt;&gt;"",Leyendas!$D$2,Leyendas!$C$2))</f>
        <v>Hospital 01</v>
      </c>
      <c r="B46" s="1" t="str">
        <f>CONCATENATE(Leyendas!$A$2)</f>
        <v>2020</v>
      </c>
      <c r="C46" s="23">
        <v>42</v>
      </c>
      <c r="D46" s="24"/>
      <c r="E46" s="24"/>
      <c r="F46" s="24"/>
      <c r="G46" s="24"/>
      <c r="H46" s="24"/>
      <c r="I46" s="24"/>
      <c r="J46" s="24"/>
      <c r="K46" s="24"/>
      <c r="L46" s="24"/>
    </row>
    <row r="47" spans="1:12" ht="15.75" x14ac:dyDescent="0.25">
      <c r="A47" s="1" t="str">
        <f>IF(Leyendas!$E$2&lt;&gt;"",Leyendas!$E$2,IF(Leyendas!$D$2&lt;&gt;"",Leyendas!$D$2,Leyendas!$C$2))</f>
        <v>Hospital 01</v>
      </c>
      <c r="B47" s="1" t="str">
        <f>CONCATENATE(Leyendas!$A$2)</f>
        <v>2020</v>
      </c>
      <c r="C47" s="23">
        <v>43</v>
      </c>
      <c r="D47" s="24"/>
      <c r="E47" s="24"/>
      <c r="F47" s="24"/>
      <c r="G47" s="24"/>
      <c r="H47" s="24"/>
      <c r="I47" s="24"/>
      <c r="J47" s="24"/>
      <c r="K47" s="24"/>
      <c r="L47" s="24"/>
    </row>
    <row r="48" spans="1:12" ht="15.75" x14ac:dyDescent="0.25">
      <c r="A48" s="1" t="str">
        <f>IF(Leyendas!$E$2&lt;&gt;"",Leyendas!$E$2,IF(Leyendas!$D$2&lt;&gt;"",Leyendas!$D$2,Leyendas!$C$2))</f>
        <v>Hospital 01</v>
      </c>
      <c r="B48" s="1" t="str">
        <f>CONCATENATE(Leyendas!$A$2)</f>
        <v>2020</v>
      </c>
      <c r="C48" s="23">
        <v>44</v>
      </c>
      <c r="D48" s="24"/>
      <c r="E48" s="24"/>
      <c r="F48" s="24"/>
      <c r="G48" s="24"/>
      <c r="H48" s="24"/>
      <c r="I48" s="24"/>
      <c r="J48" s="24"/>
      <c r="K48" s="24"/>
      <c r="L48" s="24"/>
    </row>
    <row r="49" spans="1:12" ht="15.75" x14ac:dyDescent="0.25">
      <c r="A49" s="1" t="str">
        <f>IF(Leyendas!$E$2&lt;&gt;"",Leyendas!$E$2,IF(Leyendas!$D$2&lt;&gt;"",Leyendas!$D$2,Leyendas!$C$2))</f>
        <v>Hospital 01</v>
      </c>
      <c r="B49" s="1" t="str">
        <f>CONCATENATE(Leyendas!$A$2)</f>
        <v>2020</v>
      </c>
      <c r="C49" s="23">
        <v>45</v>
      </c>
      <c r="D49" s="24"/>
      <c r="E49" s="24"/>
      <c r="F49" s="24"/>
      <c r="G49" s="24"/>
      <c r="H49" s="24"/>
      <c r="I49" s="24"/>
      <c r="J49" s="24"/>
      <c r="K49" s="24"/>
      <c r="L49" s="24"/>
    </row>
    <row r="50" spans="1:12" ht="15.75" x14ac:dyDescent="0.25">
      <c r="A50" s="1" t="str">
        <f>IF(Leyendas!$E$2&lt;&gt;"",Leyendas!$E$2,IF(Leyendas!$D$2&lt;&gt;"",Leyendas!$D$2,Leyendas!$C$2))</f>
        <v>Hospital 01</v>
      </c>
      <c r="B50" s="1" t="str">
        <f>CONCATENATE(Leyendas!$A$2)</f>
        <v>2020</v>
      </c>
      <c r="C50" s="23">
        <v>46</v>
      </c>
      <c r="D50" s="24"/>
      <c r="E50" s="24"/>
      <c r="F50" s="24"/>
      <c r="G50" s="24"/>
      <c r="H50" s="24"/>
      <c r="I50" s="24"/>
      <c r="J50" s="24"/>
      <c r="K50" s="24"/>
      <c r="L50" s="24"/>
    </row>
    <row r="51" spans="1:12" ht="15.75" x14ac:dyDescent="0.25">
      <c r="A51" s="1" t="str">
        <f>IF(Leyendas!$E$2&lt;&gt;"",Leyendas!$E$2,IF(Leyendas!$D$2&lt;&gt;"",Leyendas!$D$2,Leyendas!$C$2))</f>
        <v>Hospital 01</v>
      </c>
      <c r="B51" s="1" t="str">
        <f>CONCATENATE(Leyendas!$A$2)</f>
        <v>2020</v>
      </c>
      <c r="C51" s="23">
        <v>47</v>
      </c>
      <c r="D51" s="24"/>
      <c r="E51" s="24"/>
      <c r="F51" s="24"/>
      <c r="G51" s="24"/>
      <c r="H51" s="24"/>
      <c r="I51" s="24"/>
      <c r="J51" s="24"/>
      <c r="K51" s="24"/>
      <c r="L51" s="24"/>
    </row>
    <row r="52" spans="1:12" ht="15.75" x14ac:dyDescent="0.25">
      <c r="A52" s="1" t="str">
        <f>IF(Leyendas!$E$2&lt;&gt;"",Leyendas!$E$2,IF(Leyendas!$D$2&lt;&gt;"",Leyendas!$D$2,Leyendas!$C$2))</f>
        <v>Hospital 01</v>
      </c>
      <c r="B52" s="1" t="str">
        <f>CONCATENATE(Leyendas!$A$2)</f>
        <v>2020</v>
      </c>
      <c r="C52" s="23">
        <v>48</v>
      </c>
      <c r="D52" s="24"/>
      <c r="E52" s="24"/>
      <c r="F52" s="24"/>
      <c r="G52" s="24"/>
      <c r="H52" s="24"/>
      <c r="I52" s="24"/>
      <c r="J52" s="24"/>
      <c r="K52" s="24"/>
      <c r="L52" s="24"/>
    </row>
    <row r="53" spans="1:12" ht="15.75" x14ac:dyDescent="0.25">
      <c r="A53" s="1" t="str">
        <f>IF(Leyendas!$E$2&lt;&gt;"",Leyendas!$E$2,IF(Leyendas!$D$2&lt;&gt;"",Leyendas!$D$2,Leyendas!$C$2))</f>
        <v>Hospital 01</v>
      </c>
      <c r="B53" s="1" t="str">
        <f>CONCATENATE(Leyendas!$A$2)</f>
        <v>2020</v>
      </c>
      <c r="C53" s="23">
        <v>49</v>
      </c>
      <c r="D53" s="24"/>
      <c r="E53" s="24"/>
      <c r="F53" s="24"/>
      <c r="G53" s="24"/>
      <c r="H53" s="24"/>
      <c r="I53" s="24"/>
      <c r="J53" s="24"/>
      <c r="K53" s="24"/>
      <c r="L53" s="24"/>
    </row>
    <row r="54" spans="1:12" ht="15.75" x14ac:dyDescent="0.25">
      <c r="A54" s="1" t="str">
        <f>IF(Leyendas!$E$2&lt;&gt;"",Leyendas!$E$2,IF(Leyendas!$D$2&lt;&gt;"",Leyendas!$D$2,Leyendas!$C$2))</f>
        <v>Hospital 01</v>
      </c>
      <c r="B54" s="1" t="str">
        <f>CONCATENATE(Leyendas!$A$2)</f>
        <v>2020</v>
      </c>
      <c r="C54" s="23">
        <v>50</v>
      </c>
      <c r="D54" s="24"/>
      <c r="E54" s="24"/>
      <c r="F54" s="24"/>
      <c r="G54" s="24"/>
      <c r="H54" s="24"/>
      <c r="I54" s="24"/>
      <c r="J54" s="24"/>
      <c r="K54" s="24"/>
      <c r="L54" s="24"/>
    </row>
    <row r="55" spans="1:12" ht="15.75" x14ac:dyDescent="0.25">
      <c r="A55" s="1" t="str">
        <f>IF(Leyendas!$E$2&lt;&gt;"",Leyendas!$E$2,IF(Leyendas!$D$2&lt;&gt;"",Leyendas!$D$2,Leyendas!$C$2))</f>
        <v>Hospital 01</v>
      </c>
      <c r="B55" s="1" t="str">
        <f>CONCATENATE(Leyendas!$A$2)</f>
        <v>2020</v>
      </c>
      <c r="C55" s="23">
        <v>51</v>
      </c>
      <c r="D55" s="24"/>
      <c r="E55" s="24"/>
      <c r="F55" s="24"/>
      <c r="G55" s="24"/>
      <c r="H55" s="24"/>
      <c r="I55" s="24"/>
      <c r="J55" s="24"/>
      <c r="K55" s="24"/>
      <c r="L55" s="24"/>
    </row>
    <row r="56" spans="1:12" ht="16.5" thickBot="1" x14ac:dyDescent="0.3">
      <c r="A56" s="1" t="str">
        <f>IF(Leyendas!$E$2&lt;&gt;"",Leyendas!$E$2,IF(Leyendas!$D$2&lt;&gt;"",Leyendas!$D$2,Leyendas!$C$2))</f>
        <v>Hospital 01</v>
      </c>
      <c r="B56" s="1" t="str">
        <f>CONCATENATE(Leyendas!$A$2)</f>
        <v>2020</v>
      </c>
      <c r="C56" s="23">
        <v>52</v>
      </c>
      <c r="D56" s="24"/>
      <c r="E56" s="24"/>
      <c r="F56" s="24"/>
      <c r="G56" s="24"/>
      <c r="H56" s="24"/>
      <c r="I56" s="24"/>
      <c r="J56" s="24"/>
      <c r="K56" s="24"/>
      <c r="L56" s="24"/>
    </row>
    <row r="57" spans="1:12" ht="15.75" thickBot="1" x14ac:dyDescent="0.3">
      <c r="B57" s="44"/>
      <c r="C57" s="35" t="s">
        <v>85</v>
      </c>
      <c r="D57" s="36">
        <f>SUM(D$5:D56)</f>
        <v>0</v>
      </c>
      <c r="E57" s="36">
        <f>SUM(E$5:E56)</f>
        <v>0</v>
      </c>
      <c r="F57" s="36">
        <f>SUM(F$5:F56)</f>
        <v>0</v>
      </c>
      <c r="G57" s="36">
        <f>SUM(G$5:G56)</f>
        <v>0</v>
      </c>
      <c r="H57" s="36">
        <f>SUM(H$5:H56)</f>
        <v>0</v>
      </c>
      <c r="I57" s="36">
        <f>SUM(I$5:I56)</f>
        <v>0</v>
      </c>
      <c r="J57" s="36">
        <f>SUM(J$5:J56)</f>
        <v>0</v>
      </c>
      <c r="K57" s="36">
        <f>SUM(K$5:K56)</f>
        <v>0</v>
      </c>
      <c r="L57" s="36">
        <f>SUM(L$5:L56)</f>
        <v>0</v>
      </c>
    </row>
  </sheetData>
  <mergeCells count="3">
    <mergeCell ref="A1:L1"/>
    <mergeCell ref="A2:L2"/>
    <mergeCell ref="A3:L3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18:A128"/>
  <sheetViews>
    <sheetView zoomScale="60" zoomScaleNormal="6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Virus Identificados (natl)</vt:lpstr>
      <vt:lpstr>Leyendas</vt:lpstr>
      <vt:lpstr>Virus Influenza (departamento)</vt:lpstr>
      <vt:lpstr>Virus VSR (departamento)</vt:lpstr>
      <vt:lpstr>Virus SARS-CoV-2 (departamento)</vt:lpstr>
      <vt:lpstr>Gráficos</vt:lpstr>
      <vt:lpstr>EndDateRepo</vt:lpstr>
      <vt:lpstr>MonthLabelRepo</vt:lpstr>
      <vt:lpstr>MonthRepo</vt:lpstr>
      <vt:lpstr>Range_CVXSeries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CAFQ</cp:lastModifiedBy>
  <dcterms:created xsi:type="dcterms:W3CDTF">2017-08-24T15:06:48Z</dcterms:created>
  <dcterms:modified xsi:type="dcterms:W3CDTF">2020-04-16T16:55:11Z</dcterms:modified>
</cp:coreProperties>
</file>