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drawings/drawing9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odeName="ThisWorkbook" autoCompressPictures="0"/>
  <bookViews>
    <workbookView xWindow="0" yWindow="0" windowWidth="28800" windowHeight="16140" tabRatio="930"/>
  </bookViews>
  <sheets>
    <sheet name="Variables cualitativas" sheetId="17" r:id="rId1"/>
    <sheet name="Virus IRAG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Leyendas" sheetId="22" state="hidden" r:id="rId8"/>
    <sheet name="All Calculations" sheetId="26" state="hidden" r:id="rId9"/>
    <sheet name="ETI" sheetId="14" r:id="rId10"/>
    <sheet name="Virus ETI Identificados" sheetId="23" r:id="rId11"/>
    <sheet name="Gráficos Virus ETI" sheetId="27" r:id="rId12"/>
    <sheet name="CÁLCULOS" sheetId="20" state="hidden" r:id="rId13"/>
    <sheet name="Virus_INF_GEO" sheetId="28" r:id="rId14"/>
    <sheet name="Virus_VSR_GEO" sheetId="29" r:id="rId15"/>
    <sheet name="Neumonia" sheetId="15" state="hidden" r:id="rId16"/>
    <sheet name="IRA" sheetId="16" state="hidden" r:id="rId17"/>
  </sheets>
  <externalReferences>
    <externalReference r:id="rId18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11">[1]SARI!#REF!</definedName>
    <definedName name="anio2009">[1]SARI!#REF!</definedName>
    <definedName name="anio2010" localSheetId="11">[1]SARI!#REF!</definedName>
    <definedName name="anio2010">[1]SARI!#REF!</definedName>
    <definedName name="anio2011" localSheetId="11">[1]SARI!#REF!</definedName>
    <definedName name="anio2011">[1]SARI!#REF!</definedName>
    <definedName name="anio2012" localSheetId="11">[1]SARI!#REF!</definedName>
    <definedName name="anio2012">[1]SARI!#REF!</definedName>
    <definedName name="anio2013" localSheetId="11">[1]SARI!#REF!</definedName>
    <definedName name="anio2013">[1]SARI!#REF!</definedName>
    <definedName name="anio2014" localSheetId="11">[1]SARI!#REF!</definedName>
    <definedName name="anio2014">[1]SARI!#REF!</definedName>
    <definedName name="anio2015" localSheetId="11">[1]SARI!#REF!</definedName>
    <definedName name="anio2015">[1]SARI!#REF!</definedName>
    <definedName name="anio2016" localSheetId="11">[1]SARI!#REF!</definedName>
    <definedName name="anio2016">[1]SARI!#REF!</definedName>
    <definedName name="anio2017" localSheetId="11">[1]SARI!#REF!</definedName>
    <definedName name="anio2017">[1]SARI!#REF!</definedName>
    <definedName name="anio2018" localSheetId="11">[1]SARI!#REF!</definedName>
    <definedName name="anio2018">[1]SARI!#REF!</definedName>
    <definedName name="anio2020" localSheetId="11">[1]SARI!#REF!</definedName>
    <definedName name="anio2020">[1]SARI!#REF!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" i="22" l="1"/>
  <c r="A2" i="29"/>
  <c r="A2" i="28"/>
  <c r="A2" i="23"/>
  <c r="T4" i="22"/>
  <c r="K4" i="10"/>
  <c r="C4" i="13"/>
  <c r="A2" i="18"/>
  <c r="C41" i="22"/>
  <c r="C39" i="22"/>
  <c r="T3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T2" i="22"/>
  <c r="U58" i="23"/>
  <c r="V58" i="23"/>
  <c r="U58" i="18"/>
  <c r="V58" i="18"/>
  <c r="K57" i="29"/>
  <c r="L57" i="29"/>
  <c r="K57" i="28"/>
  <c r="L57" i="28"/>
  <c r="T10" i="22"/>
  <c r="T38" i="22"/>
  <c r="T34" i="22"/>
  <c r="T33" i="22"/>
  <c r="T6" i="22"/>
  <c r="AM5" i="10"/>
  <c r="AD5" i="10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20" i="23"/>
  <c r="AS21" i="23"/>
  <c r="AS22" i="23"/>
  <c r="AS23" i="23"/>
  <c r="AS24" i="23"/>
  <c r="AS25" i="23"/>
  <c r="AS26" i="23"/>
  <c r="AS27" i="23"/>
  <c r="AS28" i="23"/>
  <c r="AS29" i="23"/>
  <c r="AS30" i="23"/>
  <c r="AS31" i="23"/>
  <c r="AS32" i="23"/>
  <c r="AS33" i="23"/>
  <c r="AS34" i="23"/>
  <c r="AS35" i="23"/>
  <c r="AS36" i="23"/>
  <c r="AS37" i="23"/>
  <c r="AS38" i="23"/>
  <c r="AS39" i="23"/>
  <c r="AS40" i="23"/>
  <c r="AS41" i="23"/>
  <c r="AS42" i="23"/>
  <c r="AS43" i="23"/>
  <c r="AS44" i="23"/>
  <c r="AS45" i="23"/>
  <c r="AS46" i="23"/>
  <c r="AS47" i="23"/>
  <c r="AS48" i="23"/>
  <c r="AS49" i="23"/>
  <c r="AS50" i="23"/>
  <c r="AS51" i="23"/>
  <c r="AS52" i="23"/>
  <c r="AS53" i="23"/>
  <c r="AS54" i="23"/>
  <c r="AS55" i="23"/>
  <c r="AS56" i="23"/>
  <c r="AS57" i="23"/>
  <c r="AS6" i="23"/>
  <c r="T58" i="23"/>
  <c r="AJ21" i="26"/>
  <c r="AJ22" i="26"/>
  <c r="AJ23" i="26"/>
  <c r="AJ24" i="26"/>
  <c r="AJ25" i="26"/>
  <c r="AJ26" i="26"/>
  <c r="AJ27" i="26"/>
  <c r="AJ28" i="26"/>
  <c r="AJ29" i="26"/>
  <c r="AJ30" i="26"/>
  <c r="AJ31" i="26"/>
  <c r="AJ32" i="26"/>
  <c r="AJ33" i="26"/>
  <c r="AJ34" i="26"/>
  <c r="AJ35" i="26"/>
  <c r="AJ36" i="26"/>
  <c r="AJ37" i="26"/>
  <c r="AJ38" i="26"/>
  <c r="AJ39" i="26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76" i="26"/>
  <c r="AJ77" i="26"/>
  <c r="AJ78" i="26"/>
  <c r="AJ79" i="26"/>
  <c r="AJ80" i="26"/>
  <c r="AJ81" i="26"/>
  <c r="AJ82" i="26"/>
  <c r="AJ83" i="26"/>
  <c r="AJ84" i="26"/>
  <c r="AJ85" i="26"/>
  <c r="AJ86" i="26"/>
  <c r="AJ87" i="26"/>
  <c r="AJ88" i="26"/>
  <c r="AJ89" i="26"/>
  <c r="AJ90" i="26"/>
  <c r="AJ91" i="26"/>
  <c r="AJ92" i="26"/>
  <c r="AJ93" i="26"/>
  <c r="AJ94" i="26"/>
  <c r="AJ95" i="26"/>
  <c r="AJ96" i="26"/>
  <c r="AJ97" i="26"/>
  <c r="AJ98" i="26"/>
  <c r="AJ99" i="26"/>
  <c r="AJ100" i="26"/>
  <c r="AJ101" i="26"/>
  <c r="AJ102" i="26"/>
  <c r="AJ103" i="26"/>
  <c r="AJ104" i="26"/>
  <c r="AJ105" i="26"/>
  <c r="AJ106" i="26"/>
  <c r="AJ107" i="26"/>
  <c r="AJ108" i="26"/>
  <c r="AJ109" i="26"/>
  <c r="AJ110" i="26"/>
  <c r="AJ111" i="26"/>
  <c r="AJ112" i="26"/>
  <c r="AJ113" i="26"/>
  <c r="AJ114" i="26"/>
  <c r="AJ115" i="26"/>
  <c r="AJ116" i="26"/>
  <c r="AJ117" i="26"/>
  <c r="AJ118" i="26"/>
  <c r="AJ119" i="26"/>
  <c r="AJ120" i="26"/>
  <c r="AJ121" i="26"/>
  <c r="AJ122" i="26"/>
  <c r="AJ123" i="26"/>
  <c r="AJ124" i="26"/>
  <c r="AJ125" i="26"/>
  <c r="AJ126" i="26"/>
  <c r="AJ127" i="26"/>
  <c r="AJ128" i="26"/>
  <c r="AJ129" i="26"/>
  <c r="AJ130" i="26"/>
  <c r="AJ131" i="26"/>
  <c r="AJ132" i="26"/>
  <c r="AJ133" i="26"/>
  <c r="AJ134" i="26"/>
  <c r="AJ135" i="26"/>
  <c r="AJ136" i="26"/>
  <c r="AJ137" i="26"/>
  <c r="AJ138" i="26"/>
  <c r="AJ139" i="26"/>
  <c r="AJ140" i="26"/>
  <c r="AJ141" i="26"/>
  <c r="AJ142" i="26"/>
  <c r="AJ143" i="26"/>
  <c r="AJ144" i="26"/>
  <c r="AJ145" i="26"/>
  <c r="AJ146" i="26"/>
  <c r="AJ147" i="26"/>
  <c r="AJ148" i="26"/>
  <c r="AJ149" i="26"/>
  <c r="AJ150" i="26"/>
  <c r="AJ151" i="26"/>
  <c r="AJ152" i="26"/>
  <c r="AJ153" i="26"/>
  <c r="AJ154" i="26"/>
  <c r="AJ155" i="26"/>
  <c r="AJ156" i="26"/>
  <c r="AJ157" i="26"/>
  <c r="AJ158" i="26"/>
  <c r="AJ159" i="26"/>
  <c r="AJ160" i="26"/>
  <c r="AJ161" i="26"/>
  <c r="AJ162" i="26"/>
  <c r="AJ163" i="26"/>
  <c r="AJ164" i="26"/>
  <c r="AJ165" i="26"/>
  <c r="AJ166" i="26"/>
  <c r="AJ167" i="26"/>
  <c r="AJ168" i="26"/>
  <c r="AJ169" i="26"/>
  <c r="AJ170" i="26"/>
  <c r="AJ171" i="26"/>
  <c r="AJ172" i="26"/>
  <c r="AJ173" i="26"/>
  <c r="AJ174" i="26"/>
  <c r="AJ175" i="26"/>
  <c r="AJ176" i="26"/>
  <c r="AJ177" i="26"/>
  <c r="AJ178" i="26"/>
  <c r="AJ179" i="26"/>
  <c r="AJ180" i="26"/>
  <c r="AJ181" i="26"/>
  <c r="AJ182" i="26"/>
  <c r="AJ183" i="26"/>
  <c r="AJ184" i="26"/>
  <c r="AJ185" i="26"/>
  <c r="AJ186" i="26"/>
  <c r="AJ187" i="26"/>
  <c r="AJ188" i="26"/>
  <c r="AJ189" i="26"/>
  <c r="AJ190" i="26"/>
  <c r="AJ191" i="26"/>
  <c r="AJ192" i="26"/>
  <c r="AJ193" i="26"/>
  <c r="AJ194" i="26"/>
  <c r="AJ195" i="26"/>
  <c r="AJ196" i="26"/>
  <c r="AJ197" i="26"/>
  <c r="AJ198" i="26"/>
  <c r="AJ199" i="26"/>
  <c r="AJ200" i="26"/>
  <c r="AJ201" i="26"/>
  <c r="AJ202" i="26"/>
  <c r="AJ203" i="26"/>
  <c r="AJ204" i="26"/>
  <c r="AJ205" i="26"/>
  <c r="AJ206" i="26"/>
  <c r="AJ207" i="26"/>
  <c r="AJ208" i="26"/>
  <c r="AJ209" i="26"/>
  <c r="AJ210" i="26"/>
  <c r="AJ211" i="26"/>
  <c r="AJ212" i="26"/>
  <c r="AJ213" i="26"/>
  <c r="AJ214" i="26"/>
  <c r="AJ215" i="26"/>
  <c r="AJ216" i="26"/>
  <c r="AJ217" i="26"/>
  <c r="AJ218" i="26"/>
  <c r="AJ219" i="26"/>
  <c r="AJ220" i="26"/>
  <c r="AJ221" i="26"/>
  <c r="AJ222" i="26"/>
  <c r="AJ223" i="26"/>
  <c r="AJ224" i="26"/>
  <c r="AJ225" i="26"/>
  <c r="AJ226" i="26"/>
  <c r="AJ227" i="26"/>
  <c r="AJ228" i="26"/>
  <c r="AJ229" i="26"/>
  <c r="AJ230" i="26"/>
  <c r="AJ231" i="26"/>
  <c r="AJ232" i="26"/>
  <c r="AJ233" i="26"/>
  <c r="AJ234" i="26"/>
  <c r="AJ235" i="26"/>
  <c r="AJ236" i="26"/>
  <c r="AJ237" i="26"/>
  <c r="AJ238" i="26"/>
  <c r="AJ239" i="26"/>
  <c r="AJ240" i="26"/>
  <c r="AJ241" i="26"/>
  <c r="AJ242" i="26"/>
  <c r="AJ243" i="26"/>
  <c r="AJ244" i="26"/>
  <c r="AJ245" i="26"/>
  <c r="AJ246" i="26"/>
  <c r="AJ247" i="26"/>
  <c r="AJ248" i="26"/>
  <c r="AJ249" i="26"/>
  <c r="AJ250" i="26"/>
  <c r="AJ251" i="26"/>
  <c r="AJ252" i="26"/>
  <c r="AJ253" i="26"/>
  <c r="AJ254" i="26"/>
  <c r="AJ255" i="26"/>
  <c r="AJ256" i="26"/>
  <c r="AJ257" i="26"/>
  <c r="AJ258" i="26"/>
  <c r="AJ259" i="26"/>
  <c r="AJ260" i="26"/>
  <c r="AJ261" i="26"/>
  <c r="AJ262" i="26"/>
  <c r="AJ263" i="26"/>
  <c r="AJ264" i="26"/>
  <c r="AJ265" i="26"/>
  <c r="AJ266" i="26"/>
  <c r="AJ267" i="26"/>
  <c r="AJ268" i="26"/>
  <c r="AJ269" i="26"/>
  <c r="AJ270" i="26"/>
  <c r="AJ271" i="26"/>
  <c r="AJ272" i="26"/>
  <c r="AJ273" i="26"/>
  <c r="AJ274" i="26"/>
  <c r="AJ275" i="26"/>
  <c r="AJ276" i="26"/>
  <c r="AJ277" i="26"/>
  <c r="AJ278" i="26"/>
  <c r="AJ279" i="26"/>
  <c r="AJ280" i="26"/>
  <c r="AJ281" i="26"/>
  <c r="AJ282" i="26"/>
  <c r="AJ283" i="26"/>
  <c r="AJ284" i="26"/>
  <c r="AJ285" i="26"/>
  <c r="AJ286" i="26"/>
  <c r="AJ287" i="26"/>
  <c r="AJ288" i="26"/>
  <c r="AJ289" i="26"/>
  <c r="AJ290" i="26"/>
  <c r="AJ291" i="26"/>
  <c r="AJ292" i="26"/>
  <c r="AJ293" i="26"/>
  <c r="AJ294" i="26"/>
  <c r="AJ295" i="26"/>
  <c r="AJ296" i="26"/>
  <c r="AJ297" i="26"/>
  <c r="AJ298" i="26"/>
  <c r="AJ299" i="26"/>
  <c r="AJ300" i="26"/>
  <c r="AJ301" i="26"/>
  <c r="AJ302" i="26"/>
  <c r="AJ303" i="26"/>
  <c r="AJ304" i="26"/>
  <c r="AJ305" i="26"/>
  <c r="AJ306" i="26"/>
  <c r="AJ307" i="26"/>
  <c r="AJ308" i="26"/>
  <c r="AJ309" i="26"/>
  <c r="AJ310" i="26"/>
  <c r="AJ311" i="26"/>
  <c r="AJ312" i="26"/>
  <c r="AJ313" i="26"/>
  <c r="AJ314" i="26"/>
  <c r="AJ315" i="26"/>
  <c r="AJ316" i="26"/>
  <c r="AJ317" i="26"/>
  <c r="AJ318" i="26"/>
  <c r="AJ319" i="26"/>
  <c r="AJ320" i="26"/>
  <c r="AJ321" i="26"/>
  <c r="AJ322" i="26"/>
  <c r="AJ323" i="26"/>
  <c r="AJ324" i="26"/>
  <c r="AJ325" i="26"/>
  <c r="AJ326" i="26"/>
  <c r="AJ327" i="26"/>
  <c r="AJ328" i="26"/>
  <c r="AJ329" i="26"/>
  <c r="AJ330" i="26"/>
  <c r="AJ331" i="26"/>
  <c r="AJ332" i="26"/>
  <c r="AJ333" i="26"/>
  <c r="AJ334" i="26"/>
  <c r="AJ335" i="26"/>
  <c r="AJ336" i="26"/>
  <c r="AJ337" i="26"/>
  <c r="AJ338" i="26"/>
  <c r="AJ339" i="26"/>
  <c r="AJ340" i="26"/>
  <c r="AJ341" i="26"/>
  <c r="AJ342" i="26"/>
  <c r="AJ343" i="26"/>
  <c r="AJ344" i="26"/>
  <c r="AJ345" i="26"/>
  <c r="AJ346" i="26"/>
  <c r="AJ347" i="26"/>
  <c r="AJ348" i="26"/>
  <c r="AJ349" i="26"/>
  <c r="AJ350" i="26"/>
  <c r="AJ351" i="26"/>
  <c r="AJ352" i="26"/>
  <c r="AJ353" i="26"/>
  <c r="AJ354" i="26"/>
  <c r="AJ355" i="26"/>
  <c r="AJ356" i="26"/>
  <c r="AJ357" i="26"/>
  <c r="AJ358" i="26"/>
  <c r="AJ359" i="26"/>
  <c r="AJ360" i="26"/>
  <c r="AJ361" i="26"/>
  <c r="AJ362" i="26"/>
  <c r="AJ363" i="26"/>
  <c r="AJ364" i="26"/>
  <c r="AJ365" i="26"/>
  <c r="AJ366" i="26"/>
  <c r="AJ367" i="26"/>
  <c r="AJ368" i="26"/>
  <c r="AJ369" i="26"/>
  <c r="AJ370" i="26"/>
  <c r="AJ371" i="26"/>
  <c r="AJ372" i="26"/>
  <c r="AJ373" i="26"/>
  <c r="AJ374" i="26"/>
  <c r="AJ375" i="26"/>
  <c r="AJ376" i="26"/>
  <c r="AJ377" i="26"/>
  <c r="AJ378" i="26"/>
  <c r="AJ379" i="26"/>
  <c r="AJ380" i="26"/>
  <c r="AJ381" i="26"/>
  <c r="AJ382" i="26"/>
  <c r="AJ383" i="26"/>
  <c r="AJ384" i="26"/>
  <c r="AJ385" i="26"/>
  <c r="AJ386" i="26"/>
  <c r="AJ387" i="26"/>
  <c r="AJ388" i="26"/>
  <c r="AJ389" i="26"/>
  <c r="AJ390" i="26"/>
  <c r="AJ391" i="26"/>
  <c r="AJ392" i="26"/>
  <c r="AJ393" i="26"/>
  <c r="AJ394" i="26"/>
  <c r="AJ395" i="26"/>
  <c r="AJ396" i="26"/>
  <c r="AJ397" i="26"/>
  <c r="AJ398" i="26"/>
  <c r="AJ399" i="26"/>
  <c r="AJ400" i="26"/>
  <c r="AJ401" i="26"/>
  <c r="AJ402" i="26"/>
  <c r="AJ403" i="26"/>
  <c r="AJ404" i="26"/>
  <c r="AJ405" i="26"/>
  <c r="AJ406" i="26"/>
  <c r="AJ407" i="26"/>
  <c r="AJ408" i="26"/>
  <c r="AJ409" i="26"/>
  <c r="AJ410" i="26"/>
  <c r="AJ411" i="26"/>
  <c r="AJ412" i="26"/>
  <c r="AJ413" i="26"/>
  <c r="AJ414" i="26"/>
  <c r="AJ415" i="26"/>
  <c r="AJ416" i="26"/>
  <c r="AJ417" i="26"/>
  <c r="AJ418" i="26"/>
  <c r="AJ419" i="26"/>
  <c r="AJ420" i="26"/>
  <c r="AJ421" i="26"/>
  <c r="AJ422" i="26"/>
  <c r="AJ423" i="26"/>
  <c r="AJ424" i="26"/>
  <c r="AJ425" i="26"/>
  <c r="AJ426" i="26"/>
  <c r="AJ12" i="26"/>
  <c r="AJ13" i="26"/>
  <c r="AJ14" i="26"/>
  <c r="AJ15" i="26"/>
  <c r="AJ16" i="26"/>
  <c r="AJ17" i="26"/>
  <c r="AJ18" i="26"/>
  <c r="AJ19" i="26"/>
  <c r="AJ20" i="26"/>
  <c r="AJ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AI24" i="26"/>
  <c r="AI25" i="26"/>
  <c r="AI26" i="26"/>
  <c r="AI27" i="26"/>
  <c r="AI28" i="26"/>
  <c r="AI29" i="26"/>
  <c r="AI30" i="26"/>
  <c r="AI31" i="26"/>
  <c r="AI32" i="26"/>
  <c r="AI33" i="26"/>
  <c r="AI34" i="26"/>
  <c r="AI35" i="26"/>
  <c r="AI36" i="26"/>
  <c r="AI37" i="26"/>
  <c r="AI38" i="26"/>
  <c r="AI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79" i="26"/>
  <c r="AI80" i="26"/>
  <c r="AI81" i="26"/>
  <c r="AI82" i="26"/>
  <c r="AI83" i="26"/>
  <c r="AI84" i="26"/>
  <c r="AI85" i="26"/>
  <c r="AI86" i="26"/>
  <c r="AI87" i="26"/>
  <c r="AI88" i="26"/>
  <c r="AI89" i="26"/>
  <c r="AI90" i="26"/>
  <c r="AI91" i="26"/>
  <c r="AI92" i="26"/>
  <c r="AI93" i="26"/>
  <c r="AI94" i="26"/>
  <c r="AI95" i="26"/>
  <c r="AI96" i="26"/>
  <c r="AI97" i="26"/>
  <c r="AI98" i="26"/>
  <c r="AI99" i="26"/>
  <c r="AI100" i="26"/>
  <c r="AI101" i="26"/>
  <c r="AI102" i="26"/>
  <c r="AI103" i="26"/>
  <c r="AI104" i="26"/>
  <c r="AI105" i="26"/>
  <c r="AI106" i="26"/>
  <c r="AI107" i="26"/>
  <c r="AI108" i="26"/>
  <c r="AI109" i="26"/>
  <c r="AI110" i="26"/>
  <c r="AI111" i="26"/>
  <c r="AI112" i="26"/>
  <c r="AI113" i="26"/>
  <c r="AI114" i="26"/>
  <c r="AI115" i="26"/>
  <c r="AI116" i="26"/>
  <c r="AI117" i="26"/>
  <c r="AI118" i="26"/>
  <c r="AI119" i="26"/>
  <c r="AI120" i="26"/>
  <c r="AI121" i="26"/>
  <c r="AI122" i="26"/>
  <c r="AI123" i="26"/>
  <c r="AI124" i="26"/>
  <c r="AI125" i="26"/>
  <c r="AI126" i="26"/>
  <c r="AI127" i="26"/>
  <c r="AI128" i="26"/>
  <c r="AI129" i="26"/>
  <c r="AI130" i="26"/>
  <c r="AI131" i="26"/>
  <c r="AI132" i="26"/>
  <c r="AI133" i="26"/>
  <c r="AI134" i="26"/>
  <c r="AI135" i="26"/>
  <c r="AI136" i="26"/>
  <c r="AI137" i="26"/>
  <c r="AI138" i="26"/>
  <c r="AI139" i="26"/>
  <c r="AI140" i="26"/>
  <c r="AI141" i="26"/>
  <c r="AI142" i="26"/>
  <c r="AI143" i="26"/>
  <c r="AI144" i="26"/>
  <c r="AI145" i="26"/>
  <c r="AI146" i="26"/>
  <c r="AI147" i="26"/>
  <c r="AI148" i="26"/>
  <c r="AI149" i="26"/>
  <c r="AI150" i="26"/>
  <c r="AI151" i="26"/>
  <c r="AI152" i="26"/>
  <c r="AI153" i="26"/>
  <c r="AI154" i="26"/>
  <c r="AI155" i="26"/>
  <c r="AI156" i="26"/>
  <c r="AI157" i="26"/>
  <c r="AI158" i="26"/>
  <c r="AI159" i="26"/>
  <c r="AI160" i="26"/>
  <c r="AI161" i="26"/>
  <c r="AI162" i="26"/>
  <c r="AI163" i="26"/>
  <c r="AI164" i="26"/>
  <c r="AI165" i="26"/>
  <c r="AI166" i="26"/>
  <c r="AI167" i="26"/>
  <c r="AI168" i="26"/>
  <c r="AI169" i="26"/>
  <c r="AI170" i="26"/>
  <c r="AI171" i="26"/>
  <c r="AI172" i="26"/>
  <c r="AI173" i="26"/>
  <c r="AI174" i="26"/>
  <c r="AI175" i="26"/>
  <c r="AI176" i="26"/>
  <c r="AI177" i="26"/>
  <c r="AI178" i="26"/>
  <c r="AI179" i="26"/>
  <c r="AI180" i="26"/>
  <c r="AI181" i="26"/>
  <c r="AI182" i="26"/>
  <c r="AI183" i="26"/>
  <c r="AI184" i="26"/>
  <c r="AI185" i="26"/>
  <c r="AI186" i="26"/>
  <c r="AI187" i="26"/>
  <c r="AI188" i="26"/>
  <c r="AI189" i="26"/>
  <c r="AI190" i="26"/>
  <c r="AI191" i="26"/>
  <c r="AI192" i="26"/>
  <c r="AI193" i="26"/>
  <c r="AI194" i="26"/>
  <c r="AI195" i="26"/>
  <c r="AI196" i="26"/>
  <c r="AI197" i="26"/>
  <c r="AI198" i="26"/>
  <c r="AI199" i="26"/>
  <c r="AI200" i="26"/>
  <c r="AI201" i="26"/>
  <c r="AI202" i="26"/>
  <c r="AI203" i="26"/>
  <c r="AI204" i="26"/>
  <c r="AI205" i="26"/>
  <c r="AI206" i="26"/>
  <c r="AI207" i="26"/>
  <c r="AI208" i="26"/>
  <c r="AI209" i="26"/>
  <c r="AI210" i="26"/>
  <c r="AI211" i="26"/>
  <c r="AI212" i="26"/>
  <c r="AI213" i="26"/>
  <c r="AI214" i="26"/>
  <c r="AI215" i="26"/>
  <c r="AI216" i="26"/>
  <c r="AI217" i="26"/>
  <c r="AI218" i="26"/>
  <c r="AI219" i="26"/>
  <c r="AI220" i="26"/>
  <c r="AI221" i="26"/>
  <c r="AI222" i="26"/>
  <c r="AI223" i="26"/>
  <c r="AI224" i="26"/>
  <c r="AI225" i="26"/>
  <c r="AI226" i="26"/>
  <c r="AI227" i="26"/>
  <c r="AI228" i="26"/>
  <c r="AI229" i="26"/>
  <c r="AI230" i="26"/>
  <c r="AI231" i="26"/>
  <c r="AI232" i="26"/>
  <c r="AI233" i="26"/>
  <c r="AI234" i="26"/>
  <c r="AI235" i="26"/>
  <c r="AI236" i="26"/>
  <c r="AI237" i="26"/>
  <c r="AI238" i="26"/>
  <c r="AI239" i="26"/>
  <c r="AI240" i="26"/>
  <c r="AI241" i="26"/>
  <c r="AI242" i="26"/>
  <c r="AI243" i="26"/>
  <c r="AI244" i="26"/>
  <c r="AI245" i="26"/>
  <c r="AI246" i="26"/>
  <c r="AI247" i="26"/>
  <c r="AI248" i="26"/>
  <c r="AI249" i="26"/>
  <c r="AI250" i="26"/>
  <c r="AI251" i="26"/>
  <c r="AI252" i="26"/>
  <c r="AI253" i="26"/>
  <c r="AI254" i="26"/>
  <c r="AI255" i="26"/>
  <c r="AI256" i="26"/>
  <c r="AI257" i="26"/>
  <c r="AI258" i="26"/>
  <c r="AI259" i="26"/>
  <c r="AI260" i="26"/>
  <c r="AI261" i="26"/>
  <c r="AI262" i="26"/>
  <c r="AI263" i="26"/>
  <c r="AI264" i="26"/>
  <c r="AI265" i="26"/>
  <c r="AI266" i="26"/>
  <c r="AI267" i="26"/>
  <c r="AI268" i="26"/>
  <c r="AI269" i="26"/>
  <c r="AI270" i="26"/>
  <c r="AI271" i="26"/>
  <c r="AI272" i="26"/>
  <c r="AI273" i="26"/>
  <c r="AI274" i="26"/>
  <c r="AI275" i="26"/>
  <c r="AI276" i="26"/>
  <c r="AI277" i="26"/>
  <c r="AI278" i="26"/>
  <c r="AI279" i="26"/>
  <c r="AI280" i="26"/>
  <c r="AI281" i="26"/>
  <c r="AI282" i="26"/>
  <c r="AI283" i="26"/>
  <c r="AI284" i="26"/>
  <c r="AI285" i="26"/>
  <c r="AI286" i="26"/>
  <c r="AI287" i="26"/>
  <c r="AI288" i="26"/>
  <c r="AI289" i="26"/>
  <c r="AI290" i="26"/>
  <c r="AI291" i="26"/>
  <c r="AI292" i="26"/>
  <c r="AI293" i="26"/>
  <c r="AI294" i="26"/>
  <c r="AI295" i="26"/>
  <c r="AI296" i="26"/>
  <c r="AI297" i="26"/>
  <c r="AI298" i="26"/>
  <c r="AI299" i="26"/>
  <c r="AI300" i="26"/>
  <c r="AI301" i="26"/>
  <c r="AI302" i="26"/>
  <c r="AI303" i="26"/>
  <c r="AI304" i="26"/>
  <c r="AI305" i="26"/>
  <c r="AI306" i="26"/>
  <c r="AI307" i="26"/>
  <c r="AI308" i="26"/>
  <c r="AI309" i="26"/>
  <c r="AI310" i="26"/>
  <c r="AI311" i="26"/>
  <c r="AI312" i="26"/>
  <c r="AI313" i="26"/>
  <c r="AI314" i="26"/>
  <c r="AI315" i="26"/>
  <c r="AI316" i="26"/>
  <c r="AI317" i="26"/>
  <c r="AI318" i="26"/>
  <c r="AI319" i="26"/>
  <c r="AI320" i="26"/>
  <c r="AI321" i="26"/>
  <c r="AI322" i="26"/>
  <c r="AI323" i="26"/>
  <c r="AI324" i="26"/>
  <c r="AI325" i="26"/>
  <c r="AI326" i="26"/>
  <c r="AI327" i="26"/>
  <c r="AI328" i="26"/>
  <c r="AI329" i="26"/>
  <c r="AI330" i="26"/>
  <c r="AI331" i="26"/>
  <c r="AI332" i="26"/>
  <c r="AI333" i="26"/>
  <c r="AI334" i="26"/>
  <c r="AI335" i="26"/>
  <c r="AI336" i="26"/>
  <c r="AI337" i="26"/>
  <c r="AI338" i="26"/>
  <c r="AI339" i="26"/>
  <c r="AI340" i="26"/>
  <c r="AI341" i="26"/>
  <c r="AI342" i="26"/>
  <c r="AI343" i="26"/>
  <c r="AI344" i="26"/>
  <c r="AI345" i="26"/>
  <c r="AI346" i="26"/>
  <c r="AI347" i="26"/>
  <c r="AI348" i="26"/>
  <c r="AI349" i="26"/>
  <c r="AI350" i="26"/>
  <c r="AI351" i="26"/>
  <c r="AI352" i="26"/>
  <c r="AI353" i="26"/>
  <c r="AI354" i="26"/>
  <c r="AI355" i="26"/>
  <c r="AI356" i="26"/>
  <c r="AI357" i="26"/>
  <c r="AI358" i="26"/>
  <c r="AI359" i="26"/>
  <c r="AI360" i="26"/>
  <c r="AI361" i="26"/>
  <c r="AI362" i="26"/>
  <c r="AI363" i="26"/>
  <c r="AI364" i="26"/>
  <c r="AI365" i="26"/>
  <c r="AI366" i="26"/>
  <c r="AI367" i="26"/>
  <c r="AI368" i="26"/>
  <c r="AI369" i="26"/>
  <c r="AI370" i="26"/>
  <c r="AI371" i="26"/>
  <c r="AI372" i="26"/>
  <c r="AI373" i="26"/>
  <c r="AI374" i="26"/>
  <c r="AI375" i="26"/>
  <c r="AI376" i="26"/>
  <c r="AI377" i="26"/>
  <c r="AI378" i="26"/>
  <c r="AI379" i="26"/>
  <c r="AI380" i="26"/>
  <c r="AI381" i="26"/>
  <c r="AI382" i="26"/>
  <c r="AI383" i="26"/>
  <c r="AI384" i="26"/>
  <c r="AI385" i="26"/>
  <c r="AI386" i="26"/>
  <c r="AI387" i="26"/>
  <c r="AI388" i="26"/>
  <c r="AI389" i="26"/>
  <c r="AI390" i="26"/>
  <c r="AI391" i="26"/>
  <c r="AI392" i="26"/>
  <c r="AI393" i="26"/>
  <c r="AI394" i="26"/>
  <c r="AI395" i="26"/>
  <c r="AI396" i="26"/>
  <c r="AI397" i="26"/>
  <c r="AI398" i="26"/>
  <c r="AI399" i="26"/>
  <c r="AI400" i="26"/>
  <c r="AI401" i="26"/>
  <c r="AI402" i="26"/>
  <c r="AI403" i="26"/>
  <c r="AI404" i="26"/>
  <c r="AI405" i="26"/>
  <c r="AI406" i="26"/>
  <c r="AI407" i="26"/>
  <c r="AI408" i="26"/>
  <c r="AI409" i="26"/>
  <c r="AI410" i="26"/>
  <c r="AI411" i="26"/>
  <c r="AI412" i="26"/>
  <c r="AI413" i="26"/>
  <c r="AI414" i="26"/>
  <c r="AI415" i="26"/>
  <c r="AI416" i="26"/>
  <c r="AI417" i="26"/>
  <c r="AI418" i="26"/>
  <c r="AI419" i="26"/>
  <c r="AI420" i="26"/>
  <c r="AI421" i="26"/>
  <c r="AI422" i="26"/>
  <c r="AI423" i="26"/>
  <c r="AI424" i="26"/>
  <c r="AI425" i="26"/>
  <c r="AI426" i="26"/>
  <c r="AI11" i="26"/>
  <c r="AE5" i="14"/>
  <c r="L3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11" i="26"/>
  <c r="AT5" i="13"/>
  <c r="U11" i="26"/>
  <c r="A3" i="29"/>
  <c r="A3" i="2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20" i="18"/>
  <c r="AS21" i="18"/>
  <c r="AS22" i="18"/>
  <c r="AS23" i="18"/>
  <c r="AS24" i="18"/>
  <c r="AS25" i="18"/>
  <c r="AS26" i="18"/>
  <c r="AS27" i="18"/>
  <c r="AS28" i="18"/>
  <c r="AS29" i="18"/>
  <c r="AS30" i="18"/>
  <c r="AS31" i="18"/>
  <c r="AS32" i="18"/>
  <c r="AS33" i="18"/>
  <c r="AS34" i="18"/>
  <c r="AS35" i="18"/>
  <c r="AS36" i="18"/>
  <c r="AS37" i="18"/>
  <c r="AS38" i="18"/>
  <c r="AS39" i="18"/>
  <c r="AS40" i="18"/>
  <c r="AS41" i="18"/>
  <c r="AS42" i="18"/>
  <c r="AS43" i="18"/>
  <c r="AS44" i="18"/>
  <c r="AS45" i="18"/>
  <c r="AS46" i="18"/>
  <c r="AS47" i="18"/>
  <c r="AS48" i="18"/>
  <c r="AS49" i="18"/>
  <c r="AS50" i="18"/>
  <c r="AS51" i="18"/>
  <c r="AS52" i="18"/>
  <c r="AS53" i="18"/>
  <c r="AS54" i="18"/>
  <c r="AS55" i="18"/>
  <c r="AS56" i="18"/>
  <c r="AS57" i="18"/>
  <c r="AS6" i="18"/>
  <c r="T58" i="18"/>
  <c r="K58" i="18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18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17" i="17"/>
  <c r="J57" i="29"/>
  <c r="I57" i="29"/>
  <c r="H57" i="29"/>
  <c r="G57" i="29"/>
  <c r="F57" i="29"/>
  <c r="E57" i="29"/>
  <c r="D57" i="29"/>
  <c r="A1" i="23"/>
  <c r="A1" i="14"/>
  <c r="J57" i="28"/>
  <c r="I57" i="28"/>
  <c r="H57" i="28"/>
  <c r="G57" i="28"/>
  <c r="F57" i="28"/>
  <c r="E57" i="28"/>
  <c r="D57" i="28"/>
  <c r="AC58" i="18"/>
  <c r="AB58" i="18"/>
  <c r="AA58" i="18"/>
  <c r="Z58" i="18"/>
  <c r="Y58" i="18"/>
  <c r="AS58" i="18"/>
  <c r="X58" i="18"/>
  <c r="W58" i="18"/>
  <c r="S58" i="18"/>
  <c r="R58" i="18"/>
  <c r="Q58" i="18"/>
  <c r="P58" i="18"/>
  <c r="O58" i="18"/>
  <c r="N58" i="18"/>
  <c r="M58" i="18"/>
  <c r="L58" i="18"/>
  <c r="J58" i="18"/>
  <c r="I58" i="18"/>
  <c r="H58" i="18"/>
  <c r="G58" i="18"/>
  <c r="F58" i="18"/>
  <c r="E58" i="18"/>
  <c r="D58" i="18"/>
  <c r="AC58" i="23"/>
  <c r="AB58" i="23"/>
  <c r="AA58" i="23"/>
  <c r="Z58" i="23"/>
  <c r="Y58" i="23"/>
  <c r="AS58" i="23"/>
  <c r="X58" i="23"/>
  <c r="W58" i="23"/>
  <c r="S58" i="23"/>
  <c r="R58" i="23"/>
  <c r="Q58" i="23"/>
  <c r="P58" i="23"/>
  <c r="O58" i="23"/>
  <c r="N58" i="23"/>
  <c r="M58" i="23"/>
  <c r="L58" i="23"/>
  <c r="J58" i="23"/>
  <c r="I58" i="23"/>
  <c r="H58" i="23"/>
  <c r="G58" i="23"/>
  <c r="F58" i="23"/>
  <c r="E58" i="23"/>
  <c r="D58" i="23"/>
  <c r="AD12" i="26"/>
  <c r="AE12" i="26"/>
  <c r="AD13" i="26"/>
  <c r="AE13" i="26"/>
  <c r="AD14" i="26"/>
  <c r="AE14" i="26"/>
  <c r="AD15" i="26"/>
  <c r="AE15" i="26"/>
  <c r="AD16" i="26"/>
  <c r="AE16" i="26"/>
  <c r="AD17" i="26"/>
  <c r="AE17" i="26"/>
  <c r="AD18" i="26"/>
  <c r="AE18" i="26"/>
  <c r="AD19" i="26"/>
  <c r="AE19" i="26"/>
  <c r="AD20" i="26"/>
  <c r="AE20" i="26"/>
  <c r="AD21" i="26"/>
  <c r="AE21" i="26"/>
  <c r="AD22" i="26"/>
  <c r="AE22" i="26"/>
  <c r="AD23" i="26"/>
  <c r="AE23" i="26"/>
  <c r="AD24" i="26"/>
  <c r="AE24" i="26"/>
  <c r="AD25" i="26"/>
  <c r="AE25" i="26"/>
  <c r="AD26" i="26"/>
  <c r="AE26" i="26"/>
  <c r="AD27" i="26"/>
  <c r="AE27" i="26"/>
  <c r="AD28" i="26"/>
  <c r="AE28" i="26"/>
  <c r="AD29" i="26"/>
  <c r="AE29" i="26"/>
  <c r="AD30" i="26"/>
  <c r="AE30" i="26"/>
  <c r="AD31" i="26"/>
  <c r="AE31" i="26"/>
  <c r="AD32" i="26"/>
  <c r="AE32" i="26"/>
  <c r="AD33" i="26"/>
  <c r="AE33" i="26"/>
  <c r="AD34" i="26"/>
  <c r="AE34" i="26"/>
  <c r="AD35" i="26"/>
  <c r="AE35" i="26"/>
  <c r="AD36" i="26"/>
  <c r="AE36" i="26"/>
  <c r="AD37" i="26"/>
  <c r="AE37" i="26"/>
  <c r="AD38" i="26"/>
  <c r="AE38" i="26"/>
  <c r="AD39" i="26"/>
  <c r="AE39" i="26"/>
  <c r="AD40" i="26"/>
  <c r="AE40" i="26"/>
  <c r="AD41" i="26"/>
  <c r="AE41" i="26"/>
  <c r="AD42" i="26"/>
  <c r="AE42" i="26"/>
  <c r="AD43" i="26"/>
  <c r="AE43" i="26"/>
  <c r="AD44" i="26"/>
  <c r="AE44" i="26"/>
  <c r="AD45" i="26"/>
  <c r="AE45" i="26"/>
  <c r="AD46" i="26"/>
  <c r="AE46" i="26"/>
  <c r="AD47" i="26"/>
  <c r="AE47" i="26"/>
  <c r="AD48" i="26"/>
  <c r="AE48" i="26"/>
  <c r="AD49" i="26"/>
  <c r="AE49" i="26"/>
  <c r="AD50" i="26"/>
  <c r="AE50" i="26"/>
  <c r="AD51" i="26"/>
  <c r="AE51" i="26"/>
  <c r="AD52" i="26"/>
  <c r="AE52" i="26"/>
  <c r="AD53" i="26"/>
  <c r="AE53" i="26"/>
  <c r="AD54" i="26"/>
  <c r="AE54" i="26"/>
  <c r="AD55" i="26"/>
  <c r="AE55" i="26"/>
  <c r="AD56" i="26"/>
  <c r="AE56" i="26"/>
  <c r="AD57" i="26"/>
  <c r="AE57" i="26"/>
  <c r="AD58" i="26"/>
  <c r="AE58" i="26"/>
  <c r="AD59" i="26"/>
  <c r="AE59" i="26"/>
  <c r="AD60" i="26"/>
  <c r="AE60" i="26"/>
  <c r="AD61" i="26"/>
  <c r="AE61" i="26"/>
  <c r="AD62" i="26"/>
  <c r="AE62" i="26"/>
  <c r="AD63" i="26"/>
  <c r="AE63" i="26"/>
  <c r="AD64" i="26"/>
  <c r="AE64" i="26"/>
  <c r="AD65" i="26"/>
  <c r="AE65" i="26"/>
  <c r="AD66" i="26"/>
  <c r="AE66" i="26"/>
  <c r="AD67" i="26"/>
  <c r="AE67" i="26"/>
  <c r="AD68" i="26"/>
  <c r="AE68" i="26"/>
  <c r="AD69" i="26"/>
  <c r="AE69" i="26"/>
  <c r="AD70" i="26"/>
  <c r="AE70" i="26"/>
  <c r="AD71" i="26"/>
  <c r="AE71" i="26"/>
  <c r="AD72" i="26"/>
  <c r="AE72" i="26"/>
  <c r="AD73" i="26"/>
  <c r="AE73" i="26"/>
  <c r="AD74" i="26"/>
  <c r="AE74" i="26"/>
  <c r="AD75" i="26"/>
  <c r="AE75" i="26"/>
  <c r="AD76" i="26"/>
  <c r="AE76" i="26"/>
  <c r="AD77" i="26"/>
  <c r="AE77" i="26"/>
  <c r="AD78" i="26"/>
  <c r="AE78" i="26"/>
  <c r="AD79" i="26"/>
  <c r="AE79" i="26"/>
  <c r="AD80" i="26"/>
  <c r="AE80" i="26"/>
  <c r="AD81" i="26"/>
  <c r="AE81" i="26"/>
  <c r="AD82" i="26"/>
  <c r="AE82" i="26"/>
  <c r="AD83" i="26"/>
  <c r="AE83" i="26"/>
  <c r="AD84" i="26"/>
  <c r="AE84" i="26"/>
  <c r="AD85" i="26"/>
  <c r="AE85" i="26"/>
  <c r="AD86" i="26"/>
  <c r="AE86" i="26"/>
  <c r="AD87" i="26"/>
  <c r="AE87" i="26"/>
  <c r="AD88" i="26"/>
  <c r="AE88" i="26"/>
  <c r="AD89" i="26"/>
  <c r="AE89" i="26"/>
  <c r="AD90" i="26"/>
  <c r="AE90" i="26"/>
  <c r="AD91" i="26"/>
  <c r="AE91" i="26"/>
  <c r="AD92" i="26"/>
  <c r="AE92" i="26"/>
  <c r="AD93" i="26"/>
  <c r="AE93" i="26"/>
  <c r="AD94" i="26"/>
  <c r="AE94" i="26"/>
  <c r="AD95" i="26"/>
  <c r="AE95" i="26"/>
  <c r="AD96" i="26"/>
  <c r="AE96" i="26"/>
  <c r="AD97" i="26"/>
  <c r="AE97" i="26"/>
  <c r="AD98" i="26"/>
  <c r="AE98" i="26"/>
  <c r="AD99" i="26"/>
  <c r="AE99" i="26"/>
  <c r="AD100" i="26"/>
  <c r="AE100" i="26"/>
  <c r="AD101" i="26"/>
  <c r="AE101" i="26"/>
  <c r="AD102" i="26"/>
  <c r="AE102" i="26"/>
  <c r="AD103" i="26"/>
  <c r="AE103" i="26"/>
  <c r="AD104" i="26"/>
  <c r="AE104" i="26"/>
  <c r="AD105" i="26"/>
  <c r="AE105" i="26"/>
  <c r="AD106" i="26"/>
  <c r="AE106" i="26"/>
  <c r="AD107" i="26"/>
  <c r="AE107" i="26"/>
  <c r="AD108" i="26"/>
  <c r="AE108" i="26"/>
  <c r="AD109" i="26"/>
  <c r="AE109" i="26"/>
  <c r="AD110" i="26"/>
  <c r="AE110" i="26"/>
  <c r="AD111" i="26"/>
  <c r="AE111" i="26"/>
  <c r="AD112" i="26"/>
  <c r="AE112" i="26"/>
  <c r="AD113" i="26"/>
  <c r="AE113" i="26"/>
  <c r="AD114" i="26"/>
  <c r="AE114" i="26"/>
  <c r="AD115" i="26"/>
  <c r="AE115" i="26"/>
  <c r="AD116" i="26"/>
  <c r="AE116" i="26"/>
  <c r="AD117" i="26"/>
  <c r="AE117" i="26"/>
  <c r="AD118" i="26"/>
  <c r="AE118" i="26"/>
  <c r="AD119" i="26"/>
  <c r="AE119" i="26"/>
  <c r="AD120" i="26"/>
  <c r="AE120" i="26"/>
  <c r="AD121" i="26"/>
  <c r="AE121" i="26"/>
  <c r="AD122" i="26"/>
  <c r="AE122" i="26"/>
  <c r="AD123" i="26"/>
  <c r="AE123" i="26"/>
  <c r="AD124" i="26"/>
  <c r="AE124" i="26"/>
  <c r="AD125" i="26"/>
  <c r="AE125" i="26"/>
  <c r="AD126" i="26"/>
  <c r="AE126" i="26"/>
  <c r="AD127" i="26"/>
  <c r="AE127" i="26"/>
  <c r="AD128" i="26"/>
  <c r="AE128" i="26"/>
  <c r="AD129" i="26"/>
  <c r="AE129" i="26"/>
  <c r="AD130" i="26"/>
  <c r="AE130" i="26"/>
  <c r="AD131" i="26"/>
  <c r="AE131" i="26"/>
  <c r="AD132" i="26"/>
  <c r="AE132" i="26"/>
  <c r="AD133" i="26"/>
  <c r="AE133" i="26"/>
  <c r="AD134" i="26"/>
  <c r="AE134" i="26"/>
  <c r="AD135" i="26"/>
  <c r="AE135" i="26"/>
  <c r="AD136" i="26"/>
  <c r="AE136" i="26"/>
  <c r="AD137" i="26"/>
  <c r="AE137" i="26"/>
  <c r="AD138" i="26"/>
  <c r="AE138" i="26"/>
  <c r="AD139" i="26"/>
  <c r="AE139" i="26"/>
  <c r="AD140" i="26"/>
  <c r="AE140" i="26"/>
  <c r="AD141" i="26"/>
  <c r="AE141" i="26"/>
  <c r="AD142" i="26"/>
  <c r="AE142" i="26"/>
  <c r="AD143" i="26"/>
  <c r="AE143" i="26"/>
  <c r="AD144" i="26"/>
  <c r="AE144" i="26"/>
  <c r="AD145" i="26"/>
  <c r="AE145" i="26"/>
  <c r="AD146" i="26"/>
  <c r="AE146" i="26"/>
  <c r="AD147" i="26"/>
  <c r="AE147" i="26"/>
  <c r="AD148" i="26"/>
  <c r="AE148" i="26"/>
  <c r="AD149" i="26"/>
  <c r="AE149" i="26"/>
  <c r="AD150" i="26"/>
  <c r="AE150" i="26"/>
  <c r="AD151" i="26"/>
  <c r="AE151" i="26"/>
  <c r="AD152" i="26"/>
  <c r="AE152" i="26"/>
  <c r="AD153" i="26"/>
  <c r="AE153" i="26"/>
  <c r="AD154" i="26"/>
  <c r="AE154" i="26"/>
  <c r="AD155" i="26"/>
  <c r="AE155" i="26"/>
  <c r="AD156" i="26"/>
  <c r="AE156" i="26"/>
  <c r="AD157" i="26"/>
  <c r="AE157" i="26"/>
  <c r="AD158" i="26"/>
  <c r="AE158" i="26"/>
  <c r="AD159" i="26"/>
  <c r="AE159" i="26"/>
  <c r="AD160" i="26"/>
  <c r="AE160" i="26"/>
  <c r="AD161" i="26"/>
  <c r="AE161" i="26"/>
  <c r="AD162" i="26"/>
  <c r="AE162" i="26"/>
  <c r="AD163" i="26"/>
  <c r="AE163" i="26"/>
  <c r="AD164" i="26"/>
  <c r="AE164" i="26"/>
  <c r="AD165" i="26"/>
  <c r="AE165" i="26"/>
  <c r="AD166" i="26"/>
  <c r="AE166" i="26"/>
  <c r="AD167" i="26"/>
  <c r="AE167" i="26"/>
  <c r="AD168" i="26"/>
  <c r="AE168" i="26"/>
  <c r="AD169" i="26"/>
  <c r="AE169" i="26"/>
  <c r="AD170" i="26"/>
  <c r="AE170" i="26"/>
  <c r="AD171" i="26"/>
  <c r="AE171" i="26"/>
  <c r="AD172" i="26"/>
  <c r="AE172" i="26"/>
  <c r="AD173" i="26"/>
  <c r="AE173" i="26"/>
  <c r="AD174" i="26"/>
  <c r="AE174" i="26"/>
  <c r="AD175" i="26"/>
  <c r="AE175" i="26"/>
  <c r="AD176" i="26"/>
  <c r="AE176" i="26"/>
  <c r="AD177" i="26"/>
  <c r="AE177" i="26"/>
  <c r="AD178" i="26"/>
  <c r="AE178" i="26"/>
  <c r="AD179" i="26"/>
  <c r="AE179" i="26"/>
  <c r="AD180" i="26"/>
  <c r="AE180" i="26"/>
  <c r="AD181" i="26"/>
  <c r="AE181" i="26"/>
  <c r="AD182" i="26"/>
  <c r="AE182" i="26"/>
  <c r="AD183" i="26"/>
  <c r="AE183" i="26"/>
  <c r="AD184" i="26"/>
  <c r="AE184" i="26"/>
  <c r="AD185" i="26"/>
  <c r="AE185" i="26"/>
  <c r="AD186" i="26"/>
  <c r="AE186" i="26"/>
  <c r="AD187" i="26"/>
  <c r="AE187" i="26"/>
  <c r="AD188" i="26"/>
  <c r="AE188" i="26"/>
  <c r="AD189" i="26"/>
  <c r="AE189" i="26"/>
  <c r="AD190" i="26"/>
  <c r="AE190" i="26"/>
  <c r="AD191" i="26"/>
  <c r="AE191" i="26"/>
  <c r="AD192" i="26"/>
  <c r="AE192" i="26"/>
  <c r="AD193" i="26"/>
  <c r="AE193" i="26"/>
  <c r="AD194" i="26"/>
  <c r="AE194" i="26"/>
  <c r="AD195" i="26"/>
  <c r="AE195" i="26"/>
  <c r="AD196" i="26"/>
  <c r="AE196" i="26"/>
  <c r="AD197" i="26"/>
  <c r="AE197" i="26"/>
  <c r="AD198" i="26"/>
  <c r="AE198" i="26"/>
  <c r="AD199" i="26"/>
  <c r="AE199" i="26"/>
  <c r="AD200" i="26"/>
  <c r="AE200" i="26"/>
  <c r="AD201" i="26"/>
  <c r="AE201" i="26"/>
  <c r="AD202" i="26"/>
  <c r="AE202" i="26"/>
  <c r="AD203" i="26"/>
  <c r="AE203" i="26"/>
  <c r="AD204" i="26"/>
  <c r="AE204" i="26"/>
  <c r="AD205" i="26"/>
  <c r="AE205" i="26"/>
  <c r="AD206" i="26"/>
  <c r="AE206" i="26"/>
  <c r="AD207" i="26"/>
  <c r="AE207" i="26"/>
  <c r="AD208" i="26"/>
  <c r="AE208" i="26"/>
  <c r="AD209" i="26"/>
  <c r="AE209" i="26"/>
  <c r="AD210" i="26"/>
  <c r="AE210" i="26"/>
  <c r="AD211" i="26"/>
  <c r="AE211" i="26"/>
  <c r="AD212" i="26"/>
  <c r="AE212" i="26"/>
  <c r="AD213" i="26"/>
  <c r="AE213" i="26"/>
  <c r="AD214" i="26"/>
  <c r="AE214" i="26"/>
  <c r="AD215" i="26"/>
  <c r="AE215" i="26"/>
  <c r="AD216" i="26"/>
  <c r="AE216" i="26"/>
  <c r="AD217" i="26"/>
  <c r="AE217" i="26"/>
  <c r="AD218" i="26"/>
  <c r="AE218" i="26"/>
  <c r="AD219" i="26"/>
  <c r="AE219" i="26"/>
  <c r="AD220" i="26"/>
  <c r="AE220" i="26"/>
  <c r="AD221" i="26"/>
  <c r="AE221" i="26"/>
  <c r="AD222" i="26"/>
  <c r="AE222" i="26"/>
  <c r="AD223" i="26"/>
  <c r="AE223" i="26"/>
  <c r="AD224" i="26"/>
  <c r="AE224" i="26"/>
  <c r="AD225" i="26"/>
  <c r="AE225" i="26"/>
  <c r="AD226" i="26"/>
  <c r="AE226" i="26"/>
  <c r="AD227" i="26"/>
  <c r="AE227" i="26"/>
  <c r="AD228" i="26"/>
  <c r="AE228" i="26"/>
  <c r="AD229" i="26"/>
  <c r="AE229" i="26"/>
  <c r="AD230" i="26"/>
  <c r="AE230" i="26"/>
  <c r="AD231" i="26"/>
  <c r="AE231" i="26"/>
  <c r="AD232" i="26"/>
  <c r="AE232" i="26"/>
  <c r="AD233" i="26"/>
  <c r="AE233" i="26"/>
  <c r="AD234" i="26"/>
  <c r="AE234" i="26"/>
  <c r="AD235" i="26"/>
  <c r="AE235" i="26"/>
  <c r="AD236" i="26"/>
  <c r="AE236" i="26"/>
  <c r="AD237" i="26"/>
  <c r="AE237" i="26"/>
  <c r="AD238" i="26"/>
  <c r="AE238" i="26"/>
  <c r="AD239" i="26"/>
  <c r="AE239" i="26"/>
  <c r="AD240" i="26"/>
  <c r="AE240" i="26"/>
  <c r="AD241" i="26"/>
  <c r="AE241" i="26"/>
  <c r="AD242" i="26"/>
  <c r="AE242" i="26"/>
  <c r="AD243" i="26"/>
  <c r="AE243" i="26"/>
  <c r="AD244" i="26"/>
  <c r="AE244" i="26"/>
  <c r="AD245" i="26"/>
  <c r="AE245" i="26"/>
  <c r="AD246" i="26"/>
  <c r="AE246" i="26"/>
  <c r="AD247" i="26"/>
  <c r="AE247" i="26"/>
  <c r="AD248" i="26"/>
  <c r="AE248" i="26"/>
  <c r="AD249" i="26"/>
  <c r="AE249" i="26"/>
  <c r="AD250" i="26"/>
  <c r="AE250" i="26"/>
  <c r="AD251" i="26"/>
  <c r="AE251" i="26"/>
  <c r="AD252" i="26"/>
  <c r="AE252" i="26"/>
  <c r="AD253" i="26"/>
  <c r="AE253" i="26"/>
  <c r="AD254" i="26"/>
  <c r="AE254" i="26"/>
  <c r="AD255" i="26"/>
  <c r="AE255" i="26"/>
  <c r="AD256" i="26"/>
  <c r="AE256" i="26"/>
  <c r="AD257" i="26"/>
  <c r="AE257" i="26"/>
  <c r="AD258" i="26"/>
  <c r="AE258" i="26"/>
  <c r="AD259" i="26"/>
  <c r="AE259" i="26"/>
  <c r="AD260" i="26"/>
  <c r="AE260" i="26"/>
  <c r="AD261" i="26"/>
  <c r="AE261" i="26"/>
  <c r="AD262" i="26"/>
  <c r="AE262" i="26"/>
  <c r="AD263" i="26"/>
  <c r="AE263" i="26"/>
  <c r="AD264" i="26"/>
  <c r="AE264" i="26"/>
  <c r="AD265" i="26"/>
  <c r="AE265" i="26"/>
  <c r="AD266" i="26"/>
  <c r="AE266" i="26"/>
  <c r="AD267" i="26"/>
  <c r="AE267" i="26"/>
  <c r="AD268" i="26"/>
  <c r="AE268" i="26"/>
  <c r="AD269" i="26"/>
  <c r="AE269" i="26"/>
  <c r="AD270" i="26"/>
  <c r="AE270" i="26"/>
  <c r="AD271" i="26"/>
  <c r="AE271" i="26"/>
  <c r="AD272" i="26"/>
  <c r="AE272" i="26"/>
  <c r="AD273" i="26"/>
  <c r="AE273" i="26"/>
  <c r="AD274" i="26"/>
  <c r="AE274" i="26"/>
  <c r="AD275" i="26"/>
  <c r="AE275" i="26"/>
  <c r="AD276" i="26"/>
  <c r="AE276" i="26"/>
  <c r="AD277" i="26"/>
  <c r="AE277" i="26"/>
  <c r="AD278" i="26"/>
  <c r="AE278" i="26"/>
  <c r="AD279" i="26"/>
  <c r="AE279" i="26"/>
  <c r="AD280" i="26"/>
  <c r="AE280" i="26"/>
  <c r="AD281" i="26"/>
  <c r="AE281" i="26"/>
  <c r="AD282" i="26"/>
  <c r="AE282" i="26"/>
  <c r="AD283" i="26"/>
  <c r="AE283" i="26"/>
  <c r="AD284" i="26"/>
  <c r="AE284" i="26"/>
  <c r="AD285" i="26"/>
  <c r="AE285" i="26"/>
  <c r="AD286" i="26"/>
  <c r="AE286" i="26"/>
  <c r="AD287" i="26"/>
  <c r="AE287" i="26"/>
  <c r="AD288" i="26"/>
  <c r="AE288" i="26"/>
  <c r="AD289" i="26"/>
  <c r="AE289" i="26"/>
  <c r="AD290" i="26"/>
  <c r="AE290" i="26"/>
  <c r="AD291" i="26"/>
  <c r="AE291" i="26"/>
  <c r="AD292" i="26"/>
  <c r="AE292" i="26"/>
  <c r="AD293" i="26"/>
  <c r="AE293" i="26"/>
  <c r="AD294" i="26"/>
  <c r="AE294" i="26"/>
  <c r="AD295" i="26"/>
  <c r="AE295" i="26"/>
  <c r="AD296" i="26"/>
  <c r="AE296" i="26"/>
  <c r="AD297" i="26"/>
  <c r="AE297" i="26"/>
  <c r="AD298" i="26"/>
  <c r="AE298" i="26"/>
  <c r="AD299" i="26"/>
  <c r="AE299" i="26"/>
  <c r="AD300" i="26"/>
  <c r="AE300" i="26"/>
  <c r="AD301" i="26"/>
  <c r="AE301" i="26"/>
  <c r="AD302" i="26"/>
  <c r="AE302" i="26"/>
  <c r="AD303" i="26"/>
  <c r="AE303" i="26"/>
  <c r="AD304" i="26"/>
  <c r="AE304" i="26"/>
  <c r="AD305" i="26"/>
  <c r="AE305" i="26"/>
  <c r="AD306" i="26"/>
  <c r="AE306" i="26"/>
  <c r="AD307" i="26"/>
  <c r="AE307" i="26"/>
  <c r="AD308" i="26"/>
  <c r="AE308" i="26"/>
  <c r="AD309" i="26"/>
  <c r="AE309" i="26"/>
  <c r="AD310" i="26"/>
  <c r="AE310" i="26"/>
  <c r="AD311" i="26"/>
  <c r="AE311" i="26"/>
  <c r="AD312" i="26"/>
  <c r="AE312" i="26"/>
  <c r="AD313" i="26"/>
  <c r="AE313" i="26"/>
  <c r="AD314" i="26"/>
  <c r="AE314" i="26"/>
  <c r="AD315" i="26"/>
  <c r="AE315" i="26"/>
  <c r="AD316" i="26"/>
  <c r="AE316" i="26"/>
  <c r="AD317" i="26"/>
  <c r="AE317" i="26"/>
  <c r="AD318" i="26"/>
  <c r="AE318" i="26"/>
  <c r="AD319" i="26"/>
  <c r="AE319" i="26"/>
  <c r="AD320" i="26"/>
  <c r="AE320" i="26"/>
  <c r="AD321" i="26"/>
  <c r="AE321" i="26"/>
  <c r="AD322" i="26"/>
  <c r="AE322" i="26"/>
  <c r="AD323" i="26"/>
  <c r="AE323" i="26"/>
  <c r="AD324" i="26"/>
  <c r="AE324" i="26"/>
  <c r="AD325" i="26"/>
  <c r="AE325" i="26"/>
  <c r="AD326" i="26"/>
  <c r="AE326" i="26"/>
  <c r="AD327" i="26"/>
  <c r="AE327" i="26"/>
  <c r="AD328" i="26"/>
  <c r="AE328" i="26"/>
  <c r="AD329" i="26"/>
  <c r="AE329" i="26"/>
  <c r="AD330" i="26"/>
  <c r="AE330" i="26"/>
  <c r="AD331" i="26"/>
  <c r="AE331" i="26"/>
  <c r="AD332" i="26"/>
  <c r="AE332" i="26"/>
  <c r="AD333" i="26"/>
  <c r="AE333" i="26"/>
  <c r="AD334" i="26"/>
  <c r="AE334" i="26"/>
  <c r="AD335" i="26"/>
  <c r="AE335" i="26"/>
  <c r="AD336" i="26"/>
  <c r="AE336" i="26"/>
  <c r="AD337" i="26"/>
  <c r="AE337" i="26"/>
  <c r="AD338" i="26"/>
  <c r="AE338" i="26"/>
  <c r="AD339" i="26"/>
  <c r="AE339" i="26"/>
  <c r="AD340" i="26"/>
  <c r="AE340" i="26"/>
  <c r="AD341" i="26"/>
  <c r="AE341" i="26"/>
  <c r="AD342" i="26"/>
  <c r="AE342" i="26"/>
  <c r="AD343" i="26"/>
  <c r="AE343" i="26"/>
  <c r="AD344" i="26"/>
  <c r="AE344" i="26"/>
  <c r="AD345" i="26"/>
  <c r="AE345" i="26"/>
  <c r="AD346" i="26"/>
  <c r="AE346" i="26"/>
  <c r="AD347" i="26"/>
  <c r="AE347" i="26"/>
  <c r="AD348" i="26"/>
  <c r="AE348" i="26"/>
  <c r="AD349" i="26"/>
  <c r="AE349" i="26"/>
  <c r="AD350" i="26"/>
  <c r="AE350" i="26"/>
  <c r="AD351" i="26"/>
  <c r="AE351" i="26"/>
  <c r="AD352" i="26"/>
  <c r="AE352" i="26"/>
  <c r="AD353" i="26"/>
  <c r="AE353" i="26"/>
  <c r="AD354" i="26"/>
  <c r="AE354" i="26"/>
  <c r="AD355" i="26"/>
  <c r="AE355" i="26"/>
  <c r="AD356" i="26"/>
  <c r="AE356" i="26"/>
  <c r="AD357" i="26"/>
  <c r="AE357" i="26"/>
  <c r="AD358" i="26"/>
  <c r="AE358" i="26"/>
  <c r="AD359" i="26"/>
  <c r="AE359" i="26"/>
  <c r="AD360" i="26"/>
  <c r="AE360" i="26"/>
  <c r="AD361" i="26"/>
  <c r="AE361" i="26"/>
  <c r="AD362" i="26"/>
  <c r="AE362" i="26"/>
  <c r="AD363" i="26"/>
  <c r="AE363" i="26"/>
  <c r="AD364" i="26"/>
  <c r="AE364" i="26"/>
  <c r="AD365" i="26"/>
  <c r="AE365" i="26"/>
  <c r="AD366" i="26"/>
  <c r="AE366" i="26"/>
  <c r="AD367" i="26"/>
  <c r="AE367" i="26"/>
  <c r="AD368" i="26"/>
  <c r="AE368" i="26"/>
  <c r="AD369" i="26"/>
  <c r="AE369" i="26"/>
  <c r="AD370" i="26"/>
  <c r="AE370" i="26"/>
  <c r="AD371" i="26"/>
  <c r="AE371" i="26"/>
  <c r="AD372" i="26"/>
  <c r="AE372" i="26"/>
  <c r="AD373" i="26"/>
  <c r="AE373" i="26"/>
  <c r="AD374" i="26"/>
  <c r="AE374" i="26"/>
  <c r="AD375" i="26"/>
  <c r="AE375" i="26"/>
  <c r="AD376" i="26"/>
  <c r="AE376" i="26"/>
  <c r="AD377" i="26"/>
  <c r="AE377" i="26"/>
  <c r="AD378" i="26"/>
  <c r="AE378" i="26"/>
  <c r="AD379" i="26"/>
  <c r="AE379" i="26"/>
  <c r="AD380" i="26"/>
  <c r="AE380" i="26"/>
  <c r="AD381" i="26"/>
  <c r="AE381" i="26"/>
  <c r="AD382" i="26"/>
  <c r="AE382" i="26"/>
  <c r="AD383" i="26"/>
  <c r="AE383" i="26"/>
  <c r="AD384" i="26"/>
  <c r="AE384" i="26"/>
  <c r="AD385" i="26"/>
  <c r="AE385" i="26"/>
  <c r="AD386" i="26"/>
  <c r="AE386" i="26"/>
  <c r="AD387" i="26"/>
  <c r="AE387" i="26"/>
  <c r="AD388" i="26"/>
  <c r="AE388" i="26"/>
  <c r="AD389" i="26"/>
  <c r="AE389" i="26"/>
  <c r="AD390" i="26"/>
  <c r="AE390" i="26"/>
  <c r="AD391" i="26"/>
  <c r="AE391" i="26"/>
  <c r="AD392" i="26"/>
  <c r="AE392" i="26"/>
  <c r="AD393" i="26"/>
  <c r="AE393" i="26"/>
  <c r="AD394" i="26"/>
  <c r="AE394" i="26"/>
  <c r="AD395" i="26"/>
  <c r="AE395" i="26"/>
  <c r="AD396" i="26"/>
  <c r="AE396" i="26"/>
  <c r="AD397" i="26"/>
  <c r="AE397" i="26"/>
  <c r="AD398" i="26"/>
  <c r="AE398" i="26"/>
  <c r="AD399" i="26"/>
  <c r="AE399" i="26"/>
  <c r="AD400" i="26"/>
  <c r="AE400" i="26"/>
  <c r="AD401" i="26"/>
  <c r="AE401" i="26"/>
  <c r="AD402" i="26"/>
  <c r="AE402" i="26"/>
  <c r="AD403" i="26"/>
  <c r="AE403" i="26"/>
  <c r="AD404" i="26"/>
  <c r="AE404" i="26"/>
  <c r="AD405" i="26"/>
  <c r="AE405" i="26"/>
  <c r="AD406" i="26"/>
  <c r="AE406" i="26"/>
  <c r="AD407" i="26"/>
  <c r="AE407" i="26"/>
  <c r="AD408" i="26"/>
  <c r="AE408" i="26"/>
  <c r="AD409" i="26"/>
  <c r="AE409" i="26"/>
  <c r="AD410" i="26"/>
  <c r="AE410" i="26"/>
  <c r="AD411" i="26"/>
  <c r="AE411" i="26"/>
  <c r="AD412" i="26"/>
  <c r="AE412" i="26"/>
  <c r="AD413" i="26"/>
  <c r="AE413" i="26"/>
  <c r="AD414" i="26"/>
  <c r="AE414" i="26"/>
  <c r="AD415" i="26"/>
  <c r="AE415" i="26"/>
  <c r="AD416" i="26"/>
  <c r="AE416" i="26"/>
  <c r="AD417" i="26"/>
  <c r="AE417" i="26"/>
  <c r="AD418" i="26"/>
  <c r="AE418" i="26"/>
  <c r="AD419" i="26"/>
  <c r="AE419" i="26"/>
  <c r="AD420" i="26"/>
  <c r="AE420" i="26"/>
  <c r="AD421" i="26"/>
  <c r="AE421" i="26"/>
  <c r="AD422" i="26"/>
  <c r="AE422" i="26"/>
  <c r="AD423" i="26"/>
  <c r="AE423" i="26"/>
  <c r="AD424" i="26"/>
  <c r="AE424" i="26"/>
  <c r="AD425" i="26"/>
  <c r="AE425" i="26"/>
  <c r="AD426" i="26"/>
  <c r="AE426" i="26"/>
  <c r="AD11" i="26"/>
  <c r="AE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C51" i="26"/>
  <c r="AC52" i="26"/>
  <c r="AC53" i="26"/>
  <c r="AC54" i="26"/>
  <c r="AC55" i="26"/>
  <c r="AC56" i="26"/>
  <c r="AC57" i="26"/>
  <c r="AC58" i="26"/>
  <c r="AC59" i="26"/>
  <c r="AC60" i="26"/>
  <c r="AC61" i="26"/>
  <c r="AC62" i="26"/>
  <c r="AC63" i="26"/>
  <c r="AC64" i="26"/>
  <c r="AC65" i="26"/>
  <c r="AC66" i="26"/>
  <c r="AC67" i="26"/>
  <c r="AC68" i="26"/>
  <c r="AC69" i="26"/>
  <c r="AC70" i="26"/>
  <c r="AC71" i="26"/>
  <c r="AC72" i="26"/>
  <c r="AC73" i="26"/>
  <c r="AC74" i="26"/>
  <c r="AC75" i="26"/>
  <c r="AC76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AC90" i="26"/>
  <c r="AC91" i="26"/>
  <c r="AC92" i="26"/>
  <c r="AC93" i="26"/>
  <c r="AC94" i="26"/>
  <c r="AC95" i="26"/>
  <c r="AC96" i="26"/>
  <c r="AC97" i="26"/>
  <c r="AC98" i="26"/>
  <c r="AC99" i="26"/>
  <c r="AC100" i="26"/>
  <c r="AC101" i="26"/>
  <c r="AC102" i="26"/>
  <c r="AC103" i="26"/>
  <c r="AC104" i="26"/>
  <c r="AC105" i="26"/>
  <c r="AC106" i="26"/>
  <c r="AC107" i="26"/>
  <c r="AC108" i="26"/>
  <c r="AC109" i="26"/>
  <c r="AC110" i="26"/>
  <c r="AC111" i="26"/>
  <c r="AC112" i="26"/>
  <c r="AC113" i="26"/>
  <c r="AC114" i="26"/>
  <c r="AC115" i="26"/>
  <c r="AC116" i="26"/>
  <c r="AC117" i="26"/>
  <c r="AC118" i="26"/>
  <c r="AC119" i="26"/>
  <c r="AC120" i="26"/>
  <c r="AC121" i="26"/>
  <c r="AC122" i="26"/>
  <c r="AC123" i="26"/>
  <c r="AC124" i="26"/>
  <c r="AC125" i="26"/>
  <c r="AC126" i="26"/>
  <c r="AC127" i="26"/>
  <c r="AC128" i="26"/>
  <c r="AC129" i="26"/>
  <c r="AC130" i="26"/>
  <c r="AC131" i="26"/>
  <c r="AC132" i="26"/>
  <c r="AC133" i="26"/>
  <c r="AC134" i="26"/>
  <c r="AC135" i="26"/>
  <c r="AC136" i="26"/>
  <c r="AC137" i="26"/>
  <c r="AC138" i="26"/>
  <c r="AC139" i="26"/>
  <c r="AC140" i="26"/>
  <c r="AC141" i="26"/>
  <c r="AC142" i="26"/>
  <c r="AC143" i="26"/>
  <c r="AC144" i="26"/>
  <c r="AC145" i="26"/>
  <c r="AC146" i="26"/>
  <c r="AC147" i="26"/>
  <c r="AC148" i="26"/>
  <c r="AC149" i="26"/>
  <c r="AC150" i="26"/>
  <c r="AC151" i="26"/>
  <c r="AC152" i="26"/>
  <c r="AC153" i="26"/>
  <c r="AC154" i="26"/>
  <c r="AC155" i="26"/>
  <c r="AC156" i="26"/>
  <c r="AC157" i="26"/>
  <c r="AC158" i="26"/>
  <c r="AC159" i="26"/>
  <c r="AC160" i="26"/>
  <c r="AC161" i="26"/>
  <c r="AC162" i="26"/>
  <c r="AC163" i="26"/>
  <c r="AC164" i="26"/>
  <c r="AC165" i="26"/>
  <c r="AC166" i="26"/>
  <c r="AC167" i="26"/>
  <c r="AC168" i="26"/>
  <c r="AC169" i="26"/>
  <c r="AC170" i="26"/>
  <c r="AC171" i="26"/>
  <c r="AC172" i="26"/>
  <c r="AC173" i="26"/>
  <c r="AC174" i="26"/>
  <c r="AC175" i="26"/>
  <c r="AC176" i="26"/>
  <c r="AC177" i="26"/>
  <c r="AC178" i="26"/>
  <c r="AC179" i="26"/>
  <c r="AC180" i="26"/>
  <c r="AC181" i="26"/>
  <c r="AC182" i="26"/>
  <c r="AC183" i="26"/>
  <c r="AC184" i="26"/>
  <c r="AC185" i="26"/>
  <c r="AC186" i="26"/>
  <c r="AC187" i="26"/>
  <c r="AC188" i="26"/>
  <c r="AC189" i="26"/>
  <c r="AC190" i="26"/>
  <c r="AC191" i="26"/>
  <c r="AC192" i="26"/>
  <c r="AC193" i="26"/>
  <c r="AC194" i="26"/>
  <c r="AC195" i="26"/>
  <c r="AC196" i="26"/>
  <c r="AC197" i="26"/>
  <c r="AC198" i="26"/>
  <c r="AC199" i="26"/>
  <c r="AC200" i="26"/>
  <c r="AC201" i="26"/>
  <c r="AC202" i="26"/>
  <c r="AC203" i="26"/>
  <c r="AC204" i="26"/>
  <c r="AC205" i="26"/>
  <c r="AC206" i="26"/>
  <c r="AC207" i="26"/>
  <c r="AC208" i="26"/>
  <c r="AC209" i="26"/>
  <c r="AC210" i="26"/>
  <c r="AC211" i="26"/>
  <c r="AC212" i="26"/>
  <c r="AC213" i="26"/>
  <c r="AC214" i="26"/>
  <c r="AC215" i="26"/>
  <c r="AC216" i="26"/>
  <c r="AC217" i="26"/>
  <c r="AC218" i="26"/>
  <c r="AC219" i="26"/>
  <c r="AC220" i="26"/>
  <c r="AC221" i="26"/>
  <c r="AC222" i="26"/>
  <c r="AC223" i="26"/>
  <c r="AC224" i="26"/>
  <c r="AC225" i="26"/>
  <c r="AC226" i="26"/>
  <c r="AC227" i="26"/>
  <c r="AC228" i="26"/>
  <c r="AC229" i="26"/>
  <c r="AC230" i="26"/>
  <c r="AC231" i="26"/>
  <c r="AC232" i="26"/>
  <c r="AC233" i="26"/>
  <c r="AC234" i="26"/>
  <c r="AC235" i="26"/>
  <c r="AC236" i="26"/>
  <c r="AC237" i="26"/>
  <c r="AC238" i="26"/>
  <c r="AC239" i="26"/>
  <c r="AC240" i="26"/>
  <c r="AC241" i="26"/>
  <c r="AC242" i="26"/>
  <c r="AC243" i="26"/>
  <c r="AC244" i="26"/>
  <c r="AC245" i="26"/>
  <c r="AC246" i="26"/>
  <c r="AC247" i="26"/>
  <c r="AC248" i="26"/>
  <c r="AC249" i="26"/>
  <c r="AC250" i="26"/>
  <c r="AC251" i="26"/>
  <c r="AC252" i="26"/>
  <c r="AC253" i="26"/>
  <c r="AC254" i="26"/>
  <c r="AC255" i="26"/>
  <c r="AC256" i="26"/>
  <c r="AC257" i="26"/>
  <c r="AC258" i="26"/>
  <c r="AC259" i="26"/>
  <c r="AC260" i="26"/>
  <c r="AC261" i="26"/>
  <c r="AC262" i="26"/>
  <c r="AC263" i="26"/>
  <c r="AC264" i="26"/>
  <c r="AC265" i="26"/>
  <c r="AC266" i="26"/>
  <c r="AC267" i="26"/>
  <c r="AC268" i="26"/>
  <c r="AC269" i="26"/>
  <c r="AC270" i="26"/>
  <c r="AC271" i="26"/>
  <c r="AC272" i="26"/>
  <c r="AC273" i="26"/>
  <c r="AC274" i="26"/>
  <c r="AC275" i="26"/>
  <c r="AC276" i="26"/>
  <c r="AC277" i="26"/>
  <c r="AC278" i="26"/>
  <c r="AC279" i="26"/>
  <c r="AC280" i="26"/>
  <c r="AC281" i="26"/>
  <c r="AC282" i="26"/>
  <c r="AC283" i="26"/>
  <c r="AC284" i="26"/>
  <c r="AC285" i="26"/>
  <c r="AC286" i="26"/>
  <c r="AC287" i="26"/>
  <c r="AC288" i="26"/>
  <c r="AC289" i="26"/>
  <c r="AC290" i="26"/>
  <c r="AC291" i="26"/>
  <c r="AC292" i="26"/>
  <c r="AC293" i="26"/>
  <c r="AC294" i="26"/>
  <c r="AC295" i="26"/>
  <c r="AC296" i="26"/>
  <c r="AC297" i="26"/>
  <c r="AC298" i="26"/>
  <c r="AC299" i="26"/>
  <c r="AC300" i="26"/>
  <c r="AC301" i="26"/>
  <c r="AC302" i="26"/>
  <c r="AC303" i="26"/>
  <c r="AC304" i="26"/>
  <c r="AC305" i="26"/>
  <c r="AC306" i="26"/>
  <c r="AC307" i="26"/>
  <c r="AC308" i="26"/>
  <c r="AC309" i="26"/>
  <c r="AC310" i="26"/>
  <c r="AC311" i="26"/>
  <c r="AC312" i="26"/>
  <c r="AC313" i="26"/>
  <c r="AC314" i="26"/>
  <c r="AC315" i="26"/>
  <c r="AC316" i="26"/>
  <c r="AC317" i="26"/>
  <c r="AC318" i="26"/>
  <c r="AC319" i="26"/>
  <c r="AC320" i="26"/>
  <c r="AC321" i="26"/>
  <c r="AC322" i="26"/>
  <c r="AC323" i="26"/>
  <c r="AC324" i="26"/>
  <c r="AC325" i="26"/>
  <c r="AC326" i="26"/>
  <c r="AC327" i="26"/>
  <c r="AC328" i="26"/>
  <c r="AC329" i="26"/>
  <c r="AC330" i="26"/>
  <c r="AC331" i="26"/>
  <c r="AC332" i="26"/>
  <c r="AC333" i="26"/>
  <c r="AC334" i="26"/>
  <c r="AC335" i="26"/>
  <c r="AC336" i="26"/>
  <c r="AC337" i="26"/>
  <c r="AC338" i="26"/>
  <c r="AC339" i="26"/>
  <c r="AC340" i="26"/>
  <c r="AC341" i="26"/>
  <c r="AC342" i="26"/>
  <c r="AC343" i="26"/>
  <c r="AC344" i="26"/>
  <c r="AC345" i="26"/>
  <c r="AC346" i="26"/>
  <c r="AC347" i="26"/>
  <c r="AC348" i="26"/>
  <c r="AC349" i="26"/>
  <c r="AC350" i="26"/>
  <c r="AC351" i="26"/>
  <c r="AC352" i="26"/>
  <c r="AC353" i="26"/>
  <c r="AC354" i="26"/>
  <c r="AC355" i="26"/>
  <c r="AC356" i="26"/>
  <c r="AC357" i="26"/>
  <c r="AC358" i="26"/>
  <c r="AC359" i="26"/>
  <c r="AC360" i="26"/>
  <c r="AC361" i="26"/>
  <c r="AC362" i="26"/>
  <c r="AC363" i="26"/>
  <c r="AC364" i="26"/>
  <c r="AC365" i="26"/>
  <c r="AC366" i="26"/>
  <c r="AC367" i="26"/>
  <c r="AC368" i="26"/>
  <c r="AC369" i="26"/>
  <c r="AC370" i="26"/>
  <c r="AC371" i="26"/>
  <c r="AC372" i="26"/>
  <c r="AC373" i="26"/>
  <c r="AC374" i="26"/>
  <c r="AC375" i="26"/>
  <c r="AC376" i="26"/>
  <c r="AC377" i="26"/>
  <c r="AC378" i="26"/>
  <c r="AC379" i="26"/>
  <c r="AC380" i="26"/>
  <c r="AC381" i="26"/>
  <c r="AC382" i="26"/>
  <c r="AC383" i="26"/>
  <c r="AC384" i="26"/>
  <c r="AC385" i="26"/>
  <c r="AC386" i="26"/>
  <c r="AC387" i="26"/>
  <c r="AC388" i="26"/>
  <c r="AC389" i="26"/>
  <c r="AC390" i="26"/>
  <c r="AC391" i="26"/>
  <c r="AC392" i="26"/>
  <c r="AC393" i="26"/>
  <c r="AC394" i="26"/>
  <c r="AC395" i="26"/>
  <c r="AC396" i="26"/>
  <c r="AC397" i="26"/>
  <c r="AC398" i="26"/>
  <c r="AC399" i="26"/>
  <c r="AC400" i="26"/>
  <c r="AC401" i="26"/>
  <c r="AC402" i="26"/>
  <c r="AC403" i="26"/>
  <c r="AC404" i="26"/>
  <c r="AC405" i="26"/>
  <c r="AC406" i="26"/>
  <c r="AC407" i="26"/>
  <c r="AC408" i="26"/>
  <c r="AC409" i="26"/>
  <c r="AC410" i="26"/>
  <c r="AC411" i="26"/>
  <c r="AC412" i="26"/>
  <c r="AC413" i="26"/>
  <c r="AC414" i="26"/>
  <c r="AC415" i="26"/>
  <c r="AC416" i="26"/>
  <c r="AC417" i="26"/>
  <c r="AC418" i="26"/>
  <c r="AC419" i="26"/>
  <c r="AC420" i="26"/>
  <c r="AC421" i="26"/>
  <c r="AC422" i="26"/>
  <c r="AC423" i="26"/>
  <c r="AC424" i="26"/>
  <c r="AC425" i="26"/>
  <c r="AC426" i="26"/>
  <c r="AC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5" i="26"/>
  <c r="AB36" i="26"/>
  <c r="AB37" i="26"/>
  <c r="AB38" i="26"/>
  <c r="AB39" i="26"/>
  <c r="AB40" i="26"/>
  <c r="AB41" i="26"/>
  <c r="AB42" i="26"/>
  <c r="AB43" i="26"/>
  <c r="AB44" i="26"/>
  <c r="AB45" i="26"/>
  <c r="AB46" i="26"/>
  <c r="AB47" i="26"/>
  <c r="AB48" i="26"/>
  <c r="AB49" i="26"/>
  <c r="AB50" i="26"/>
  <c r="AB51" i="26"/>
  <c r="AB52" i="26"/>
  <c r="AB53" i="26"/>
  <c r="AB54" i="26"/>
  <c r="AB55" i="26"/>
  <c r="AB56" i="26"/>
  <c r="AB57" i="26"/>
  <c r="AB58" i="26"/>
  <c r="AB59" i="26"/>
  <c r="AB60" i="26"/>
  <c r="AB61" i="26"/>
  <c r="AB62" i="26"/>
  <c r="AB63" i="26"/>
  <c r="AB64" i="26"/>
  <c r="AB65" i="26"/>
  <c r="AB66" i="26"/>
  <c r="AB67" i="26"/>
  <c r="AB68" i="26"/>
  <c r="AB69" i="26"/>
  <c r="AB70" i="26"/>
  <c r="AB71" i="26"/>
  <c r="AB72" i="26"/>
  <c r="AB73" i="26"/>
  <c r="AB74" i="26"/>
  <c r="AB75" i="26"/>
  <c r="AB76" i="26"/>
  <c r="AB77" i="26"/>
  <c r="AB78" i="26"/>
  <c r="AB79" i="26"/>
  <c r="AB80" i="26"/>
  <c r="AB81" i="26"/>
  <c r="AB82" i="26"/>
  <c r="AB83" i="26"/>
  <c r="AB84" i="26"/>
  <c r="AB85" i="26"/>
  <c r="AB86" i="26"/>
  <c r="AB87" i="26"/>
  <c r="AB88" i="26"/>
  <c r="AB89" i="26"/>
  <c r="AB90" i="26"/>
  <c r="AB91" i="26"/>
  <c r="AB92" i="26"/>
  <c r="AB93" i="26"/>
  <c r="AB94" i="26"/>
  <c r="AB95" i="26"/>
  <c r="AB96" i="26"/>
  <c r="AB97" i="26"/>
  <c r="AB98" i="26"/>
  <c r="AB99" i="26"/>
  <c r="AB100" i="26"/>
  <c r="AB101" i="26"/>
  <c r="AB102" i="26"/>
  <c r="AB103" i="26"/>
  <c r="AB104" i="26"/>
  <c r="AB105" i="26"/>
  <c r="AB106" i="26"/>
  <c r="AB107" i="26"/>
  <c r="AB108" i="26"/>
  <c r="AB109" i="26"/>
  <c r="AB110" i="26"/>
  <c r="AB111" i="26"/>
  <c r="AB112" i="26"/>
  <c r="AB113" i="26"/>
  <c r="AB114" i="26"/>
  <c r="AB115" i="26"/>
  <c r="AB116" i="26"/>
  <c r="AB117" i="26"/>
  <c r="AB118" i="26"/>
  <c r="AB119" i="26"/>
  <c r="AB120" i="26"/>
  <c r="AB121" i="26"/>
  <c r="AB122" i="26"/>
  <c r="AB123" i="26"/>
  <c r="AB124" i="26"/>
  <c r="AB125" i="26"/>
  <c r="AB126" i="26"/>
  <c r="AB127" i="26"/>
  <c r="AB128" i="26"/>
  <c r="AB129" i="26"/>
  <c r="AB130" i="26"/>
  <c r="AB131" i="26"/>
  <c r="AB132" i="26"/>
  <c r="AB133" i="26"/>
  <c r="AB134" i="26"/>
  <c r="AB135" i="26"/>
  <c r="AB136" i="26"/>
  <c r="AB137" i="26"/>
  <c r="AB138" i="26"/>
  <c r="AB139" i="26"/>
  <c r="AB140" i="26"/>
  <c r="AB141" i="26"/>
  <c r="AB142" i="26"/>
  <c r="AB143" i="26"/>
  <c r="AB144" i="26"/>
  <c r="AB145" i="26"/>
  <c r="AB146" i="26"/>
  <c r="AB147" i="26"/>
  <c r="AB148" i="26"/>
  <c r="AB149" i="26"/>
  <c r="AB150" i="26"/>
  <c r="AB151" i="26"/>
  <c r="AB152" i="26"/>
  <c r="AB153" i="26"/>
  <c r="AB154" i="26"/>
  <c r="AB155" i="26"/>
  <c r="AB156" i="26"/>
  <c r="AB157" i="26"/>
  <c r="AB158" i="26"/>
  <c r="AB159" i="26"/>
  <c r="AB160" i="26"/>
  <c r="AB161" i="26"/>
  <c r="AB162" i="26"/>
  <c r="AB163" i="26"/>
  <c r="AB164" i="26"/>
  <c r="AB165" i="26"/>
  <c r="AB166" i="26"/>
  <c r="AB167" i="26"/>
  <c r="AB168" i="26"/>
  <c r="AB169" i="26"/>
  <c r="AB170" i="26"/>
  <c r="AB171" i="26"/>
  <c r="AB172" i="26"/>
  <c r="AB173" i="26"/>
  <c r="AB174" i="26"/>
  <c r="AB175" i="26"/>
  <c r="AB176" i="26"/>
  <c r="AB177" i="26"/>
  <c r="AB178" i="26"/>
  <c r="AB179" i="26"/>
  <c r="AB180" i="26"/>
  <c r="AB181" i="26"/>
  <c r="AB182" i="26"/>
  <c r="AB183" i="26"/>
  <c r="AB184" i="26"/>
  <c r="AB185" i="26"/>
  <c r="AB186" i="26"/>
  <c r="AB187" i="26"/>
  <c r="AB188" i="26"/>
  <c r="AB189" i="26"/>
  <c r="AB190" i="26"/>
  <c r="AB191" i="26"/>
  <c r="AB192" i="26"/>
  <c r="AB193" i="26"/>
  <c r="AB194" i="26"/>
  <c r="AB195" i="26"/>
  <c r="AB196" i="26"/>
  <c r="AB197" i="26"/>
  <c r="AB198" i="26"/>
  <c r="AB199" i="26"/>
  <c r="AB200" i="26"/>
  <c r="AB201" i="26"/>
  <c r="AB202" i="26"/>
  <c r="AB203" i="26"/>
  <c r="AB204" i="26"/>
  <c r="AB205" i="26"/>
  <c r="AB206" i="26"/>
  <c r="AB207" i="26"/>
  <c r="AB208" i="26"/>
  <c r="AB209" i="26"/>
  <c r="AB210" i="26"/>
  <c r="AB211" i="26"/>
  <c r="AB212" i="26"/>
  <c r="AB213" i="26"/>
  <c r="AB214" i="26"/>
  <c r="AB215" i="26"/>
  <c r="AB216" i="26"/>
  <c r="AB217" i="26"/>
  <c r="AB218" i="26"/>
  <c r="AB219" i="26"/>
  <c r="AB220" i="26"/>
  <c r="AB221" i="26"/>
  <c r="AB222" i="26"/>
  <c r="AB223" i="26"/>
  <c r="AB224" i="26"/>
  <c r="AB225" i="26"/>
  <c r="AB226" i="26"/>
  <c r="AB227" i="26"/>
  <c r="AB228" i="26"/>
  <c r="AB229" i="26"/>
  <c r="AB230" i="26"/>
  <c r="AB231" i="26"/>
  <c r="AB232" i="26"/>
  <c r="AB233" i="26"/>
  <c r="AB234" i="26"/>
  <c r="AB235" i="26"/>
  <c r="AB236" i="26"/>
  <c r="AB237" i="26"/>
  <c r="AB238" i="26"/>
  <c r="AB239" i="26"/>
  <c r="AB240" i="26"/>
  <c r="AB241" i="26"/>
  <c r="AB242" i="26"/>
  <c r="AB243" i="26"/>
  <c r="AB244" i="26"/>
  <c r="AB245" i="26"/>
  <c r="AB246" i="26"/>
  <c r="AB247" i="26"/>
  <c r="AB248" i="26"/>
  <c r="AB249" i="26"/>
  <c r="AB250" i="26"/>
  <c r="AB251" i="26"/>
  <c r="AB252" i="26"/>
  <c r="AB253" i="26"/>
  <c r="AB254" i="26"/>
  <c r="AB255" i="26"/>
  <c r="AB256" i="26"/>
  <c r="AB257" i="26"/>
  <c r="AB258" i="26"/>
  <c r="AB259" i="26"/>
  <c r="AB260" i="26"/>
  <c r="AB261" i="26"/>
  <c r="AB262" i="26"/>
  <c r="AB263" i="26"/>
  <c r="AB264" i="26"/>
  <c r="AB265" i="26"/>
  <c r="AB266" i="26"/>
  <c r="AB267" i="26"/>
  <c r="AB268" i="26"/>
  <c r="AB269" i="26"/>
  <c r="AB270" i="26"/>
  <c r="AB271" i="26"/>
  <c r="AB272" i="26"/>
  <c r="AB273" i="26"/>
  <c r="AB274" i="26"/>
  <c r="AB275" i="26"/>
  <c r="AB276" i="26"/>
  <c r="AB277" i="26"/>
  <c r="AB278" i="26"/>
  <c r="AB279" i="26"/>
  <c r="AB280" i="26"/>
  <c r="AB281" i="26"/>
  <c r="AB282" i="26"/>
  <c r="AB283" i="26"/>
  <c r="AB284" i="26"/>
  <c r="AB285" i="26"/>
  <c r="AB286" i="26"/>
  <c r="AB287" i="26"/>
  <c r="AB288" i="26"/>
  <c r="AB289" i="26"/>
  <c r="AB290" i="26"/>
  <c r="AB291" i="26"/>
  <c r="AB292" i="26"/>
  <c r="AB293" i="26"/>
  <c r="AB294" i="26"/>
  <c r="AB295" i="26"/>
  <c r="AB296" i="26"/>
  <c r="AB297" i="26"/>
  <c r="AB298" i="26"/>
  <c r="AB299" i="26"/>
  <c r="AB300" i="26"/>
  <c r="AB301" i="26"/>
  <c r="AB302" i="26"/>
  <c r="AB303" i="26"/>
  <c r="AB304" i="26"/>
  <c r="AB305" i="26"/>
  <c r="AB306" i="26"/>
  <c r="AB307" i="26"/>
  <c r="AB308" i="26"/>
  <c r="AB309" i="26"/>
  <c r="AB310" i="26"/>
  <c r="AB311" i="26"/>
  <c r="AB312" i="26"/>
  <c r="AB313" i="26"/>
  <c r="AB314" i="26"/>
  <c r="AB315" i="26"/>
  <c r="AB316" i="26"/>
  <c r="AB317" i="26"/>
  <c r="AB318" i="26"/>
  <c r="AB319" i="26"/>
  <c r="AB320" i="26"/>
  <c r="AB321" i="26"/>
  <c r="AB322" i="26"/>
  <c r="AB323" i="26"/>
  <c r="AB324" i="26"/>
  <c r="AB325" i="26"/>
  <c r="AB326" i="26"/>
  <c r="AB327" i="26"/>
  <c r="AB328" i="26"/>
  <c r="AB329" i="26"/>
  <c r="AB330" i="26"/>
  <c r="AB331" i="26"/>
  <c r="AB332" i="26"/>
  <c r="AB333" i="26"/>
  <c r="AB334" i="26"/>
  <c r="AB335" i="26"/>
  <c r="AB336" i="26"/>
  <c r="AB337" i="26"/>
  <c r="AB338" i="26"/>
  <c r="AB339" i="26"/>
  <c r="AB340" i="26"/>
  <c r="AB341" i="26"/>
  <c r="AB342" i="26"/>
  <c r="AB343" i="26"/>
  <c r="AB344" i="26"/>
  <c r="AB345" i="26"/>
  <c r="AB346" i="26"/>
  <c r="AB347" i="26"/>
  <c r="AB348" i="26"/>
  <c r="AB349" i="26"/>
  <c r="AB350" i="26"/>
  <c r="AB351" i="26"/>
  <c r="AB352" i="26"/>
  <c r="AB353" i="26"/>
  <c r="AB354" i="26"/>
  <c r="AB355" i="26"/>
  <c r="AB356" i="26"/>
  <c r="AB357" i="26"/>
  <c r="AB358" i="26"/>
  <c r="AB359" i="26"/>
  <c r="AB360" i="26"/>
  <c r="AB361" i="26"/>
  <c r="AB362" i="26"/>
  <c r="AB363" i="26"/>
  <c r="AB364" i="26"/>
  <c r="AB365" i="26"/>
  <c r="AB366" i="26"/>
  <c r="AB367" i="26"/>
  <c r="AB368" i="26"/>
  <c r="AB369" i="26"/>
  <c r="AB370" i="26"/>
  <c r="AB371" i="26"/>
  <c r="AB372" i="26"/>
  <c r="AB373" i="26"/>
  <c r="AB374" i="26"/>
  <c r="AB375" i="26"/>
  <c r="AB376" i="26"/>
  <c r="AB377" i="26"/>
  <c r="AB378" i="26"/>
  <c r="AB379" i="26"/>
  <c r="AB380" i="26"/>
  <c r="AB381" i="26"/>
  <c r="AB382" i="26"/>
  <c r="AB383" i="26"/>
  <c r="AB384" i="26"/>
  <c r="AB385" i="26"/>
  <c r="AB386" i="26"/>
  <c r="AB387" i="26"/>
  <c r="AB388" i="26"/>
  <c r="AB389" i="26"/>
  <c r="AB390" i="26"/>
  <c r="AB391" i="26"/>
  <c r="AB392" i="26"/>
  <c r="AB393" i="26"/>
  <c r="AB394" i="26"/>
  <c r="AB395" i="26"/>
  <c r="AB396" i="26"/>
  <c r="AB397" i="26"/>
  <c r="AB398" i="26"/>
  <c r="AB399" i="26"/>
  <c r="AB400" i="26"/>
  <c r="AB401" i="26"/>
  <c r="AB402" i="26"/>
  <c r="AB403" i="26"/>
  <c r="AB404" i="26"/>
  <c r="AB405" i="26"/>
  <c r="AB406" i="26"/>
  <c r="AB407" i="26"/>
  <c r="AB408" i="26"/>
  <c r="AB409" i="26"/>
  <c r="AB410" i="26"/>
  <c r="AB411" i="26"/>
  <c r="AB412" i="26"/>
  <c r="AB413" i="26"/>
  <c r="AB414" i="26"/>
  <c r="AB415" i="26"/>
  <c r="AB416" i="26"/>
  <c r="AB417" i="26"/>
  <c r="AB418" i="26"/>
  <c r="AB419" i="26"/>
  <c r="AB420" i="26"/>
  <c r="AB421" i="26"/>
  <c r="AB422" i="26"/>
  <c r="AB423" i="26"/>
  <c r="AB424" i="26"/>
  <c r="AB425" i="26"/>
  <c r="AB426" i="26"/>
  <c r="AB11" i="26"/>
  <c r="A4" i="23"/>
  <c r="A6" i="13"/>
  <c r="A6" i="14"/>
  <c r="A6" i="10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1" i="28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1" i="29"/>
  <c r="A4" i="18"/>
  <c r="AF6" i="18"/>
  <c r="AK6" i="18"/>
  <c r="AL6" i="18"/>
  <c r="BZ59" i="13"/>
  <c r="BZ58" i="13"/>
  <c r="BZ57" i="13"/>
  <c r="E60" i="26"/>
  <c r="BZ56" i="13"/>
  <c r="BZ55" i="13"/>
  <c r="BZ54" i="13"/>
  <c r="BZ53" i="13"/>
  <c r="E56" i="26"/>
  <c r="BZ52" i="13"/>
  <c r="BZ51" i="13"/>
  <c r="BZ50" i="13"/>
  <c r="BZ49" i="13"/>
  <c r="E52" i="26"/>
  <c r="BZ48" i="13"/>
  <c r="BZ47" i="13"/>
  <c r="BZ46" i="13"/>
  <c r="BZ45" i="13"/>
  <c r="H48" i="26"/>
  <c r="BZ44" i="13"/>
  <c r="BZ43" i="13"/>
  <c r="BZ42" i="13"/>
  <c r="BZ41" i="13"/>
  <c r="Q44" i="26"/>
  <c r="BZ40" i="13"/>
  <c r="BZ39" i="13"/>
  <c r="BZ38" i="13"/>
  <c r="BZ37" i="13"/>
  <c r="E40" i="26"/>
  <c r="BZ36" i="13"/>
  <c r="BZ35" i="13"/>
  <c r="BZ34" i="13"/>
  <c r="BZ33" i="13"/>
  <c r="E36" i="26"/>
  <c r="BZ32" i="13"/>
  <c r="BZ31" i="13"/>
  <c r="BZ30" i="13"/>
  <c r="BZ29" i="13"/>
  <c r="H32" i="26"/>
  <c r="BZ28" i="13"/>
  <c r="BZ27" i="13"/>
  <c r="BZ26" i="13"/>
  <c r="BZ25" i="13"/>
  <c r="Q28" i="26"/>
  <c r="BZ24" i="13"/>
  <c r="BZ23" i="13"/>
  <c r="BZ22" i="13"/>
  <c r="BZ21" i="13"/>
  <c r="E24" i="26"/>
  <c r="BZ20" i="13"/>
  <c r="BZ19" i="13"/>
  <c r="BZ18" i="13"/>
  <c r="BZ17" i="13"/>
  <c r="E20" i="26"/>
  <c r="BZ16" i="13"/>
  <c r="BZ15" i="13"/>
  <c r="BZ14" i="13"/>
  <c r="BZ13" i="13"/>
  <c r="H16" i="26"/>
  <c r="BZ12" i="13"/>
  <c r="BZ11" i="13"/>
  <c r="BZ10" i="13"/>
  <c r="BZ9" i="13"/>
  <c r="Q12" i="26"/>
  <c r="BZ8" i="13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Z57" i="23"/>
  <c r="BZ56" i="23"/>
  <c r="BZ55" i="23"/>
  <c r="BZ54" i="23"/>
  <c r="BZ53" i="23"/>
  <c r="BZ52" i="23"/>
  <c r="BZ51" i="23"/>
  <c r="BZ50" i="23"/>
  <c r="BZ49" i="23"/>
  <c r="BZ48" i="23"/>
  <c r="BZ47" i="23"/>
  <c r="BZ46" i="23"/>
  <c r="BZ45" i="23"/>
  <c r="BZ44" i="23"/>
  <c r="BZ43" i="23"/>
  <c r="BZ42" i="23"/>
  <c r="BZ41" i="23"/>
  <c r="BZ40" i="23"/>
  <c r="BZ39" i="23"/>
  <c r="BZ38" i="23"/>
  <c r="BZ37" i="23"/>
  <c r="BZ36" i="23"/>
  <c r="BZ35" i="23"/>
  <c r="BZ34" i="23"/>
  <c r="BZ33" i="23"/>
  <c r="BZ32" i="23"/>
  <c r="BZ31" i="23"/>
  <c r="BZ30" i="23"/>
  <c r="BZ29" i="23"/>
  <c r="BZ28" i="23"/>
  <c r="BZ27" i="23"/>
  <c r="BZ26" i="23"/>
  <c r="BZ25" i="23"/>
  <c r="BZ24" i="23"/>
  <c r="BZ23" i="23"/>
  <c r="BZ22" i="23"/>
  <c r="BZ21" i="23"/>
  <c r="BZ20" i="23"/>
  <c r="BZ19" i="23"/>
  <c r="BZ18" i="23"/>
  <c r="BZ17" i="23"/>
  <c r="BZ16" i="23"/>
  <c r="BZ15" i="23"/>
  <c r="BZ14" i="23"/>
  <c r="BZ13" i="23"/>
  <c r="BZ12" i="23"/>
  <c r="BZ11" i="23"/>
  <c r="BZ10" i="23"/>
  <c r="BZ9" i="23"/>
  <c r="BZ8" i="23"/>
  <c r="BZ7" i="23"/>
  <c r="BZ6" i="23"/>
  <c r="AA426" i="26"/>
  <c r="Y426" i="26"/>
  <c r="X426" i="26"/>
  <c r="Z426" i="26"/>
  <c r="AA425" i="26"/>
  <c r="Y425" i="26"/>
  <c r="X425" i="26"/>
  <c r="AA424" i="26"/>
  <c r="Y424" i="26"/>
  <c r="X424" i="26"/>
  <c r="AA423" i="26"/>
  <c r="Y423" i="26"/>
  <c r="X423" i="26"/>
  <c r="Z423" i="26"/>
  <c r="AA422" i="26"/>
  <c r="Y422" i="26"/>
  <c r="X422" i="26"/>
  <c r="Z422" i="26"/>
  <c r="AA421" i="26"/>
  <c r="Y421" i="26"/>
  <c r="X421" i="26"/>
  <c r="Z421" i="26"/>
  <c r="AA420" i="26"/>
  <c r="Y420" i="26"/>
  <c r="X420" i="26"/>
  <c r="AA419" i="26"/>
  <c r="Y419" i="26"/>
  <c r="X419" i="26"/>
  <c r="Z419" i="26"/>
  <c r="AA418" i="26"/>
  <c r="Y418" i="26"/>
  <c r="X418" i="26"/>
  <c r="Z418" i="26"/>
  <c r="AA417" i="26"/>
  <c r="Y417" i="26"/>
  <c r="X417" i="26"/>
  <c r="AA416" i="26"/>
  <c r="Y416" i="26"/>
  <c r="X416" i="26"/>
  <c r="Z416" i="26"/>
  <c r="AA415" i="26"/>
  <c r="Y415" i="26"/>
  <c r="X415" i="26"/>
  <c r="Z415" i="26"/>
  <c r="AA414" i="26"/>
  <c r="Y414" i="26"/>
  <c r="X414" i="26"/>
  <c r="Z414" i="26"/>
  <c r="AA413" i="26"/>
  <c r="Y413" i="26"/>
  <c r="X413" i="26"/>
  <c r="AA412" i="26"/>
  <c r="Y412" i="26"/>
  <c r="X412" i="26"/>
  <c r="AA411" i="26"/>
  <c r="Y411" i="26"/>
  <c r="X411" i="26"/>
  <c r="Z411" i="26"/>
  <c r="AA410" i="26"/>
  <c r="Y410" i="26"/>
  <c r="X410" i="26"/>
  <c r="Z410" i="26"/>
  <c r="AA409" i="26"/>
  <c r="Y409" i="26"/>
  <c r="X409" i="26"/>
  <c r="Z409" i="26"/>
  <c r="AA408" i="26"/>
  <c r="Y408" i="26"/>
  <c r="X408" i="26"/>
  <c r="Z408" i="26"/>
  <c r="AA407" i="26"/>
  <c r="Y407" i="26"/>
  <c r="X407" i="26"/>
  <c r="Z407" i="26"/>
  <c r="AA406" i="26"/>
  <c r="Y406" i="26"/>
  <c r="X406" i="26"/>
  <c r="Z406" i="26"/>
  <c r="AA405" i="26"/>
  <c r="Y405" i="26"/>
  <c r="X405" i="26"/>
  <c r="Z405" i="26"/>
  <c r="AA404" i="26"/>
  <c r="Y404" i="26"/>
  <c r="X404" i="26"/>
  <c r="AA403" i="26"/>
  <c r="Y403" i="26"/>
  <c r="X403" i="26"/>
  <c r="Z403" i="26"/>
  <c r="AA402" i="26"/>
  <c r="Y402" i="26"/>
  <c r="X402" i="26"/>
  <c r="Z402" i="26"/>
  <c r="AA401" i="26"/>
  <c r="Y401" i="26"/>
  <c r="X401" i="26"/>
  <c r="Z401" i="26"/>
  <c r="AA400" i="26"/>
  <c r="Y400" i="26"/>
  <c r="X400" i="26"/>
  <c r="AA399" i="26"/>
  <c r="Y399" i="26"/>
  <c r="X399" i="26"/>
  <c r="Z399" i="26"/>
  <c r="AA398" i="26"/>
  <c r="Y398" i="26"/>
  <c r="X398" i="26"/>
  <c r="Z398" i="26"/>
  <c r="AA397" i="26"/>
  <c r="Y397" i="26"/>
  <c r="X397" i="26"/>
  <c r="Z397" i="26"/>
  <c r="AA396" i="26"/>
  <c r="Y396" i="26"/>
  <c r="X396" i="26"/>
  <c r="Z396" i="26"/>
  <c r="AA395" i="26"/>
  <c r="Y395" i="26"/>
  <c r="X395" i="26"/>
  <c r="Z395" i="26"/>
  <c r="AA394" i="26"/>
  <c r="Y394" i="26"/>
  <c r="X394" i="26"/>
  <c r="Z394" i="26"/>
  <c r="AA393" i="26"/>
  <c r="Y393" i="26"/>
  <c r="X393" i="26"/>
  <c r="Z393" i="26"/>
  <c r="AA392" i="26"/>
  <c r="Y392" i="26"/>
  <c r="X392" i="26"/>
  <c r="Z392" i="26"/>
  <c r="AA391" i="26"/>
  <c r="Y391" i="26"/>
  <c r="X391" i="26"/>
  <c r="Z391" i="26"/>
  <c r="AA390" i="26"/>
  <c r="Y390" i="26"/>
  <c r="X390" i="26"/>
  <c r="Z390" i="26"/>
  <c r="AA389" i="26"/>
  <c r="Y389" i="26"/>
  <c r="X389" i="26"/>
  <c r="AA388" i="26"/>
  <c r="Y388" i="26"/>
  <c r="X388" i="26"/>
  <c r="AA387" i="26"/>
  <c r="Y387" i="26"/>
  <c r="X387" i="26"/>
  <c r="Z387" i="26"/>
  <c r="AA386" i="26"/>
  <c r="Y386" i="26"/>
  <c r="X386" i="26"/>
  <c r="Z386" i="26"/>
  <c r="AA385" i="26"/>
  <c r="Y385" i="26"/>
  <c r="X385" i="26"/>
  <c r="Z385" i="26"/>
  <c r="AA384" i="26"/>
  <c r="Y384" i="26"/>
  <c r="X384" i="26"/>
  <c r="Z384" i="26"/>
  <c r="AA383" i="26"/>
  <c r="Y383" i="26"/>
  <c r="X383" i="26"/>
  <c r="Z383" i="26"/>
  <c r="AA382" i="26"/>
  <c r="Y382" i="26"/>
  <c r="X382" i="26"/>
  <c r="Z382" i="26"/>
  <c r="AA381" i="26"/>
  <c r="Y381" i="26"/>
  <c r="X381" i="26"/>
  <c r="AA380" i="26"/>
  <c r="Y380" i="26"/>
  <c r="X380" i="26"/>
  <c r="AA379" i="26"/>
  <c r="Y379" i="26"/>
  <c r="X379" i="26"/>
  <c r="Z379" i="26"/>
  <c r="AA378" i="26"/>
  <c r="Y378" i="26"/>
  <c r="X378" i="26"/>
  <c r="Z378" i="26"/>
  <c r="AA377" i="26"/>
  <c r="Y377" i="26"/>
  <c r="X377" i="26"/>
  <c r="Z377" i="26"/>
  <c r="AA376" i="26"/>
  <c r="Y376" i="26"/>
  <c r="X376" i="26"/>
  <c r="Z376" i="26"/>
  <c r="AA375" i="26"/>
  <c r="Y375" i="26"/>
  <c r="X375" i="26"/>
  <c r="Z375" i="26"/>
  <c r="AA374" i="26"/>
  <c r="Y374" i="26"/>
  <c r="X374" i="26"/>
  <c r="Z374" i="26"/>
  <c r="AA373" i="26"/>
  <c r="Y373" i="26"/>
  <c r="X373" i="26"/>
  <c r="Z373" i="26"/>
  <c r="AA372" i="26"/>
  <c r="Y372" i="26"/>
  <c r="X372" i="26"/>
  <c r="Z372" i="26"/>
  <c r="AA371" i="26"/>
  <c r="Y371" i="26"/>
  <c r="X371" i="26"/>
  <c r="Z371" i="26"/>
  <c r="AA370" i="26"/>
  <c r="Y370" i="26"/>
  <c r="X370" i="26"/>
  <c r="Z370" i="26"/>
  <c r="AA369" i="26"/>
  <c r="Y369" i="26"/>
  <c r="X369" i="26"/>
  <c r="Z369" i="26"/>
  <c r="AA368" i="26"/>
  <c r="Y368" i="26"/>
  <c r="X368" i="26"/>
  <c r="AA367" i="26"/>
  <c r="Y367" i="26"/>
  <c r="X367" i="26"/>
  <c r="Z367" i="26"/>
  <c r="AA366" i="26"/>
  <c r="Y366" i="26"/>
  <c r="X366" i="26"/>
  <c r="Z366" i="26"/>
  <c r="AA365" i="26"/>
  <c r="Y365" i="26"/>
  <c r="X365" i="26"/>
  <c r="Z365" i="26"/>
  <c r="AA364" i="26"/>
  <c r="Y364" i="26"/>
  <c r="X364" i="26"/>
  <c r="AA363" i="26"/>
  <c r="Y363" i="26"/>
  <c r="X363" i="26"/>
  <c r="Z363" i="26"/>
  <c r="AA362" i="26"/>
  <c r="Y362" i="26"/>
  <c r="X362" i="26"/>
  <c r="Z362" i="26"/>
  <c r="AA361" i="26"/>
  <c r="Y361" i="26"/>
  <c r="X361" i="26"/>
  <c r="Z361" i="26"/>
  <c r="AA360" i="26"/>
  <c r="Y360" i="26"/>
  <c r="X360" i="26"/>
  <c r="Z360" i="26"/>
  <c r="AA359" i="26"/>
  <c r="Y359" i="26"/>
  <c r="X359" i="26"/>
  <c r="Z359" i="26"/>
  <c r="AA358" i="26"/>
  <c r="Y358" i="26"/>
  <c r="X358" i="26"/>
  <c r="Z358" i="26"/>
  <c r="AA357" i="26"/>
  <c r="Y357" i="26"/>
  <c r="X357" i="26"/>
  <c r="AA356" i="26"/>
  <c r="Y356" i="26"/>
  <c r="X356" i="26"/>
  <c r="Z356" i="26"/>
  <c r="AA355" i="26"/>
  <c r="Y355" i="26"/>
  <c r="X355" i="26"/>
  <c r="Z355" i="26"/>
  <c r="AA354" i="26"/>
  <c r="Y354" i="26"/>
  <c r="X354" i="26"/>
  <c r="Z354" i="26"/>
  <c r="AA353" i="26"/>
  <c r="Y353" i="26"/>
  <c r="X353" i="26"/>
  <c r="AA352" i="26"/>
  <c r="Y352" i="26"/>
  <c r="X352" i="26"/>
  <c r="AA351" i="26"/>
  <c r="Y351" i="26"/>
  <c r="X351" i="26"/>
  <c r="Z351" i="26"/>
  <c r="AA350" i="26"/>
  <c r="Y350" i="26"/>
  <c r="X350" i="26"/>
  <c r="Z350" i="26"/>
  <c r="AA349" i="26"/>
  <c r="Y349" i="26"/>
  <c r="X349" i="26"/>
  <c r="Z349" i="26"/>
  <c r="AA348" i="26"/>
  <c r="Y348" i="26"/>
  <c r="X348" i="26"/>
  <c r="Z348" i="26"/>
  <c r="AA347" i="26"/>
  <c r="Y347" i="26"/>
  <c r="X347" i="26"/>
  <c r="Z347" i="26"/>
  <c r="AA346" i="26"/>
  <c r="Y346" i="26"/>
  <c r="X346" i="26"/>
  <c r="Z346" i="26"/>
  <c r="AA345" i="26"/>
  <c r="Y345" i="26"/>
  <c r="X345" i="26"/>
  <c r="Z345" i="26"/>
  <c r="AA344" i="26"/>
  <c r="Y344" i="26"/>
  <c r="X344" i="26"/>
  <c r="AA343" i="26"/>
  <c r="Y343" i="26"/>
  <c r="X343" i="26"/>
  <c r="Z343" i="26"/>
  <c r="AA342" i="26"/>
  <c r="Y342" i="26"/>
  <c r="X342" i="26"/>
  <c r="Z342" i="26"/>
  <c r="AA341" i="26"/>
  <c r="Y341" i="26"/>
  <c r="X341" i="26"/>
  <c r="Z341" i="26"/>
  <c r="AA340" i="26"/>
  <c r="Y340" i="26"/>
  <c r="X340" i="26"/>
  <c r="AA339" i="26"/>
  <c r="Y339" i="26"/>
  <c r="X339" i="26"/>
  <c r="Z339" i="26"/>
  <c r="AA338" i="26"/>
  <c r="Y338" i="26"/>
  <c r="X338" i="26"/>
  <c r="Z338" i="26"/>
  <c r="AA337" i="26"/>
  <c r="Y337" i="26"/>
  <c r="X337" i="26"/>
  <c r="Z337" i="26"/>
  <c r="AA336" i="26"/>
  <c r="Y336" i="26"/>
  <c r="X336" i="26"/>
  <c r="Z336" i="26"/>
  <c r="AA335" i="26"/>
  <c r="Y335" i="26"/>
  <c r="X335" i="26"/>
  <c r="Z335" i="26"/>
  <c r="AA334" i="26"/>
  <c r="Y334" i="26"/>
  <c r="X334" i="26"/>
  <c r="Z334" i="26"/>
  <c r="AA333" i="26"/>
  <c r="Y333" i="26"/>
  <c r="X333" i="26"/>
  <c r="Z333" i="26"/>
  <c r="AA332" i="26"/>
  <c r="Y332" i="26"/>
  <c r="X332" i="26"/>
  <c r="Z332" i="26"/>
  <c r="AA331" i="26"/>
  <c r="Y331" i="26"/>
  <c r="X331" i="26"/>
  <c r="Z331" i="26"/>
  <c r="AA330" i="26"/>
  <c r="Y330" i="26"/>
  <c r="X330" i="26"/>
  <c r="Z330" i="26"/>
  <c r="AA329" i="26"/>
  <c r="Y329" i="26"/>
  <c r="X329" i="26"/>
  <c r="Z329" i="26"/>
  <c r="AA328" i="26"/>
  <c r="Y328" i="26"/>
  <c r="X328" i="26"/>
  <c r="AA327" i="26"/>
  <c r="Y327" i="26"/>
  <c r="X327" i="26"/>
  <c r="Z327" i="26"/>
  <c r="AA326" i="26"/>
  <c r="Y326" i="26"/>
  <c r="X326" i="26"/>
  <c r="Z326" i="26"/>
  <c r="AA325" i="26"/>
  <c r="Y325" i="26"/>
  <c r="X325" i="26"/>
  <c r="Z325" i="26"/>
  <c r="AA324" i="26"/>
  <c r="Y324" i="26"/>
  <c r="X324" i="26"/>
  <c r="AA323" i="26"/>
  <c r="Y323" i="26"/>
  <c r="X323" i="26"/>
  <c r="Z323" i="26"/>
  <c r="AA322" i="26"/>
  <c r="Y322" i="26"/>
  <c r="X322" i="26"/>
  <c r="Z322" i="26"/>
  <c r="AA321" i="26"/>
  <c r="Y321" i="26"/>
  <c r="X321" i="26"/>
  <c r="Z321" i="26"/>
  <c r="AA320" i="26"/>
  <c r="Y320" i="26"/>
  <c r="X320" i="26"/>
  <c r="AA319" i="26"/>
  <c r="Y319" i="26"/>
  <c r="X319" i="26"/>
  <c r="Z319" i="26"/>
  <c r="AA318" i="26"/>
  <c r="Y318" i="26"/>
  <c r="X318" i="26"/>
  <c r="Z318" i="26"/>
  <c r="AA317" i="26"/>
  <c r="Y317" i="26"/>
  <c r="X317" i="26"/>
  <c r="Z317" i="26"/>
  <c r="AA316" i="26"/>
  <c r="Y316" i="26"/>
  <c r="X316" i="26"/>
  <c r="Z316" i="26"/>
  <c r="AA315" i="26"/>
  <c r="Y315" i="26"/>
  <c r="X315" i="26"/>
  <c r="Z315" i="26"/>
  <c r="AA314" i="26"/>
  <c r="Y314" i="26"/>
  <c r="X314" i="26"/>
  <c r="Z314" i="26"/>
  <c r="AA313" i="26"/>
  <c r="Y313" i="26"/>
  <c r="X313" i="26"/>
  <c r="Z313" i="26"/>
  <c r="AA312" i="26"/>
  <c r="Y312" i="26"/>
  <c r="X312" i="26"/>
  <c r="Z312" i="26"/>
  <c r="AA311" i="26"/>
  <c r="Y311" i="26"/>
  <c r="X311" i="26"/>
  <c r="Z311" i="26"/>
  <c r="AA310" i="26"/>
  <c r="Y310" i="26"/>
  <c r="X310" i="26"/>
  <c r="Z310" i="26"/>
  <c r="AA309" i="26"/>
  <c r="Y309" i="26"/>
  <c r="X309" i="26"/>
  <c r="AA308" i="26"/>
  <c r="Y308" i="26"/>
  <c r="X308" i="26"/>
  <c r="AA307" i="26"/>
  <c r="Y307" i="26"/>
  <c r="X307" i="26"/>
  <c r="Z307" i="26"/>
  <c r="AA306" i="26"/>
  <c r="Y306" i="26"/>
  <c r="X306" i="26"/>
  <c r="Z306" i="26"/>
  <c r="AA305" i="26"/>
  <c r="Y305" i="26"/>
  <c r="X305" i="26"/>
  <c r="Z305" i="26"/>
  <c r="AA304" i="26"/>
  <c r="Y304" i="26"/>
  <c r="X304" i="26"/>
  <c r="AA303" i="26"/>
  <c r="Y303" i="26"/>
  <c r="X303" i="26"/>
  <c r="Z303" i="26"/>
  <c r="AA302" i="26"/>
  <c r="Y302" i="26"/>
  <c r="X302" i="26"/>
  <c r="Z302" i="26"/>
  <c r="AA301" i="26"/>
  <c r="Y301" i="26"/>
  <c r="X301" i="26"/>
  <c r="Z301" i="26"/>
  <c r="AA300" i="26"/>
  <c r="Y300" i="26"/>
  <c r="X300" i="26"/>
  <c r="AA299" i="26"/>
  <c r="Y299" i="26"/>
  <c r="X299" i="26"/>
  <c r="Z299" i="26"/>
  <c r="AA298" i="26"/>
  <c r="Y298" i="26"/>
  <c r="X298" i="26"/>
  <c r="Z298" i="26"/>
  <c r="AA297" i="26"/>
  <c r="Y297" i="26"/>
  <c r="X297" i="26"/>
  <c r="Z297" i="26"/>
  <c r="AA296" i="26"/>
  <c r="Y296" i="26"/>
  <c r="X296" i="26"/>
  <c r="AA295" i="26"/>
  <c r="Y295" i="26"/>
  <c r="X295" i="26"/>
  <c r="Z295" i="26"/>
  <c r="AA294" i="26"/>
  <c r="Y294" i="26"/>
  <c r="X294" i="26"/>
  <c r="Z294" i="26"/>
  <c r="AA293" i="26"/>
  <c r="Y293" i="26"/>
  <c r="X293" i="26"/>
  <c r="Z293" i="26"/>
  <c r="AA292" i="26"/>
  <c r="Y292" i="26"/>
  <c r="X292" i="26"/>
  <c r="Z292" i="26"/>
  <c r="AA291" i="26"/>
  <c r="Y291" i="26"/>
  <c r="X291" i="26"/>
  <c r="Z291" i="26"/>
  <c r="AA290" i="26"/>
  <c r="Y290" i="26"/>
  <c r="X290" i="26"/>
  <c r="Z290" i="26"/>
  <c r="AA289" i="26"/>
  <c r="Y289" i="26"/>
  <c r="X289" i="26"/>
  <c r="AA288" i="26"/>
  <c r="Y288" i="26"/>
  <c r="X288" i="26"/>
  <c r="AA287" i="26"/>
  <c r="Y287" i="26"/>
  <c r="X287" i="26"/>
  <c r="Z287" i="26"/>
  <c r="AA286" i="26"/>
  <c r="Y286" i="26"/>
  <c r="X286" i="26"/>
  <c r="Z286" i="26"/>
  <c r="AA285" i="26"/>
  <c r="Y285" i="26"/>
  <c r="X285" i="26"/>
  <c r="AA284" i="26"/>
  <c r="Y284" i="26"/>
  <c r="X284" i="26"/>
  <c r="Z284" i="26"/>
  <c r="AA283" i="26"/>
  <c r="Y283" i="26"/>
  <c r="X283" i="26"/>
  <c r="Z283" i="26"/>
  <c r="AA282" i="26"/>
  <c r="Y282" i="26"/>
  <c r="X282" i="26"/>
  <c r="Z282" i="26"/>
  <c r="AA281" i="26"/>
  <c r="Y281" i="26"/>
  <c r="X281" i="26"/>
  <c r="AA280" i="26"/>
  <c r="Y280" i="26"/>
  <c r="X280" i="26"/>
  <c r="AA279" i="26"/>
  <c r="Y279" i="26"/>
  <c r="X279" i="26"/>
  <c r="Z279" i="26"/>
  <c r="AA278" i="26"/>
  <c r="Y278" i="26"/>
  <c r="X278" i="26"/>
  <c r="Z278" i="26"/>
  <c r="AA277" i="26"/>
  <c r="Y277" i="26"/>
  <c r="X277" i="26"/>
  <c r="AA276" i="26"/>
  <c r="Y276" i="26"/>
  <c r="X276" i="26"/>
  <c r="AA275" i="26"/>
  <c r="Y275" i="26"/>
  <c r="X275" i="26"/>
  <c r="Z275" i="26"/>
  <c r="AA274" i="26"/>
  <c r="Y274" i="26"/>
  <c r="X274" i="26"/>
  <c r="Z274" i="26"/>
  <c r="AA273" i="26"/>
  <c r="Y273" i="26"/>
  <c r="X273" i="26"/>
  <c r="AA272" i="26"/>
  <c r="Y272" i="26"/>
  <c r="X272" i="26"/>
  <c r="Z272" i="26"/>
  <c r="AA271" i="26"/>
  <c r="Y271" i="26"/>
  <c r="X271" i="26"/>
  <c r="Z271" i="26"/>
  <c r="AA270" i="26"/>
  <c r="Y270" i="26"/>
  <c r="X270" i="26"/>
  <c r="Z270" i="26"/>
  <c r="AA269" i="26"/>
  <c r="Y269" i="26"/>
  <c r="X269" i="26"/>
  <c r="Z269" i="26"/>
  <c r="AA268" i="26"/>
  <c r="Y268" i="26"/>
  <c r="X268" i="26"/>
  <c r="Z268" i="26"/>
  <c r="AA267" i="26"/>
  <c r="Y267" i="26"/>
  <c r="X267" i="26"/>
  <c r="Z267" i="26"/>
  <c r="AA266" i="26"/>
  <c r="Y266" i="26"/>
  <c r="X266" i="26"/>
  <c r="Z266" i="26"/>
  <c r="AA265" i="26"/>
  <c r="Y265" i="26"/>
  <c r="X265" i="26"/>
  <c r="AA264" i="26"/>
  <c r="Y264" i="26"/>
  <c r="X264" i="26"/>
  <c r="AA263" i="26"/>
  <c r="Y263" i="26"/>
  <c r="X263" i="26"/>
  <c r="Z263" i="26"/>
  <c r="AA262" i="26"/>
  <c r="Y262" i="26"/>
  <c r="X262" i="26"/>
  <c r="Z262" i="26"/>
  <c r="AA261" i="26"/>
  <c r="Y261" i="26"/>
  <c r="X261" i="26"/>
  <c r="Z261" i="26"/>
  <c r="AA260" i="26"/>
  <c r="Y260" i="26"/>
  <c r="X260" i="26"/>
  <c r="AA259" i="26"/>
  <c r="Y259" i="26"/>
  <c r="X259" i="26"/>
  <c r="Z259" i="26"/>
  <c r="AA258" i="26"/>
  <c r="Y258" i="26"/>
  <c r="X258" i="26"/>
  <c r="Z258" i="26"/>
  <c r="AA257" i="26"/>
  <c r="Y257" i="26"/>
  <c r="X257" i="26"/>
  <c r="Z257" i="26"/>
  <c r="AA256" i="26"/>
  <c r="Y256" i="26"/>
  <c r="X256" i="26"/>
  <c r="AA255" i="26"/>
  <c r="Y255" i="26"/>
  <c r="X255" i="26"/>
  <c r="Z255" i="26"/>
  <c r="AA254" i="26"/>
  <c r="Y254" i="26"/>
  <c r="X254" i="26"/>
  <c r="Z254" i="26"/>
  <c r="AA253" i="26"/>
  <c r="Y253" i="26"/>
  <c r="X253" i="26"/>
  <c r="Z253" i="26"/>
  <c r="AA252" i="26"/>
  <c r="Y252" i="26"/>
  <c r="X252" i="26"/>
  <c r="Z252" i="26"/>
  <c r="AA251" i="26"/>
  <c r="Y251" i="26"/>
  <c r="X251" i="26"/>
  <c r="Z251" i="26"/>
  <c r="AA250" i="26"/>
  <c r="Y250" i="26"/>
  <c r="X250" i="26"/>
  <c r="Z250" i="26"/>
  <c r="AA249" i="26"/>
  <c r="Y249" i="26"/>
  <c r="X249" i="26"/>
  <c r="Z249" i="26"/>
  <c r="AA248" i="26"/>
  <c r="Y248" i="26"/>
  <c r="X248" i="26"/>
  <c r="Z248" i="26"/>
  <c r="AA247" i="26"/>
  <c r="Y247" i="26"/>
  <c r="X247" i="26"/>
  <c r="Z247" i="26"/>
  <c r="AA246" i="26"/>
  <c r="Y246" i="26"/>
  <c r="X246" i="26"/>
  <c r="Z246" i="26"/>
  <c r="AA245" i="26"/>
  <c r="Y245" i="26"/>
  <c r="X245" i="26"/>
  <c r="AA244" i="26"/>
  <c r="Y244" i="26"/>
  <c r="X244" i="26"/>
  <c r="AA243" i="26"/>
  <c r="Y243" i="26"/>
  <c r="X243" i="26"/>
  <c r="Z243" i="26"/>
  <c r="AA242" i="26"/>
  <c r="Y242" i="26"/>
  <c r="X242" i="26"/>
  <c r="Z242" i="26"/>
  <c r="AA241" i="26"/>
  <c r="Y241" i="26"/>
  <c r="X241" i="26"/>
  <c r="Z241" i="26"/>
  <c r="AA240" i="26"/>
  <c r="Y240" i="26"/>
  <c r="X240" i="26"/>
  <c r="AA239" i="26"/>
  <c r="Y239" i="26"/>
  <c r="X239" i="26"/>
  <c r="Z239" i="26"/>
  <c r="AA238" i="26"/>
  <c r="Y238" i="26"/>
  <c r="X238" i="26"/>
  <c r="Z238" i="26"/>
  <c r="AA237" i="26"/>
  <c r="Y237" i="26"/>
  <c r="X237" i="26"/>
  <c r="Z237" i="26"/>
  <c r="AA236" i="26"/>
  <c r="Y236" i="26"/>
  <c r="X236" i="26"/>
  <c r="Z236" i="26"/>
  <c r="AA235" i="26"/>
  <c r="Y235" i="26"/>
  <c r="X235" i="26"/>
  <c r="Z235" i="26"/>
  <c r="AA234" i="26"/>
  <c r="Y234" i="26"/>
  <c r="X234" i="26"/>
  <c r="Z234" i="26"/>
  <c r="AA233" i="26"/>
  <c r="Y233" i="26"/>
  <c r="X233" i="26"/>
  <c r="Z233" i="26"/>
  <c r="AA232" i="26"/>
  <c r="Y232" i="26"/>
  <c r="X232" i="26"/>
  <c r="AA231" i="26"/>
  <c r="Y231" i="26"/>
  <c r="X231" i="26"/>
  <c r="Z231" i="26"/>
  <c r="AA230" i="26"/>
  <c r="Y230" i="26"/>
  <c r="X230" i="26"/>
  <c r="Z230" i="26"/>
  <c r="AA229" i="26"/>
  <c r="Y229" i="26"/>
  <c r="X229" i="26"/>
  <c r="Z229" i="26"/>
  <c r="AA228" i="26"/>
  <c r="Y228" i="26"/>
  <c r="X228" i="26"/>
  <c r="AA227" i="26"/>
  <c r="Y227" i="26"/>
  <c r="X227" i="26"/>
  <c r="Z227" i="26"/>
  <c r="AA226" i="26"/>
  <c r="Y226" i="26"/>
  <c r="X226" i="26"/>
  <c r="Z226" i="26"/>
  <c r="AA225" i="26"/>
  <c r="Y225" i="26"/>
  <c r="X225" i="26"/>
  <c r="Z225" i="26"/>
  <c r="AA224" i="26"/>
  <c r="Y224" i="26"/>
  <c r="X224" i="26"/>
  <c r="AA223" i="26"/>
  <c r="Y223" i="26"/>
  <c r="X223" i="26"/>
  <c r="Z223" i="26"/>
  <c r="AA222" i="26"/>
  <c r="Y222" i="26"/>
  <c r="X222" i="26"/>
  <c r="Z222" i="26"/>
  <c r="AA221" i="26"/>
  <c r="Y221" i="26"/>
  <c r="X221" i="26"/>
  <c r="Z221" i="26"/>
  <c r="AA220" i="26"/>
  <c r="Y220" i="26"/>
  <c r="X220" i="26"/>
  <c r="Z220" i="26"/>
  <c r="AA219" i="26"/>
  <c r="Y219" i="26"/>
  <c r="X219" i="26"/>
  <c r="Z219" i="26"/>
  <c r="AA218" i="26"/>
  <c r="Y218" i="26"/>
  <c r="X218" i="26"/>
  <c r="Z218" i="26"/>
  <c r="AA217" i="26"/>
  <c r="Y217" i="26"/>
  <c r="X217" i="26"/>
  <c r="Z217" i="26"/>
  <c r="AA216" i="26"/>
  <c r="Y216" i="26"/>
  <c r="X216" i="26"/>
  <c r="AA215" i="26"/>
  <c r="Y215" i="26"/>
  <c r="X215" i="26"/>
  <c r="Z215" i="26"/>
  <c r="AA214" i="26"/>
  <c r="Y214" i="26"/>
  <c r="X214" i="26"/>
  <c r="Z214" i="26"/>
  <c r="AA213" i="26"/>
  <c r="Y213" i="26"/>
  <c r="X213" i="26"/>
  <c r="Z213" i="26"/>
  <c r="AA212" i="26"/>
  <c r="Y212" i="26"/>
  <c r="X212" i="26"/>
  <c r="AA211" i="26"/>
  <c r="Y211" i="26"/>
  <c r="X211" i="26"/>
  <c r="Z211" i="26"/>
  <c r="AA210" i="26"/>
  <c r="Y210" i="26"/>
  <c r="X210" i="26"/>
  <c r="Z210" i="26"/>
  <c r="AA209" i="26"/>
  <c r="Y209" i="26"/>
  <c r="X209" i="26"/>
  <c r="Z209" i="26"/>
  <c r="AA208" i="26"/>
  <c r="Y208" i="26"/>
  <c r="X208" i="26"/>
  <c r="Z208" i="26"/>
  <c r="AA207" i="26"/>
  <c r="Y207" i="26"/>
  <c r="X207" i="26"/>
  <c r="Z207" i="26"/>
  <c r="AA206" i="26"/>
  <c r="Y206" i="26"/>
  <c r="X206" i="26"/>
  <c r="Z206" i="26"/>
  <c r="AA205" i="26"/>
  <c r="Y205" i="26"/>
  <c r="X205" i="26"/>
  <c r="AA204" i="26"/>
  <c r="Y204" i="26"/>
  <c r="X204" i="26"/>
  <c r="Z204" i="26"/>
  <c r="AA203" i="26"/>
  <c r="Y203" i="26"/>
  <c r="X203" i="26"/>
  <c r="Z203" i="26"/>
  <c r="AA202" i="26"/>
  <c r="Y202" i="26"/>
  <c r="X202" i="26"/>
  <c r="Z202" i="26"/>
  <c r="AA201" i="26"/>
  <c r="Y201" i="26"/>
  <c r="X201" i="26"/>
  <c r="AA200" i="26"/>
  <c r="Y200" i="26"/>
  <c r="X200" i="26"/>
  <c r="AA199" i="26"/>
  <c r="Y199" i="26"/>
  <c r="X199" i="26"/>
  <c r="Z199" i="26"/>
  <c r="AA198" i="26"/>
  <c r="Y198" i="26"/>
  <c r="X198" i="26"/>
  <c r="Z198" i="26"/>
  <c r="AA197" i="26"/>
  <c r="Y197" i="26"/>
  <c r="X197" i="26"/>
  <c r="Z197" i="26"/>
  <c r="AA196" i="26"/>
  <c r="Y196" i="26"/>
  <c r="X196" i="26"/>
  <c r="AA195" i="26"/>
  <c r="Y195" i="26"/>
  <c r="X195" i="26"/>
  <c r="Z195" i="26"/>
  <c r="AA194" i="26"/>
  <c r="Y194" i="26"/>
  <c r="X194" i="26"/>
  <c r="Z194" i="26"/>
  <c r="AA193" i="26"/>
  <c r="Y193" i="26"/>
  <c r="X193" i="26"/>
  <c r="Z193" i="26"/>
  <c r="AA192" i="26"/>
  <c r="Y192" i="26"/>
  <c r="X192" i="26"/>
  <c r="AA191" i="26"/>
  <c r="Y191" i="26"/>
  <c r="X191" i="26"/>
  <c r="Z191" i="26"/>
  <c r="AA190" i="26"/>
  <c r="Y190" i="26"/>
  <c r="X190" i="26"/>
  <c r="Z190" i="26"/>
  <c r="AA189" i="26"/>
  <c r="Y189" i="26"/>
  <c r="X189" i="26"/>
  <c r="Z189" i="26"/>
  <c r="AA188" i="26"/>
  <c r="Y188" i="26"/>
  <c r="X188" i="26"/>
  <c r="Z188" i="26"/>
  <c r="AA187" i="26"/>
  <c r="Y187" i="26"/>
  <c r="X187" i="26"/>
  <c r="Z187" i="26"/>
  <c r="AA186" i="26"/>
  <c r="Y186" i="26"/>
  <c r="X186" i="26"/>
  <c r="Z186" i="26"/>
  <c r="AA185" i="26"/>
  <c r="Y185" i="26"/>
  <c r="X185" i="26"/>
  <c r="Z185" i="26"/>
  <c r="AA184" i="26"/>
  <c r="Y184" i="26"/>
  <c r="X184" i="26"/>
  <c r="Z184" i="26"/>
  <c r="AA183" i="26"/>
  <c r="Y183" i="26"/>
  <c r="X183" i="26"/>
  <c r="Z183" i="26"/>
  <c r="AA182" i="26"/>
  <c r="Y182" i="26"/>
  <c r="X182" i="26"/>
  <c r="Z182" i="26"/>
  <c r="AA181" i="26"/>
  <c r="Y181" i="26"/>
  <c r="X181" i="26"/>
  <c r="AA180" i="26"/>
  <c r="Y180" i="26"/>
  <c r="X180" i="26"/>
  <c r="AA179" i="26"/>
  <c r="Y179" i="26"/>
  <c r="X179" i="26"/>
  <c r="Z179" i="26"/>
  <c r="AA178" i="26"/>
  <c r="Y178" i="26"/>
  <c r="X178" i="26"/>
  <c r="Z178" i="26"/>
  <c r="AA177" i="26"/>
  <c r="Y177" i="26"/>
  <c r="X177" i="26"/>
  <c r="AA176" i="26"/>
  <c r="Y176" i="26"/>
  <c r="X176" i="26"/>
  <c r="AA175" i="26"/>
  <c r="Y175" i="26"/>
  <c r="X175" i="26"/>
  <c r="Z175" i="26"/>
  <c r="AA174" i="26"/>
  <c r="Y174" i="26"/>
  <c r="X174" i="26"/>
  <c r="Z174" i="26"/>
  <c r="AA173" i="26"/>
  <c r="Y173" i="26"/>
  <c r="X173" i="26"/>
  <c r="Z173" i="26"/>
  <c r="AA172" i="26"/>
  <c r="Y172" i="26"/>
  <c r="X172" i="26"/>
  <c r="Z172" i="26"/>
  <c r="AA171" i="26"/>
  <c r="Y171" i="26"/>
  <c r="X171" i="26"/>
  <c r="Z171" i="26"/>
  <c r="AA170" i="26"/>
  <c r="Y170" i="26"/>
  <c r="X170" i="26"/>
  <c r="Z170" i="26"/>
  <c r="AA169" i="26"/>
  <c r="Y169" i="26"/>
  <c r="X169" i="26"/>
  <c r="Z169" i="26"/>
  <c r="AA168" i="26"/>
  <c r="Y168" i="26"/>
  <c r="X168" i="26"/>
  <c r="AA167" i="26"/>
  <c r="Y167" i="26"/>
  <c r="X167" i="26"/>
  <c r="Z167" i="26"/>
  <c r="AA166" i="26"/>
  <c r="Y166" i="26"/>
  <c r="X166" i="26"/>
  <c r="Z166" i="26"/>
  <c r="AA165" i="26"/>
  <c r="Y165" i="26"/>
  <c r="X165" i="26"/>
  <c r="Z165" i="26"/>
  <c r="AA164" i="26"/>
  <c r="Y164" i="26"/>
  <c r="X164" i="26"/>
  <c r="Z164" i="26"/>
  <c r="AA163" i="26"/>
  <c r="Y163" i="26"/>
  <c r="X163" i="26"/>
  <c r="Z163" i="26"/>
  <c r="AA162" i="26"/>
  <c r="Y162" i="26"/>
  <c r="X162" i="26"/>
  <c r="Z162" i="26"/>
  <c r="AA161" i="26"/>
  <c r="Y161" i="26"/>
  <c r="X161" i="26"/>
  <c r="Z161" i="26"/>
  <c r="AA160" i="26"/>
  <c r="Y160" i="26"/>
  <c r="X160" i="26"/>
  <c r="AA159" i="26"/>
  <c r="Y159" i="26"/>
  <c r="X159" i="26"/>
  <c r="Z159" i="26"/>
  <c r="AA158" i="26"/>
  <c r="Y158" i="26"/>
  <c r="X158" i="26"/>
  <c r="Z158" i="26"/>
  <c r="AA157" i="26"/>
  <c r="Y157" i="26"/>
  <c r="X157" i="26"/>
  <c r="Z157" i="26"/>
  <c r="AA156" i="26"/>
  <c r="Y156" i="26"/>
  <c r="X156" i="26"/>
  <c r="Z156" i="26"/>
  <c r="AA155" i="26"/>
  <c r="Y155" i="26"/>
  <c r="X155" i="26"/>
  <c r="Z155" i="26"/>
  <c r="AA154" i="26"/>
  <c r="Y154" i="26"/>
  <c r="X154" i="26"/>
  <c r="Z154" i="26"/>
  <c r="AA153" i="26"/>
  <c r="Y153" i="26"/>
  <c r="X153" i="26"/>
  <c r="AA152" i="26"/>
  <c r="Y152" i="26"/>
  <c r="X152" i="26"/>
  <c r="AA151" i="26"/>
  <c r="Y151" i="26"/>
  <c r="X151" i="26"/>
  <c r="Z151" i="26"/>
  <c r="AA150" i="26"/>
  <c r="Y150" i="26"/>
  <c r="X150" i="26"/>
  <c r="Z150" i="26"/>
  <c r="AA149" i="26"/>
  <c r="Y149" i="26"/>
  <c r="X149" i="26"/>
  <c r="Z149" i="26"/>
  <c r="AA148" i="26"/>
  <c r="Y148" i="26"/>
  <c r="X148" i="26"/>
  <c r="AA147" i="26"/>
  <c r="Y147" i="26"/>
  <c r="X147" i="26"/>
  <c r="Z147" i="26"/>
  <c r="AA146" i="26"/>
  <c r="Y146" i="26"/>
  <c r="X146" i="26"/>
  <c r="Z146" i="26"/>
  <c r="AA145" i="26"/>
  <c r="Y145" i="26"/>
  <c r="X145" i="26"/>
  <c r="Z145" i="26"/>
  <c r="AA144" i="26"/>
  <c r="Y144" i="26"/>
  <c r="X144" i="26"/>
  <c r="Z144" i="26"/>
  <c r="AA143" i="26"/>
  <c r="Y143" i="26"/>
  <c r="X143" i="26"/>
  <c r="Z143" i="26"/>
  <c r="AA142" i="26"/>
  <c r="Y142" i="26"/>
  <c r="X142" i="26"/>
  <c r="Z142" i="26"/>
  <c r="AA141" i="26"/>
  <c r="Y141" i="26"/>
  <c r="X141" i="26"/>
  <c r="Z141" i="26"/>
  <c r="AA140" i="26"/>
  <c r="Y140" i="26"/>
  <c r="X140" i="26"/>
  <c r="Z140" i="26"/>
  <c r="AA139" i="26"/>
  <c r="Y139" i="26"/>
  <c r="X139" i="26"/>
  <c r="Z139" i="26"/>
  <c r="AA138" i="26"/>
  <c r="Y138" i="26"/>
  <c r="X138" i="26"/>
  <c r="Z138" i="26"/>
  <c r="AA137" i="26"/>
  <c r="Y137" i="26"/>
  <c r="X137" i="26"/>
  <c r="Z137" i="26"/>
  <c r="AA136" i="26"/>
  <c r="Y136" i="26"/>
  <c r="X136" i="26"/>
  <c r="AA135" i="26"/>
  <c r="Y135" i="26"/>
  <c r="X135" i="26"/>
  <c r="Z135" i="26"/>
  <c r="AA134" i="26"/>
  <c r="Y134" i="26"/>
  <c r="X134" i="26"/>
  <c r="Z134" i="26"/>
  <c r="AA133" i="26"/>
  <c r="Y133" i="26"/>
  <c r="X133" i="26"/>
  <c r="Z133" i="26"/>
  <c r="AA132" i="26"/>
  <c r="Y132" i="26"/>
  <c r="X132" i="26"/>
  <c r="AA131" i="26"/>
  <c r="Y131" i="26"/>
  <c r="X131" i="26"/>
  <c r="Z131" i="26"/>
  <c r="AA130" i="26"/>
  <c r="Y130" i="26"/>
  <c r="X130" i="26"/>
  <c r="Z130" i="26"/>
  <c r="AA129" i="26"/>
  <c r="Y129" i="26"/>
  <c r="X129" i="26"/>
  <c r="Z129" i="26"/>
  <c r="AA128" i="26"/>
  <c r="Y128" i="26"/>
  <c r="X128" i="26"/>
  <c r="AA127" i="26"/>
  <c r="Y127" i="26"/>
  <c r="X127" i="26"/>
  <c r="Z127" i="26"/>
  <c r="AA126" i="26"/>
  <c r="Y126" i="26"/>
  <c r="X126" i="26"/>
  <c r="Z126" i="26"/>
  <c r="AA125" i="26"/>
  <c r="Y125" i="26"/>
  <c r="X125" i="26"/>
  <c r="Z125" i="26"/>
  <c r="AA124" i="26"/>
  <c r="Y124" i="26"/>
  <c r="X124" i="26"/>
  <c r="Z124" i="26"/>
  <c r="AA123" i="26"/>
  <c r="Y123" i="26"/>
  <c r="X123" i="26"/>
  <c r="Z123" i="26"/>
  <c r="AA122" i="26"/>
  <c r="Y122" i="26"/>
  <c r="X122" i="26"/>
  <c r="Z122" i="26"/>
  <c r="AA121" i="26"/>
  <c r="Y121" i="26"/>
  <c r="X121" i="26"/>
  <c r="Z121" i="26"/>
  <c r="AA120" i="26"/>
  <c r="Y120" i="26"/>
  <c r="X120" i="26"/>
  <c r="Z120" i="26"/>
  <c r="AA119" i="26"/>
  <c r="Y119" i="26"/>
  <c r="X119" i="26"/>
  <c r="Z119" i="26"/>
  <c r="AA118" i="26"/>
  <c r="Y118" i="26"/>
  <c r="X118" i="26"/>
  <c r="Z118" i="26"/>
  <c r="AA117" i="26"/>
  <c r="Y117" i="26"/>
  <c r="X117" i="26"/>
  <c r="Z117" i="26"/>
  <c r="AA116" i="26"/>
  <c r="Y116" i="26"/>
  <c r="X116" i="26"/>
  <c r="AA115" i="26"/>
  <c r="Y115" i="26"/>
  <c r="X115" i="26"/>
  <c r="Z115" i="26"/>
  <c r="AA114" i="26"/>
  <c r="Y114" i="26"/>
  <c r="X114" i="26"/>
  <c r="Z114" i="26"/>
  <c r="AA113" i="26"/>
  <c r="Y113" i="26"/>
  <c r="X113" i="26"/>
  <c r="Z113" i="26"/>
  <c r="AA112" i="26"/>
  <c r="Y112" i="26"/>
  <c r="X112" i="26"/>
  <c r="AA111" i="26"/>
  <c r="Y111" i="26"/>
  <c r="X111" i="26"/>
  <c r="Z111" i="26"/>
  <c r="AA110" i="26"/>
  <c r="Y110" i="26"/>
  <c r="X110" i="26"/>
  <c r="Z110" i="26"/>
  <c r="AA109" i="26"/>
  <c r="Y109" i="26"/>
  <c r="X109" i="26"/>
  <c r="Z109" i="26"/>
  <c r="AA108" i="26"/>
  <c r="Y108" i="26"/>
  <c r="X108" i="26"/>
  <c r="Z108" i="26"/>
  <c r="AA107" i="26"/>
  <c r="Y107" i="26"/>
  <c r="X107" i="26"/>
  <c r="Z107" i="26"/>
  <c r="AA106" i="26"/>
  <c r="Y106" i="26"/>
  <c r="X106" i="26"/>
  <c r="Z106" i="26"/>
  <c r="AA105" i="26"/>
  <c r="Y105" i="26"/>
  <c r="X105" i="26"/>
  <c r="Z105" i="26"/>
  <c r="AA104" i="26"/>
  <c r="Y104" i="26"/>
  <c r="X104" i="26"/>
  <c r="AA103" i="26"/>
  <c r="Y103" i="26"/>
  <c r="X103" i="26"/>
  <c r="Z103" i="26"/>
  <c r="AA102" i="26"/>
  <c r="Y102" i="26"/>
  <c r="X102" i="26"/>
  <c r="Z102" i="26"/>
  <c r="AA101" i="26"/>
  <c r="Y101" i="26"/>
  <c r="X101" i="26"/>
  <c r="Z101" i="26"/>
  <c r="AA100" i="26"/>
  <c r="Y100" i="26"/>
  <c r="X100" i="26"/>
  <c r="Z100" i="26"/>
  <c r="AA99" i="26"/>
  <c r="Y99" i="26"/>
  <c r="X99" i="26"/>
  <c r="Z99" i="26"/>
  <c r="AA98" i="26"/>
  <c r="Y98" i="26"/>
  <c r="X98" i="26"/>
  <c r="Z98" i="26"/>
  <c r="AA97" i="26"/>
  <c r="Y97" i="26"/>
  <c r="X97" i="26"/>
  <c r="Z97" i="26"/>
  <c r="AA96" i="26"/>
  <c r="Y96" i="26"/>
  <c r="X96" i="26"/>
  <c r="AA95" i="26"/>
  <c r="Y95" i="26"/>
  <c r="X95" i="26"/>
  <c r="Z95" i="26"/>
  <c r="AA94" i="26"/>
  <c r="Y94" i="26"/>
  <c r="X94" i="26"/>
  <c r="Z94" i="26"/>
  <c r="AA93" i="26"/>
  <c r="Y93" i="26"/>
  <c r="X93" i="26"/>
  <c r="Z93" i="26"/>
  <c r="AA92" i="26"/>
  <c r="Y92" i="26"/>
  <c r="X92" i="26"/>
  <c r="Z92" i="26"/>
  <c r="AA91" i="26"/>
  <c r="Y91" i="26"/>
  <c r="X91" i="26"/>
  <c r="Z91" i="26"/>
  <c r="AA90" i="26"/>
  <c r="Y90" i="26"/>
  <c r="X90" i="26"/>
  <c r="Z90" i="26"/>
  <c r="AA89" i="26"/>
  <c r="Y89" i="26"/>
  <c r="X89" i="26"/>
  <c r="AA88" i="26"/>
  <c r="Y88" i="26"/>
  <c r="X88" i="26"/>
  <c r="AA87" i="26"/>
  <c r="Y87" i="26"/>
  <c r="X87" i="26"/>
  <c r="Z87" i="26"/>
  <c r="AA86" i="26"/>
  <c r="Y86" i="26"/>
  <c r="X86" i="26"/>
  <c r="Z86" i="26"/>
  <c r="AA85" i="26"/>
  <c r="Y85" i="26"/>
  <c r="X85" i="26"/>
  <c r="Z85" i="26"/>
  <c r="AA84" i="26"/>
  <c r="Y84" i="26"/>
  <c r="X84" i="26"/>
  <c r="AA83" i="26"/>
  <c r="Y83" i="26"/>
  <c r="X83" i="26"/>
  <c r="Z83" i="26"/>
  <c r="AA82" i="26"/>
  <c r="Y82" i="26"/>
  <c r="X82" i="26"/>
  <c r="Z82" i="26"/>
  <c r="AA81" i="26"/>
  <c r="Y81" i="26"/>
  <c r="X81" i="26"/>
  <c r="Z81" i="26"/>
  <c r="AA80" i="26"/>
  <c r="Y80" i="26"/>
  <c r="X80" i="26"/>
  <c r="Z80" i="26"/>
  <c r="AA79" i="26"/>
  <c r="Y79" i="26"/>
  <c r="X79" i="26"/>
  <c r="Z79" i="26"/>
  <c r="AA78" i="26"/>
  <c r="Y78" i="26"/>
  <c r="X78" i="26"/>
  <c r="Z78" i="26"/>
  <c r="AA77" i="26"/>
  <c r="Y77" i="26"/>
  <c r="X77" i="26"/>
  <c r="AA76" i="26"/>
  <c r="Y76" i="26"/>
  <c r="X76" i="26"/>
  <c r="Z76" i="26"/>
  <c r="AA75" i="26"/>
  <c r="Y75" i="26"/>
  <c r="X75" i="26"/>
  <c r="Z75" i="26"/>
  <c r="AA74" i="26"/>
  <c r="Y74" i="26"/>
  <c r="X74" i="26"/>
  <c r="Z74" i="26"/>
  <c r="AA73" i="26"/>
  <c r="Y73" i="26"/>
  <c r="X73" i="26"/>
  <c r="AA72" i="26"/>
  <c r="Y72" i="26"/>
  <c r="X72" i="26"/>
  <c r="AA71" i="26"/>
  <c r="Y71" i="26"/>
  <c r="X71" i="26"/>
  <c r="Z71" i="26"/>
  <c r="AA70" i="26"/>
  <c r="Y70" i="26"/>
  <c r="X70" i="26"/>
  <c r="Z70" i="26"/>
  <c r="AA69" i="26"/>
  <c r="Y69" i="26"/>
  <c r="X69" i="26"/>
  <c r="AA68" i="26"/>
  <c r="Y68" i="26"/>
  <c r="X68" i="26"/>
  <c r="AA67" i="26"/>
  <c r="Y67" i="26"/>
  <c r="X67" i="26"/>
  <c r="Z67" i="26"/>
  <c r="AA66" i="26"/>
  <c r="Y66" i="26"/>
  <c r="X66" i="26"/>
  <c r="Z66" i="26"/>
  <c r="AA65" i="26"/>
  <c r="Y65" i="26"/>
  <c r="X65" i="26"/>
  <c r="Z65" i="26"/>
  <c r="AA64" i="26"/>
  <c r="Y64" i="26"/>
  <c r="X64" i="26"/>
  <c r="Z64" i="26"/>
  <c r="AA63" i="26"/>
  <c r="Y63" i="26"/>
  <c r="X63" i="26"/>
  <c r="Z63" i="26"/>
  <c r="AA62" i="26"/>
  <c r="Y62" i="26"/>
  <c r="X62" i="26"/>
  <c r="Z62" i="26"/>
  <c r="AA61" i="26"/>
  <c r="Y61" i="26"/>
  <c r="X61" i="26"/>
  <c r="AA60" i="26"/>
  <c r="Y60" i="26"/>
  <c r="X60" i="26"/>
  <c r="AA59" i="26"/>
  <c r="Y59" i="26"/>
  <c r="X59" i="26"/>
  <c r="Z59" i="26"/>
  <c r="AA58" i="26"/>
  <c r="Y58" i="26"/>
  <c r="X58" i="26"/>
  <c r="Z58" i="26"/>
  <c r="AA57" i="26"/>
  <c r="Y57" i="26"/>
  <c r="X57" i="26"/>
  <c r="Z57" i="26"/>
  <c r="AA56" i="26"/>
  <c r="Y56" i="26"/>
  <c r="X56" i="26"/>
  <c r="Z56" i="26"/>
  <c r="AA55" i="26"/>
  <c r="Y55" i="26"/>
  <c r="X55" i="26"/>
  <c r="Z55" i="26"/>
  <c r="AA54" i="26"/>
  <c r="Y54" i="26"/>
  <c r="X54" i="26"/>
  <c r="Z54" i="26"/>
  <c r="AA53" i="26"/>
  <c r="Y53" i="26"/>
  <c r="X53" i="26"/>
  <c r="AA52" i="26"/>
  <c r="Y52" i="26"/>
  <c r="X52" i="26"/>
  <c r="AA51" i="26"/>
  <c r="Y51" i="26"/>
  <c r="X51" i="26"/>
  <c r="Z51" i="26"/>
  <c r="AA50" i="26"/>
  <c r="Y50" i="26"/>
  <c r="X50" i="26"/>
  <c r="Z50" i="26"/>
  <c r="AA49" i="26"/>
  <c r="Y49" i="26"/>
  <c r="X49" i="26"/>
  <c r="Z49" i="26"/>
  <c r="AA48" i="26"/>
  <c r="Y48" i="26"/>
  <c r="X48" i="26"/>
  <c r="Z48" i="26"/>
  <c r="AA47" i="26"/>
  <c r="Y47" i="26"/>
  <c r="X47" i="26"/>
  <c r="Z47" i="26"/>
  <c r="AA46" i="26"/>
  <c r="Y46" i="26"/>
  <c r="X46" i="26"/>
  <c r="Z46" i="26"/>
  <c r="AA45" i="26"/>
  <c r="Y45" i="26"/>
  <c r="X45" i="26"/>
  <c r="AA44" i="26"/>
  <c r="Y44" i="26"/>
  <c r="X44" i="26"/>
  <c r="AA43" i="26"/>
  <c r="Y43" i="26"/>
  <c r="X43" i="26"/>
  <c r="Z43" i="26"/>
  <c r="AA42" i="26"/>
  <c r="Y42" i="26"/>
  <c r="X42" i="26"/>
  <c r="Z42" i="26"/>
  <c r="AA41" i="26"/>
  <c r="Y41" i="26"/>
  <c r="X41" i="26"/>
  <c r="AA40" i="26"/>
  <c r="Y40" i="26"/>
  <c r="X40" i="26"/>
  <c r="AA39" i="26"/>
  <c r="Y39" i="26"/>
  <c r="X39" i="26"/>
  <c r="Z39" i="26"/>
  <c r="AA38" i="26"/>
  <c r="Y38" i="26"/>
  <c r="X38" i="26"/>
  <c r="Z38" i="26"/>
  <c r="AA37" i="26"/>
  <c r="Y37" i="26"/>
  <c r="X37" i="26"/>
  <c r="Z37" i="26"/>
  <c r="AA36" i="26"/>
  <c r="Y36" i="26"/>
  <c r="X36" i="26"/>
  <c r="Z36" i="26"/>
  <c r="AA35" i="26"/>
  <c r="Y35" i="26"/>
  <c r="X35" i="26"/>
  <c r="Z35" i="26"/>
  <c r="AA34" i="26"/>
  <c r="Y34" i="26"/>
  <c r="X34" i="26"/>
  <c r="Z34" i="26"/>
  <c r="AA33" i="26"/>
  <c r="Y33" i="26"/>
  <c r="X33" i="26"/>
  <c r="AA32" i="26"/>
  <c r="Y32" i="26"/>
  <c r="X32" i="26"/>
  <c r="Z32" i="26"/>
  <c r="AA31" i="26"/>
  <c r="Y31" i="26"/>
  <c r="X31" i="26"/>
  <c r="Z31" i="26"/>
  <c r="AA30" i="26"/>
  <c r="Y30" i="26"/>
  <c r="X30" i="26"/>
  <c r="Z30" i="26"/>
  <c r="AA29" i="26"/>
  <c r="Y29" i="26"/>
  <c r="X29" i="26"/>
  <c r="AA28" i="26"/>
  <c r="Y28" i="26"/>
  <c r="X28" i="26"/>
  <c r="AA27" i="26"/>
  <c r="Y27" i="26"/>
  <c r="X27" i="26"/>
  <c r="Z27" i="26"/>
  <c r="AA26" i="26"/>
  <c r="Y26" i="26"/>
  <c r="X26" i="26"/>
  <c r="Z26" i="26"/>
  <c r="AA25" i="26"/>
  <c r="Y25" i="26"/>
  <c r="X25" i="26"/>
  <c r="Z25" i="26"/>
  <c r="AA24" i="26"/>
  <c r="Y24" i="26"/>
  <c r="X24" i="26"/>
  <c r="AA23" i="26"/>
  <c r="Y23" i="26"/>
  <c r="X23" i="26"/>
  <c r="Z23" i="26"/>
  <c r="AA22" i="26"/>
  <c r="Y22" i="26"/>
  <c r="X22" i="26"/>
  <c r="Z22" i="26"/>
  <c r="AA21" i="26"/>
  <c r="Y21" i="26"/>
  <c r="X21" i="26"/>
  <c r="Z21" i="26"/>
  <c r="AA20" i="26"/>
  <c r="Y20" i="26"/>
  <c r="X20" i="26"/>
  <c r="AA19" i="26"/>
  <c r="Y19" i="26"/>
  <c r="X19" i="26"/>
  <c r="Z19" i="26"/>
  <c r="AA18" i="26"/>
  <c r="Y18" i="26"/>
  <c r="X18" i="26"/>
  <c r="Z18" i="26"/>
  <c r="AA17" i="26"/>
  <c r="Y17" i="26"/>
  <c r="X17" i="26"/>
  <c r="Z17" i="26"/>
  <c r="AA16" i="26"/>
  <c r="Y16" i="26"/>
  <c r="X16" i="26"/>
  <c r="Z16" i="26"/>
  <c r="AA15" i="26"/>
  <c r="Y15" i="26"/>
  <c r="X15" i="26"/>
  <c r="AA14" i="26"/>
  <c r="Y14" i="26"/>
  <c r="X14" i="26"/>
  <c r="Z14" i="26"/>
  <c r="AH13" i="26"/>
  <c r="AA13" i="26"/>
  <c r="Y13" i="26"/>
  <c r="X13" i="26"/>
  <c r="Z13" i="26"/>
  <c r="AH12" i="26"/>
  <c r="AA12" i="26"/>
  <c r="Y12" i="26"/>
  <c r="X12" i="26"/>
  <c r="Z12" i="26"/>
  <c r="AA11" i="26"/>
  <c r="Y11" i="26"/>
  <c r="X11" i="26"/>
  <c r="Z11" i="26"/>
  <c r="K10" i="26"/>
  <c r="K426" i="26"/>
  <c r="J426" i="26"/>
  <c r="I426" i="26"/>
  <c r="H426" i="26"/>
  <c r="G426" i="26"/>
  <c r="E426" i="26"/>
  <c r="D426" i="26"/>
  <c r="B426" i="26"/>
  <c r="K425" i="26"/>
  <c r="J425" i="26"/>
  <c r="I425" i="26"/>
  <c r="H425" i="26"/>
  <c r="G425" i="26"/>
  <c r="E425" i="26"/>
  <c r="D425" i="26"/>
  <c r="B425" i="26"/>
  <c r="K424" i="26"/>
  <c r="J424" i="26"/>
  <c r="I424" i="26"/>
  <c r="H424" i="26"/>
  <c r="G424" i="26"/>
  <c r="E424" i="26"/>
  <c r="D424" i="26"/>
  <c r="B424" i="26"/>
  <c r="K423" i="26"/>
  <c r="J423" i="26"/>
  <c r="I423" i="26"/>
  <c r="H423" i="26"/>
  <c r="G423" i="26"/>
  <c r="E423" i="26"/>
  <c r="D423" i="26"/>
  <c r="B423" i="26"/>
  <c r="K422" i="26"/>
  <c r="J422" i="26"/>
  <c r="I422" i="26"/>
  <c r="H422" i="26"/>
  <c r="G422" i="26"/>
  <c r="E422" i="26"/>
  <c r="D422" i="26"/>
  <c r="B422" i="26"/>
  <c r="K421" i="26"/>
  <c r="J421" i="26"/>
  <c r="I421" i="26"/>
  <c r="H421" i="26"/>
  <c r="G421" i="26"/>
  <c r="E421" i="26"/>
  <c r="D421" i="26"/>
  <c r="B421" i="26"/>
  <c r="K420" i="26"/>
  <c r="J420" i="26"/>
  <c r="I420" i="26"/>
  <c r="H420" i="26"/>
  <c r="G420" i="26"/>
  <c r="E420" i="26"/>
  <c r="D420" i="26"/>
  <c r="B420" i="26"/>
  <c r="K419" i="26"/>
  <c r="J419" i="26"/>
  <c r="I419" i="26"/>
  <c r="H419" i="26"/>
  <c r="G419" i="26"/>
  <c r="E419" i="26"/>
  <c r="D419" i="26"/>
  <c r="B419" i="26"/>
  <c r="K418" i="26"/>
  <c r="J418" i="26"/>
  <c r="I418" i="26"/>
  <c r="H418" i="26"/>
  <c r="G418" i="26"/>
  <c r="E418" i="26"/>
  <c r="D418" i="26"/>
  <c r="B418" i="26"/>
  <c r="K417" i="26"/>
  <c r="J417" i="26"/>
  <c r="I417" i="26"/>
  <c r="H417" i="26"/>
  <c r="G417" i="26"/>
  <c r="E417" i="26"/>
  <c r="D417" i="26"/>
  <c r="B417" i="26"/>
  <c r="K416" i="26"/>
  <c r="J416" i="26"/>
  <c r="I416" i="26"/>
  <c r="H416" i="26"/>
  <c r="G416" i="26"/>
  <c r="E416" i="26"/>
  <c r="D416" i="26"/>
  <c r="B416" i="26"/>
  <c r="K415" i="26"/>
  <c r="J415" i="26"/>
  <c r="I415" i="26"/>
  <c r="H415" i="26"/>
  <c r="G415" i="26"/>
  <c r="E415" i="26"/>
  <c r="D415" i="26"/>
  <c r="B415" i="26"/>
  <c r="K414" i="26"/>
  <c r="J414" i="26"/>
  <c r="I414" i="26"/>
  <c r="H414" i="26"/>
  <c r="G414" i="26"/>
  <c r="E414" i="26"/>
  <c r="D414" i="26"/>
  <c r="B414" i="26"/>
  <c r="K413" i="26"/>
  <c r="J413" i="26"/>
  <c r="I413" i="26"/>
  <c r="H413" i="26"/>
  <c r="G413" i="26"/>
  <c r="E413" i="26"/>
  <c r="D413" i="26"/>
  <c r="B413" i="26"/>
  <c r="K412" i="26"/>
  <c r="J412" i="26"/>
  <c r="I412" i="26"/>
  <c r="H412" i="26"/>
  <c r="G412" i="26"/>
  <c r="E412" i="26"/>
  <c r="D412" i="26"/>
  <c r="B412" i="26"/>
  <c r="K411" i="26"/>
  <c r="J411" i="26"/>
  <c r="I411" i="26"/>
  <c r="H411" i="26"/>
  <c r="G411" i="26"/>
  <c r="E411" i="26"/>
  <c r="D411" i="26"/>
  <c r="B411" i="26"/>
  <c r="K410" i="26"/>
  <c r="J410" i="26"/>
  <c r="I410" i="26"/>
  <c r="H410" i="26"/>
  <c r="G410" i="26"/>
  <c r="E410" i="26"/>
  <c r="D410" i="26"/>
  <c r="B410" i="26"/>
  <c r="K409" i="26"/>
  <c r="J409" i="26"/>
  <c r="I409" i="26"/>
  <c r="H409" i="26"/>
  <c r="G409" i="26"/>
  <c r="E409" i="26"/>
  <c r="D409" i="26"/>
  <c r="B409" i="26"/>
  <c r="K408" i="26"/>
  <c r="J408" i="26"/>
  <c r="I408" i="26"/>
  <c r="H408" i="26"/>
  <c r="G408" i="26"/>
  <c r="E408" i="26"/>
  <c r="D408" i="26"/>
  <c r="B408" i="26"/>
  <c r="K407" i="26"/>
  <c r="J407" i="26"/>
  <c r="I407" i="26"/>
  <c r="H407" i="26"/>
  <c r="G407" i="26"/>
  <c r="E407" i="26"/>
  <c r="D407" i="26"/>
  <c r="B407" i="26"/>
  <c r="K406" i="26"/>
  <c r="J406" i="26"/>
  <c r="I406" i="26"/>
  <c r="H406" i="26"/>
  <c r="G406" i="26"/>
  <c r="E406" i="26"/>
  <c r="D406" i="26"/>
  <c r="B406" i="26"/>
  <c r="K405" i="26"/>
  <c r="J405" i="26"/>
  <c r="I405" i="26"/>
  <c r="H405" i="26"/>
  <c r="G405" i="26"/>
  <c r="E405" i="26"/>
  <c r="D405" i="26"/>
  <c r="B405" i="26"/>
  <c r="K404" i="26"/>
  <c r="J404" i="26"/>
  <c r="I404" i="26"/>
  <c r="H404" i="26"/>
  <c r="G404" i="26"/>
  <c r="E404" i="26"/>
  <c r="D404" i="26"/>
  <c r="B404" i="26"/>
  <c r="K403" i="26"/>
  <c r="J403" i="26"/>
  <c r="I403" i="26"/>
  <c r="H403" i="26"/>
  <c r="G403" i="26"/>
  <c r="E403" i="26"/>
  <c r="D403" i="26"/>
  <c r="B403" i="26"/>
  <c r="K402" i="26"/>
  <c r="J402" i="26"/>
  <c r="I402" i="26"/>
  <c r="H402" i="26"/>
  <c r="G402" i="26"/>
  <c r="E402" i="26"/>
  <c r="D402" i="26"/>
  <c r="B402" i="26"/>
  <c r="K401" i="26"/>
  <c r="J401" i="26"/>
  <c r="I401" i="26"/>
  <c r="H401" i="26"/>
  <c r="G401" i="26"/>
  <c r="E401" i="26"/>
  <c r="D401" i="26"/>
  <c r="B401" i="26"/>
  <c r="K400" i="26"/>
  <c r="J400" i="26"/>
  <c r="I400" i="26"/>
  <c r="H400" i="26"/>
  <c r="G400" i="26"/>
  <c r="E400" i="26"/>
  <c r="D400" i="26"/>
  <c r="B400" i="26"/>
  <c r="K399" i="26"/>
  <c r="J399" i="26"/>
  <c r="I399" i="26"/>
  <c r="H399" i="26"/>
  <c r="G399" i="26"/>
  <c r="E399" i="26"/>
  <c r="D399" i="26"/>
  <c r="B399" i="26"/>
  <c r="K398" i="26"/>
  <c r="J398" i="26"/>
  <c r="I398" i="26"/>
  <c r="H398" i="26"/>
  <c r="G398" i="26"/>
  <c r="E398" i="26"/>
  <c r="D398" i="26"/>
  <c r="B398" i="26"/>
  <c r="K397" i="26"/>
  <c r="J397" i="26"/>
  <c r="I397" i="26"/>
  <c r="H397" i="26"/>
  <c r="G397" i="26"/>
  <c r="E397" i="26"/>
  <c r="D397" i="26"/>
  <c r="B397" i="26"/>
  <c r="K396" i="26"/>
  <c r="J396" i="26"/>
  <c r="I396" i="26"/>
  <c r="H396" i="26"/>
  <c r="G396" i="26"/>
  <c r="E396" i="26"/>
  <c r="D396" i="26"/>
  <c r="B396" i="26"/>
  <c r="K395" i="26"/>
  <c r="J395" i="26"/>
  <c r="I395" i="26"/>
  <c r="H395" i="26"/>
  <c r="G395" i="26"/>
  <c r="E395" i="26"/>
  <c r="D395" i="26"/>
  <c r="B395" i="26"/>
  <c r="K394" i="26"/>
  <c r="J394" i="26"/>
  <c r="I394" i="26"/>
  <c r="H394" i="26"/>
  <c r="G394" i="26"/>
  <c r="E394" i="26"/>
  <c r="D394" i="26"/>
  <c r="B394" i="26"/>
  <c r="K393" i="26"/>
  <c r="J393" i="26"/>
  <c r="I393" i="26"/>
  <c r="H393" i="26"/>
  <c r="G393" i="26"/>
  <c r="E393" i="26"/>
  <c r="D393" i="26"/>
  <c r="B393" i="26"/>
  <c r="K392" i="26"/>
  <c r="J392" i="26"/>
  <c r="I392" i="26"/>
  <c r="H392" i="26"/>
  <c r="G392" i="26"/>
  <c r="E392" i="26"/>
  <c r="D392" i="26"/>
  <c r="B392" i="26"/>
  <c r="K391" i="26"/>
  <c r="J391" i="26"/>
  <c r="I391" i="26"/>
  <c r="H391" i="26"/>
  <c r="G391" i="26"/>
  <c r="E391" i="26"/>
  <c r="D391" i="26"/>
  <c r="B391" i="26"/>
  <c r="K390" i="26"/>
  <c r="J390" i="26"/>
  <c r="I390" i="26"/>
  <c r="H390" i="26"/>
  <c r="G390" i="26"/>
  <c r="E390" i="26"/>
  <c r="D390" i="26"/>
  <c r="B390" i="26"/>
  <c r="K389" i="26"/>
  <c r="J389" i="26"/>
  <c r="I389" i="26"/>
  <c r="H389" i="26"/>
  <c r="G389" i="26"/>
  <c r="E389" i="26"/>
  <c r="D389" i="26"/>
  <c r="B389" i="26"/>
  <c r="K388" i="26"/>
  <c r="J388" i="26"/>
  <c r="I388" i="26"/>
  <c r="H388" i="26"/>
  <c r="G388" i="26"/>
  <c r="E388" i="26"/>
  <c r="D388" i="26"/>
  <c r="B388" i="26"/>
  <c r="K387" i="26"/>
  <c r="J387" i="26"/>
  <c r="I387" i="26"/>
  <c r="H387" i="26"/>
  <c r="G387" i="26"/>
  <c r="E387" i="26"/>
  <c r="D387" i="26"/>
  <c r="B387" i="26"/>
  <c r="K386" i="26"/>
  <c r="J386" i="26"/>
  <c r="I386" i="26"/>
  <c r="H386" i="26"/>
  <c r="G386" i="26"/>
  <c r="E386" i="26"/>
  <c r="D386" i="26"/>
  <c r="B386" i="26"/>
  <c r="K385" i="26"/>
  <c r="J385" i="26"/>
  <c r="I385" i="26"/>
  <c r="H385" i="26"/>
  <c r="G385" i="26"/>
  <c r="E385" i="26"/>
  <c r="D385" i="26"/>
  <c r="B385" i="26"/>
  <c r="K384" i="26"/>
  <c r="J384" i="26"/>
  <c r="I384" i="26"/>
  <c r="H384" i="26"/>
  <c r="G384" i="26"/>
  <c r="E384" i="26"/>
  <c r="D384" i="26"/>
  <c r="B384" i="26"/>
  <c r="K383" i="26"/>
  <c r="J383" i="26"/>
  <c r="I383" i="26"/>
  <c r="H383" i="26"/>
  <c r="G383" i="26"/>
  <c r="E383" i="26"/>
  <c r="D383" i="26"/>
  <c r="B383" i="26"/>
  <c r="K382" i="26"/>
  <c r="J382" i="26"/>
  <c r="I382" i="26"/>
  <c r="H382" i="26"/>
  <c r="G382" i="26"/>
  <c r="E382" i="26"/>
  <c r="D382" i="26"/>
  <c r="B382" i="26"/>
  <c r="K381" i="26"/>
  <c r="J381" i="26"/>
  <c r="I381" i="26"/>
  <c r="H381" i="26"/>
  <c r="G381" i="26"/>
  <c r="E381" i="26"/>
  <c r="D381" i="26"/>
  <c r="B381" i="26"/>
  <c r="K380" i="26"/>
  <c r="J380" i="26"/>
  <c r="I380" i="26"/>
  <c r="H380" i="26"/>
  <c r="G380" i="26"/>
  <c r="E380" i="26"/>
  <c r="D380" i="26"/>
  <c r="B380" i="26"/>
  <c r="K379" i="26"/>
  <c r="J379" i="26"/>
  <c r="I379" i="26"/>
  <c r="H379" i="26"/>
  <c r="G379" i="26"/>
  <c r="E379" i="26"/>
  <c r="D379" i="26"/>
  <c r="B379" i="26"/>
  <c r="K378" i="26"/>
  <c r="J378" i="26"/>
  <c r="I378" i="26"/>
  <c r="H378" i="26"/>
  <c r="G378" i="26"/>
  <c r="E378" i="26"/>
  <c r="D378" i="26"/>
  <c r="B378" i="26"/>
  <c r="K377" i="26"/>
  <c r="J377" i="26"/>
  <c r="I377" i="26"/>
  <c r="H377" i="26"/>
  <c r="G377" i="26"/>
  <c r="E377" i="26"/>
  <c r="D377" i="26"/>
  <c r="B377" i="26"/>
  <c r="K376" i="26"/>
  <c r="J376" i="26"/>
  <c r="I376" i="26"/>
  <c r="H376" i="26"/>
  <c r="G376" i="26"/>
  <c r="E376" i="26"/>
  <c r="D376" i="26"/>
  <c r="B376" i="26"/>
  <c r="K375" i="26"/>
  <c r="J375" i="26"/>
  <c r="I375" i="26"/>
  <c r="H375" i="26"/>
  <c r="G375" i="26"/>
  <c r="E375" i="26"/>
  <c r="D375" i="26"/>
  <c r="B375" i="26"/>
  <c r="A375" i="26"/>
  <c r="K374" i="26"/>
  <c r="J374" i="26"/>
  <c r="I374" i="26"/>
  <c r="H374" i="26"/>
  <c r="G374" i="26"/>
  <c r="E374" i="26"/>
  <c r="D374" i="26"/>
  <c r="B374" i="26"/>
  <c r="K373" i="26"/>
  <c r="J373" i="26"/>
  <c r="I373" i="26"/>
  <c r="H373" i="26"/>
  <c r="G373" i="26"/>
  <c r="E373" i="26"/>
  <c r="D373" i="26"/>
  <c r="B373" i="26"/>
  <c r="K372" i="26"/>
  <c r="J372" i="26"/>
  <c r="I372" i="26"/>
  <c r="H372" i="26"/>
  <c r="G372" i="26"/>
  <c r="E372" i="26"/>
  <c r="D372" i="26"/>
  <c r="B372" i="26"/>
  <c r="K371" i="26"/>
  <c r="J371" i="26"/>
  <c r="I371" i="26"/>
  <c r="H371" i="26"/>
  <c r="G371" i="26"/>
  <c r="E371" i="26"/>
  <c r="D371" i="26"/>
  <c r="B371" i="26"/>
  <c r="K370" i="26"/>
  <c r="J370" i="26"/>
  <c r="I370" i="26"/>
  <c r="H370" i="26"/>
  <c r="G370" i="26"/>
  <c r="E370" i="26"/>
  <c r="D370" i="26"/>
  <c r="B370" i="26"/>
  <c r="K369" i="26"/>
  <c r="J369" i="26"/>
  <c r="I369" i="26"/>
  <c r="H369" i="26"/>
  <c r="G369" i="26"/>
  <c r="E369" i="26"/>
  <c r="D369" i="26"/>
  <c r="B369" i="26"/>
  <c r="K368" i="26"/>
  <c r="J368" i="26"/>
  <c r="I368" i="26"/>
  <c r="H368" i="26"/>
  <c r="G368" i="26"/>
  <c r="E368" i="26"/>
  <c r="D368" i="26"/>
  <c r="B368" i="26"/>
  <c r="K367" i="26"/>
  <c r="J367" i="26"/>
  <c r="I367" i="26"/>
  <c r="H367" i="26"/>
  <c r="G367" i="26"/>
  <c r="E367" i="26"/>
  <c r="D367" i="26"/>
  <c r="B367" i="26"/>
  <c r="K366" i="26"/>
  <c r="J366" i="26"/>
  <c r="I366" i="26"/>
  <c r="H366" i="26"/>
  <c r="G366" i="26"/>
  <c r="E366" i="26"/>
  <c r="D366" i="26"/>
  <c r="B366" i="26"/>
  <c r="K365" i="26"/>
  <c r="J365" i="26"/>
  <c r="I365" i="26"/>
  <c r="H365" i="26"/>
  <c r="G365" i="26"/>
  <c r="E365" i="26"/>
  <c r="D365" i="26"/>
  <c r="B365" i="26"/>
  <c r="K364" i="26"/>
  <c r="J364" i="26"/>
  <c r="I364" i="26"/>
  <c r="H364" i="26"/>
  <c r="G364" i="26"/>
  <c r="E364" i="26"/>
  <c r="D364" i="26"/>
  <c r="B364" i="26"/>
  <c r="K363" i="26"/>
  <c r="J363" i="26"/>
  <c r="I363" i="26"/>
  <c r="H363" i="26"/>
  <c r="G363" i="26"/>
  <c r="E363" i="26"/>
  <c r="D363" i="26"/>
  <c r="B363" i="26"/>
  <c r="K362" i="26"/>
  <c r="J362" i="26"/>
  <c r="I362" i="26"/>
  <c r="H362" i="26"/>
  <c r="G362" i="26"/>
  <c r="E362" i="26"/>
  <c r="D362" i="26"/>
  <c r="B362" i="26"/>
  <c r="K361" i="26"/>
  <c r="J361" i="26"/>
  <c r="I361" i="26"/>
  <c r="H361" i="26"/>
  <c r="G361" i="26"/>
  <c r="E361" i="26"/>
  <c r="D361" i="26"/>
  <c r="B361" i="26"/>
  <c r="K360" i="26"/>
  <c r="J360" i="26"/>
  <c r="I360" i="26"/>
  <c r="H360" i="26"/>
  <c r="G360" i="26"/>
  <c r="E360" i="26"/>
  <c r="D360" i="26"/>
  <c r="B360" i="26"/>
  <c r="K359" i="26"/>
  <c r="J359" i="26"/>
  <c r="I359" i="26"/>
  <c r="H359" i="26"/>
  <c r="G359" i="26"/>
  <c r="E359" i="26"/>
  <c r="D359" i="26"/>
  <c r="B359" i="26"/>
  <c r="K358" i="26"/>
  <c r="J358" i="26"/>
  <c r="I358" i="26"/>
  <c r="H358" i="26"/>
  <c r="G358" i="26"/>
  <c r="E358" i="26"/>
  <c r="D358" i="26"/>
  <c r="B358" i="26"/>
  <c r="K357" i="26"/>
  <c r="J357" i="26"/>
  <c r="I357" i="26"/>
  <c r="H357" i="26"/>
  <c r="G357" i="26"/>
  <c r="E357" i="26"/>
  <c r="D357" i="26"/>
  <c r="B357" i="26"/>
  <c r="K356" i="26"/>
  <c r="J356" i="26"/>
  <c r="I356" i="26"/>
  <c r="H356" i="26"/>
  <c r="G356" i="26"/>
  <c r="E356" i="26"/>
  <c r="D356" i="26"/>
  <c r="B356" i="26"/>
  <c r="K355" i="26"/>
  <c r="J355" i="26"/>
  <c r="I355" i="26"/>
  <c r="H355" i="26"/>
  <c r="G355" i="26"/>
  <c r="E355" i="26"/>
  <c r="D355" i="26"/>
  <c r="B355" i="26"/>
  <c r="K354" i="26"/>
  <c r="J354" i="26"/>
  <c r="I354" i="26"/>
  <c r="H354" i="26"/>
  <c r="G354" i="26"/>
  <c r="E354" i="26"/>
  <c r="D354" i="26"/>
  <c r="B354" i="26"/>
  <c r="K353" i="26"/>
  <c r="J353" i="26"/>
  <c r="I353" i="26"/>
  <c r="H353" i="26"/>
  <c r="G353" i="26"/>
  <c r="E353" i="26"/>
  <c r="D353" i="26"/>
  <c r="B353" i="26"/>
  <c r="K352" i="26"/>
  <c r="J352" i="26"/>
  <c r="I352" i="26"/>
  <c r="H352" i="26"/>
  <c r="G352" i="26"/>
  <c r="E352" i="26"/>
  <c r="D352" i="26"/>
  <c r="B352" i="26"/>
  <c r="K351" i="26"/>
  <c r="J351" i="26"/>
  <c r="I351" i="26"/>
  <c r="H351" i="26"/>
  <c r="G351" i="26"/>
  <c r="E351" i="26"/>
  <c r="D351" i="26"/>
  <c r="B351" i="26"/>
  <c r="K350" i="26"/>
  <c r="J350" i="26"/>
  <c r="I350" i="26"/>
  <c r="H350" i="26"/>
  <c r="G350" i="26"/>
  <c r="E350" i="26"/>
  <c r="D350" i="26"/>
  <c r="B350" i="26"/>
  <c r="K349" i="26"/>
  <c r="J349" i="26"/>
  <c r="I349" i="26"/>
  <c r="H349" i="26"/>
  <c r="G349" i="26"/>
  <c r="E349" i="26"/>
  <c r="D349" i="26"/>
  <c r="B349" i="26"/>
  <c r="K348" i="26"/>
  <c r="J348" i="26"/>
  <c r="I348" i="26"/>
  <c r="H348" i="26"/>
  <c r="G348" i="26"/>
  <c r="E348" i="26"/>
  <c r="D348" i="26"/>
  <c r="B348" i="26"/>
  <c r="K347" i="26"/>
  <c r="J347" i="26"/>
  <c r="I347" i="26"/>
  <c r="H347" i="26"/>
  <c r="G347" i="26"/>
  <c r="E347" i="26"/>
  <c r="D347" i="26"/>
  <c r="B347" i="26"/>
  <c r="K346" i="26"/>
  <c r="J346" i="26"/>
  <c r="I346" i="26"/>
  <c r="H346" i="26"/>
  <c r="G346" i="26"/>
  <c r="E346" i="26"/>
  <c r="D346" i="26"/>
  <c r="B346" i="26"/>
  <c r="K345" i="26"/>
  <c r="J345" i="26"/>
  <c r="I345" i="26"/>
  <c r="H345" i="26"/>
  <c r="G345" i="26"/>
  <c r="E345" i="26"/>
  <c r="D345" i="26"/>
  <c r="B345" i="26"/>
  <c r="K344" i="26"/>
  <c r="J344" i="26"/>
  <c r="I344" i="26"/>
  <c r="H344" i="26"/>
  <c r="G344" i="26"/>
  <c r="E344" i="26"/>
  <c r="D344" i="26"/>
  <c r="B344" i="26"/>
  <c r="K343" i="26"/>
  <c r="J343" i="26"/>
  <c r="I343" i="26"/>
  <c r="H343" i="26"/>
  <c r="G343" i="26"/>
  <c r="E343" i="26"/>
  <c r="D343" i="26"/>
  <c r="B343" i="26"/>
  <c r="K342" i="26"/>
  <c r="J342" i="26"/>
  <c r="I342" i="26"/>
  <c r="H342" i="26"/>
  <c r="G342" i="26"/>
  <c r="E342" i="26"/>
  <c r="D342" i="26"/>
  <c r="B342" i="26"/>
  <c r="K341" i="26"/>
  <c r="J341" i="26"/>
  <c r="I341" i="26"/>
  <c r="H341" i="26"/>
  <c r="G341" i="26"/>
  <c r="E341" i="26"/>
  <c r="D341" i="26"/>
  <c r="B341" i="26"/>
  <c r="K340" i="26"/>
  <c r="J340" i="26"/>
  <c r="I340" i="26"/>
  <c r="H340" i="26"/>
  <c r="G340" i="26"/>
  <c r="E340" i="26"/>
  <c r="D340" i="26"/>
  <c r="B340" i="26"/>
  <c r="K339" i="26"/>
  <c r="J339" i="26"/>
  <c r="I339" i="26"/>
  <c r="H339" i="26"/>
  <c r="G339" i="26"/>
  <c r="E339" i="26"/>
  <c r="D339" i="26"/>
  <c r="B339" i="26"/>
  <c r="K338" i="26"/>
  <c r="J338" i="26"/>
  <c r="I338" i="26"/>
  <c r="H338" i="26"/>
  <c r="G338" i="26"/>
  <c r="E338" i="26"/>
  <c r="D338" i="26"/>
  <c r="B338" i="26"/>
  <c r="K337" i="26"/>
  <c r="J337" i="26"/>
  <c r="I337" i="26"/>
  <c r="H337" i="26"/>
  <c r="G337" i="26"/>
  <c r="E337" i="26"/>
  <c r="D337" i="26"/>
  <c r="B337" i="26"/>
  <c r="K336" i="26"/>
  <c r="J336" i="26"/>
  <c r="I336" i="26"/>
  <c r="H336" i="26"/>
  <c r="G336" i="26"/>
  <c r="E336" i="26"/>
  <c r="D336" i="26"/>
  <c r="B336" i="26"/>
  <c r="K335" i="26"/>
  <c r="J335" i="26"/>
  <c r="I335" i="26"/>
  <c r="H335" i="26"/>
  <c r="G335" i="26"/>
  <c r="E335" i="26"/>
  <c r="D335" i="26"/>
  <c r="B335" i="26"/>
  <c r="K334" i="26"/>
  <c r="J334" i="26"/>
  <c r="I334" i="26"/>
  <c r="H334" i="26"/>
  <c r="G334" i="26"/>
  <c r="E334" i="26"/>
  <c r="D334" i="26"/>
  <c r="B334" i="26"/>
  <c r="K333" i="26"/>
  <c r="J333" i="26"/>
  <c r="I333" i="26"/>
  <c r="H333" i="26"/>
  <c r="G333" i="26"/>
  <c r="E333" i="26"/>
  <c r="D333" i="26"/>
  <c r="B333" i="26"/>
  <c r="K332" i="26"/>
  <c r="J332" i="26"/>
  <c r="I332" i="26"/>
  <c r="H332" i="26"/>
  <c r="G332" i="26"/>
  <c r="E332" i="26"/>
  <c r="D332" i="26"/>
  <c r="B332" i="26"/>
  <c r="K331" i="26"/>
  <c r="J331" i="26"/>
  <c r="I331" i="26"/>
  <c r="H331" i="26"/>
  <c r="G331" i="26"/>
  <c r="E331" i="26"/>
  <c r="D331" i="26"/>
  <c r="B331" i="26"/>
  <c r="K330" i="26"/>
  <c r="J330" i="26"/>
  <c r="I330" i="26"/>
  <c r="H330" i="26"/>
  <c r="G330" i="26"/>
  <c r="E330" i="26"/>
  <c r="D330" i="26"/>
  <c r="B330" i="26"/>
  <c r="K329" i="26"/>
  <c r="J329" i="26"/>
  <c r="I329" i="26"/>
  <c r="H329" i="26"/>
  <c r="G329" i="26"/>
  <c r="E329" i="26"/>
  <c r="D329" i="26"/>
  <c r="B329" i="26"/>
  <c r="K328" i="26"/>
  <c r="J328" i="26"/>
  <c r="I328" i="26"/>
  <c r="H328" i="26"/>
  <c r="G328" i="26"/>
  <c r="E328" i="26"/>
  <c r="D328" i="26"/>
  <c r="B328" i="26"/>
  <c r="K327" i="26"/>
  <c r="J327" i="26"/>
  <c r="I327" i="26"/>
  <c r="H327" i="26"/>
  <c r="G327" i="26"/>
  <c r="E327" i="26"/>
  <c r="D327" i="26"/>
  <c r="B327" i="26"/>
  <c r="K326" i="26"/>
  <c r="J326" i="26"/>
  <c r="I326" i="26"/>
  <c r="H326" i="26"/>
  <c r="G326" i="26"/>
  <c r="E326" i="26"/>
  <c r="D326" i="26"/>
  <c r="B326" i="26"/>
  <c r="K325" i="26"/>
  <c r="J325" i="26"/>
  <c r="I325" i="26"/>
  <c r="H325" i="26"/>
  <c r="G325" i="26"/>
  <c r="E325" i="26"/>
  <c r="D325" i="26"/>
  <c r="B325" i="26"/>
  <c r="K324" i="26"/>
  <c r="J324" i="26"/>
  <c r="I324" i="26"/>
  <c r="H324" i="26"/>
  <c r="G324" i="26"/>
  <c r="E324" i="26"/>
  <c r="D324" i="26"/>
  <c r="B324" i="26"/>
  <c r="K323" i="26"/>
  <c r="J323" i="26"/>
  <c r="I323" i="26"/>
  <c r="H323" i="26"/>
  <c r="G323" i="26"/>
  <c r="E323" i="26"/>
  <c r="D323" i="26"/>
  <c r="B323" i="26"/>
  <c r="A323" i="26"/>
  <c r="K322" i="26"/>
  <c r="J322" i="26"/>
  <c r="I322" i="26"/>
  <c r="H322" i="26"/>
  <c r="G322" i="26"/>
  <c r="E322" i="26"/>
  <c r="D322" i="26"/>
  <c r="B322" i="26"/>
  <c r="K321" i="26"/>
  <c r="J321" i="26"/>
  <c r="I321" i="26"/>
  <c r="H321" i="26"/>
  <c r="G321" i="26"/>
  <c r="E321" i="26"/>
  <c r="D321" i="26"/>
  <c r="B321" i="26"/>
  <c r="K320" i="26"/>
  <c r="J320" i="26"/>
  <c r="I320" i="26"/>
  <c r="H320" i="26"/>
  <c r="G320" i="26"/>
  <c r="E320" i="26"/>
  <c r="D320" i="26"/>
  <c r="B320" i="26"/>
  <c r="K319" i="26"/>
  <c r="J319" i="26"/>
  <c r="I319" i="26"/>
  <c r="H319" i="26"/>
  <c r="G319" i="26"/>
  <c r="E319" i="26"/>
  <c r="D319" i="26"/>
  <c r="B319" i="26"/>
  <c r="K318" i="26"/>
  <c r="J318" i="26"/>
  <c r="I318" i="26"/>
  <c r="H318" i="26"/>
  <c r="G318" i="26"/>
  <c r="E318" i="26"/>
  <c r="D318" i="26"/>
  <c r="B318" i="26"/>
  <c r="K317" i="26"/>
  <c r="J317" i="26"/>
  <c r="I317" i="26"/>
  <c r="H317" i="26"/>
  <c r="G317" i="26"/>
  <c r="E317" i="26"/>
  <c r="D317" i="26"/>
  <c r="B317" i="26"/>
  <c r="K316" i="26"/>
  <c r="J316" i="26"/>
  <c r="I316" i="26"/>
  <c r="H316" i="26"/>
  <c r="G316" i="26"/>
  <c r="E316" i="26"/>
  <c r="D316" i="26"/>
  <c r="B316" i="26"/>
  <c r="K315" i="26"/>
  <c r="J315" i="26"/>
  <c r="I315" i="26"/>
  <c r="H315" i="26"/>
  <c r="G315" i="26"/>
  <c r="E315" i="26"/>
  <c r="D315" i="26"/>
  <c r="B315" i="26"/>
  <c r="K314" i="26"/>
  <c r="J314" i="26"/>
  <c r="I314" i="26"/>
  <c r="H314" i="26"/>
  <c r="G314" i="26"/>
  <c r="E314" i="26"/>
  <c r="D314" i="26"/>
  <c r="B314" i="26"/>
  <c r="K313" i="26"/>
  <c r="J313" i="26"/>
  <c r="I313" i="26"/>
  <c r="H313" i="26"/>
  <c r="G313" i="26"/>
  <c r="E313" i="26"/>
  <c r="D313" i="26"/>
  <c r="B313" i="26"/>
  <c r="K312" i="26"/>
  <c r="J312" i="26"/>
  <c r="I312" i="26"/>
  <c r="H312" i="26"/>
  <c r="G312" i="26"/>
  <c r="E312" i="26"/>
  <c r="D312" i="26"/>
  <c r="B312" i="26"/>
  <c r="K311" i="26"/>
  <c r="J311" i="26"/>
  <c r="I311" i="26"/>
  <c r="H311" i="26"/>
  <c r="G311" i="26"/>
  <c r="E311" i="26"/>
  <c r="D311" i="26"/>
  <c r="B311" i="26"/>
  <c r="K310" i="26"/>
  <c r="J310" i="26"/>
  <c r="I310" i="26"/>
  <c r="H310" i="26"/>
  <c r="G310" i="26"/>
  <c r="E310" i="26"/>
  <c r="D310" i="26"/>
  <c r="B310" i="26"/>
  <c r="K309" i="26"/>
  <c r="J309" i="26"/>
  <c r="I309" i="26"/>
  <c r="H309" i="26"/>
  <c r="G309" i="26"/>
  <c r="E309" i="26"/>
  <c r="D309" i="26"/>
  <c r="B309" i="26"/>
  <c r="K308" i="26"/>
  <c r="J308" i="26"/>
  <c r="I308" i="26"/>
  <c r="H308" i="26"/>
  <c r="G308" i="26"/>
  <c r="E308" i="26"/>
  <c r="D308" i="26"/>
  <c r="B308" i="26"/>
  <c r="K307" i="26"/>
  <c r="J307" i="26"/>
  <c r="I307" i="26"/>
  <c r="H307" i="26"/>
  <c r="G307" i="26"/>
  <c r="E307" i="26"/>
  <c r="D307" i="26"/>
  <c r="B307" i="26"/>
  <c r="K306" i="26"/>
  <c r="J306" i="26"/>
  <c r="I306" i="26"/>
  <c r="H306" i="26"/>
  <c r="G306" i="26"/>
  <c r="E306" i="26"/>
  <c r="D306" i="26"/>
  <c r="B306" i="26"/>
  <c r="K305" i="26"/>
  <c r="J305" i="26"/>
  <c r="I305" i="26"/>
  <c r="H305" i="26"/>
  <c r="G305" i="26"/>
  <c r="E305" i="26"/>
  <c r="D305" i="26"/>
  <c r="B305" i="26"/>
  <c r="K304" i="26"/>
  <c r="J304" i="26"/>
  <c r="I304" i="26"/>
  <c r="H304" i="26"/>
  <c r="G304" i="26"/>
  <c r="E304" i="26"/>
  <c r="D304" i="26"/>
  <c r="B304" i="26"/>
  <c r="K303" i="26"/>
  <c r="J303" i="26"/>
  <c r="I303" i="26"/>
  <c r="H303" i="26"/>
  <c r="G303" i="26"/>
  <c r="E303" i="26"/>
  <c r="D303" i="26"/>
  <c r="B303" i="26"/>
  <c r="K302" i="26"/>
  <c r="J302" i="26"/>
  <c r="I302" i="26"/>
  <c r="H302" i="26"/>
  <c r="G302" i="26"/>
  <c r="E302" i="26"/>
  <c r="D302" i="26"/>
  <c r="B302" i="26"/>
  <c r="K301" i="26"/>
  <c r="J301" i="26"/>
  <c r="I301" i="26"/>
  <c r="H301" i="26"/>
  <c r="G301" i="26"/>
  <c r="E301" i="26"/>
  <c r="D301" i="26"/>
  <c r="B301" i="26"/>
  <c r="K300" i="26"/>
  <c r="J300" i="26"/>
  <c r="I300" i="26"/>
  <c r="H300" i="26"/>
  <c r="G300" i="26"/>
  <c r="E300" i="26"/>
  <c r="D300" i="26"/>
  <c r="B300" i="26"/>
  <c r="K299" i="26"/>
  <c r="J299" i="26"/>
  <c r="I299" i="26"/>
  <c r="H299" i="26"/>
  <c r="G299" i="26"/>
  <c r="E299" i="26"/>
  <c r="D299" i="26"/>
  <c r="B299" i="26"/>
  <c r="K298" i="26"/>
  <c r="J298" i="26"/>
  <c r="I298" i="26"/>
  <c r="H298" i="26"/>
  <c r="G298" i="26"/>
  <c r="E298" i="26"/>
  <c r="D298" i="26"/>
  <c r="B298" i="26"/>
  <c r="K297" i="26"/>
  <c r="J297" i="26"/>
  <c r="I297" i="26"/>
  <c r="H297" i="26"/>
  <c r="G297" i="26"/>
  <c r="E297" i="26"/>
  <c r="D297" i="26"/>
  <c r="B297" i="26"/>
  <c r="K296" i="26"/>
  <c r="J296" i="26"/>
  <c r="I296" i="26"/>
  <c r="H296" i="26"/>
  <c r="G296" i="26"/>
  <c r="E296" i="26"/>
  <c r="D296" i="26"/>
  <c r="B296" i="26"/>
  <c r="K295" i="26"/>
  <c r="J295" i="26"/>
  <c r="I295" i="26"/>
  <c r="H295" i="26"/>
  <c r="G295" i="26"/>
  <c r="E295" i="26"/>
  <c r="D295" i="26"/>
  <c r="B295" i="26"/>
  <c r="K294" i="26"/>
  <c r="J294" i="26"/>
  <c r="I294" i="26"/>
  <c r="H294" i="26"/>
  <c r="G294" i="26"/>
  <c r="E294" i="26"/>
  <c r="D294" i="26"/>
  <c r="B294" i="26"/>
  <c r="K293" i="26"/>
  <c r="J293" i="26"/>
  <c r="I293" i="26"/>
  <c r="H293" i="26"/>
  <c r="G293" i="26"/>
  <c r="E293" i="26"/>
  <c r="D293" i="26"/>
  <c r="B293" i="26"/>
  <c r="K292" i="26"/>
  <c r="J292" i="26"/>
  <c r="I292" i="26"/>
  <c r="H292" i="26"/>
  <c r="G292" i="26"/>
  <c r="E292" i="26"/>
  <c r="D292" i="26"/>
  <c r="B292" i="26"/>
  <c r="K291" i="26"/>
  <c r="J291" i="26"/>
  <c r="I291" i="26"/>
  <c r="H291" i="26"/>
  <c r="G291" i="26"/>
  <c r="E291" i="26"/>
  <c r="D291" i="26"/>
  <c r="B291" i="26"/>
  <c r="K290" i="26"/>
  <c r="J290" i="26"/>
  <c r="I290" i="26"/>
  <c r="H290" i="26"/>
  <c r="G290" i="26"/>
  <c r="E290" i="26"/>
  <c r="D290" i="26"/>
  <c r="B290" i="26"/>
  <c r="K289" i="26"/>
  <c r="J289" i="26"/>
  <c r="I289" i="26"/>
  <c r="H289" i="26"/>
  <c r="G289" i="26"/>
  <c r="E289" i="26"/>
  <c r="D289" i="26"/>
  <c r="B289" i="26"/>
  <c r="K288" i="26"/>
  <c r="J288" i="26"/>
  <c r="I288" i="26"/>
  <c r="H288" i="26"/>
  <c r="G288" i="26"/>
  <c r="E288" i="26"/>
  <c r="D288" i="26"/>
  <c r="B288" i="26"/>
  <c r="K287" i="26"/>
  <c r="J287" i="26"/>
  <c r="I287" i="26"/>
  <c r="H287" i="26"/>
  <c r="G287" i="26"/>
  <c r="E287" i="26"/>
  <c r="D287" i="26"/>
  <c r="B287" i="26"/>
  <c r="K286" i="26"/>
  <c r="J286" i="26"/>
  <c r="I286" i="26"/>
  <c r="H286" i="26"/>
  <c r="G286" i="26"/>
  <c r="E286" i="26"/>
  <c r="D286" i="26"/>
  <c r="B286" i="26"/>
  <c r="K285" i="26"/>
  <c r="J285" i="26"/>
  <c r="I285" i="26"/>
  <c r="H285" i="26"/>
  <c r="G285" i="26"/>
  <c r="E285" i="26"/>
  <c r="D285" i="26"/>
  <c r="B285" i="26"/>
  <c r="K284" i="26"/>
  <c r="J284" i="26"/>
  <c r="I284" i="26"/>
  <c r="H284" i="26"/>
  <c r="G284" i="26"/>
  <c r="E284" i="26"/>
  <c r="D284" i="26"/>
  <c r="B284" i="26"/>
  <c r="K283" i="26"/>
  <c r="J283" i="26"/>
  <c r="I283" i="26"/>
  <c r="H283" i="26"/>
  <c r="G283" i="26"/>
  <c r="E283" i="26"/>
  <c r="D283" i="26"/>
  <c r="B283" i="26"/>
  <c r="K282" i="26"/>
  <c r="J282" i="26"/>
  <c r="I282" i="26"/>
  <c r="H282" i="26"/>
  <c r="G282" i="26"/>
  <c r="E282" i="26"/>
  <c r="D282" i="26"/>
  <c r="B282" i="26"/>
  <c r="K281" i="26"/>
  <c r="J281" i="26"/>
  <c r="I281" i="26"/>
  <c r="H281" i="26"/>
  <c r="G281" i="26"/>
  <c r="E281" i="26"/>
  <c r="D281" i="26"/>
  <c r="B281" i="26"/>
  <c r="K280" i="26"/>
  <c r="J280" i="26"/>
  <c r="I280" i="26"/>
  <c r="H280" i="26"/>
  <c r="G280" i="26"/>
  <c r="E280" i="26"/>
  <c r="D280" i="26"/>
  <c r="B280" i="26"/>
  <c r="K279" i="26"/>
  <c r="J279" i="26"/>
  <c r="I279" i="26"/>
  <c r="H279" i="26"/>
  <c r="G279" i="26"/>
  <c r="E279" i="26"/>
  <c r="D279" i="26"/>
  <c r="B279" i="26"/>
  <c r="K278" i="26"/>
  <c r="J278" i="26"/>
  <c r="I278" i="26"/>
  <c r="H278" i="26"/>
  <c r="G278" i="26"/>
  <c r="E278" i="26"/>
  <c r="D278" i="26"/>
  <c r="B278" i="26"/>
  <c r="K277" i="26"/>
  <c r="J277" i="26"/>
  <c r="I277" i="26"/>
  <c r="H277" i="26"/>
  <c r="G277" i="26"/>
  <c r="E277" i="26"/>
  <c r="D277" i="26"/>
  <c r="B277" i="26"/>
  <c r="K276" i="26"/>
  <c r="J276" i="26"/>
  <c r="I276" i="26"/>
  <c r="H276" i="26"/>
  <c r="G276" i="26"/>
  <c r="E276" i="26"/>
  <c r="D276" i="26"/>
  <c r="B276" i="26"/>
  <c r="K275" i="26"/>
  <c r="J275" i="26"/>
  <c r="I275" i="26"/>
  <c r="H275" i="26"/>
  <c r="G275" i="26"/>
  <c r="E275" i="26"/>
  <c r="D275" i="26"/>
  <c r="B275" i="26"/>
  <c r="K274" i="26"/>
  <c r="J274" i="26"/>
  <c r="I274" i="26"/>
  <c r="H274" i="26"/>
  <c r="G274" i="26"/>
  <c r="E274" i="26"/>
  <c r="D274" i="26"/>
  <c r="B274" i="26"/>
  <c r="K273" i="26"/>
  <c r="J273" i="26"/>
  <c r="I273" i="26"/>
  <c r="H273" i="26"/>
  <c r="G273" i="26"/>
  <c r="E273" i="26"/>
  <c r="D273" i="26"/>
  <c r="B273" i="26"/>
  <c r="K272" i="26"/>
  <c r="J272" i="26"/>
  <c r="I272" i="26"/>
  <c r="H272" i="26"/>
  <c r="G272" i="26"/>
  <c r="E272" i="26"/>
  <c r="D272" i="26"/>
  <c r="B272" i="26"/>
  <c r="K271" i="26"/>
  <c r="J271" i="26"/>
  <c r="I271" i="26"/>
  <c r="H271" i="26"/>
  <c r="G271" i="26"/>
  <c r="E271" i="26"/>
  <c r="D271" i="26"/>
  <c r="B271" i="26"/>
  <c r="A271" i="26"/>
  <c r="K270" i="26"/>
  <c r="J270" i="26"/>
  <c r="I270" i="26"/>
  <c r="H270" i="26"/>
  <c r="G270" i="26"/>
  <c r="E270" i="26"/>
  <c r="D270" i="26"/>
  <c r="B270" i="26"/>
  <c r="K269" i="26"/>
  <c r="J269" i="26"/>
  <c r="I269" i="26"/>
  <c r="H269" i="26"/>
  <c r="G269" i="26"/>
  <c r="E269" i="26"/>
  <c r="D269" i="26"/>
  <c r="B269" i="26"/>
  <c r="K268" i="26"/>
  <c r="J268" i="26"/>
  <c r="I268" i="26"/>
  <c r="H268" i="26"/>
  <c r="G268" i="26"/>
  <c r="E268" i="26"/>
  <c r="D268" i="26"/>
  <c r="B268" i="26"/>
  <c r="K267" i="26"/>
  <c r="J267" i="26"/>
  <c r="I267" i="26"/>
  <c r="H267" i="26"/>
  <c r="G267" i="26"/>
  <c r="E267" i="26"/>
  <c r="D267" i="26"/>
  <c r="B267" i="26"/>
  <c r="K266" i="26"/>
  <c r="J266" i="26"/>
  <c r="I266" i="26"/>
  <c r="H266" i="26"/>
  <c r="G266" i="26"/>
  <c r="E266" i="26"/>
  <c r="D266" i="26"/>
  <c r="B266" i="26"/>
  <c r="K265" i="26"/>
  <c r="J265" i="26"/>
  <c r="I265" i="26"/>
  <c r="H265" i="26"/>
  <c r="G265" i="26"/>
  <c r="E265" i="26"/>
  <c r="D265" i="26"/>
  <c r="B265" i="26"/>
  <c r="K264" i="26"/>
  <c r="J264" i="26"/>
  <c r="I264" i="26"/>
  <c r="H264" i="26"/>
  <c r="G264" i="26"/>
  <c r="E264" i="26"/>
  <c r="D264" i="26"/>
  <c r="B264" i="26"/>
  <c r="K263" i="26"/>
  <c r="J263" i="26"/>
  <c r="I263" i="26"/>
  <c r="H263" i="26"/>
  <c r="G263" i="26"/>
  <c r="E263" i="26"/>
  <c r="D263" i="26"/>
  <c r="B263" i="26"/>
  <c r="K262" i="26"/>
  <c r="J262" i="26"/>
  <c r="I262" i="26"/>
  <c r="H262" i="26"/>
  <c r="G262" i="26"/>
  <c r="E262" i="26"/>
  <c r="D262" i="26"/>
  <c r="B262" i="26"/>
  <c r="K261" i="26"/>
  <c r="J261" i="26"/>
  <c r="I261" i="26"/>
  <c r="H261" i="26"/>
  <c r="G261" i="26"/>
  <c r="E261" i="26"/>
  <c r="D261" i="26"/>
  <c r="B261" i="26"/>
  <c r="K260" i="26"/>
  <c r="J260" i="26"/>
  <c r="I260" i="26"/>
  <c r="H260" i="26"/>
  <c r="G260" i="26"/>
  <c r="E260" i="26"/>
  <c r="D260" i="26"/>
  <c r="B260" i="26"/>
  <c r="K259" i="26"/>
  <c r="J259" i="26"/>
  <c r="I259" i="26"/>
  <c r="H259" i="26"/>
  <c r="G259" i="26"/>
  <c r="E259" i="26"/>
  <c r="D259" i="26"/>
  <c r="B259" i="26"/>
  <c r="K258" i="26"/>
  <c r="J258" i="26"/>
  <c r="I258" i="26"/>
  <c r="H258" i="26"/>
  <c r="G258" i="26"/>
  <c r="E258" i="26"/>
  <c r="D258" i="26"/>
  <c r="B258" i="26"/>
  <c r="K257" i="26"/>
  <c r="J257" i="26"/>
  <c r="I257" i="26"/>
  <c r="H257" i="26"/>
  <c r="G257" i="26"/>
  <c r="E257" i="26"/>
  <c r="D257" i="26"/>
  <c r="B257" i="26"/>
  <c r="K256" i="26"/>
  <c r="J256" i="26"/>
  <c r="I256" i="26"/>
  <c r="H256" i="26"/>
  <c r="G256" i="26"/>
  <c r="E256" i="26"/>
  <c r="D256" i="26"/>
  <c r="B256" i="26"/>
  <c r="K255" i="26"/>
  <c r="J255" i="26"/>
  <c r="I255" i="26"/>
  <c r="H255" i="26"/>
  <c r="G255" i="26"/>
  <c r="E255" i="26"/>
  <c r="D255" i="26"/>
  <c r="B255" i="26"/>
  <c r="K254" i="26"/>
  <c r="J254" i="26"/>
  <c r="I254" i="26"/>
  <c r="H254" i="26"/>
  <c r="G254" i="26"/>
  <c r="E254" i="26"/>
  <c r="D254" i="26"/>
  <c r="B254" i="26"/>
  <c r="K253" i="26"/>
  <c r="J253" i="26"/>
  <c r="I253" i="26"/>
  <c r="H253" i="26"/>
  <c r="G253" i="26"/>
  <c r="E253" i="26"/>
  <c r="D253" i="26"/>
  <c r="B253" i="26"/>
  <c r="K252" i="26"/>
  <c r="J252" i="26"/>
  <c r="I252" i="26"/>
  <c r="H252" i="26"/>
  <c r="G252" i="26"/>
  <c r="E252" i="26"/>
  <c r="D252" i="26"/>
  <c r="B252" i="26"/>
  <c r="K251" i="26"/>
  <c r="J251" i="26"/>
  <c r="I251" i="26"/>
  <c r="H251" i="26"/>
  <c r="G251" i="26"/>
  <c r="E251" i="26"/>
  <c r="D251" i="26"/>
  <c r="B251" i="26"/>
  <c r="K250" i="26"/>
  <c r="J250" i="26"/>
  <c r="I250" i="26"/>
  <c r="H250" i="26"/>
  <c r="G250" i="26"/>
  <c r="E250" i="26"/>
  <c r="D250" i="26"/>
  <c r="B250" i="26"/>
  <c r="K249" i="26"/>
  <c r="J249" i="26"/>
  <c r="I249" i="26"/>
  <c r="H249" i="26"/>
  <c r="G249" i="26"/>
  <c r="E249" i="26"/>
  <c r="D249" i="26"/>
  <c r="B249" i="26"/>
  <c r="K248" i="26"/>
  <c r="J248" i="26"/>
  <c r="I248" i="26"/>
  <c r="H248" i="26"/>
  <c r="G248" i="26"/>
  <c r="E248" i="26"/>
  <c r="D248" i="26"/>
  <c r="B248" i="26"/>
  <c r="K247" i="26"/>
  <c r="J247" i="26"/>
  <c r="I247" i="26"/>
  <c r="H247" i="26"/>
  <c r="G247" i="26"/>
  <c r="E247" i="26"/>
  <c r="D247" i="26"/>
  <c r="B247" i="26"/>
  <c r="K246" i="26"/>
  <c r="J246" i="26"/>
  <c r="I246" i="26"/>
  <c r="H246" i="26"/>
  <c r="G246" i="26"/>
  <c r="E246" i="26"/>
  <c r="D246" i="26"/>
  <c r="B246" i="26"/>
  <c r="K245" i="26"/>
  <c r="J245" i="26"/>
  <c r="I245" i="26"/>
  <c r="H245" i="26"/>
  <c r="G245" i="26"/>
  <c r="E245" i="26"/>
  <c r="D245" i="26"/>
  <c r="B245" i="26"/>
  <c r="K244" i="26"/>
  <c r="J244" i="26"/>
  <c r="I244" i="26"/>
  <c r="H244" i="26"/>
  <c r="G244" i="26"/>
  <c r="E244" i="26"/>
  <c r="D244" i="26"/>
  <c r="B244" i="26"/>
  <c r="K243" i="26"/>
  <c r="J243" i="26"/>
  <c r="I243" i="26"/>
  <c r="H243" i="26"/>
  <c r="G243" i="26"/>
  <c r="E243" i="26"/>
  <c r="D243" i="26"/>
  <c r="B243" i="26"/>
  <c r="K242" i="26"/>
  <c r="J242" i="26"/>
  <c r="I242" i="26"/>
  <c r="H242" i="26"/>
  <c r="G242" i="26"/>
  <c r="E242" i="26"/>
  <c r="D242" i="26"/>
  <c r="B242" i="26"/>
  <c r="K241" i="26"/>
  <c r="J241" i="26"/>
  <c r="I241" i="26"/>
  <c r="H241" i="26"/>
  <c r="G241" i="26"/>
  <c r="E241" i="26"/>
  <c r="D241" i="26"/>
  <c r="B241" i="26"/>
  <c r="K240" i="26"/>
  <c r="J240" i="26"/>
  <c r="I240" i="26"/>
  <c r="H240" i="26"/>
  <c r="G240" i="26"/>
  <c r="E240" i="26"/>
  <c r="D240" i="26"/>
  <c r="B240" i="26"/>
  <c r="K239" i="26"/>
  <c r="J239" i="26"/>
  <c r="I239" i="26"/>
  <c r="H239" i="26"/>
  <c r="G239" i="26"/>
  <c r="E239" i="26"/>
  <c r="D239" i="26"/>
  <c r="B239" i="26"/>
  <c r="K238" i="26"/>
  <c r="J238" i="26"/>
  <c r="I238" i="26"/>
  <c r="H238" i="26"/>
  <c r="G238" i="26"/>
  <c r="E238" i="26"/>
  <c r="D238" i="26"/>
  <c r="B238" i="26"/>
  <c r="K237" i="26"/>
  <c r="J237" i="26"/>
  <c r="I237" i="26"/>
  <c r="H237" i="26"/>
  <c r="G237" i="26"/>
  <c r="E237" i="26"/>
  <c r="D237" i="26"/>
  <c r="B237" i="26"/>
  <c r="K236" i="26"/>
  <c r="J236" i="26"/>
  <c r="I236" i="26"/>
  <c r="H236" i="26"/>
  <c r="G236" i="26"/>
  <c r="E236" i="26"/>
  <c r="D236" i="26"/>
  <c r="B236" i="26"/>
  <c r="K235" i="26"/>
  <c r="J235" i="26"/>
  <c r="I235" i="26"/>
  <c r="H235" i="26"/>
  <c r="G235" i="26"/>
  <c r="E235" i="26"/>
  <c r="D235" i="26"/>
  <c r="B235" i="26"/>
  <c r="K234" i="26"/>
  <c r="J234" i="26"/>
  <c r="I234" i="26"/>
  <c r="H234" i="26"/>
  <c r="G234" i="26"/>
  <c r="E234" i="26"/>
  <c r="D234" i="26"/>
  <c r="B234" i="26"/>
  <c r="K233" i="26"/>
  <c r="J233" i="26"/>
  <c r="I233" i="26"/>
  <c r="H233" i="26"/>
  <c r="G233" i="26"/>
  <c r="E233" i="26"/>
  <c r="D233" i="26"/>
  <c r="B233" i="26"/>
  <c r="K232" i="26"/>
  <c r="J232" i="26"/>
  <c r="I232" i="26"/>
  <c r="H232" i="26"/>
  <c r="G232" i="26"/>
  <c r="E232" i="26"/>
  <c r="D232" i="26"/>
  <c r="B232" i="26"/>
  <c r="K231" i="26"/>
  <c r="J231" i="26"/>
  <c r="I231" i="26"/>
  <c r="H231" i="26"/>
  <c r="G231" i="26"/>
  <c r="E231" i="26"/>
  <c r="D231" i="26"/>
  <c r="B231" i="26"/>
  <c r="K230" i="26"/>
  <c r="J230" i="26"/>
  <c r="I230" i="26"/>
  <c r="H230" i="26"/>
  <c r="G230" i="26"/>
  <c r="E230" i="26"/>
  <c r="D230" i="26"/>
  <c r="B230" i="26"/>
  <c r="K229" i="26"/>
  <c r="J229" i="26"/>
  <c r="I229" i="26"/>
  <c r="H229" i="26"/>
  <c r="G229" i="26"/>
  <c r="E229" i="26"/>
  <c r="D229" i="26"/>
  <c r="B229" i="26"/>
  <c r="K228" i="26"/>
  <c r="J228" i="26"/>
  <c r="I228" i="26"/>
  <c r="H228" i="26"/>
  <c r="G228" i="26"/>
  <c r="E228" i="26"/>
  <c r="D228" i="26"/>
  <c r="B228" i="26"/>
  <c r="K227" i="26"/>
  <c r="J227" i="26"/>
  <c r="I227" i="26"/>
  <c r="H227" i="26"/>
  <c r="G227" i="26"/>
  <c r="E227" i="26"/>
  <c r="D227" i="26"/>
  <c r="B227" i="26"/>
  <c r="K226" i="26"/>
  <c r="J226" i="26"/>
  <c r="I226" i="26"/>
  <c r="H226" i="26"/>
  <c r="G226" i="26"/>
  <c r="E226" i="26"/>
  <c r="D226" i="26"/>
  <c r="B226" i="26"/>
  <c r="K225" i="26"/>
  <c r="J225" i="26"/>
  <c r="I225" i="26"/>
  <c r="H225" i="26"/>
  <c r="G225" i="26"/>
  <c r="E225" i="26"/>
  <c r="D225" i="26"/>
  <c r="B225" i="26"/>
  <c r="K224" i="26"/>
  <c r="J224" i="26"/>
  <c r="I224" i="26"/>
  <c r="H224" i="26"/>
  <c r="G224" i="26"/>
  <c r="E224" i="26"/>
  <c r="D224" i="26"/>
  <c r="B224" i="26"/>
  <c r="K223" i="26"/>
  <c r="J223" i="26"/>
  <c r="I223" i="26"/>
  <c r="H223" i="26"/>
  <c r="G223" i="26"/>
  <c r="E223" i="26"/>
  <c r="D223" i="26"/>
  <c r="B223" i="26"/>
  <c r="K222" i="26"/>
  <c r="J222" i="26"/>
  <c r="I222" i="26"/>
  <c r="H222" i="26"/>
  <c r="G222" i="26"/>
  <c r="E222" i="26"/>
  <c r="D222" i="26"/>
  <c r="B222" i="26"/>
  <c r="K221" i="26"/>
  <c r="J221" i="26"/>
  <c r="I221" i="26"/>
  <c r="H221" i="26"/>
  <c r="G221" i="26"/>
  <c r="E221" i="26"/>
  <c r="D221" i="26"/>
  <c r="B221" i="26"/>
  <c r="K220" i="26"/>
  <c r="J220" i="26"/>
  <c r="I220" i="26"/>
  <c r="H220" i="26"/>
  <c r="G220" i="26"/>
  <c r="E220" i="26"/>
  <c r="D220" i="26"/>
  <c r="B220" i="26"/>
  <c r="K219" i="26"/>
  <c r="J219" i="26"/>
  <c r="I219" i="26"/>
  <c r="H219" i="26"/>
  <c r="G219" i="26"/>
  <c r="E219" i="26"/>
  <c r="D219" i="26"/>
  <c r="B219" i="26"/>
  <c r="A219" i="26"/>
  <c r="K218" i="26"/>
  <c r="J218" i="26"/>
  <c r="I218" i="26"/>
  <c r="H218" i="26"/>
  <c r="G218" i="26"/>
  <c r="E218" i="26"/>
  <c r="D218" i="26"/>
  <c r="B218" i="26"/>
  <c r="K217" i="26"/>
  <c r="J217" i="26"/>
  <c r="I217" i="26"/>
  <c r="H217" i="26"/>
  <c r="G217" i="26"/>
  <c r="E217" i="26"/>
  <c r="D217" i="26"/>
  <c r="B217" i="26"/>
  <c r="K216" i="26"/>
  <c r="J216" i="26"/>
  <c r="I216" i="26"/>
  <c r="H216" i="26"/>
  <c r="G216" i="26"/>
  <c r="E216" i="26"/>
  <c r="D216" i="26"/>
  <c r="B216" i="26"/>
  <c r="K215" i="26"/>
  <c r="J215" i="26"/>
  <c r="I215" i="26"/>
  <c r="H215" i="26"/>
  <c r="G215" i="26"/>
  <c r="E215" i="26"/>
  <c r="D215" i="26"/>
  <c r="B215" i="26"/>
  <c r="K214" i="26"/>
  <c r="J214" i="26"/>
  <c r="I214" i="26"/>
  <c r="H214" i="26"/>
  <c r="G214" i="26"/>
  <c r="E214" i="26"/>
  <c r="D214" i="26"/>
  <c r="B214" i="26"/>
  <c r="K213" i="26"/>
  <c r="J213" i="26"/>
  <c r="I213" i="26"/>
  <c r="H213" i="26"/>
  <c r="G213" i="26"/>
  <c r="E213" i="26"/>
  <c r="D213" i="26"/>
  <c r="B213" i="26"/>
  <c r="K212" i="26"/>
  <c r="J212" i="26"/>
  <c r="I212" i="26"/>
  <c r="H212" i="26"/>
  <c r="G212" i="26"/>
  <c r="E212" i="26"/>
  <c r="D212" i="26"/>
  <c r="B212" i="26"/>
  <c r="K211" i="26"/>
  <c r="J211" i="26"/>
  <c r="I211" i="26"/>
  <c r="H211" i="26"/>
  <c r="G211" i="26"/>
  <c r="E211" i="26"/>
  <c r="D211" i="26"/>
  <c r="B211" i="26"/>
  <c r="K210" i="26"/>
  <c r="J210" i="26"/>
  <c r="I210" i="26"/>
  <c r="H210" i="26"/>
  <c r="G210" i="26"/>
  <c r="E210" i="26"/>
  <c r="D210" i="26"/>
  <c r="B210" i="26"/>
  <c r="K209" i="26"/>
  <c r="J209" i="26"/>
  <c r="I209" i="26"/>
  <c r="H209" i="26"/>
  <c r="G209" i="26"/>
  <c r="E209" i="26"/>
  <c r="D209" i="26"/>
  <c r="B209" i="26"/>
  <c r="K208" i="26"/>
  <c r="J208" i="26"/>
  <c r="I208" i="26"/>
  <c r="H208" i="26"/>
  <c r="G208" i="26"/>
  <c r="E208" i="26"/>
  <c r="D208" i="26"/>
  <c r="B208" i="26"/>
  <c r="K207" i="26"/>
  <c r="J207" i="26"/>
  <c r="I207" i="26"/>
  <c r="H207" i="26"/>
  <c r="G207" i="26"/>
  <c r="E207" i="26"/>
  <c r="D207" i="26"/>
  <c r="B207" i="26"/>
  <c r="K206" i="26"/>
  <c r="J206" i="26"/>
  <c r="I206" i="26"/>
  <c r="H206" i="26"/>
  <c r="G206" i="26"/>
  <c r="E206" i="26"/>
  <c r="D206" i="26"/>
  <c r="B206" i="26"/>
  <c r="K205" i="26"/>
  <c r="J205" i="26"/>
  <c r="I205" i="26"/>
  <c r="H205" i="26"/>
  <c r="G205" i="26"/>
  <c r="E205" i="26"/>
  <c r="D205" i="26"/>
  <c r="B205" i="26"/>
  <c r="K204" i="26"/>
  <c r="J204" i="26"/>
  <c r="I204" i="26"/>
  <c r="H204" i="26"/>
  <c r="G204" i="26"/>
  <c r="E204" i="26"/>
  <c r="D204" i="26"/>
  <c r="B204" i="26"/>
  <c r="K203" i="26"/>
  <c r="J203" i="26"/>
  <c r="I203" i="26"/>
  <c r="H203" i="26"/>
  <c r="G203" i="26"/>
  <c r="E203" i="26"/>
  <c r="D203" i="26"/>
  <c r="B203" i="26"/>
  <c r="K202" i="26"/>
  <c r="J202" i="26"/>
  <c r="I202" i="26"/>
  <c r="H202" i="26"/>
  <c r="G202" i="26"/>
  <c r="E202" i="26"/>
  <c r="D202" i="26"/>
  <c r="B202" i="26"/>
  <c r="K201" i="26"/>
  <c r="J201" i="26"/>
  <c r="I201" i="26"/>
  <c r="H201" i="26"/>
  <c r="G201" i="26"/>
  <c r="E201" i="26"/>
  <c r="D201" i="26"/>
  <c r="B201" i="26"/>
  <c r="K200" i="26"/>
  <c r="J200" i="26"/>
  <c r="I200" i="26"/>
  <c r="H200" i="26"/>
  <c r="G200" i="26"/>
  <c r="E200" i="26"/>
  <c r="D200" i="26"/>
  <c r="B200" i="26"/>
  <c r="K199" i="26"/>
  <c r="J199" i="26"/>
  <c r="I199" i="26"/>
  <c r="H199" i="26"/>
  <c r="G199" i="26"/>
  <c r="E199" i="26"/>
  <c r="D199" i="26"/>
  <c r="B199" i="26"/>
  <c r="K198" i="26"/>
  <c r="J198" i="26"/>
  <c r="I198" i="26"/>
  <c r="H198" i="26"/>
  <c r="G198" i="26"/>
  <c r="E198" i="26"/>
  <c r="D198" i="26"/>
  <c r="B198" i="26"/>
  <c r="K197" i="26"/>
  <c r="J197" i="26"/>
  <c r="I197" i="26"/>
  <c r="H197" i="26"/>
  <c r="G197" i="26"/>
  <c r="E197" i="26"/>
  <c r="D197" i="26"/>
  <c r="B197" i="26"/>
  <c r="K196" i="26"/>
  <c r="J196" i="26"/>
  <c r="I196" i="26"/>
  <c r="H196" i="26"/>
  <c r="G196" i="26"/>
  <c r="E196" i="26"/>
  <c r="D196" i="26"/>
  <c r="B196" i="26"/>
  <c r="K195" i="26"/>
  <c r="J195" i="26"/>
  <c r="I195" i="26"/>
  <c r="H195" i="26"/>
  <c r="G195" i="26"/>
  <c r="E195" i="26"/>
  <c r="D195" i="26"/>
  <c r="B195" i="26"/>
  <c r="K194" i="26"/>
  <c r="J194" i="26"/>
  <c r="I194" i="26"/>
  <c r="H194" i="26"/>
  <c r="G194" i="26"/>
  <c r="E194" i="26"/>
  <c r="D194" i="26"/>
  <c r="B194" i="26"/>
  <c r="K193" i="26"/>
  <c r="J193" i="26"/>
  <c r="I193" i="26"/>
  <c r="H193" i="26"/>
  <c r="G193" i="26"/>
  <c r="E193" i="26"/>
  <c r="D193" i="26"/>
  <c r="B193" i="26"/>
  <c r="K192" i="26"/>
  <c r="J192" i="26"/>
  <c r="I192" i="26"/>
  <c r="H192" i="26"/>
  <c r="G192" i="26"/>
  <c r="E192" i="26"/>
  <c r="D192" i="26"/>
  <c r="B192" i="26"/>
  <c r="K191" i="26"/>
  <c r="J191" i="26"/>
  <c r="I191" i="26"/>
  <c r="H191" i="26"/>
  <c r="G191" i="26"/>
  <c r="E191" i="26"/>
  <c r="D191" i="26"/>
  <c r="B191" i="26"/>
  <c r="K190" i="26"/>
  <c r="J190" i="26"/>
  <c r="I190" i="26"/>
  <c r="H190" i="26"/>
  <c r="G190" i="26"/>
  <c r="E190" i="26"/>
  <c r="D190" i="26"/>
  <c r="B190" i="26"/>
  <c r="K189" i="26"/>
  <c r="J189" i="26"/>
  <c r="I189" i="26"/>
  <c r="H189" i="26"/>
  <c r="G189" i="26"/>
  <c r="E189" i="26"/>
  <c r="D189" i="26"/>
  <c r="B189" i="26"/>
  <c r="K188" i="26"/>
  <c r="J188" i="26"/>
  <c r="I188" i="26"/>
  <c r="H188" i="26"/>
  <c r="G188" i="26"/>
  <c r="E188" i="26"/>
  <c r="D188" i="26"/>
  <c r="B188" i="26"/>
  <c r="K187" i="26"/>
  <c r="J187" i="26"/>
  <c r="I187" i="26"/>
  <c r="H187" i="26"/>
  <c r="G187" i="26"/>
  <c r="E187" i="26"/>
  <c r="D187" i="26"/>
  <c r="B187" i="26"/>
  <c r="K186" i="26"/>
  <c r="J186" i="26"/>
  <c r="I186" i="26"/>
  <c r="H186" i="26"/>
  <c r="G186" i="26"/>
  <c r="E186" i="26"/>
  <c r="D186" i="26"/>
  <c r="B186" i="26"/>
  <c r="K185" i="26"/>
  <c r="J185" i="26"/>
  <c r="I185" i="26"/>
  <c r="H185" i="26"/>
  <c r="G185" i="26"/>
  <c r="E185" i="26"/>
  <c r="D185" i="26"/>
  <c r="B185" i="26"/>
  <c r="K184" i="26"/>
  <c r="J184" i="26"/>
  <c r="I184" i="26"/>
  <c r="H184" i="26"/>
  <c r="G184" i="26"/>
  <c r="E184" i="26"/>
  <c r="D184" i="26"/>
  <c r="B184" i="26"/>
  <c r="K183" i="26"/>
  <c r="J183" i="26"/>
  <c r="I183" i="26"/>
  <c r="H183" i="26"/>
  <c r="G183" i="26"/>
  <c r="E183" i="26"/>
  <c r="D183" i="26"/>
  <c r="B183" i="26"/>
  <c r="K182" i="26"/>
  <c r="J182" i="26"/>
  <c r="I182" i="26"/>
  <c r="H182" i="26"/>
  <c r="G182" i="26"/>
  <c r="E182" i="26"/>
  <c r="D182" i="26"/>
  <c r="B182" i="26"/>
  <c r="K181" i="26"/>
  <c r="J181" i="26"/>
  <c r="I181" i="26"/>
  <c r="H181" i="26"/>
  <c r="G181" i="26"/>
  <c r="E181" i="26"/>
  <c r="D181" i="26"/>
  <c r="B181" i="26"/>
  <c r="K180" i="26"/>
  <c r="J180" i="26"/>
  <c r="I180" i="26"/>
  <c r="H180" i="26"/>
  <c r="G180" i="26"/>
  <c r="E180" i="26"/>
  <c r="D180" i="26"/>
  <c r="B180" i="26"/>
  <c r="K179" i="26"/>
  <c r="J179" i="26"/>
  <c r="I179" i="26"/>
  <c r="H179" i="26"/>
  <c r="G179" i="26"/>
  <c r="E179" i="26"/>
  <c r="D179" i="26"/>
  <c r="B179" i="26"/>
  <c r="K178" i="26"/>
  <c r="J178" i="26"/>
  <c r="I178" i="26"/>
  <c r="H178" i="26"/>
  <c r="G178" i="26"/>
  <c r="E178" i="26"/>
  <c r="D178" i="26"/>
  <c r="B178" i="26"/>
  <c r="K177" i="26"/>
  <c r="J177" i="26"/>
  <c r="I177" i="26"/>
  <c r="H177" i="26"/>
  <c r="G177" i="26"/>
  <c r="E177" i="26"/>
  <c r="D177" i="26"/>
  <c r="B177" i="26"/>
  <c r="K176" i="26"/>
  <c r="J176" i="26"/>
  <c r="I176" i="26"/>
  <c r="H176" i="26"/>
  <c r="G176" i="26"/>
  <c r="E176" i="26"/>
  <c r="D176" i="26"/>
  <c r="B176" i="26"/>
  <c r="K175" i="26"/>
  <c r="J175" i="26"/>
  <c r="I175" i="26"/>
  <c r="H175" i="26"/>
  <c r="G175" i="26"/>
  <c r="E175" i="26"/>
  <c r="D175" i="26"/>
  <c r="B175" i="26"/>
  <c r="K174" i="26"/>
  <c r="J174" i="26"/>
  <c r="I174" i="26"/>
  <c r="H174" i="26"/>
  <c r="G174" i="26"/>
  <c r="E174" i="26"/>
  <c r="D174" i="26"/>
  <c r="B174" i="26"/>
  <c r="K173" i="26"/>
  <c r="J173" i="26"/>
  <c r="I173" i="26"/>
  <c r="H173" i="26"/>
  <c r="G173" i="26"/>
  <c r="E173" i="26"/>
  <c r="D173" i="26"/>
  <c r="B173" i="26"/>
  <c r="K172" i="26"/>
  <c r="J172" i="26"/>
  <c r="I172" i="26"/>
  <c r="H172" i="26"/>
  <c r="G172" i="26"/>
  <c r="E172" i="26"/>
  <c r="D172" i="26"/>
  <c r="B172" i="26"/>
  <c r="K171" i="26"/>
  <c r="J171" i="26"/>
  <c r="I171" i="26"/>
  <c r="H171" i="26"/>
  <c r="G171" i="26"/>
  <c r="E171" i="26"/>
  <c r="D171" i="26"/>
  <c r="B171" i="26"/>
  <c r="K170" i="26"/>
  <c r="J170" i="26"/>
  <c r="I170" i="26"/>
  <c r="H170" i="26"/>
  <c r="G170" i="26"/>
  <c r="E170" i="26"/>
  <c r="D170" i="26"/>
  <c r="B170" i="26"/>
  <c r="K169" i="26"/>
  <c r="J169" i="26"/>
  <c r="I169" i="26"/>
  <c r="H169" i="26"/>
  <c r="G169" i="26"/>
  <c r="E169" i="26"/>
  <c r="D169" i="26"/>
  <c r="B169" i="26"/>
  <c r="K168" i="26"/>
  <c r="J168" i="26"/>
  <c r="I168" i="26"/>
  <c r="H168" i="26"/>
  <c r="G168" i="26"/>
  <c r="E168" i="26"/>
  <c r="D168" i="26"/>
  <c r="B168" i="26"/>
  <c r="K167" i="26"/>
  <c r="J167" i="26"/>
  <c r="I167" i="26"/>
  <c r="H167" i="26"/>
  <c r="G167" i="26"/>
  <c r="E167" i="26"/>
  <c r="D167" i="26"/>
  <c r="B167" i="26"/>
  <c r="A167" i="26"/>
  <c r="K166" i="26"/>
  <c r="J166" i="26"/>
  <c r="I166" i="26"/>
  <c r="H166" i="26"/>
  <c r="G166" i="26"/>
  <c r="E166" i="26"/>
  <c r="D166" i="26"/>
  <c r="B166" i="26"/>
  <c r="K165" i="26"/>
  <c r="J165" i="26"/>
  <c r="I165" i="26"/>
  <c r="H165" i="26"/>
  <c r="G165" i="26"/>
  <c r="E165" i="26"/>
  <c r="D165" i="26"/>
  <c r="B165" i="26"/>
  <c r="K164" i="26"/>
  <c r="J164" i="26"/>
  <c r="I164" i="26"/>
  <c r="H164" i="26"/>
  <c r="G164" i="26"/>
  <c r="E164" i="26"/>
  <c r="D164" i="26"/>
  <c r="B164" i="26"/>
  <c r="K163" i="26"/>
  <c r="J163" i="26"/>
  <c r="I163" i="26"/>
  <c r="H163" i="26"/>
  <c r="G163" i="26"/>
  <c r="E163" i="26"/>
  <c r="D163" i="26"/>
  <c r="B163" i="26"/>
  <c r="K162" i="26"/>
  <c r="J162" i="26"/>
  <c r="I162" i="26"/>
  <c r="H162" i="26"/>
  <c r="G162" i="26"/>
  <c r="E162" i="26"/>
  <c r="D162" i="26"/>
  <c r="B162" i="26"/>
  <c r="K161" i="26"/>
  <c r="J161" i="26"/>
  <c r="I161" i="26"/>
  <c r="H161" i="26"/>
  <c r="G161" i="26"/>
  <c r="E161" i="26"/>
  <c r="D161" i="26"/>
  <c r="B161" i="26"/>
  <c r="K160" i="26"/>
  <c r="J160" i="26"/>
  <c r="I160" i="26"/>
  <c r="H160" i="26"/>
  <c r="G160" i="26"/>
  <c r="E160" i="26"/>
  <c r="D160" i="26"/>
  <c r="B160" i="26"/>
  <c r="K159" i="26"/>
  <c r="J159" i="26"/>
  <c r="I159" i="26"/>
  <c r="H159" i="26"/>
  <c r="G159" i="26"/>
  <c r="E159" i="26"/>
  <c r="D159" i="26"/>
  <c r="B159" i="26"/>
  <c r="K158" i="26"/>
  <c r="J158" i="26"/>
  <c r="I158" i="26"/>
  <c r="H158" i="26"/>
  <c r="G158" i="26"/>
  <c r="E158" i="26"/>
  <c r="D158" i="26"/>
  <c r="B158" i="26"/>
  <c r="K157" i="26"/>
  <c r="J157" i="26"/>
  <c r="I157" i="26"/>
  <c r="H157" i="26"/>
  <c r="G157" i="26"/>
  <c r="E157" i="26"/>
  <c r="D157" i="26"/>
  <c r="B157" i="26"/>
  <c r="K156" i="26"/>
  <c r="J156" i="26"/>
  <c r="I156" i="26"/>
  <c r="H156" i="26"/>
  <c r="G156" i="26"/>
  <c r="E156" i="26"/>
  <c r="D156" i="26"/>
  <c r="B156" i="26"/>
  <c r="K155" i="26"/>
  <c r="J155" i="26"/>
  <c r="I155" i="26"/>
  <c r="H155" i="26"/>
  <c r="G155" i="26"/>
  <c r="E155" i="26"/>
  <c r="D155" i="26"/>
  <c r="B155" i="26"/>
  <c r="K154" i="26"/>
  <c r="J154" i="26"/>
  <c r="I154" i="26"/>
  <c r="H154" i="26"/>
  <c r="G154" i="26"/>
  <c r="E154" i="26"/>
  <c r="D154" i="26"/>
  <c r="B154" i="26"/>
  <c r="K153" i="26"/>
  <c r="J153" i="26"/>
  <c r="I153" i="26"/>
  <c r="H153" i="26"/>
  <c r="G153" i="26"/>
  <c r="E153" i="26"/>
  <c r="D153" i="26"/>
  <c r="B153" i="26"/>
  <c r="K152" i="26"/>
  <c r="J152" i="26"/>
  <c r="I152" i="26"/>
  <c r="H152" i="26"/>
  <c r="G152" i="26"/>
  <c r="E152" i="26"/>
  <c r="D152" i="26"/>
  <c r="B152" i="26"/>
  <c r="K151" i="26"/>
  <c r="J151" i="26"/>
  <c r="I151" i="26"/>
  <c r="H151" i="26"/>
  <c r="G151" i="26"/>
  <c r="E151" i="26"/>
  <c r="D151" i="26"/>
  <c r="B151" i="26"/>
  <c r="K150" i="26"/>
  <c r="J150" i="26"/>
  <c r="I150" i="26"/>
  <c r="H150" i="26"/>
  <c r="G150" i="26"/>
  <c r="E150" i="26"/>
  <c r="D150" i="26"/>
  <c r="B150" i="26"/>
  <c r="K149" i="26"/>
  <c r="J149" i="26"/>
  <c r="I149" i="26"/>
  <c r="H149" i="26"/>
  <c r="G149" i="26"/>
  <c r="E149" i="26"/>
  <c r="D149" i="26"/>
  <c r="B149" i="26"/>
  <c r="K148" i="26"/>
  <c r="J148" i="26"/>
  <c r="I148" i="26"/>
  <c r="H148" i="26"/>
  <c r="G148" i="26"/>
  <c r="E148" i="26"/>
  <c r="D148" i="26"/>
  <c r="B148" i="26"/>
  <c r="K147" i="26"/>
  <c r="J147" i="26"/>
  <c r="I147" i="26"/>
  <c r="H147" i="26"/>
  <c r="G147" i="26"/>
  <c r="E147" i="26"/>
  <c r="D147" i="26"/>
  <c r="B147" i="26"/>
  <c r="K146" i="26"/>
  <c r="J146" i="26"/>
  <c r="I146" i="26"/>
  <c r="H146" i="26"/>
  <c r="G146" i="26"/>
  <c r="E146" i="26"/>
  <c r="D146" i="26"/>
  <c r="B146" i="26"/>
  <c r="K145" i="26"/>
  <c r="J145" i="26"/>
  <c r="I145" i="26"/>
  <c r="H145" i="26"/>
  <c r="G145" i="26"/>
  <c r="E145" i="26"/>
  <c r="D145" i="26"/>
  <c r="B145" i="26"/>
  <c r="K144" i="26"/>
  <c r="J144" i="26"/>
  <c r="I144" i="26"/>
  <c r="H144" i="26"/>
  <c r="G144" i="26"/>
  <c r="E144" i="26"/>
  <c r="D144" i="26"/>
  <c r="B144" i="26"/>
  <c r="K143" i="26"/>
  <c r="J143" i="26"/>
  <c r="I143" i="26"/>
  <c r="H143" i="26"/>
  <c r="G143" i="26"/>
  <c r="E143" i="26"/>
  <c r="D143" i="26"/>
  <c r="B143" i="26"/>
  <c r="K142" i="26"/>
  <c r="J142" i="26"/>
  <c r="I142" i="26"/>
  <c r="H142" i="26"/>
  <c r="G142" i="26"/>
  <c r="E142" i="26"/>
  <c r="D142" i="26"/>
  <c r="B142" i="26"/>
  <c r="K141" i="26"/>
  <c r="J141" i="26"/>
  <c r="I141" i="26"/>
  <c r="H141" i="26"/>
  <c r="G141" i="26"/>
  <c r="E141" i="26"/>
  <c r="D141" i="26"/>
  <c r="B141" i="26"/>
  <c r="K140" i="26"/>
  <c r="J140" i="26"/>
  <c r="I140" i="26"/>
  <c r="H140" i="26"/>
  <c r="G140" i="26"/>
  <c r="E140" i="26"/>
  <c r="D140" i="26"/>
  <c r="B140" i="26"/>
  <c r="K139" i="26"/>
  <c r="J139" i="26"/>
  <c r="I139" i="26"/>
  <c r="H139" i="26"/>
  <c r="G139" i="26"/>
  <c r="E139" i="26"/>
  <c r="D139" i="26"/>
  <c r="B139" i="26"/>
  <c r="K138" i="26"/>
  <c r="J138" i="26"/>
  <c r="I138" i="26"/>
  <c r="H138" i="26"/>
  <c r="G138" i="26"/>
  <c r="E138" i="26"/>
  <c r="D138" i="26"/>
  <c r="B138" i="26"/>
  <c r="K137" i="26"/>
  <c r="J137" i="26"/>
  <c r="I137" i="26"/>
  <c r="H137" i="26"/>
  <c r="G137" i="26"/>
  <c r="E137" i="26"/>
  <c r="D137" i="26"/>
  <c r="B137" i="26"/>
  <c r="K136" i="26"/>
  <c r="J136" i="26"/>
  <c r="I136" i="26"/>
  <c r="H136" i="26"/>
  <c r="G136" i="26"/>
  <c r="E136" i="26"/>
  <c r="D136" i="26"/>
  <c r="B136" i="26"/>
  <c r="K135" i="26"/>
  <c r="J135" i="26"/>
  <c r="I135" i="26"/>
  <c r="H135" i="26"/>
  <c r="G135" i="26"/>
  <c r="E135" i="26"/>
  <c r="D135" i="26"/>
  <c r="B135" i="26"/>
  <c r="K134" i="26"/>
  <c r="J134" i="26"/>
  <c r="I134" i="26"/>
  <c r="H134" i="26"/>
  <c r="G134" i="26"/>
  <c r="E134" i="26"/>
  <c r="D134" i="26"/>
  <c r="B134" i="26"/>
  <c r="K133" i="26"/>
  <c r="J133" i="26"/>
  <c r="I133" i="26"/>
  <c r="H133" i="26"/>
  <c r="G133" i="26"/>
  <c r="E133" i="26"/>
  <c r="D133" i="26"/>
  <c r="B133" i="26"/>
  <c r="K132" i="26"/>
  <c r="J132" i="26"/>
  <c r="I132" i="26"/>
  <c r="H132" i="26"/>
  <c r="G132" i="26"/>
  <c r="E132" i="26"/>
  <c r="D132" i="26"/>
  <c r="B132" i="26"/>
  <c r="K131" i="26"/>
  <c r="J131" i="26"/>
  <c r="I131" i="26"/>
  <c r="H131" i="26"/>
  <c r="G131" i="26"/>
  <c r="E131" i="26"/>
  <c r="D131" i="26"/>
  <c r="B131" i="26"/>
  <c r="K130" i="26"/>
  <c r="J130" i="26"/>
  <c r="I130" i="26"/>
  <c r="H130" i="26"/>
  <c r="G130" i="26"/>
  <c r="E130" i="26"/>
  <c r="D130" i="26"/>
  <c r="B130" i="26"/>
  <c r="K129" i="26"/>
  <c r="J129" i="26"/>
  <c r="I129" i="26"/>
  <c r="H129" i="26"/>
  <c r="G129" i="26"/>
  <c r="E129" i="26"/>
  <c r="D129" i="26"/>
  <c r="B129" i="26"/>
  <c r="K128" i="26"/>
  <c r="J128" i="26"/>
  <c r="I128" i="26"/>
  <c r="H128" i="26"/>
  <c r="G128" i="26"/>
  <c r="E128" i="26"/>
  <c r="D128" i="26"/>
  <c r="B128" i="26"/>
  <c r="K127" i="26"/>
  <c r="J127" i="26"/>
  <c r="I127" i="26"/>
  <c r="H127" i="26"/>
  <c r="G127" i="26"/>
  <c r="E127" i="26"/>
  <c r="D127" i="26"/>
  <c r="B127" i="26"/>
  <c r="K126" i="26"/>
  <c r="J126" i="26"/>
  <c r="I126" i="26"/>
  <c r="H126" i="26"/>
  <c r="G126" i="26"/>
  <c r="E126" i="26"/>
  <c r="D126" i="26"/>
  <c r="B126" i="26"/>
  <c r="K125" i="26"/>
  <c r="J125" i="26"/>
  <c r="I125" i="26"/>
  <c r="H125" i="26"/>
  <c r="G125" i="26"/>
  <c r="E125" i="26"/>
  <c r="D125" i="26"/>
  <c r="B125" i="26"/>
  <c r="K124" i="26"/>
  <c r="J124" i="26"/>
  <c r="I124" i="26"/>
  <c r="H124" i="26"/>
  <c r="G124" i="26"/>
  <c r="E124" i="26"/>
  <c r="D124" i="26"/>
  <c r="B124" i="26"/>
  <c r="K123" i="26"/>
  <c r="J123" i="26"/>
  <c r="I123" i="26"/>
  <c r="H123" i="26"/>
  <c r="G123" i="26"/>
  <c r="E123" i="26"/>
  <c r="D123" i="26"/>
  <c r="B123" i="26"/>
  <c r="K122" i="26"/>
  <c r="J122" i="26"/>
  <c r="I122" i="26"/>
  <c r="H122" i="26"/>
  <c r="G122" i="26"/>
  <c r="E122" i="26"/>
  <c r="D122" i="26"/>
  <c r="B122" i="26"/>
  <c r="K121" i="26"/>
  <c r="J121" i="26"/>
  <c r="I121" i="26"/>
  <c r="H121" i="26"/>
  <c r="G121" i="26"/>
  <c r="E121" i="26"/>
  <c r="D121" i="26"/>
  <c r="B121" i="26"/>
  <c r="K120" i="26"/>
  <c r="J120" i="26"/>
  <c r="I120" i="26"/>
  <c r="H120" i="26"/>
  <c r="G120" i="26"/>
  <c r="E120" i="26"/>
  <c r="D120" i="26"/>
  <c r="B120" i="26"/>
  <c r="K119" i="26"/>
  <c r="J119" i="26"/>
  <c r="I119" i="26"/>
  <c r="H119" i="26"/>
  <c r="G119" i="26"/>
  <c r="E119" i="26"/>
  <c r="D119" i="26"/>
  <c r="B119" i="26"/>
  <c r="K118" i="26"/>
  <c r="J118" i="26"/>
  <c r="I118" i="26"/>
  <c r="H118" i="26"/>
  <c r="G118" i="26"/>
  <c r="E118" i="26"/>
  <c r="D118" i="26"/>
  <c r="B118" i="26"/>
  <c r="K117" i="26"/>
  <c r="J117" i="26"/>
  <c r="I117" i="26"/>
  <c r="H117" i="26"/>
  <c r="G117" i="26"/>
  <c r="E117" i="26"/>
  <c r="D117" i="26"/>
  <c r="B117" i="26"/>
  <c r="K116" i="26"/>
  <c r="J116" i="26"/>
  <c r="I116" i="26"/>
  <c r="H116" i="26"/>
  <c r="G116" i="26"/>
  <c r="E116" i="26"/>
  <c r="D116" i="26"/>
  <c r="B116" i="26"/>
  <c r="K115" i="26"/>
  <c r="J115" i="26"/>
  <c r="I115" i="26"/>
  <c r="H115" i="26"/>
  <c r="G115" i="26"/>
  <c r="E115" i="26"/>
  <c r="D115" i="26"/>
  <c r="B115" i="26"/>
  <c r="A115" i="26"/>
  <c r="K114" i="26"/>
  <c r="J114" i="26"/>
  <c r="I114" i="26"/>
  <c r="H114" i="26"/>
  <c r="G114" i="26"/>
  <c r="E114" i="26"/>
  <c r="D114" i="26"/>
  <c r="B114" i="26"/>
  <c r="K113" i="26"/>
  <c r="J113" i="26"/>
  <c r="I113" i="26"/>
  <c r="H113" i="26"/>
  <c r="G113" i="26"/>
  <c r="E113" i="26"/>
  <c r="D113" i="26"/>
  <c r="B113" i="26"/>
  <c r="K112" i="26"/>
  <c r="J112" i="26"/>
  <c r="I112" i="26"/>
  <c r="H112" i="26"/>
  <c r="G112" i="26"/>
  <c r="E112" i="26"/>
  <c r="D112" i="26"/>
  <c r="B112" i="26"/>
  <c r="K111" i="26"/>
  <c r="J111" i="26"/>
  <c r="I111" i="26"/>
  <c r="H111" i="26"/>
  <c r="G111" i="26"/>
  <c r="E111" i="26"/>
  <c r="D111" i="26"/>
  <c r="B111" i="26"/>
  <c r="K110" i="26"/>
  <c r="J110" i="26"/>
  <c r="I110" i="26"/>
  <c r="H110" i="26"/>
  <c r="G110" i="26"/>
  <c r="E110" i="26"/>
  <c r="D110" i="26"/>
  <c r="B110" i="26"/>
  <c r="K109" i="26"/>
  <c r="J109" i="26"/>
  <c r="I109" i="26"/>
  <c r="H109" i="26"/>
  <c r="G109" i="26"/>
  <c r="E109" i="26"/>
  <c r="D109" i="26"/>
  <c r="B109" i="26"/>
  <c r="K108" i="26"/>
  <c r="J108" i="26"/>
  <c r="I108" i="26"/>
  <c r="H108" i="26"/>
  <c r="G108" i="26"/>
  <c r="E108" i="26"/>
  <c r="D108" i="26"/>
  <c r="B108" i="26"/>
  <c r="K107" i="26"/>
  <c r="J107" i="26"/>
  <c r="I107" i="26"/>
  <c r="H107" i="26"/>
  <c r="G107" i="26"/>
  <c r="E107" i="26"/>
  <c r="D107" i="26"/>
  <c r="B107" i="26"/>
  <c r="K106" i="26"/>
  <c r="J106" i="26"/>
  <c r="I106" i="26"/>
  <c r="H106" i="26"/>
  <c r="G106" i="26"/>
  <c r="E106" i="26"/>
  <c r="D106" i="26"/>
  <c r="B106" i="26"/>
  <c r="K105" i="26"/>
  <c r="J105" i="26"/>
  <c r="I105" i="26"/>
  <c r="H105" i="26"/>
  <c r="G105" i="26"/>
  <c r="E105" i="26"/>
  <c r="D105" i="26"/>
  <c r="B105" i="26"/>
  <c r="K104" i="26"/>
  <c r="J104" i="26"/>
  <c r="I104" i="26"/>
  <c r="H104" i="26"/>
  <c r="G104" i="26"/>
  <c r="E104" i="26"/>
  <c r="D104" i="26"/>
  <c r="B104" i="26"/>
  <c r="K103" i="26"/>
  <c r="J103" i="26"/>
  <c r="I103" i="26"/>
  <c r="H103" i="26"/>
  <c r="G103" i="26"/>
  <c r="E103" i="26"/>
  <c r="D103" i="26"/>
  <c r="B103" i="26"/>
  <c r="K102" i="26"/>
  <c r="J102" i="26"/>
  <c r="I102" i="26"/>
  <c r="H102" i="26"/>
  <c r="G102" i="26"/>
  <c r="E102" i="26"/>
  <c r="D102" i="26"/>
  <c r="B102" i="26"/>
  <c r="K101" i="26"/>
  <c r="J101" i="26"/>
  <c r="I101" i="26"/>
  <c r="H101" i="26"/>
  <c r="G101" i="26"/>
  <c r="E101" i="26"/>
  <c r="D101" i="26"/>
  <c r="B101" i="26"/>
  <c r="K100" i="26"/>
  <c r="J100" i="26"/>
  <c r="I100" i="26"/>
  <c r="H100" i="26"/>
  <c r="G100" i="26"/>
  <c r="E100" i="26"/>
  <c r="D100" i="26"/>
  <c r="B100" i="26"/>
  <c r="K99" i="26"/>
  <c r="J99" i="26"/>
  <c r="I99" i="26"/>
  <c r="H99" i="26"/>
  <c r="G99" i="26"/>
  <c r="E99" i="26"/>
  <c r="D99" i="26"/>
  <c r="B99" i="26"/>
  <c r="K98" i="26"/>
  <c r="J98" i="26"/>
  <c r="I98" i="26"/>
  <c r="H98" i="26"/>
  <c r="G98" i="26"/>
  <c r="E98" i="26"/>
  <c r="D98" i="26"/>
  <c r="B98" i="26"/>
  <c r="K97" i="26"/>
  <c r="J97" i="26"/>
  <c r="I97" i="26"/>
  <c r="H97" i="26"/>
  <c r="G97" i="26"/>
  <c r="E97" i="26"/>
  <c r="D97" i="26"/>
  <c r="B97" i="26"/>
  <c r="K96" i="26"/>
  <c r="J96" i="26"/>
  <c r="I96" i="26"/>
  <c r="H96" i="26"/>
  <c r="G96" i="26"/>
  <c r="E96" i="26"/>
  <c r="D96" i="26"/>
  <c r="B96" i="26"/>
  <c r="K95" i="26"/>
  <c r="J95" i="26"/>
  <c r="I95" i="26"/>
  <c r="H95" i="26"/>
  <c r="G95" i="26"/>
  <c r="E95" i="26"/>
  <c r="D95" i="26"/>
  <c r="B95" i="26"/>
  <c r="K94" i="26"/>
  <c r="J94" i="26"/>
  <c r="I94" i="26"/>
  <c r="H94" i="26"/>
  <c r="G94" i="26"/>
  <c r="E94" i="26"/>
  <c r="D94" i="26"/>
  <c r="B94" i="26"/>
  <c r="K93" i="26"/>
  <c r="J93" i="26"/>
  <c r="I93" i="26"/>
  <c r="H93" i="26"/>
  <c r="G93" i="26"/>
  <c r="E93" i="26"/>
  <c r="D93" i="26"/>
  <c r="B93" i="26"/>
  <c r="K92" i="26"/>
  <c r="J92" i="26"/>
  <c r="I92" i="26"/>
  <c r="H92" i="26"/>
  <c r="G92" i="26"/>
  <c r="E92" i="26"/>
  <c r="D92" i="26"/>
  <c r="B92" i="26"/>
  <c r="K91" i="26"/>
  <c r="J91" i="26"/>
  <c r="I91" i="26"/>
  <c r="H91" i="26"/>
  <c r="G91" i="26"/>
  <c r="E91" i="26"/>
  <c r="D91" i="26"/>
  <c r="B91" i="26"/>
  <c r="K90" i="26"/>
  <c r="J90" i="26"/>
  <c r="I90" i="26"/>
  <c r="H90" i="26"/>
  <c r="G90" i="26"/>
  <c r="E90" i="26"/>
  <c r="D90" i="26"/>
  <c r="B90" i="26"/>
  <c r="K89" i="26"/>
  <c r="J89" i="26"/>
  <c r="I89" i="26"/>
  <c r="H89" i="26"/>
  <c r="G89" i="26"/>
  <c r="E89" i="26"/>
  <c r="D89" i="26"/>
  <c r="B89" i="26"/>
  <c r="K88" i="26"/>
  <c r="J88" i="26"/>
  <c r="I88" i="26"/>
  <c r="H88" i="26"/>
  <c r="G88" i="26"/>
  <c r="E88" i="26"/>
  <c r="D88" i="26"/>
  <c r="B88" i="26"/>
  <c r="K87" i="26"/>
  <c r="J87" i="26"/>
  <c r="I87" i="26"/>
  <c r="H87" i="26"/>
  <c r="G87" i="26"/>
  <c r="E87" i="26"/>
  <c r="D87" i="26"/>
  <c r="B87" i="26"/>
  <c r="K86" i="26"/>
  <c r="J86" i="26"/>
  <c r="I86" i="26"/>
  <c r="H86" i="26"/>
  <c r="G86" i="26"/>
  <c r="E86" i="26"/>
  <c r="D86" i="26"/>
  <c r="B86" i="26"/>
  <c r="K85" i="26"/>
  <c r="J85" i="26"/>
  <c r="I85" i="26"/>
  <c r="H85" i="26"/>
  <c r="G85" i="26"/>
  <c r="E85" i="26"/>
  <c r="D85" i="26"/>
  <c r="B85" i="26"/>
  <c r="K84" i="26"/>
  <c r="J84" i="26"/>
  <c r="I84" i="26"/>
  <c r="H84" i="26"/>
  <c r="G84" i="26"/>
  <c r="E84" i="26"/>
  <c r="D84" i="26"/>
  <c r="B84" i="26"/>
  <c r="K83" i="26"/>
  <c r="J83" i="26"/>
  <c r="I83" i="26"/>
  <c r="H83" i="26"/>
  <c r="G83" i="26"/>
  <c r="E83" i="26"/>
  <c r="D83" i="26"/>
  <c r="B83" i="26"/>
  <c r="K82" i="26"/>
  <c r="J82" i="26"/>
  <c r="I82" i="26"/>
  <c r="H82" i="26"/>
  <c r="G82" i="26"/>
  <c r="E82" i="26"/>
  <c r="D82" i="26"/>
  <c r="B82" i="26"/>
  <c r="K81" i="26"/>
  <c r="J81" i="26"/>
  <c r="I81" i="26"/>
  <c r="H81" i="26"/>
  <c r="G81" i="26"/>
  <c r="E81" i="26"/>
  <c r="D81" i="26"/>
  <c r="B81" i="26"/>
  <c r="K80" i="26"/>
  <c r="J80" i="26"/>
  <c r="I80" i="26"/>
  <c r="H80" i="26"/>
  <c r="G80" i="26"/>
  <c r="E80" i="26"/>
  <c r="D80" i="26"/>
  <c r="B80" i="26"/>
  <c r="K79" i="26"/>
  <c r="J79" i="26"/>
  <c r="I79" i="26"/>
  <c r="H79" i="26"/>
  <c r="G79" i="26"/>
  <c r="E79" i="26"/>
  <c r="D79" i="26"/>
  <c r="B79" i="26"/>
  <c r="K78" i="26"/>
  <c r="J78" i="26"/>
  <c r="I78" i="26"/>
  <c r="H78" i="26"/>
  <c r="G78" i="26"/>
  <c r="E78" i="26"/>
  <c r="D78" i="26"/>
  <c r="B78" i="26"/>
  <c r="K77" i="26"/>
  <c r="J77" i="26"/>
  <c r="I77" i="26"/>
  <c r="H77" i="26"/>
  <c r="G77" i="26"/>
  <c r="E77" i="26"/>
  <c r="D77" i="26"/>
  <c r="B77" i="26"/>
  <c r="K76" i="26"/>
  <c r="J76" i="26"/>
  <c r="I76" i="26"/>
  <c r="H76" i="26"/>
  <c r="G76" i="26"/>
  <c r="E76" i="26"/>
  <c r="D76" i="26"/>
  <c r="B76" i="26"/>
  <c r="K75" i="26"/>
  <c r="J75" i="26"/>
  <c r="I75" i="26"/>
  <c r="H75" i="26"/>
  <c r="G75" i="26"/>
  <c r="E75" i="26"/>
  <c r="D75" i="26"/>
  <c r="B75" i="26"/>
  <c r="K74" i="26"/>
  <c r="J74" i="26"/>
  <c r="I74" i="26"/>
  <c r="H74" i="26"/>
  <c r="G74" i="26"/>
  <c r="E74" i="26"/>
  <c r="D74" i="26"/>
  <c r="B74" i="26"/>
  <c r="K73" i="26"/>
  <c r="J73" i="26"/>
  <c r="I73" i="26"/>
  <c r="H73" i="26"/>
  <c r="G73" i="26"/>
  <c r="E73" i="26"/>
  <c r="D73" i="26"/>
  <c r="B73" i="26"/>
  <c r="K72" i="26"/>
  <c r="J72" i="26"/>
  <c r="I72" i="26"/>
  <c r="H72" i="26"/>
  <c r="G72" i="26"/>
  <c r="E72" i="26"/>
  <c r="D72" i="26"/>
  <c r="B72" i="26"/>
  <c r="K71" i="26"/>
  <c r="J71" i="26"/>
  <c r="I71" i="26"/>
  <c r="H71" i="26"/>
  <c r="G71" i="26"/>
  <c r="E71" i="26"/>
  <c r="D71" i="26"/>
  <c r="B71" i="26"/>
  <c r="K70" i="26"/>
  <c r="J70" i="26"/>
  <c r="I70" i="26"/>
  <c r="H70" i="26"/>
  <c r="G70" i="26"/>
  <c r="E70" i="26"/>
  <c r="D70" i="26"/>
  <c r="B70" i="26"/>
  <c r="K69" i="26"/>
  <c r="J69" i="26"/>
  <c r="I69" i="26"/>
  <c r="H69" i="26"/>
  <c r="G69" i="26"/>
  <c r="E69" i="26"/>
  <c r="D69" i="26"/>
  <c r="B69" i="26"/>
  <c r="K68" i="26"/>
  <c r="J68" i="26"/>
  <c r="I68" i="26"/>
  <c r="H68" i="26"/>
  <c r="G68" i="26"/>
  <c r="E68" i="26"/>
  <c r="D68" i="26"/>
  <c r="B68" i="26"/>
  <c r="K67" i="26"/>
  <c r="J67" i="26"/>
  <c r="I67" i="26"/>
  <c r="H67" i="26"/>
  <c r="G67" i="26"/>
  <c r="E67" i="26"/>
  <c r="D67" i="26"/>
  <c r="B67" i="26"/>
  <c r="K66" i="26"/>
  <c r="J66" i="26"/>
  <c r="I66" i="26"/>
  <c r="H66" i="26"/>
  <c r="G66" i="26"/>
  <c r="E66" i="26"/>
  <c r="D66" i="26"/>
  <c r="B66" i="26"/>
  <c r="K65" i="26"/>
  <c r="J65" i="26"/>
  <c r="I65" i="26"/>
  <c r="H65" i="26"/>
  <c r="G65" i="26"/>
  <c r="E65" i="26"/>
  <c r="D65" i="26"/>
  <c r="B65" i="26"/>
  <c r="K64" i="26"/>
  <c r="J64" i="26"/>
  <c r="I64" i="26"/>
  <c r="H64" i="26"/>
  <c r="G64" i="26"/>
  <c r="E64" i="26"/>
  <c r="D64" i="26"/>
  <c r="B64" i="26"/>
  <c r="K63" i="26"/>
  <c r="J63" i="26"/>
  <c r="I63" i="26"/>
  <c r="H63" i="26"/>
  <c r="G63" i="26"/>
  <c r="E63" i="26"/>
  <c r="D63" i="26"/>
  <c r="B63" i="26"/>
  <c r="A63" i="26"/>
  <c r="K62" i="26"/>
  <c r="J62" i="26"/>
  <c r="I62" i="26"/>
  <c r="H62" i="26"/>
  <c r="G62" i="26"/>
  <c r="E62" i="26"/>
  <c r="D62" i="26"/>
  <c r="B62" i="26"/>
  <c r="K61" i="26"/>
  <c r="J61" i="26"/>
  <c r="I61" i="26"/>
  <c r="H61" i="26"/>
  <c r="G61" i="26"/>
  <c r="E61" i="26"/>
  <c r="D61" i="26"/>
  <c r="B61" i="26"/>
  <c r="K60" i="26"/>
  <c r="J60" i="26"/>
  <c r="I60" i="26"/>
  <c r="H60" i="26"/>
  <c r="G60" i="26"/>
  <c r="D60" i="26"/>
  <c r="K59" i="26"/>
  <c r="J59" i="26"/>
  <c r="I59" i="26"/>
  <c r="G59" i="26"/>
  <c r="D59" i="26"/>
  <c r="K58" i="26"/>
  <c r="J58" i="26"/>
  <c r="I58" i="26"/>
  <c r="H58" i="26"/>
  <c r="G58" i="26"/>
  <c r="E58" i="26"/>
  <c r="D58" i="26"/>
  <c r="B58" i="26"/>
  <c r="K57" i="26"/>
  <c r="J57" i="26"/>
  <c r="I57" i="26"/>
  <c r="H57" i="26"/>
  <c r="G57" i="26"/>
  <c r="E57" i="26"/>
  <c r="D57" i="26"/>
  <c r="B57" i="26"/>
  <c r="K56" i="26"/>
  <c r="J56" i="26"/>
  <c r="I56" i="26"/>
  <c r="H56" i="26"/>
  <c r="G56" i="26"/>
  <c r="D56" i="26"/>
  <c r="B56" i="26"/>
  <c r="K55" i="26"/>
  <c r="J55" i="26"/>
  <c r="I55" i="26"/>
  <c r="G55" i="26"/>
  <c r="D55" i="26"/>
  <c r="K54" i="26"/>
  <c r="J54" i="26"/>
  <c r="I54" i="26"/>
  <c r="H54" i="26"/>
  <c r="G54" i="26"/>
  <c r="E54" i="26"/>
  <c r="D54" i="26"/>
  <c r="B54" i="26"/>
  <c r="K53" i="26"/>
  <c r="J53" i="26"/>
  <c r="I53" i="26"/>
  <c r="H53" i="26"/>
  <c r="G53" i="26"/>
  <c r="E53" i="26"/>
  <c r="D53" i="26"/>
  <c r="B53" i="26"/>
  <c r="K52" i="26"/>
  <c r="J52" i="26"/>
  <c r="I52" i="26"/>
  <c r="H52" i="26"/>
  <c r="G52" i="26"/>
  <c r="D52" i="26"/>
  <c r="B52" i="26"/>
  <c r="K51" i="26"/>
  <c r="J51" i="26"/>
  <c r="I51" i="26"/>
  <c r="G51" i="26"/>
  <c r="D51" i="26"/>
  <c r="K50" i="26"/>
  <c r="J50" i="26"/>
  <c r="I50" i="26"/>
  <c r="H50" i="26"/>
  <c r="G50" i="26"/>
  <c r="E50" i="26"/>
  <c r="D50" i="26"/>
  <c r="B50" i="26"/>
  <c r="K49" i="26"/>
  <c r="J49" i="26"/>
  <c r="I49" i="26"/>
  <c r="H49" i="26"/>
  <c r="G49" i="26"/>
  <c r="E49" i="26"/>
  <c r="D49" i="26"/>
  <c r="B49" i="26"/>
  <c r="K48" i="26"/>
  <c r="J48" i="26"/>
  <c r="I48" i="26"/>
  <c r="G48" i="26"/>
  <c r="E48" i="26"/>
  <c r="D48" i="26"/>
  <c r="K47" i="26"/>
  <c r="J47" i="26"/>
  <c r="I47" i="26"/>
  <c r="G47" i="26"/>
  <c r="D47" i="26"/>
  <c r="K46" i="26"/>
  <c r="J46" i="26"/>
  <c r="I46" i="26"/>
  <c r="H46" i="26"/>
  <c r="G46" i="26"/>
  <c r="E46" i="26"/>
  <c r="D46" i="26"/>
  <c r="B46" i="26"/>
  <c r="K45" i="26"/>
  <c r="J45" i="26"/>
  <c r="I45" i="26"/>
  <c r="H45" i="26"/>
  <c r="G45" i="26"/>
  <c r="E45" i="26"/>
  <c r="D45" i="26"/>
  <c r="B45" i="26"/>
  <c r="K44" i="26"/>
  <c r="J44" i="26"/>
  <c r="I44" i="26"/>
  <c r="G44" i="26"/>
  <c r="E44" i="26"/>
  <c r="D44" i="26"/>
  <c r="K43" i="26"/>
  <c r="J43" i="26"/>
  <c r="I43" i="26"/>
  <c r="G43" i="26"/>
  <c r="D43" i="26"/>
  <c r="K42" i="26"/>
  <c r="J42" i="26"/>
  <c r="I42" i="26"/>
  <c r="H42" i="26"/>
  <c r="G42" i="26"/>
  <c r="E42" i="26"/>
  <c r="D42" i="26"/>
  <c r="B42" i="26"/>
  <c r="K41" i="26"/>
  <c r="J41" i="26"/>
  <c r="I41" i="26"/>
  <c r="H41" i="26"/>
  <c r="G41" i="26"/>
  <c r="E41" i="26"/>
  <c r="D41" i="26"/>
  <c r="B41" i="26"/>
  <c r="K40" i="26"/>
  <c r="J40" i="26"/>
  <c r="I40" i="26"/>
  <c r="H40" i="26"/>
  <c r="G40" i="26"/>
  <c r="D40" i="26"/>
  <c r="B40" i="26"/>
  <c r="K39" i="26"/>
  <c r="J39" i="26"/>
  <c r="I39" i="26"/>
  <c r="G39" i="26"/>
  <c r="D39" i="26"/>
  <c r="K38" i="26"/>
  <c r="J38" i="26"/>
  <c r="I38" i="26"/>
  <c r="H38" i="26"/>
  <c r="G38" i="26"/>
  <c r="E38" i="26"/>
  <c r="D38" i="26"/>
  <c r="B38" i="26"/>
  <c r="K37" i="26"/>
  <c r="J37" i="26"/>
  <c r="I37" i="26"/>
  <c r="H37" i="26"/>
  <c r="G37" i="26"/>
  <c r="E37" i="26"/>
  <c r="D37" i="26"/>
  <c r="B37" i="26"/>
  <c r="K36" i="26"/>
  <c r="J36" i="26"/>
  <c r="I36" i="26"/>
  <c r="H36" i="26"/>
  <c r="G36" i="26"/>
  <c r="D36" i="26"/>
  <c r="B36" i="26"/>
  <c r="K35" i="26"/>
  <c r="J35" i="26"/>
  <c r="I35" i="26"/>
  <c r="G35" i="26"/>
  <c r="D35" i="26"/>
  <c r="K34" i="26"/>
  <c r="J34" i="26"/>
  <c r="I34" i="26"/>
  <c r="H34" i="26"/>
  <c r="G34" i="26"/>
  <c r="E34" i="26"/>
  <c r="D34" i="26"/>
  <c r="B34" i="26"/>
  <c r="K33" i="26"/>
  <c r="J33" i="26"/>
  <c r="I33" i="26"/>
  <c r="H33" i="26"/>
  <c r="G33" i="26"/>
  <c r="E33" i="26"/>
  <c r="D33" i="26"/>
  <c r="B33" i="26"/>
  <c r="K32" i="26"/>
  <c r="J32" i="26"/>
  <c r="I32" i="26"/>
  <c r="G32" i="26"/>
  <c r="E32" i="26"/>
  <c r="D32" i="26"/>
  <c r="K31" i="26"/>
  <c r="J31" i="26"/>
  <c r="I31" i="26"/>
  <c r="G31" i="26"/>
  <c r="D31" i="26"/>
  <c r="K30" i="26"/>
  <c r="J30" i="26"/>
  <c r="I30" i="26"/>
  <c r="H30" i="26"/>
  <c r="G30" i="26"/>
  <c r="E30" i="26"/>
  <c r="D30" i="26"/>
  <c r="B30" i="26"/>
  <c r="K29" i="26"/>
  <c r="J29" i="26"/>
  <c r="I29" i="26"/>
  <c r="H29" i="26"/>
  <c r="G29" i="26"/>
  <c r="E29" i="26"/>
  <c r="D29" i="26"/>
  <c r="B29" i="26"/>
  <c r="K28" i="26"/>
  <c r="J28" i="26"/>
  <c r="I28" i="26"/>
  <c r="G28" i="26"/>
  <c r="E28" i="26"/>
  <c r="D28" i="26"/>
  <c r="K27" i="26"/>
  <c r="J27" i="26"/>
  <c r="I27" i="26"/>
  <c r="G27" i="26"/>
  <c r="D27" i="26"/>
  <c r="K26" i="26"/>
  <c r="J26" i="26"/>
  <c r="I26" i="26"/>
  <c r="H26" i="26"/>
  <c r="G26" i="26"/>
  <c r="E26" i="26"/>
  <c r="D26" i="26"/>
  <c r="B26" i="26"/>
  <c r="K25" i="26"/>
  <c r="J25" i="26"/>
  <c r="I25" i="26"/>
  <c r="H25" i="26"/>
  <c r="G25" i="26"/>
  <c r="E25" i="26"/>
  <c r="D25" i="26"/>
  <c r="B25" i="26"/>
  <c r="K24" i="26"/>
  <c r="J24" i="26"/>
  <c r="I24" i="26"/>
  <c r="H24" i="26"/>
  <c r="G24" i="26"/>
  <c r="D24" i="26"/>
  <c r="B24" i="26"/>
  <c r="K23" i="26"/>
  <c r="J23" i="26"/>
  <c r="I23" i="26"/>
  <c r="G23" i="26"/>
  <c r="D23" i="26"/>
  <c r="K22" i="26"/>
  <c r="J22" i="26"/>
  <c r="I22" i="26"/>
  <c r="H22" i="26"/>
  <c r="G22" i="26"/>
  <c r="E22" i="26"/>
  <c r="D22" i="26"/>
  <c r="B22" i="26"/>
  <c r="K21" i="26"/>
  <c r="J21" i="26"/>
  <c r="I21" i="26"/>
  <c r="H21" i="26"/>
  <c r="G21" i="26"/>
  <c r="E21" i="26"/>
  <c r="D21" i="26"/>
  <c r="B21" i="26"/>
  <c r="K20" i="26"/>
  <c r="J20" i="26"/>
  <c r="I20" i="26"/>
  <c r="H20" i="26"/>
  <c r="G20" i="26"/>
  <c r="D20" i="26"/>
  <c r="B20" i="26"/>
  <c r="K19" i="26"/>
  <c r="J19" i="26"/>
  <c r="I19" i="26"/>
  <c r="G19" i="26"/>
  <c r="D19" i="26"/>
  <c r="K18" i="26"/>
  <c r="J18" i="26"/>
  <c r="I18" i="26"/>
  <c r="H18" i="26"/>
  <c r="G18" i="26"/>
  <c r="E18" i="26"/>
  <c r="D18" i="26"/>
  <c r="B18" i="26"/>
  <c r="K17" i="26"/>
  <c r="J17" i="26"/>
  <c r="I17" i="26"/>
  <c r="H17" i="26"/>
  <c r="G17" i="26"/>
  <c r="E17" i="26"/>
  <c r="D17" i="26"/>
  <c r="B17" i="26"/>
  <c r="K16" i="26"/>
  <c r="J16" i="26"/>
  <c r="I16" i="26"/>
  <c r="G16" i="26"/>
  <c r="E16" i="26"/>
  <c r="D16" i="26"/>
  <c r="K15" i="26"/>
  <c r="J15" i="26"/>
  <c r="I15" i="26"/>
  <c r="G15" i="26"/>
  <c r="D15" i="26"/>
  <c r="K14" i="26"/>
  <c r="J14" i="26"/>
  <c r="I14" i="26"/>
  <c r="H14" i="26"/>
  <c r="G14" i="26"/>
  <c r="E14" i="26"/>
  <c r="D14" i="26"/>
  <c r="B14" i="26"/>
  <c r="K13" i="26"/>
  <c r="J13" i="26"/>
  <c r="I13" i="26"/>
  <c r="H13" i="26"/>
  <c r="G13" i="26"/>
  <c r="E13" i="26"/>
  <c r="D13" i="26"/>
  <c r="B13" i="26"/>
  <c r="K12" i="26"/>
  <c r="J12" i="26"/>
  <c r="I12" i="26"/>
  <c r="G12" i="26"/>
  <c r="E12" i="26"/>
  <c r="D12" i="26"/>
  <c r="K11" i="26"/>
  <c r="J11" i="26"/>
  <c r="I11" i="26"/>
  <c r="G11" i="26"/>
  <c r="D11" i="26"/>
  <c r="U426" i="26"/>
  <c r="T426" i="26"/>
  <c r="S426" i="26"/>
  <c r="R426" i="26"/>
  <c r="Q426" i="26"/>
  <c r="U425" i="26"/>
  <c r="T425" i="26"/>
  <c r="S425" i="26"/>
  <c r="R425" i="26"/>
  <c r="Q425" i="26"/>
  <c r="U424" i="26"/>
  <c r="T424" i="26"/>
  <c r="S424" i="26"/>
  <c r="R424" i="26"/>
  <c r="Q424" i="26"/>
  <c r="U423" i="26"/>
  <c r="T423" i="26"/>
  <c r="S423" i="26"/>
  <c r="R423" i="26"/>
  <c r="Q423" i="26"/>
  <c r="U422" i="26"/>
  <c r="T422" i="26"/>
  <c r="S422" i="26"/>
  <c r="R422" i="26"/>
  <c r="Q422" i="26"/>
  <c r="U421" i="26"/>
  <c r="T421" i="26"/>
  <c r="S421" i="26"/>
  <c r="R421" i="26"/>
  <c r="Q421" i="26"/>
  <c r="U420" i="26"/>
  <c r="T420" i="26"/>
  <c r="S420" i="26"/>
  <c r="R420" i="26"/>
  <c r="Q420" i="26"/>
  <c r="U419" i="26"/>
  <c r="T419" i="26"/>
  <c r="S419" i="26"/>
  <c r="R419" i="26"/>
  <c r="Q419" i="26"/>
  <c r="U418" i="26"/>
  <c r="T418" i="26"/>
  <c r="S418" i="26"/>
  <c r="R418" i="26"/>
  <c r="Q418" i="26"/>
  <c r="U417" i="26"/>
  <c r="T417" i="26"/>
  <c r="S417" i="26"/>
  <c r="R417" i="26"/>
  <c r="Q417" i="26"/>
  <c r="U416" i="26"/>
  <c r="T416" i="26"/>
  <c r="S416" i="26"/>
  <c r="R416" i="26"/>
  <c r="Q416" i="26"/>
  <c r="U415" i="26"/>
  <c r="T415" i="26"/>
  <c r="S415" i="26"/>
  <c r="R415" i="26"/>
  <c r="Q415" i="26"/>
  <c r="U414" i="26"/>
  <c r="T414" i="26"/>
  <c r="S414" i="26"/>
  <c r="R414" i="26"/>
  <c r="Q414" i="26"/>
  <c r="U413" i="26"/>
  <c r="T413" i="26"/>
  <c r="S413" i="26"/>
  <c r="R413" i="26"/>
  <c r="Q413" i="26"/>
  <c r="U412" i="26"/>
  <c r="T412" i="26"/>
  <c r="S412" i="26"/>
  <c r="R412" i="26"/>
  <c r="Q412" i="26"/>
  <c r="U411" i="26"/>
  <c r="T411" i="26"/>
  <c r="S411" i="26"/>
  <c r="R411" i="26"/>
  <c r="Q411" i="26"/>
  <c r="U410" i="26"/>
  <c r="T410" i="26"/>
  <c r="S410" i="26"/>
  <c r="R410" i="26"/>
  <c r="Q410" i="26"/>
  <c r="U409" i="26"/>
  <c r="T409" i="26"/>
  <c r="S409" i="26"/>
  <c r="R409" i="26"/>
  <c r="Q409" i="26"/>
  <c r="U408" i="26"/>
  <c r="T408" i="26"/>
  <c r="S408" i="26"/>
  <c r="R408" i="26"/>
  <c r="Q408" i="26"/>
  <c r="U407" i="26"/>
  <c r="T407" i="26"/>
  <c r="S407" i="26"/>
  <c r="R407" i="26"/>
  <c r="Q407" i="26"/>
  <c r="U406" i="26"/>
  <c r="T406" i="26"/>
  <c r="S406" i="26"/>
  <c r="R406" i="26"/>
  <c r="Q406" i="26"/>
  <c r="U405" i="26"/>
  <c r="T405" i="26"/>
  <c r="S405" i="26"/>
  <c r="R405" i="26"/>
  <c r="Q405" i="26"/>
  <c r="U404" i="26"/>
  <c r="T404" i="26"/>
  <c r="S404" i="26"/>
  <c r="R404" i="26"/>
  <c r="Q404" i="26"/>
  <c r="U403" i="26"/>
  <c r="T403" i="26"/>
  <c r="S403" i="26"/>
  <c r="R403" i="26"/>
  <c r="Q403" i="26"/>
  <c r="U402" i="26"/>
  <c r="T402" i="26"/>
  <c r="S402" i="26"/>
  <c r="R402" i="26"/>
  <c r="Q402" i="26"/>
  <c r="U401" i="26"/>
  <c r="T401" i="26"/>
  <c r="S401" i="26"/>
  <c r="R401" i="26"/>
  <c r="Q401" i="26"/>
  <c r="U400" i="26"/>
  <c r="T400" i="26"/>
  <c r="S400" i="26"/>
  <c r="R400" i="26"/>
  <c r="Q400" i="26"/>
  <c r="U399" i="26"/>
  <c r="T399" i="26"/>
  <c r="S399" i="26"/>
  <c r="R399" i="26"/>
  <c r="Q399" i="26"/>
  <c r="U398" i="26"/>
  <c r="T398" i="26"/>
  <c r="S398" i="26"/>
  <c r="R398" i="26"/>
  <c r="Q398" i="26"/>
  <c r="U397" i="26"/>
  <c r="T397" i="26"/>
  <c r="S397" i="26"/>
  <c r="R397" i="26"/>
  <c r="Q397" i="26"/>
  <c r="U396" i="26"/>
  <c r="T396" i="26"/>
  <c r="S396" i="26"/>
  <c r="R396" i="26"/>
  <c r="Q396" i="26"/>
  <c r="U395" i="26"/>
  <c r="T395" i="26"/>
  <c r="S395" i="26"/>
  <c r="R395" i="26"/>
  <c r="Q395" i="26"/>
  <c r="U394" i="26"/>
  <c r="T394" i="26"/>
  <c r="S394" i="26"/>
  <c r="R394" i="26"/>
  <c r="Q394" i="26"/>
  <c r="U393" i="26"/>
  <c r="T393" i="26"/>
  <c r="S393" i="26"/>
  <c r="R393" i="26"/>
  <c r="Q393" i="26"/>
  <c r="U392" i="26"/>
  <c r="T392" i="26"/>
  <c r="S392" i="26"/>
  <c r="R392" i="26"/>
  <c r="Q392" i="26"/>
  <c r="U391" i="26"/>
  <c r="T391" i="26"/>
  <c r="S391" i="26"/>
  <c r="R391" i="26"/>
  <c r="Q391" i="26"/>
  <c r="U390" i="26"/>
  <c r="T390" i="26"/>
  <c r="S390" i="26"/>
  <c r="R390" i="26"/>
  <c r="Q390" i="26"/>
  <c r="U389" i="26"/>
  <c r="T389" i="26"/>
  <c r="S389" i="26"/>
  <c r="R389" i="26"/>
  <c r="Q389" i="26"/>
  <c r="U388" i="26"/>
  <c r="T388" i="26"/>
  <c r="S388" i="26"/>
  <c r="R388" i="26"/>
  <c r="Q388" i="26"/>
  <c r="U387" i="26"/>
  <c r="T387" i="26"/>
  <c r="S387" i="26"/>
  <c r="R387" i="26"/>
  <c r="Q387" i="26"/>
  <c r="U386" i="26"/>
  <c r="T386" i="26"/>
  <c r="S386" i="26"/>
  <c r="R386" i="26"/>
  <c r="Q386" i="26"/>
  <c r="U385" i="26"/>
  <c r="T385" i="26"/>
  <c r="S385" i="26"/>
  <c r="R385" i="26"/>
  <c r="Q385" i="26"/>
  <c r="U384" i="26"/>
  <c r="T384" i="26"/>
  <c r="S384" i="26"/>
  <c r="R384" i="26"/>
  <c r="Q384" i="26"/>
  <c r="U383" i="26"/>
  <c r="T383" i="26"/>
  <c r="S383" i="26"/>
  <c r="R383" i="26"/>
  <c r="Q383" i="26"/>
  <c r="U382" i="26"/>
  <c r="T382" i="26"/>
  <c r="S382" i="26"/>
  <c r="R382" i="26"/>
  <c r="Q382" i="26"/>
  <c r="U381" i="26"/>
  <c r="T381" i="26"/>
  <c r="S381" i="26"/>
  <c r="R381" i="26"/>
  <c r="Q381" i="26"/>
  <c r="U380" i="26"/>
  <c r="T380" i="26"/>
  <c r="S380" i="26"/>
  <c r="R380" i="26"/>
  <c r="Q380" i="26"/>
  <c r="U379" i="26"/>
  <c r="T379" i="26"/>
  <c r="S379" i="26"/>
  <c r="R379" i="26"/>
  <c r="Q379" i="26"/>
  <c r="U378" i="26"/>
  <c r="T378" i="26"/>
  <c r="S378" i="26"/>
  <c r="R378" i="26"/>
  <c r="Q378" i="26"/>
  <c r="U377" i="26"/>
  <c r="T377" i="26"/>
  <c r="S377" i="26"/>
  <c r="R377" i="26"/>
  <c r="Q377" i="26"/>
  <c r="U376" i="26"/>
  <c r="T376" i="26"/>
  <c r="S376" i="26"/>
  <c r="R376" i="26"/>
  <c r="Q376" i="26"/>
  <c r="U375" i="26"/>
  <c r="T375" i="26"/>
  <c r="S375" i="26"/>
  <c r="R375" i="26"/>
  <c r="Q375" i="26"/>
  <c r="P375" i="26"/>
  <c r="U374" i="26"/>
  <c r="T374" i="26"/>
  <c r="S374" i="26"/>
  <c r="R374" i="26"/>
  <c r="Q374" i="26"/>
  <c r="U373" i="26"/>
  <c r="T373" i="26"/>
  <c r="S373" i="26"/>
  <c r="R373" i="26"/>
  <c r="Q373" i="26"/>
  <c r="U372" i="26"/>
  <c r="T372" i="26"/>
  <c r="S372" i="26"/>
  <c r="R372" i="26"/>
  <c r="Q372" i="26"/>
  <c r="U371" i="26"/>
  <c r="T371" i="26"/>
  <c r="S371" i="26"/>
  <c r="R371" i="26"/>
  <c r="Q371" i="26"/>
  <c r="U370" i="26"/>
  <c r="T370" i="26"/>
  <c r="S370" i="26"/>
  <c r="R370" i="26"/>
  <c r="Q370" i="26"/>
  <c r="U369" i="26"/>
  <c r="T369" i="26"/>
  <c r="S369" i="26"/>
  <c r="R369" i="26"/>
  <c r="Q369" i="26"/>
  <c r="U368" i="26"/>
  <c r="T368" i="26"/>
  <c r="S368" i="26"/>
  <c r="R368" i="26"/>
  <c r="Q368" i="26"/>
  <c r="U367" i="26"/>
  <c r="T367" i="26"/>
  <c r="S367" i="26"/>
  <c r="R367" i="26"/>
  <c r="Q367" i="26"/>
  <c r="U366" i="26"/>
  <c r="T366" i="26"/>
  <c r="S366" i="26"/>
  <c r="R366" i="26"/>
  <c r="Q366" i="26"/>
  <c r="U365" i="26"/>
  <c r="T365" i="26"/>
  <c r="S365" i="26"/>
  <c r="R365" i="26"/>
  <c r="Q365" i="26"/>
  <c r="U364" i="26"/>
  <c r="T364" i="26"/>
  <c r="S364" i="26"/>
  <c r="R364" i="26"/>
  <c r="Q364" i="26"/>
  <c r="U363" i="26"/>
  <c r="T363" i="26"/>
  <c r="S363" i="26"/>
  <c r="R363" i="26"/>
  <c r="Q363" i="26"/>
  <c r="U362" i="26"/>
  <c r="T362" i="26"/>
  <c r="S362" i="26"/>
  <c r="R362" i="26"/>
  <c r="Q362" i="26"/>
  <c r="U361" i="26"/>
  <c r="T361" i="26"/>
  <c r="S361" i="26"/>
  <c r="R361" i="26"/>
  <c r="Q361" i="26"/>
  <c r="U360" i="26"/>
  <c r="T360" i="26"/>
  <c r="S360" i="26"/>
  <c r="R360" i="26"/>
  <c r="Q360" i="26"/>
  <c r="U359" i="26"/>
  <c r="T359" i="26"/>
  <c r="S359" i="26"/>
  <c r="R359" i="26"/>
  <c r="Q359" i="26"/>
  <c r="U358" i="26"/>
  <c r="T358" i="26"/>
  <c r="S358" i="26"/>
  <c r="R358" i="26"/>
  <c r="Q358" i="26"/>
  <c r="U357" i="26"/>
  <c r="T357" i="26"/>
  <c r="S357" i="26"/>
  <c r="R357" i="26"/>
  <c r="Q357" i="26"/>
  <c r="U356" i="26"/>
  <c r="T356" i="26"/>
  <c r="S356" i="26"/>
  <c r="R356" i="26"/>
  <c r="Q356" i="26"/>
  <c r="U355" i="26"/>
  <c r="T355" i="26"/>
  <c r="S355" i="26"/>
  <c r="R355" i="26"/>
  <c r="Q355" i="26"/>
  <c r="U354" i="26"/>
  <c r="T354" i="26"/>
  <c r="S354" i="26"/>
  <c r="R354" i="26"/>
  <c r="Q354" i="26"/>
  <c r="U353" i="26"/>
  <c r="T353" i="26"/>
  <c r="S353" i="26"/>
  <c r="R353" i="26"/>
  <c r="Q353" i="26"/>
  <c r="U352" i="26"/>
  <c r="T352" i="26"/>
  <c r="S352" i="26"/>
  <c r="R352" i="26"/>
  <c r="Q352" i="26"/>
  <c r="U351" i="26"/>
  <c r="T351" i="26"/>
  <c r="S351" i="26"/>
  <c r="R351" i="26"/>
  <c r="Q351" i="26"/>
  <c r="U350" i="26"/>
  <c r="T350" i="26"/>
  <c r="S350" i="26"/>
  <c r="R350" i="26"/>
  <c r="Q350" i="26"/>
  <c r="U349" i="26"/>
  <c r="T349" i="26"/>
  <c r="S349" i="26"/>
  <c r="R349" i="26"/>
  <c r="Q349" i="26"/>
  <c r="U348" i="26"/>
  <c r="T348" i="26"/>
  <c r="S348" i="26"/>
  <c r="R348" i="26"/>
  <c r="Q348" i="26"/>
  <c r="U347" i="26"/>
  <c r="T347" i="26"/>
  <c r="S347" i="26"/>
  <c r="R347" i="26"/>
  <c r="Q347" i="26"/>
  <c r="U346" i="26"/>
  <c r="T346" i="26"/>
  <c r="S346" i="26"/>
  <c r="R346" i="26"/>
  <c r="Q346" i="26"/>
  <c r="U345" i="26"/>
  <c r="T345" i="26"/>
  <c r="S345" i="26"/>
  <c r="R345" i="26"/>
  <c r="Q345" i="26"/>
  <c r="U344" i="26"/>
  <c r="T344" i="26"/>
  <c r="S344" i="26"/>
  <c r="R344" i="26"/>
  <c r="Q344" i="26"/>
  <c r="U343" i="26"/>
  <c r="T343" i="26"/>
  <c r="S343" i="26"/>
  <c r="R343" i="26"/>
  <c r="Q343" i="26"/>
  <c r="U342" i="26"/>
  <c r="T342" i="26"/>
  <c r="S342" i="26"/>
  <c r="R342" i="26"/>
  <c r="Q342" i="26"/>
  <c r="U341" i="26"/>
  <c r="T341" i="26"/>
  <c r="S341" i="26"/>
  <c r="R341" i="26"/>
  <c r="Q341" i="26"/>
  <c r="U340" i="26"/>
  <c r="T340" i="26"/>
  <c r="S340" i="26"/>
  <c r="R340" i="26"/>
  <c r="Q340" i="26"/>
  <c r="U339" i="26"/>
  <c r="T339" i="26"/>
  <c r="S339" i="26"/>
  <c r="R339" i="26"/>
  <c r="Q339" i="26"/>
  <c r="U338" i="26"/>
  <c r="T338" i="26"/>
  <c r="S338" i="26"/>
  <c r="R338" i="26"/>
  <c r="Q338" i="26"/>
  <c r="U337" i="26"/>
  <c r="T337" i="26"/>
  <c r="S337" i="26"/>
  <c r="R337" i="26"/>
  <c r="Q337" i="26"/>
  <c r="U336" i="26"/>
  <c r="T336" i="26"/>
  <c r="S336" i="26"/>
  <c r="R336" i="26"/>
  <c r="Q336" i="26"/>
  <c r="U335" i="26"/>
  <c r="T335" i="26"/>
  <c r="S335" i="26"/>
  <c r="R335" i="26"/>
  <c r="Q335" i="26"/>
  <c r="U334" i="26"/>
  <c r="T334" i="26"/>
  <c r="S334" i="26"/>
  <c r="R334" i="26"/>
  <c r="Q334" i="26"/>
  <c r="U333" i="26"/>
  <c r="T333" i="26"/>
  <c r="S333" i="26"/>
  <c r="R333" i="26"/>
  <c r="Q333" i="26"/>
  <c r="U332" i="26"/>
  <c r="T332" i="26"/>
  <c r="S332" i="26"/>
  <c r="R332" i="26"/>
  <c r="Q332" i="26"/>
  <c r="U331" i="26"/>
  <c r="T331" i="26"/>
  <c r="S331" i="26"/>
  <c r="R331" i="26"/>
  <c r="Q331" i="26"/>
  <c r="U330" i="26"/>
  <c r="T330" i="26"/>
  <c r="S330" i="26"/>
  <c r="R330" i="26"/>
  <c r="Q330" i="26"/>
  <c r="U329" i="26"/>
  <c r="T329" i="26"/>
  <c r="S329" i="26"/>
  <c r="R329" i="26"/>
  <c r="Q329" i="26"/>
  <c r="U328" i="26"/>
  <c r="T328" i="26"/>
  <c r="S328" i="26"/>
  <c r="R328" i="26"/>
  <c r="Q328" i="26"/>
  <c r="U327" i="26"/>
  <c r="T327" i="26"/>
  <c r="S327" i="26"/>
  <c r="R327" i="26"/>
  <c r="Q327" i="26"/>
  <c r="U326" i="26"/>
  <c r="T326" i="26"/>
  <c r="S326" i="26"/>
  <c r="R326" i="26"/>
  <c r="Q326" i="26"/>
  <c r="U325" i="26"/>
  <c r="T325" i="26"/>
  <c r="S325" i="26"/>
  <c r="R325" i="26"/>
  <c r="Q325" i="26"/>
  <c r="U324" i="26"/>
  <c r="T324" i="26"/>
  <c r="S324" i="26"/>
  <c r="R324" i="26"/>
  <c r="Q324" i="26"/>
  <c r="U323" i="26"/>
  <c r="T323" i="26"/>
  <c r="S323" i="26"/>
  <c r="R323" i="26"/>
  <c r="Q323" i="26"/>
  <c r="P323" i="26"/>
  <c r="U322" i="26"/>
  <c r="T322" i="26"/>
  <c r="S322" i="26"/>
  <c r="R322" i="26"/>
  <c r="Q322" i="26"/>
  <c r="U321" i="26"/>
  <c r="T321" i="26"/>
  <c r="S321" i="26"/>
  <c r="R321" i="26"/>
  <c r="Q321" i="26"/>
  <c r="U320" i="26"/>
  <c r="T320" i="26"/>
  <c r="S320" i="26"/>
  <c r="R320" i="26"/>
  <c r="Q320" i="26"/>
  <c r="U319" i="26"/>
  <c r="T319" i="26"/>
  <c r="S319" i="26"/>
  <c r="R319" i="26"/>
  <c r="Q319" i="26"/>
  <c r="U318" i="26"/>
  <c r="T318" i="26"/>
  <c r="S318" i="26"/>
  <c r="R318" i="26"/>
  <c r="Q318" i="26"/>
  <c r="U317" i="26"/>
  <c r="T317" i="26"/>
  <c r="S317" i="26"/>
  <c r="R317" i="26"/>
  <c r="Q317" i="26"/>
  <c r="U316" i="26"/>
  <c r="T316" i="26"/>
  <c r="S316" i="26"/>
  <c r="R316" i="26"/>
  <c r="Q316" i="26"/>
  <c r="U315" i="26"/>
  <c r="T315" i="26"/>
  <c r="S315" i="26"/>
  <c r="R315" i="26"/>
  <c r="Q315" i="26"/>
  <c r="U314" i="26"/>
  <c r="T314" i="26"/>
  <c r="S314" i="26"/>
  <c r="R314" i="26"/>
  <c r="Q314" i="26"/>
  <c r="U313" i="26"/>
  <c r="T313" i="26"/>
  <c r="S313" i="26"/>
  <c r="R313" i="26"/>
  <c r="Q313" i="26"/>
  <c r="U312" i="26"/>
  <c r="T312" i="26"/>
  <c r="S312" i="26"/>
  <c r="R312" i="26"/>
  <c r="Q312" i="26"/>
  <c r="U311" i="26"/>
  <c r="T311" i="26"/>
  <c r="S311" i="26"/>
  <c r="R311" i="26"/>
  <c r="Q311" i="26"/>
  <c r="U310" i="26"/>
  <c r="T310" i="26"/>
  <c r="S310" i="26"/>
  <c r="R310" i="26"/>
  <c r="Q310" i="26"/>
  <c r="U309" i="26"/>
  <c r="T309" i="26"/>
  <c r="S309" i="26"/>
  <c r="R309" i="26"/>
  <c r="Q309" i="26"/>
  <c r="U308" i="26"/>
  <c r="T308" i="26"/>
  <c r="S308" i="26"/>
  <c r="R308" i="26"/>
  <c r="Q308" i="26"/>
  <c r="U307" i="26"/>
  <c r="T307" i="26"/>
  <c r="S307" i="26"/>
  <c r="R307" i="26"/>
  <c r="Q307" i="26"/>
  <c r="U306" i="26"/>
  <c r="T306" i="26"/>
  <c r="S306" i="26"/>
  <c r="R306" i="26"/>
  <c r="Q306" i="26"/>
  <c r="U305" i="26"/>
  <c r="T305" i="26"/>
  <c r="S305" i="26"/>
  <c r="R305" i="26"/>
  <c r="Q305" i="26"/>
  <c r="U304" i="26"/>
  <c r="T304" i="26"/>
  <c r="S304" i="26"/>
  <c r="R304" i="26"/>
  <c r="Q304" i="26"/>
  <c r="U303" i="26"/>
  <c r="T303" i="26"/>
  <c r="S303" i="26"/>
  <c r="R303" i="26"/>
  <c r="Q303" i="26"/>
  <c r="U302" i="26"/>
  <c r="T302" i="26"/>
  <c r="S302" i="26"/>
  <c r="R302" i="26"/>
  <c r="Q302" i="26"/>
  <c r="U301" i="26"/>
  <c r="T301" i="26"/>
  <c r="S301" i="26"/>
  <c r="R301" i="26"/>
  <c r="Q301" i="26"/>
  <c r="U300" i="26"/>
  <c r="T300" i="26"/>
  <c r="S300" i="26"/>
  <c r="R300" i="26"/>
  <c r="Q300" i="26"/>
  <c r="U299" i="26"/>
  <c r="T299" i="26"/>
  <c r="S299" i="26"/>
  <c r="R299" i="26"/>
  <c r="Q299" i="26"/>
  <c r="U298" i="26"/>
  <c r="T298" i="26"/>
  <c r="S298" i="26"/>
  <c r="R298" i="26"/>
  <c r="Q298" i="26"/>
  <c r="U297" i="26"/>
  <c r="T297" i="26"/>
  <c r="S297" i="26"/>
  <c r="R297" i="26"/>
  <c r="Q297" i="26"/>
  <c r="U296" i="26"/>
  <c r="T296" i="26"/>
  <c r="S296" i="26"/>
  <c r="R296" i="26"/>
  <c r="Q296" i="26"/>
  <c r="U295" i="26"/>
  <c r="T295" i="26"/>
  <c r="S295" i="26"/>
  <c r="R295" i="26"/>
  <c r="Q295" i="26"/>
  <c r="U294" i="26"/>
  <c r="T294" i="26"/>
  <c r="S294" i="26"/>
  <c r="R294" i="26"/>
  <c r="Q294" i="26"/>
  <c r="U293" i="26"/>
  <c r="T293" i="26"/>
  <c r="S293" i="26"/>
  <c r="R293" i="26"/>
  <c r="Q293" i="26"/>
  <c r="U292" i="26"/>
  <c r="T292" i="26"/>
  <c r="S292" i="26"/>
  <c r="R292" i="26"/>
  <c r="Q292" i="26"/>
  <c r="U291" i="26"/>
  <c r="T291" i="26"/>
  <c r="S291" i="26"/>
  <c r="R291" i="26"/>
  <c r="Q291" i="26"/>
  <c r="U290" i="26"/>
  <c r="T290" i="26"/>
  <c r="S290" i="26"/>
  <c r="R290" i="26"/>
  <c r="Q290" i="26"/>
  <c r="U289" i="26"/>
  <c r="T289" i="26"/>
  <c r="S289" i="26"/>
  <c r="R289" i="26"/>
  <c r="Q289" i="26"/>
  <c r="U288" i="26"/>
  <c r="T288" i="26"/>
  <c r="S288" i="26"/>
  <c r="R288" i="26"/>
  <c r="Q288" i="26"/>
  <c r="U287" i="26"/>
  <c r="T287" i="26"/>
  <c r="S287" i="26"/>
  <c r="R287" i="26"/>
  <c r="Q287" i="26"/>
  <c r="U286" i="26"/>
  <c r="T286" i="26"/>
  <c r="S286" i="26"/>
  <c r="R286" i="26"/>
  <c r="Q286" i="26"/>
  <c r="U285" i="26"/>
  <c r="T285" i="26"/>
  <c r="S285" i="26"/>
  <c r="R285" i="26"/>
  <c r="Q285" i="26"/>
  <c r="U284" i="26"/>
  <c r="T284" i="26"/>
  <c r="S284" i="26"/>
  <c r="R284" i="26"/>
  <c r="Q284" i="26"/>
  <c r="U283" i="26"/>
  <c r="T283" i="26"/>
  <c r="S283" i="26"/>
  <c r="R283" i="26"/>
  <c r="Q283" i="26"/>
  <c r="U282" i="26"/>
  <c r="T282" i="26"/>
  <c r="S282" i="26"/>
  <c r="R282" i="26"/>
  <c r="Q282" i="26"/>
  <c r="U281" i="26"/>
  <c r="T281" i="26"/>
  <c r="S281" i="26"/>
  <c r="R281" i="26"/>
  <c r="Q281" i="26"/>
  <c r="U280" i="26"/>
  <c r="T280" i="26"/>
  <c r="S280" i="26"/>
  <c r="R280" i="26"/>
  <c r="Q280" i="26"/>
  <c r="U279" i="26"/>
  <c r="T279" i="26"/>
  <c r="S279" i="26"/>
  <c r="R279" i="26"/>
  <c r="Q279" i="26"/>
  <c r="U278" i="26"/>
  <c r="T278" i="26"/>
  <c r="S278" i="26"/>
  <c r="R278" i="26"/>
  <c r="Q278" i="26"/>
  <c r="U277" i="26"/>
  <c r="T277" i="26"/>
  <c r="S277" i="26"/>
  <c r="R277" i="26"/>
  <c r="Q277" i="26"/>
  <c r="U276" i="26"/>
  <c r="T276" i="26"/>
  <c r="S276" i="26"/>
  <c r="R276" i="26"/>
  <c r="Q276" i="26"/>
  <c r="U275" i="26"/>
  <c r="T275" i="26"/>
  <c r="S275" i="26"/>
  <c r="R275" i="26"/>
  <c r="Q275" i="26"/>
  <c r="U274" i="26"/>
  <c r="T274" i="26"/>
  <c r="S274" i="26"/>
  <c r="R274" i="26"/>
  <c r="Q274" i="26"/>
  <c r="U273" i="26"/>
  <c r="T273" i="26"/>
  <c r="S273" i="26"/>
  <c r="R273" i="26"/>
  <c r="Q273" i="26"/>
  <c r="U272" i="26"/>
  <c r="T272" i="26"/>
  <c r="S272" i="26"/>
  <c r="R272" i="26"/>
  <c r="Q272" i="26"/>
  <c r="U271" i="26"/>
  <c r="T271" i="26"/>
  <c r="S271" i="26"/>
  <c r="R271" i="26"/>
  <c r="Q271" i="26"/>
  <c r="P271" i="26"/>
  <c r="U270" i="26"/>
  <c r="T270" i="26"/>
  <c r="S270" i="26"/>
  <c r="R270" i="26"/>
  <c r="Q270" i="26"/>
  <c r="U269" i="26"/>
  <c r="T269" i="26"/>
  <c r="S269" i="26"/>
  <c r="R269" i="26"/>
  <c r="Q269" i="26"/>
  <c r="U268" i="26"/>
  <c r="T268" i="26"/>
  <c r="S268" i="26"/>
  <c r="R268" i="26"/>
  <c r="Q268" i="26"/>
  <c r="U267" i="26"/>
  <c r="T267" i="26"/>
  <c r="S267" i="26"/>
  <c r="R267" i="26"/>
  <c r="Q267" i="26"/>
  <c r="U266" i="26"/>
  <c r="T266" i="26"/>
  <c r="S266" i="26"/>
  <c r="R266" i="26"/>
  <c r="Q266" i="26"/>
  <c r="U265" i="26"/>
  <c r="T265" i="26"/>
  <c r="S265" i="26"/>
  <c r="R265" i="26"/>
  <c r="Q265" i="26"/>
  <c r="U264" i="26"/>
  <c r="T264" i="26"/>
  <c r="S264" i="26"/>
  <c r="R264" i="26"/>
  <c r="Q264" i="26"/>
  <c r="U263" i="26"/>
  <c r="T263" i="26"/>
  <c r="S263" i="26"/>
  <c r="R263" i="26"/>
  <c r="Q263" i="26"/>
  <c r="U262" i="26"/>
  <c r="T262" i="26"/>
  <c r="S262" i="26"/>
  <c r="R262" i="26"/>
  <c r="Q262" i="26"/>
  <c r="U261" i="26"/>
  <c r="T261" i="26"/>
  <c r="S261" i="26"/>
  <c r="R261" i="26"/>
  <c r="Q261" i="26"/>
  <c r="U260" i="26"/>
  <c r="T260" i="26"/>
  <c r="S260" i="26"/>
  <c r="R260" i="26"/>
  <c r="Q260" i="26"/>
  <c r="U259" i="26"/>
  <c r="T259" i="26"/>
  <c r="S259" i="26"/>
  <c r="R259" i="26"/>
  <c r="Q259" i="26"/>
  <c r="U258" i="26"/>
  <c r="T258" i="26"/>
  <c r="S258" i="26"/>
  <c r="R258" i="26"/>
  <c r="Q258" i="26"/>
  <c r="U257" i="26"/>
  <c r="T257" i="26"/>
  <c r="S257" i="26"/>
  <c r="R257" i="26"/>
  <c r="Q257" i="26"/>
  <c r="U256" i="26"/>
  <c r="T256" i="26"/>
  <c r="S256" i="26"/>
  <c r="R256" i="26"/>
  <c r="Q256" i="26"/>
  <c r="U255" i="26"/>
  <c r="T255" i="26"/>
  <c r="S255" i="26"/>
  <c r="R255" i="26"/>
  <c r="Q255" i="26"/>
  <c r="U254" i="26"/>
  <c r="T254" i="26"/>
  <c r="S254" i="26"/>
  <c r="R254" i="26"/>
  <c r="Q254" i="26"/>
  <c r="U253" i="26"/>
  <c r="T253" i="26"/>
  <c r="S253" i="26"/>
  <c r="R253" i="26"/>
  <c r="Q253" i="26"/>
  <c r="U252" i="26"/>
  <c r="T252" i="26"/>
  <c r="S252" i="26"/>
  <c r="R252" i="26"/>
  <c r="Q252" i="26"/>
  <c r="U251" i="26"/>
  <c r="T251" i="26"/>
  <c r="S251" i="26"/>
  <c r="R251" i="26"/>
  <c r="Q251" i="26"/>
  <c r="U250" i="26"/>
  <c r="T250" i="26"/>
  <c r="S250" i="26"/>
  <c r="R250" i="26"/>
  <c r="Q250" i="26"/>
  <c r="U249" i="26"/>
  <c r="T249" i="26"/>
  <c r="S249" i="26"/>
  <c r="R249" i="26"/>
  <c r="Q249" i="26"/>
  <c r="U248" i="26"/>
  <c r="T248" i="26"/>
  <c r="S248" i="26"/>
  <c r="R248" i="26"/>
  <c r="Q248" i="26"/>
  <c r="U247" i="26"/>
  <c r="T247" i="26"/>
  <c r="S247" i="26"/>
  <c r="R247" i="26"/>
  <c r="Q247" i="26"/>
  <c r="U246" i="26"/>
  <c r="T246" i="26"/>
  <c r="S246" i="26"/>
  <c r="R246" i="26"/>
  <c r="Q246" i="26"/>
  <c r="U245" i="26"/>
  <c r="T245" i="26"/>
  <c r="S245" i="26"/>
  <c r="R245" i="26"/>
  <c r="Q245" i="26"/>
  <c r="U244" i="26"/>
  <c r="T244" i="26"/>
  <c r="S244" i="26"/>
  <c r="R244" i="26"/>
  <c r="Q244" i="26"/>
  <c r="U243" i="26"/>
  <c r="T243" i="26"/>
  <c r="S243" i="26"/>
  <c r="R243" i="26"/>
  <c r="Q243" i="26"/>
  <c r="U242" i="26"/>
  <c r="T242" i="26"/>
  <c r="S242" i="26"/>
  <c r="R242" i="26"/>
  <c r="Q242" i="26"/>
  <c r="U241" i="26"/>
  <c r="T241" i="26"/>
  <c r="S241" i="26"/>
  <c r="R241" i="26"/>
  <c r="Q241" i="26"/>
  <c r="U240" i="26"/>
  <c r="T240" i="26"/>
  <c r="S240" i="26"/>
  <c r="R240" i="26"/>
  <c r="Q240" i="26"/>
  <c r="U239" i="26"/>
  <c r="T239" i="26"/>
  <c r="S239" i="26"/>
  <c r="R239" i="26"/>
  <c r="Q239" i="26"/>
  <c r="U238" i="26"/>
  <c r="T238" i="26"/>
  <c r="S238" i="26"/>
  <c r="R238" i="26"/>
  <c r="Q238" i="26"/>
  <c r="U237" i="26"/>
  <c r="T237" i="26"/>
  <c r="S237" i="26"/>
  <c r="R237" i="26"/>
  <c r="Q237" i="26"/>
  <c r="U236" i="26"/>
  <c r="T236" i="26"/>
  <c r="S236" i="26"/>
  <c r="R236" i="26"/>
  <c r="Q236" i="26"/>
  <c r="U235" i="26"/>
  <c r="T235" i="26"/>
  <c r="S235" i="26"/>
  <c r="R235" i="26"/>
  <c r="Q235" i="26"/>
  <c r="U234" i="26"/>
  <c r="T234" i="26"/>
  <c r="S234" i="26"/>
  <c r="R234" i="26"/>
  <c r="Q234" i="26"/>
  <c r="U233" i="26"/>
  <c r="T233" i="26"/>
  <c r="S233" i="26"/>
  <c r="R233" i="26"/>
  <c r="Q233" i="26"/>
  <c r="U232" i="26"/>
  <c r="T232" i="26"/>
  <c r="S232" i="26"/>
  <c r="R232" i="26"/>
  <c r="Q232" i="26"/>
  <c r="U231" i="26"/>
  <c r="T231" i="26"/>
  <c r="S231" i="26"/>
  <c r="R231" i="26"/>
  <c r="Q231" i="26"/>
  <c r="U230" i="26"/>
  <c r="T230" i="26"/>
  <c r="S230" i="26"/>
  <c r="R230" i="26"/>
  <c r="Q230" i="26"/>
  <c r="U229" i="26"/>
  <c r="T229" i="26"/>
  <c r="S229" i="26"/>
  <c r="R229" i="26"/>
  <c r="Q229" i="26"/>
  <c r="U228" i="26"/>
  <c r="T228" i="26"/>
  <c r="S228" i="26"/>
  <c r="R228" i="26"/>
  <c r="Q228" i="26"/>
  <c r="U227" i="26"/>
  <c r="T227" i="26"/>
  <c r="S227" i="26"/>
  <c r="R227" i="26"/>
  <c r="Q227" i="26"/>
  <c r="U226" i="26"/>
  <c r="T226" i="26"/>
  <c r="S226" i="26"/>
  <c r="R226" i="26"/>
  <c r="Q226" i="26"/>
  <c r="U225" i="26"/>
  <c r="T225" i="26"/>
  <c r="S225" i="26"/>
  <c r="R225" i="26"/>
  <c r="Q225" i="26"/>
  <c r="U224" i="26"/>
  <c r="T224" i="26"/>
  <c r="S224" i="26"/>
  <c r="R224" i="26"/>
  <c r="Q224" i="26"/>
  <c r="U223" i="26"/>
  <c r="T223" i="26"/>
  <c r="S223" i="26"/>
  <c r="R223" i="26"/>
  <c r="Q223" i="26"/>
  <c r="U222" i="26"/>
  <c r="T222" i="26"/>
  <c r="S222" i="26"/>
  <c r="R222" i="26"/>
  <c r="Q222" i="26"/>
  <c r="U221" i="26"/>
  <c r="T221" i="26"/>
  <c r="S221" i="26"/>
  <c r="R221" i="26"/>
  <c r="Q221" i="26"/>
  <c r="U220" i="26"/>
  <c r="T220" i="26"/>
  <c r="S220" i="26"/>
  <c r="R220" i="26"/>
  <c r="Q220" i="26"/>
  <c r="U219" i="26"/>
  <c r="T219" i="26"/>
  <c r="S219" i="26"/>
  <c r="R219" i="26"/>
  <c r="Q219" i="26"/>
  <c r="P219" i="26"/>
  <c r="U218" i="26"/>
  <c r="T218" i="26"/>
  <c r="S218" i="26"/>
  <c r="R218" i="26"/>
  <c r="Q218" i="26"/>
  <c r="U217" i="26"/>
  <c r="T217" i="26"/>
  <c r="S217" i="26"/>
  <c r="R217" i="26"/>
  <c r="Q217" i="26"/>
  <c r="U216" i="26"/>
  <c r="T216" i="26"/>
  <c r="S216" i="26"/>
  <c r="R216" i="26"/>
  <c r="Q216" i="26"/>
  <c r="U215" i="26"/>
  <c r="T215" i="26"/>
  <c r="S215" i="26"/>
  <c r="R215" i="26"/>
  <c r="Q215" i="26"/>
  <c r="U214" i="26"/>
  <c r="T214" i="26"/>
  <c r="S214" i="26"/>
  <c r="R214" i="26"/>
  <c r="Q214" i="26"/>
  <c r="U213" i="26"/>
  <c r="T213" i="26"/>
  <c r="S213" i="26"/>
  <c r="R213" i="26"/>
  <c r="Q213" i="26"/>
  <c r="U212" i="26"/>
  <c r="T212" i="26"/>
  <c r="S212" i="26"/>
  <c r="R212" i="26"/>
  <c r="Q212" i="26"/>
  <c r="U211" i="26"/>
  <c r="T211" i="26"/>
  <c r="S211" i="26"/>
  <c r="R211" i="26"/>
  <c r="Q211" i="26"/>
  <c r="U210" i="26"/>
  <c r="T210" i="26"/>
  <c r="S210" i="26"/>
  <c r="R210" i="26"/>
  <c r="Q210" i="26"/>
  <c r="U209" i="26"/>
  <c r="T209" i="26"/>
  <c r="S209" i="26"/>
  <c r="R209" i="26"/>
  <c r="Q209" i="26"/>
  <c r="U208" i="26"/>
  <c r="T208" i="26"/>
  <c r="S208" i="26"/>
  <c r="R208" i="26"/>
  <c r="Q208" i="26"/>
  <c r="U207" i="26"/>
  <c r="T207" i="26"/>
  <c r="S207" i="26"/>
  <c r="R207" i="26"/>
  <c r="Q207" i="26"/>
  <c r="U206" i="26"/>
  <c r="T206" i="26"/>
  <c r="S206" i="26"/>
  <c r="R206" i="26"/>
  <c r="Q206" i="26"/>
  <c r="U205" i="26"/>
  <c r="T205" i="26"/>
  <c r="S205" i="26"/>
  <c r="R205" i="26"/>
  <c r="Q205" i="26"/>
  <c r="U204" i="26"/>
  <c r="T204" i="26"/>
  <c r="S204" i="26"/>
  <c r="R204" i="26"/>
  <c r="Q204" i="26"/>
  <c r="U203" i="26"/>
  <c r="T203" i="26"/>
  <c r="S203" i="26"/>
  <c r="R203" i="26"/>
  <c r="Q203" i="26"/>
  <c r="U202" i="26"/>
  <c r="T202" i="26"/>
  <c r="S202" i="26"/>
  <c r="R202" i="26"/>
  <c r="Q202" i="26"/>
  <c r="U201" i="26"/>
  <c r="T201" i="26"/>
  <c r="S201" i="26"/>
  <c r="R201" i="26"/>
  <c r="Q201" i="26"/>
  <c r="U200" i="26"/>
  <c r="T200" i="26"/>
  <c r="S200" i="26"/>
  <c r="R200" i="26"/>
  <c r="Q200" i="26"/>
  <c r="U199" i="26"/>
  <c r="T199" i="26"/>
  <c r="S199" i="26"/>
  <c r="R199" i="26"/>
  <c r="Q199" i="26"/>
  <c r="U198" i="26"/>
  <c r="T198" i="26"/>
  <c r="S198" i="26"/>
  <c r="R198" i="26"/>
  <c r="Q198" i="26"/>
  <c r="U197" i="26"/>
  <c r="T197" i="26"/>
  <c r="S197" i="26"/>
  <c r="R197" i="26"/>
  <c r="Q197" i="26"/>
  <c r="U196" i="26"/>
  <c r="T196" i="26"/>
  <c r="S196" i="26"/>
  <c r="R196" i="26"/>
  <c r="Q196" i="26"/>
  <c r="U195" i="26"/>
  <c r="T195" i="26"/>
  <c r="S195" i="26"/>
  <c r="R195" i="26"/>
  <c r="Q195" i="26"/>
  <c r="U194" i="26"/>
  <c r="T194" i="26"/>
  <c r="S194" i="26"/>
  <c r="R194" i="26"/>
  <c r="Q194" i="26"/>
  <c r="U193" i="26"/>
  <c r="T193" i="26"/>
  <c r="S193" i="26"/>
  <c r="R193" i="26"/>
  <c r="Q193" i="26"/>
  <c r="U192" i="26"/>
  <c r="T192" i="26"/>
  <c r="S192" i="26"/>
  <c r="R192" i="26"/>
  <c r="Q192" i="26"/>
  <c r="U191" i="26"/>
  <c r="T191" i="26"/>
  <c r="S191" i="26"/>
  <c r="R191" i="26"/>
  <c r="Q191" i="26"/>
  <c r="U190" i="26"/>
  <c r="T190" i="26"/>
  <c r="S190" i="26"/>
  <c r="R190" i="26"/>
  <c r="Q190" i="26"/>
  <c r="U189" i="26"/>
  <c r="T189" i="26"/>
  <c r="S189" i="26"/>
  <c r="R189" i="26"/>
  <c r="Q189" i="26"/>
  <c r="U188" i="26"/>
  <c r="T188" i="26"/>
  <c r="S188" i="26"/>
  <c r="R188" i="26"/>
  <c r="Q188" i="26"/>
  <c r="U187" i="26"/>
  <c r="T187" i="26"/>
  <c r="S187" i="26"/>
  <c r="R187" i="26"/>
  <c r="Q187" i="26"/>
  <c r="U186" i="26"/>
  <c r="T186" i="26"/>
  <c r="S186" i="26"/>
  <c r="R186" i="26"/>
  <c r="Q186" i="26"/>
  <c r="U185" i="26"/>
  <c r="T185" i="26"/>
  <c r="S185" i="26"/>
  <c r="R185" i="26"/>
  <c r="Q185" i="26"/>
  <c r="U184" i="26"/>
  <c r="T184" i="26"/>
  <c r="S184" i="26"/>
  <c r="R184" i="26"/>
  <c r="Q184" i="26"/>
  <c r="U183" i="26"/>
  <c r="T183" i="26"/>
  <c r="S183" i="26"/>
  <c r="R183" i="26"/>
  <c r="Q183" i="26"/>
  <c r="U182" i="26"/>
  <c r="T182" i="26"/>
  <c r="S182" i="26"/>
  <c r="R182" i="26"/>
  <c r="Q182" i="26"/>
  <c r="U181" i="26"/>
  <c r="T181" i="26"/>
  <c r="S181" i="26"/>
  <c r="R181" i="26"/>
  <c r="Q181" i="26"/>
  <c r="U180" i="26"/>
  <c r="T180" i="26"/>
  <c r="S180" i="26"/>
  <c r="R180" i="26"/>
  <c r="Q180" i="26"/>
  <c r="U179" i="26"/>
  <c r="T179" i="26"/>
  <c r="S179" i="26"/>
  <c r="R179" i="26"/>
  <c r="Q179" i="26"/>
  <c r="U178" i="26"/>
  <c r="T178" i="26"/>
  <c r="S178" i="26"/>
  <c r="R178" i="26"/>
  <c r="Q178" i="26"/>
  <c r="U177" i="26"/>
  <c r="T177" i="26"/>
  <c r="S177" i="26"/>
  <c r="R177" i="26"/>
  <c r="Q177" i="26"/>
  <c r="U176" i="26"/>
  <c r="T176" i="26"/>
  <c r="S176" i="26"/>
  <c r="R176" i="26"/>
  <c r="Q176" i="26"/>
  <c r="U175" i="26"/>
  <c r="T175" i="26"/>
  <c r="S175" i="26"/>
  <c r="R175" i="26"/>
  <c r="Q175" i="26"/>
  <c r="U174" i="26"/>
  <c r="T174" i="26"/>
  <c r="S174" i="26"/>
  <c r="R174" i="26"/>
  <c r="Q174" i="26"/>
  <c r="U173" i="26"/>
  <c r="T173" i="26"/>
  <c r="S173" i="26"/>
  <c r="R173" i="26"/>
  <c r="Q173" i="26"/>
  <c r="U172" i="26"/>
  <c r="T172" i="26"/>
  <c r="S172" i="26"/>
  <c r="R172" i="26"/>
  <c r="Q172" i="26"/>
  <c r="U171" i="26"/>
  <c r="T171" i="26"/>
  <c r="S171" i="26"/>
  <c r="R171" i="26"/>
  <c r="Q171" i="26"/>
  <c r="U170" i="26"/>
  <c r="T170" i="26"/>
  <c r="S170" i="26"/>
  <c r="R170" i="26"/>
  <c r="Q170" i="26"/>
  <c r="U169" i="26"/>
  <c r="T169" i="26"/>
  <c r="S169" i="26"/>
  <c r="R169" i="26"/>
  <c r="Q169" i="26"/>
  <c r="U168" i="26"/>
  <c r="T168" i="26"/>
  <c r="S168" i="26"/>
  <c r="R168" i="26"/>
  <c r="Q168" i="26"/>
  <c r="U167" i="26"/>
  <c r="T167" i="26"/>
  <c r="S167" i="26"/>
  <c r="R167" i="26"/>
  <c r="Q167" i="26"/>
  <c r="P167" i="26"/>
  <c r="U166" i="26"/>
  <c r="T166" i="26"/>
  <c r="S166" i="26"/>
  <c r="R166" i="26"/>
  <c r="Q166" i="26"/>
  <c r="U165" i="26"/>
  <c r="T165" i="26"/>
  <c r="S165" i="26"/>
  <c r="R165" i="26"/>
  <c r="Q165" i="26"/>
  <c r="U164" i="26"/>
  <c r="T164" i="26"/>
  <c r="S164" i="26"/>
  <c r="R164" i="26"/>
  <c r="Q164" i="26"/>
  <c r="U163" i="26"/>
  <c r="T163" i="26"/>
  <c r="S163" i="26"/>
  <c r="R163" i="26"/>
  <c r="Q163" i="26"/>
  <c r="U162" i="26"/>
  <c r="T162" i="26"/>
  <c r="S162" i="26"/>
  <c r="R162" i="26"/>
  <c r="Q162" i="26"/>
  <c r="U161" i="26"/>
  <c r="T161" i="26"/>
  <c r="S161" i="26"/>
  <c r="R161" i="26"/>
  <c r="Q161" i="26"/>
  <c r="U160" i="26"/>
  <c r="T160" i="26"/>
  <c r="S160" i="26"/>
  <c r="R160" i="26"/>
  <c r="Q160" i="26"/>
  <c r="U159" i="26"/>
  <c r="T159" i="26"/>
  <c r="S159" i="26"/>
  <c r="R159" i="26"/>
  <c r="Q159" i="26"/>
  <c r="U158" i="26"/>
  <c r="T158" i="26"/>
  <c r="S158" i="26"/>
  <c r="R158" i="26"/>
  <c r="Q158" i="26"/>
  <c r="U157" i="26"/>
  <c r="T157" i="26"/>
  <c r="S157" i="26"/>
  <c r="R157" i="26"/>
  <c r="Q157" i="26"/>
  <c r="U156" i="26"/>
  <c r="T156" i="26"/>
  <c r="S156" i="26"/>
  <c r="R156" i="26"/>
  <c r="Q156" i="26"/>
  <c r="U155" i="26"/>
  <c r="T155" i="26"/>
  <c r="S155" i="26"/>
  <c r="R155" i="26"/>
  <c r="Q155" i="26"/>
  <c r="U154" i="26"/>
  <c r="T154" i="26"/>
  <c r="S154" i="26"/>
  <c r="R154" i="26"/>
  <c r="Q154" i="26"/>
  <c r="U153" i="26"/>
  <c r="T153" i="26"/>
  <c r="S153" i="26"/>
  <c r="R153" i="26"/>
  <c r="Q153" i="26"/>
  <c r="U152" i="26"/>
  <c r="T152" i="26"/>
  <c r="S152" i="26"/>
  <c r="R152" i="26"/>
  <c r="Q152" i="26"/>
  <c r="U151" i="26"/>
  <c r="T151" i="26"/>
  <c r="S151" i="26"/>
  <c r="R151" i="26"/>
  <c r="Q151" i="26"/>
  <c r="U150" i="26"/>
  <c r="T150" i="26"/>
  <c r="S150" i="26"/>
  <c r="R150" i="26"/>
  <c r="Q150" i="26"/>
  <c r="U149" i="26"/>
  <c r="T149" i="26"/>
  <c r="S149" i="26"/>
  <c r="R149" i="26"/>
  <c r="Q149" i="26"/>
  <c r="U148" i="26"/>
  <c r="T148" i="26"/>
  <c r="S148" i="26"/>
  <c r="R148" i="26"/>
  <c r="Q148" i="26"/>
  <c r="U147" i="26"/>
  <c r="T147" i="26"/>
  <c r="S147" i="26"/>
  <c r="R147" i="26"/>
  <c r="Q147" i="26"/>
  <c r="U146" i="26"/>
  <c r="T146" i="26"/>
  <c r="S146" i="26"/>
  <c r="R146" i="26"/>
  <c r="Q146" i="26"/>
  <c r="U145" i="26"/>
  <c r="T145" i="26"/>
  <c r="S145" i="26"/>
  <c r="R145" i="26"/>
  <c r="Q145" i="26"/>
  <c r="U144" i="26"/>
  <c r="T144" i="26"/>
  <c r="S144" i="26"/>
  <c r="R144" i="26"/>
  <c r="Q144" i="26"/>
  <c r="U143" i="26"/>
  <c r="T143" i="26"/>
  <c r="S143" i="26"/>
  <c r="R143" i="26"/>
  <c r="Q143" i="26"/>
  <c r="U142" i="26"/>
  <c r="T142" i="26"/>
  <c r="S142" i="26"/>
  <c r="R142" i="26"/>
  <c r="Q142" i="26"/>
  <c r="U141" i="26"/>
  <c r="T141" i="26"/>
  <c r="S141" i="26"/>
  <c r="R141" i="26"/>
  <c r="Q141" i="26"/>
  <c r="U140" i="26"/>
  <c r="T140" i="26"/>
  <c r="S140" i="26"/>
  <c r="R140" i="26"/>
  <c r="Q140" i="26"/>
  <c r="U139" i="26"/>
  <c r="T139" i="26"/>
  <c r="S139" i="26"/>
  <c r="R139" i="26"/>
  <c r="Q139" i="26"/>
  <c r="U138" i="26"/>
  <c r="T138" i="26"/>
  <c r="S138" i="26"/>
  <c r="R138" i="26"/>
  <c r="Q138" i="26"/>
  <c r="U137" i="26"/>
  <c r="T137" i="26"/>
  <c r="S137" i="26"/>
  <c r="R137" i="26"/>
  <c r="Q137" i="26"/>
  <c r="U136" i="26"/>
  <c r="T136" i="26"/>
  <c r="S136" i="26"/>
  <c r="R136" i="26"/>
  <c r="Q136" i="26"/>
  <c r="U135" i="26"/>
  <c r="T135" i="26"/>
  <c r="S135" i="26"/>
  <c r="R135" i="26"/>
  <c r="Q135" i="26"/>
  <c r="U134" i="26"/>
  <c r="T134" i="26"/>
  <c r="S134" i="26"/>
  <c r="R134" i="26"/>
  <c r="Q134" i="26"/>
  <c r="U133" i="26"/>
  <c r="T133" i="26"/>
  <c r="S133" i="26"/>
  <c r="R133" i="26"/>
  <c r="Q133" i="26"/>
  <c r="U132" i="26"/>
  <c r="T132" i="26"/>
  <c r="S132" i="26"/>
  <c r="R132" i="26"/>
  <c r="Q132" i="26"/>
  <c r="U131" i="26"/>
  <c r="T131" i="26"/>
  <c r="S131" i="26"/>
  <c r="R131" i="26"/>
  <c r="Q131" i="26"/>
  <c r="U130" i="26"/>
  <c r="T130" i="26"/>
  <c r="S130" i="26"/>
  <c r="R130" i="26"/>
  <c r="Q130" i="26"/>
  <c r="U129" i="26"/>
  <c r="T129" i="26"/>
  <c r="S129" i="26"/>
  <c r="R129" i="26"/>
  <c r="Q129" i="26"/>
  <c r="U128" i="26"/>
  <c r="T128" i="26"/>
  <c r="S128" i="26"/>
  <c r="R128" i="26"/>
  <c r="Q128" i="26"/>
  <c r="U127" i="26"/>
  <c r="T127" i="26"/>
  <c r="S127" i="26"/>
  <c r="R127" i="26"/>
  <c r="Q127" i="26"/>
  <c r="U126" i="26"/>
  <c r="T126" i="26"/>
  <c r="S126" i="26"/>
  <c r="R126" i="26"/>
  <c r="Q126" i="26"/>
  <c r="U125" i="26"/>
  <c r="T125" i="26"/>
  <c r="S125" i="26"/>
  <c r="R125" i="26"/>
  <c r="Q125" i="26"/>
  <c r="U124" i="26"/>
  <c r="T124" i="26"/>
  <c r="S124" i="26"/>
  <c r="R124" i="26"/>
  <c r="Q124" i="26"/>
  <c r="U123" i="26"/>
  <c r="T123" i="26"/>
  <c r="S123" i="26"/>
  <c r="R123" i="26"/>
  <c r="Q123" i="26"/>
  <c r="U122" i="26"/>
  <c r="T122" i="26"/>
  <c r="S122" i="26"/>
  <c r="R122" i="26"/>
  <c r="Q122" i="26"/>
  <c r="U121" i="26"/>
  <c r="T121" i="26"/>
  <c r="S121" i="26"/>
  <c r="R121" i="26"/>
  <c r="Q121" i="26"/>
  <c r="U120" i="26"/>
  <c r="T120" i="26"/>
  <c r="S120" i="26"/>
  <c r="R120" i="26"/>
  <c r="Q120" i="26"/>
  <c r="U119" i="26"/>
  <c r="T119" i="26"/>
  <c r="S119" i="26"/>
  <c r="R119" i="26"/>
  <c r="Q119" i="26"/>
  <c r="U118" i="26"/>
  <c r="T118" i="26"/>
  <c r="S118" i="26"/>
  <c r="R118" i="26"/>
  <c r="Q118" i="26"/>
  <c r="U117" i="26"/>
  <c r="T117" i="26"/>
  <c r="S117" i="26"/>
  <c r="R117" i="26"/>
  <c r="Q117" i="26"/>
  <c r="U116" i="26"/>
  <c r="T116" i="26"/>
  <c r="S116" i="26"/>
  <c r="R116" i="26"/>
  <c r="Q116" i="26"/>
  <c r="U115" i="26"/>
  <c r="T115" i="26"/>
  <c r="S115" i="26"/>
  <c r="R115" i="26"/>
  <c r="Q115" i="26"/>
  <c r="P115" i="26"/>
  <c r="U114" i="26"/>
  <c r="T114" i="26"/>
  <c r="S114" i="26"/>
  <c r="R114" i="26"/>
  <c r="Q114" i="26"/>
  <c r="U113" i="26"/>
  <c r="T113" i="26"/>
  <c r="S113" i="26"/>
  <c r="R113" i="26"/>
  <c r="Q113" i="26"/>
  <c r="U112" i="26"/>
  <c r="T112" i="26"/>
  <c r="S112" i="26"/>
  <c r="R112" i="26"/>
  <c r="Q112" i="26"/>
  <c r="U111" i="26"/>
  <c r="T111" i="26"/>
  <c r="S111" i="26"/>
  <c r="R111" i="26"/>
  <c r="Q111" i="26"/>
  <c r="U110" i="26"/>
  <c r="T110" i="26"/>
  <c r="S110" i="26"/>
  <c r="R110" i="26"/>
  <c r="Q110" i="26"/>
  <c r="U109" i="26"/>
  <c r="T109" i="26"/>
  <c r="S109" i="26"/>
  <c r="R109" i="26"/>
  <c r="Q109" i="26"/>
  <c r="U108" i="26"/>
  <c r="T108" i="26"/>
  <c r="S108" i="26"/>
  <c r="R108" i="26"/>
  <c r="Q108" i="26"/>
  <c r="U107" i="26"/>
  <c r="T107" i="26"/>
  <c r="S107" i="26"/>
  <c r="R107" i="26"/>
  <c r="Q107" i="26"/>
  <c r="U106" i="26"/>
  <c r="T106" i="26"/>
  <c r="S106" i="26"/>
  <c r="R106" i="26"/>
  <c r="Q106" i="26"/>
  <c r="U105" i="26"/>
  <c r="T105" i="26"/>
  <c r="S105" i="26"/>
  <c r="R105" i="26"/>
  <c r="Q105" i="26"/>
  <c r="U104" i="26"/>
  <c r="T104" i="26"/>
  <c r="S104" i="26"/>
  <c r="R104" i="26"/>
  <c r="Q104" i="26"/>
  <c r="U103" i="26"/>
  <c r="T103" i="26"/>
  <c r="S103" i="26"/>
  <c r="R103" i="26"/>
  <c r="Q103" i="26"/>
  <c r="U102" i="26"/>
  <c r="T102" i="26"/>
  <c r="S102" i="26"/>
  <c r="R102" i="26"/>
  <c r="Q102" i="26"/>
  <c r="U101" i="26"/>
  <c r="T101" i="26"/>
  <c r="S101" i="26"/>
  <c r="R101" i="26"/>
  <c r="Q101" i="26"/>
  <c r="U100" i="26"/>
  <c r="T100" i="26"/>
  <c r="S100" i="26"/>
  <c r="R100" i="26"/>
  <c r="Q100" i="26"/>
  <c r="U99" i="26"/>
  <c r="T99" i="26"/>
  <c r="S99" i="26"/>
  <c r="R99" i="26"/>
  <c r="Q99" i="26"/>
  <c r="U98" i="26"/>
  <c r="T98" i="26"/>
  <c r="S98" i="26"/>
  <c r="R98" i="26"/>
  <c r="Q98" i="26"/>
  <c r="U97" i="26"/>
  <c r="T97" i="26"/>
  <c r="S97" i="26"/>
  <c r="R97" i="26"/>
  <c r="Q97" i="26"/>
  <c r="U96" i="26"/>
  <c r="T96" i="26"/>
  <c r="S96" i="26"/>
  <c r="R96" i="26"/>
  <c r="Q96" i="26"/>
  <c r="U95" i="26"/>
  <c r="T95" i="26"/>
  <c r="S95" i="26"/>
  <c r="R95" i="26"/>
  <c r="Q95" i="26"/>
  <c r="U94" i="26"/>
  <c r="T94" i="26"/>
  <c r="S94" i="26"/>
  <c r="R94" i="26"/>
  <c r="Q94" i="26"/>
  <c r="U93" i="26"/>
  <c r="T93" i="26"/>
  <c r="S93" i="26"/>
  <c r="R93" i="26"/>
  <c r="Q93" i="26"/>
  <c r="U92" i="26"/>
  <c r="T92" i="26"/>
  <c r="S92" i="26"/>
  <c r="R92" i="26"/>
  <c r="Q92" i="26"/>
  <c r="U91" i="26"/>
  <c r="T91" i="26"/>
  <c r="S91" i="26"/>
  <c r="R91" i="26"/>
  <c r="Q91" i="26"/>
  <c r="U90" i="26"/>
  <c r="T90" i="26"/>
  <c r="S90" i="26"/>
  <c r="R90" i="26"/>
  <c r="Q90" i="26"/>
  <c r="U89" i="26"/>
  <c r="T89" i="26"/>
  <c r="S89" i="26"/>
  <c r="R89" i="26"/>
  <c r="Q89" i="26"/>
  <c r="U88" i="26"/>
  <c r="T88" i="26"/>
  <c r="S88" i="26"/>
  <c r="R88" i="26"/>
  <c r="Q88" i="26"/>
  <c r="U87" i="26"/>
  <c r="T87" i="26"/>
  <c r="S87" i="26"/>
  <c r="R87" i="26"/>
  <c r="Q87" i="26"/>
  <c r="U86" i="26"/>
  <c r="T86" i="26"/>
  <c r="S86" i="26"/>
  <c r="R86" i="26"/>
  <c r="Q86" i="26"/>
  <c r="U85" i="26"/>
  <c r="T85" i="26"/>
  <c r="S85" i="26"/>
  <c r="R85" i="26"/>
  <c r="Q85" i="26"/>
  <c r="U84" i="26"/>
  <c r="T84" i="26"/>
  <c r="S84" i="26"/>
  <c r="R84" i="26"/>
  <c r="Q84" i="26"/>
  <c r="U83" i="26"/>
  <c r="T83" i="26"/>
  <c r="S83" i="26"/>
  <c r="R83" i="26"/>
  <c r="Q83" i="26"/>
  <c r="U82" i="26"/>
  <c r="T82" i="26"/>
  <c r="S82" i="26"/>
  <c r="R82" i="26"/>
  <c r="Q82" i="26"/>
  <c r="U81" i="26"/>
  <c r="T81" i="26"/>
  <c r="S81" i="26"/>
  <c r="R81" i="26"/>
  <c r="Q81" i="26"/>
  <c r="U80" i="26"/>
  <c r="T80" i="26"/>
  <c r="S80" i="26"/>
  <c r="R80" i="26"/>
  <c r="Q80" i="26"/>
  <c r="U79" i="26"/>
  <c r="T79" i="26"/>
  <c r="S79" i="26"/>
  <c r="R79" i="26"/>
  <c r="Q79" i="26"/>
  <c r="U78" i="26"/>
  <c r="T78" i="26"/>
  <c r="S78" i="26"/>
  <c r="R78" i="26"/>
  <c r="Q78" i="26"/>
  <c r="U77" i="26"/>
  <c r="T77" i="26"/>
  <c r="S77" i="26"/>
  <c r="R77" i="26"/>
  <c r="Q77" i="26"/>
  <c r="U76" i="26"/>
  <c r="T76" i="26"/>
  <c r="S76" i="26"/>
  <c r="R76" i="26"/>
  <c r="Q76" i="26"/>
  <c r="U75" i="26"/>
  <c r="T75" i="26"/>
  <c r="S75" i="26"/>
  <c r="R75" i="26"/>
  <c r="Q75" i="26"/>
  <c r="U74" i="26"/>
  <c r="T74" i="26"/>
  <c r="S74" i="26"/>
  <c r="R74" i="26"/>
  <c r="Q74" i="26"/>
  <c r="U73" i="26"/>
  <c r="T73" i="26"/>
  <c r="S73" i="26"/>
  <c r="R73" i="26"/>
  <c r="Q73" i="26"/>
  <c r="U72" i="26"/>
  <c r="T72" i="26"/>
  <c r="S72" i="26"/>
  <c r="R72" i="26"/>
  <c r="Q72" i="26"/>
  <c r="U71" i="26"/>
  <c r="T71" i="26"/>
  <c r="S71" i="26"/>
  <c r="R71" i="26"/>
  <c r="Q71" i="26"/>
  <c r="U70" i="26"/>
  <c r="T70" i="26"/>
  <c r="S70" i="26"/>
  <c r="R70" i="26"/>
  <c r="Q70" i="26"/>
  <c r="U69" i="26"/>
  <c r="T69" i="26"/>
  <c r="S69" i="26"/>
  <c r="R69" i="26"/>
  <c r="Q69" i="26"/>
  <c r="U68" i="26"/>
  <c r="T68" i="26"/>
  <c r="S68" i="26"/>
  <c r="R68" i="26"/>
  <c r="Q68" i="26"/>
  <c r="U67" i="26"/>
  <c r="T67" i="26"/>
  <c r="S67" i="26"/>
  <c r="R67" i="26"/>
  <c r="Q67" i="26"/>
  <c r="U66" i="26"/>
  <c r="T66" i="26"/>
  <c r="S66" i="26"/>
  <c r="R66" i="26"/>
  <c r="Q66" i="26"/>
  <c r="U65" i="26"/>
  <c r="T65" i="26"/>
  <c r="S65" i="26"/>
  <c r="R65" i="26"/>
  <c r="Q65" i="26"/>
  <c r="U64" i="26"/>
  <c r="T64" i="26"/>
  <c r="S64" i="26"/>
  <c r="R64" i="26"/>
  <c r="Q64" i="26"/>
  <c r="U63" i="26"/>
  <c r="T63" i="26"/>
  <c r="S63" i="26"/>
  <c r="R63" i="26"/>
  <c r="Q63" i="26"/>
  <c r="P63" i="26"/>
  <c r="U62" i="26"/>
  <c r="T62" i="26"/>
  <c r="S62" i="26"/>
  <c r="R62" i="26"/>
  <c r="Q62" i="26"/>
  <c r="U61" i="26"/>
  <c r="T61" i="26"/>
  <c r="S61" i="26"/>
  <c r="R61" i="26"/>
  <c r="Q61" i="26"/>
  <c r="U60" i="26"/>
  <c r="T60" i="26"/>
  <c r="S60" i="26"/>
  <c r="R60" i="26"/>
  <c r="U59" i="26"/>
  <c r="T59" i="26"/>
  <c r="S59" i="26"/>
  <c r="R59" i="26"/>
  <c r="U58" i="26"/>
  <c r="T58" i="26"/>
  <c r="S58" i="26"/>
  <c r="R58" i="26"/>
  <c r="Q58" i="26"/>
  <c r="U57" i="26"/>
  <c r="T57" i="26"/>
  <c r="S57" i="26"/>
  <c r="R57" i="26"/>
  <c r="Q57" i="26"/>
  <c r="U56" i="26"/>
  <c r="T56" i="26"/>
  <c r="S56" i="26"/>
  <c r="R56" i="26"/>
  <c r="Q56" i="26"/>
  <c r="U55" i="26"/>
  <c r="T55" i="26"/>
  <c r="S55" i="26"/>
  <c r="R55" i="26"/>
  <c r="U54" i="26"/>
  <c r="T54" i="26"/>
  <c r="S54" i="26"/>
  <c r="R54" i="26"/>
  <c r="Q54" i="26"/>
  <c r="U53" i="26"/>
  <c r="T53" i="26"/>
  <c r="S53" i="26"/>
  <c r="R53" i="26"/>
  <c r="Q53" i="26"/>
  <c r="U52" i="26"/>
  <c r="T52" i="26"/>
  <c r="S52" i="26"/>
  <c r="R52" i="26"/>
  <c r="Q52" i="26"/>
  <c r="U51" i="26"/>
  <c r="T51" i="26"/>
  <c r="S51" i="26"/>
  <c r="R51" i="26"/>
  <c r="U50" i="26"/>
  <c r="T50" i="26"/>
  <c r="S50" i="26"/>
  <c r="R50" i="26"/>
  <c r="Q50" i="26"/>
  <c r="U49" i="26"/>
  <c r="T49" i="26"/>
  <c r="S49" i="26"/>
  <c r="R49" i="26"/>
  <c r="Q49" i="26"/>
  <c r="U48" i="26"/>
  <c r="T48" i="26"/>
  <c r="S48" i="26"/>
  <c r="R48" i="26"/>
  <c r="U47" i="26"/>
  <c r="T47" i="26"/>
  <c r="S47" i="26"/>
  <c r="R47" i="26"/>
  <c r="U46" i="26"/>
  <c r="T46" i="26"/>
  <c r="S46" i="26"/>
  <c r="R46" i="26"/>
  <c r="Q46" i="26"/>
  <c r="U45" i="26"/>
  <c r="T45" i="26"/>
  <c r="S45" i="26"/>
  <c r="R45" i="26"/>
  <c r="Q45" i="26"/>
  <c r="U44" i="26"/>
  <c r="T44" i="26"/>
  <c r="S44" i="26"/>
  <c r="R44" i="26"/>
  <c r="U43" i="26"/>
  <c r="T43" i="26"/>
  <c r="S43" i="26"/>
  <c r="R43" i="26"/>
  <c r="U42" i="26"/>
  <c r="T42" i="26"/>
  <c r="S42" i="26"/>
  <c r="R42" i="26"/>
  <c r="Q42" i="26"/>
  <c r="U41" i="26"/>
  <c r="T41" i="26"/>
  <c r="S41" i="26"/>
  <c r="R41" i="26"/>
  <c r="Q41" i="26"/>
  <c r="U40" i="26"/>
  <c r="T40" i="26"/>
  <c r="S40" i="26"/>
  <c r="R40" i="26"/>
  <c r="Q40" i="26"/>
  <c r="U39" i="26"/>
  <c r="T39" i="26"/>
  <c r="S39" i="26"/>
  <c r="R39" i="26"/>
  <c r="U38" i="26"/>
  <c r="T38" i="26"/>
  <c r="S38" i="26"/>
  <c r="R38" i="26"/>
  <c r="Q38" i="26"/>
  <c r="U37" i="26"/>
  <c r="T37" i="26"/>
  <c r="S37" i="26"/>
  <c r="R37" i="26"/>
  <c r="Q37" i="26"/>
  <c r="U36" i="26"/>
  <c r="T36" i="26"/>
  <c r="S36" i="26"/>
  <c r="R36" i="26"/>
  <c r="Q36" i="26"/>
  <c r="U35" i="26"/>
  <c r="T35" i="26"/>
  <c r="S35" i="26"/>
  <c r="R35" i="26"/>
  <c r="U34" i="26"/>
  <c r="T34" i="26"/>
  <c r="S34" i="26"/>
  <c r="R34" i="26"/>
  <c r="Q34" i="26"/>
  <c r="U33" i="26"/>
  <c r="T33" i="26"/>
  <c r="S33" i="26"/>
  <c r="R33" i="26"/>
  <c r="Q33" i="26"/>
  <c r="U32" i="26"/>
  <c r="T32" i="26"/>
  <c r="S32" i="26"/>
  <c r="R32" i="26"/>
  <c r="U31" i="26"/>
  <c r="T31" i="26"/>
  <c r="S31" i="26"/>
  <c r="R31" i="26"/>
  <c r="U30" i="26"/>
  <c r="T30" i="26"/>
  <c r="S30" i="26"/>
  <c r="R30" i="26"/>
  <c r="Q30" i="26"/>
  <c r="U29" i="26"/>
  <c r="T29" i="26"/>
  <c r="S29" i="26"/>
  <c r="R29" i="26"/>
  <c r="Q29" i="26"/>
  <c r="U28" i="26"/>
  <c r="T28" i="26"/>
  <c r="S28" i="26"/>
  <c r="R28" i="26"/>
  <c r="U27" i="26"/>
  <c r="T27" i="26"/>
  <c r="S27" i="26"/>
  <c r="R27" i="26"/>
  <c r="U26" i="26"/>
  <c r="T26" i="26"/>
  <c r="S26" i="26"/>
  <c r="R26" i="26"/>
  <c r="Q26" i="26"/>
  <c r="U25" i="26"/>
  <c r="T25" i="26"/>
  <c r="S25" i="26"/>
  <c r="R25" i="26"/>
  <c r="Q25" i="26"/>
  <c r="U24" i="26"/>
  <c r="T24" i="26"/>
  <c r="S24" i="26"/>
  <c r="R24" i="26"/>
  <c r="Q24" i="26"/>
  <c r="U23" i="26"/>
  <c r="T23" i="26"/>
  <c r="S23" i="26"/>
  <c r="R23" i="26"/>
  <c r="U22" i="26"/>
  <c r="T22" i="26"/>
  <c r="S22" i="26"/>
  <c r="R22" i="26"/>
  <c r="Q22" i="26"/>
  <c r="U21" i="26"/>
  <c r="T21" i="26"/>
  <c r="S21" i="26"/>
  <c r="R21" i="26"/>
  <c r="Q21" i="26"/>
  <c r="U20" i="26"/>
  <c r="T20" i="26"/>
  <c r="S20" i="26"/>
  <c r="R20" i="26"/>
  <c r="Q20" i="26"/>
  <c r="U19" i="26"/>
  <c r="T19" i="26"/>
  <c r="S19" i="26"/>
  <c r="R19" i="26"/>
  <c r="N19" i="26"/>
  <c r="U18" i="26"/>
  <c r="T18" i="26"/>
  <c r="S18" i="26"/>
  <c r="R18" i="26"/>
  <c r="Q18" i="26"/>
  <c r="N18" i="26"/>
  <c r="U17" i="26"/>
  <c r="T17" i="26"/>
  <c r="S17" i="26"/>
  <c r="R17" i="26"/>
  <c r="Q17" i="26"/>
  <c r="N17" i="26"/>
  <c r="U16" i="26"/>
  <c r="T16" i="26"/>
  <c r="S16" i="26"/>
  <c r="R16" i="26"/>
  <c r="N16" i="26"/>
  <c r="U15" i="26"/>
  <c r="T15" i="26"/>
  <c r="S15" i="26"/>
  <c r="R15" i="26"/>
  <c r="U14" i="26"/>
  <c r="T14" i="26"/>
  <c r="S14" i="26"/>
  <c r="R14" i="26"/>
  <c r="Q14" i="26"/>
  <c r="U13" i="26"/>
  <c r="T13" i="26"/>
  <c r="S13" i="26"/>
  <c r="R13" i="26"/>
  <c r="Q13" i="26"/>
  <c r="U12" i="26"/>
  <c r="T12" i="26"/>
  <c r="S12" i="26"/>
  <c r="R12" i="26"/>
  <c r="T11" i="26"/>
  <c r="S11" i="26"/>
  <c r="R11" i="26"/>
  <c r="N11" i="26"/>
  <c r="N10" i="26"/>
  <c r="N8" i="26"/>
  <c r="M8" i="26"/>
  <c r="Z425" i="26"/>
  <c r="Z424" i="26"/>
  <c r="Z412" i="26"/>
  <c r="Z404" i="26"/>
  <c r="Z400" i="26"/>
  <c r="Z388" i="26"/>
  <c r="Z380" i="26"/>
  <c r="Z368" i="26"/>
  <c r="Z364" i="26"/>
  <c r="Z352" i="26"/>
  <c r="Z344" i="26"/>
  <c r="Z340" i="26"/>
  <c r="Z328" i="26"/>
  <c r="Z324" i="26"/>
  <c r="Z320" i="26"/>
  <c r="Z308" i="26"/>
  <c r="Z304" i="26"/>
  <c r="Z296" i="26"/>
  <c r="Z288" i="26"/>
  <c r="Z280" i="26"/>
  <c r="Z276" i="26"/>
  <c r="Z264" i="26"/>
  <c r="Z260" i="26"/>
  <c r="Z256" i="26"/>
  <c r="Z244" i="26"/>
  <c r="Z240" i="26"/>
  <c r="Z232" i="26"/>
  <c r="Z224" i="26"/>
  <c r="Z216" i="26"/>
  <c r="Z212" i="26"/>
  <c r="Z200" i="26"/>
  <c r="Z196" i="26"/>
  <c r="Z192" i="26"/>
  <c r="Z180" i="26"/>
  <c r="Z176" i="26"/>
  <c r="Z168" i="26"/>
  <c r="Z160" i="26"/>
  <c r="Z152" i="26"/>
  <c r="Z148" i="26"/>
  <c r="Z136" i="26"/>
  <c r="Z132" i="26"/>
  <c r="Z128" i="26"/>
  <c r="Z116" i="26"/>
  <c r="Z112" i="26"/>
  <c r="Z104" i="26"/>
  <c r="Z96" i="26"/>
  <c r="Z88" i="26"/>
  <c r="Z84" i="26"/>
  <c r="Z72" i="26"/>
  <c r="Z68" i="26"/>
  <c r="Z60" i="26"/>
  <c r="Z52" i="26"/>
  <c r="Z44" i="26"/>
  <c r="Z40" i="26"/>
  <c r="Z28" i="26"/>
  <c r="Z24" i="26"/>
  <c r="Z20" i="26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9" i="13"/>
  <c r="B10" i="13"/>
  <c r="BY8" i="13"/>
  <c r="A11" i="26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8" i="13"/>
  <c r="B9" i="10"/>
  <c r="B10" i="10"/>
  <c r="BY8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8" i="10"/>
  <c r="B9" i="14"/>
  <c r="B10" i="14"/>
  <c r="BY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8" i="14"/>
  <c r="B7" i="23"/>
  <c r="B8" i="23"/>
  <c r="BY6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6" i="23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6" i="18"/>
  <c r="BY6" i="18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1" i="24"/>
  <c r="AZ53" i="18"/>
  <c r="AT58" i="23"/>
  <c r="BC58" i="23"/>
  <c r="BC57" i="23"/>
  <c r="AK58" i="23"/>
  <c r="BC56" i="23"/>
  <c r="BC55" i="23"/>
  <c r="BC54" i="23"/>
  <c r="AU58" i="23"/>
  <c r="AR58" i="23"/>
  <c r="AQ58" i="23"/>
  <c r="AP58" i="23"/>
  <c r="AN58" i="23"/>
  <c r="AM58" i="23"/>
  <c r="AL58" i="23"/>
  <c r="AJ58" i="23"/>
  <c r="AI58" i="23"/>
  <c r="AH58" i="23"/>
  <c r="AF58" i="23"/>
  <c r="AE58" i="23"/>
  <c r="AD58" i="23"/>
  <c r="AU57" i="23"/>
  <c r="AT57" i="23"/>
  <c r="AR57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U56" i="23"/>
  <c r="AT56" i="23"/>
  <c r="AR56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U55" i="23"/>
  <c r="AT55" i="23"/>
  <c r="AR55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U54" i="23"/>
  <c r="AT54" i="23"/>
  <c r="AR54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U53" i="23"/>
  <c r="AT53" i="23"/>
  <c r="AR53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U52" i="23"/>
  <c r="AT52" i="23"/>
  <c r="AR52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U51" i="23"/>
  <c r="AT51" i="23"/>
  <c r="AR51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U50" i="23"/>
  <c r="AT50" i="23"/>
  <c r="AR50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U49" i="23"/>
  <c r="AT49" i="23"/>
  <c r="AR49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U48" i="23"/>
  <c r="AT48" i="23"/>
  <c r="AR48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U47" i="23"/>
  <c r="AT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U46" i="23"/>
  <c r="AT46" i="23"/>
  <c r="AR46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U45" i="23"/>
  <c r="AT45" i="23"/>
  <c r="AR45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U44" i="23"/>
  <c r="AT44" i="23"/>
  <c r="AR44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U43" i="23"/>
  <c r="AT43" i="23"/>
  <c r="AR43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U42" i="23"/>
  <c r="AT42" i="23"/>
  <c r="AR42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U41" i="23"/>
  <c r="AT41" i="23"/>
  <c r="AR41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U40" i="23"/>
  <c r="AT40" i="23"/>
  <c r="AR40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U39" i="23"/>
  <c r="AT39" i="23"/>
  <c r="AR39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U38" i="23"/>
  <c r="AT38" i="23"/>
  <c r="AR38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U37" i="23"/>
  <c r="AT37" i="23"/>
  <c r="AR37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U36" i="23"/>
  <c r="AT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U35" i="23"/>
  <c r="AT35" i="23"/>
  <c r="AR35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U34" i="23"/>
  <c r="AT34" i="23"/>
  <c r="AR34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U33" i="23"/>
  <c r="AT33" i="23"/>
  <c r="AR33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U32" i="23"/>
  <c r="AT32" i="23"/>
  <c r="AR32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U31" i="23"/>
  <c r="AT31" i="23"/>
  <c r="AR31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U30" i="23"/>
  <c r="AT30" i="23"/>
  <c r="AR30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U29" i="23"/>
  <c r="AT29" i="23"/>
  <c r="AR29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U28" i="23"/>
  <c r="AT28" i="23"/>
  <c r="AR28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U27" i="23"/>
  <c r="AT27" i="23"/>
  <c r="AR27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U26" i="23"/>
  <c r="AT26" i="23"/>
  <c r="AR26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U25" i="23"/>
  <c r="AT25" i="23"/>
  <c r="AR25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U24" i="23"/>
  <c r="AT24" i="23"/>
  <c r="AR24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U23" i="23"/>
  <c r="AT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U22" i="23"/>
  <c r="AT22" i="23"/>
  <c r="AR22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U21" i="23"/>
  <c r="AT21" i="23"/>
  <c r="AR21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U20" i="23"/>
  <c r="AT20" i="23"/>
  <c r="AR20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U19" i="23"/>
  <c r="AT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U18" i="23"/>
  <c r="AT18" i="23"/>
  <c r="AR18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U17" i="23"/>
  <c r="AT17" i="23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U16" i="23"/>
  <c r="AT16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U15" i="23"/>
  <c r="AT15" i="23"/>
  <c r="AR15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U14" i="23"/>
  <c r="AT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U13" i="23"/>
  <c r="AT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U12" i="23"/>
  <c r="AT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U11" i="23"/>
  <c r="AT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U10" i="23"/>
  <c r="AT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U9" i="23"/>
  <c r="AT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U8" i="23"/>
  <c r="AT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U7" i="23"/>
  <c r="AT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U6" i="23"/>
  <c r="AT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B3" i="10"/>
  <c r="A3" i="10"/>
  <c r="B4" i="13"/>
  <c r="B3" i="13"/>
  <c r="A3" i="13"/>
  <c r="AU12" i="18"/>
  <c r="AT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U11" i="18"/>
  <c r="AT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U10" i="18"/>
  <c r="AT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U9" i="18"/>
  <c r="AT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U8" i="18"/>
  <c r="AT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U7" i="18"/>
  <c r="AT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U6" i="18"/>
  <c r="AT6" i="18"/>
  <c r="AR6" i="18"/>
  <c r="AQ6" i="18"/>
  <c r="AP6" i="18"/>
  <c r="AO6" i="18"/>
  <c r="AN6" i="18"/>
  <c r="AM6" i="18"/>
  <c r="AJ6" i="18"/>
  <c r="AI6" i="18"/>
  <c r="AH6" i="18"/>
  <c r="AG6" i="18"/>
  <c r="AE6" i="18"/>
  <c r="AD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R14" i="18"/>
  <c r="AD15" i="18"/>
  <c r="AU16" i="18"/>
  <c r="AE16" i="18"/>
  <c r="AM17" i="18"/>
  <c r="AE18" i="18"/>
  <c r="AN19" i="18"/>
  <c r="AQ23" i="18"/>
  <c r="AT25" i="18"/>
  <c r="AE27" i="18"/>
  <c r="AQ29" i="18"/>
  <c r="AO31" i="18"/>
  <c r="AM35" i="18"/>
  <c r="AT38" i="18"/>
  <c r="AP30" i="18"/>
  <c r="AQ30" i="18"/>
  <c r="AR30" i="18"/>
  <c r="AL30" i="18"/>
  <c r="AM30" i="18"/>
  <c r="AN30" i="18"/>
  <c r="AE30" i="18"/>
  <c r="AF30" i="18"/>
  <c r="AU30" i="18"/>
  <c r="AO30" i="18"/>
  <c r="AT30" i="18"/>
  <c r="AD30" i="18"/>
  <c r="AD14" i="18"/>
  <c r="AP14" i="18"/>
  <c r="AQ14" i="18"/>
  <c r="AT14" i="18"/>
  <c r="AU14" i="18"/>
  <c r="AF14" i="18"/>
  <c r="AM14" i="18"/>
  <c r="AF29" i="18"/>
  <c r="AK13" i="18"/>
  <c r="AR36" i="18"/>
  <c r="AT36" i="18"/>
  <c r="AD36" i="18"/>
  <c r="AL36" i="18"/>
  <c r="AU36" i="18"/>
  <c r="AM36" i="18"/>
  <c r="AN36" i="18"/>
  <c r="AO36" i="18"/>
  <c r="AF36" i="18"/>
  <c r="AE36" i="18"/>
  <c r="AP36" i="18"/>
  <c r="AQ36" i="18"/>
  <c r="AF32" i="18"/>
  <c r="AN32" i="18"/>
  <c r="AO32" i="18"/>
  <c r="AP32" i="18"/>
  <c r="AM32" i="18"/>
  <c r="AQ32" i="18"/>
  <c r="AD32" i="18"/>
  <c r="AR32" i="18"/>
  <c r="AE32" i="18"/>
  <c r="AT32" i="18"/>
  <c r="AL32" i="18"/>
  <c r="AU32" i="18"/>
  <c r="AR28" i="18"/>
  <c r="AT28" i="18"/>
  <c r="AD28" i="18"/>
  <c r="AL28" i="18"/>
  <c r="AU28" i="18"/>
  <c r="AF28" i="18"/>
  <c r="AQ28" i="18"/>
  <c r="AN28" i="18"/>
  <c r="AO28" i="18"/>
  <c r="AP28" i="18"/>
  <c r="AE28" i="18"/>
  <c r="AM28" i="18"/>
  <c r="AF24" i="18"/>
  <c r="AN24" i="18"/>
  <c r="AO24" i="18"/>
  <c r="AQ24" i="18"/>
  <c r="AP24" i="18"/>
  <c r="AT24" i="18"/>
  <c r="AD24" i="18"/>
  <c r="AU24" i="18"/>
  <c r="AE24" i="18"/>
  <c r="AL24" i="18"/>
  <c r="AM24" i="18"/>
  <c r="AR24" i="18"/>
  <c r="AR20" i="18"/>
  <c r="AT20" i="18"/>
  <c r="AM20" i="18"/>
  <c r="AD20" i="18"/>
  <c r="AL20" i="18"/>
  <c r="AU20" i="18"/>
  <c r="AE20" i="18"/>
  <c r="AP20" i="18"/>
  <c r="AN20" i="18"/>
  <c r="AO20" i="18"/>
  <c r="AQ20" i="18"/>
  <c r="AF20" i="18"/>
  <c r="AN16" i="18"/>
  <c r="AO16" i="18"/>
  <c r="AQ16" i="18"/>
  <c r="AM16" i="18"/>
  <c r="AR16" i="18"/>
  <c r="AP22" i="18"/>
  <c r="AQ22" i="18"/>
  <c r="AR22" i="18"/>
  <c r="AT22" i="18"/>
  <c r="AF22" i="18"/>
  <c r="AL22" i="18"/>
  <c r="AM22" i="18"/>
  <c r="AN22" i="18"/>
  <c r="AU22" i="18"/>
  <c r="AD22" i="18"/>
  <c r="AE22" i="18"/>
  <c r="AO22" i="18"/>
  <c r="AP33" i="18"/>
  <c r="AR31" i="18"/>
  <c r="AE23" i="18"/>
  <c r="AD34" i="18"/>
  <c r="AL34" i="18"/>
  <c r="AU34" i="18"/>
  <c r="AE34" i="18"/>
  <c r="AM34" i="18"/>
  <c r="AF34" i="18"/>
  <c r="AN34" i="18"/>
  <c r="AR34" i="18"/>
  <c r="AT34" i="18"/>
  <c r="AO34" i="18"/>
  <c r="AP34" i="18"/>
  <c r="AQ34" i="18"/>
  <c r="AD26" i="18"/>
  <c r="AL26" i="18"/>
  <c r="AU26" i="18"/>
  <c r="AE26" i="18"/>
  <c r="AM26" i="18"/>
  <c r="AF26" i="18"/>
  <c r="AN26" i="18"/>
  <c r="AO26" i="18"/>
  <c r="AQ26" i="18"/>
  <c r="AP26" i="18"/>
  <c r="AR26" i="18"/>
  <c r="AT26" i="18"/>
  <c r="AD18" i="18"/>
  <c r="AU18" i="18"/>
  <c r="AM18" i="18"/>
  <c r="AN18" i="18"/>
  <c r="AO18" i="18"/>
  <c r="AP18" i="18"/>
  <c r="AQ18" i="18"/>
  <c r="AR18" i="18"/>
  <c r="AT18" i="18"/>
  <c r="AD35" i="18"/>
  <c r="AQ35" i="18"/>
  <c r="AT39" i="18"/>
  <c r="AR44" i="18"/>
  <c r="AN44" i="18"/>
  <c r="AQ45" i="18"/>
  <c r="AL47" i="18"/>
  <c r="AN47" i="18"/>
  <c r="AM48" i="18"/>
  <c r="AP49" i="18"/>
  <c r="AO50" i="18"/>
  <c r="AO53" i="18"/>
  <c r="AE54" i="18"/>
  <c r="AU55" i="18"/>
  <c r="AF56" i="18"/>
  <c r="AP57" i="18"/>
  <c r="AE38" i="18"/>
  <c r="AH57" i="18"/>
  <c r="AH56" i="18"/>
  <c r="AI55" i="18"/>
  <c r="AJ54" i="18"/>
  <c r="AJ53" i="18"/>
  <c r="AU52" i="18"/>
  <c r="AH52" i="18"/>
  <c r="AE52" i="18"/>
  <c r="AH51" i="18"/>
  <c r="AK50" i="18"/>
  <c r="AJ49" i="18"/>
  <c r="AG48" i="18"/>
  <c r="AG47" i="18"/>
  <c r="AG46" i="18"/>
  <c r="AI44" i="18"/>
  <c r="AJ43" i="18"/>
  <c r="AJ42" i="18"/>
  <c r="AH41" i="18"/>
  <c r="AK40" i="18"/>
  <c r="AL39" i="18"/>
  <c r="AP38" i="18"/>
  <c r="AN38" i="18"/>
  <c r="AU38" i="18"/>
  <c r="AI37" i="18"/>
  <c r="AJ36" i="18"/>
  <c r="AI34" i="18"/>
  <c r="AH32" i="18"/>
  <c r="AK30" i="18"/>
  <c r="AG28" i="18"/>
  <c r="AJ26" i="18"/>
  <c r="AK24" i="18"/>
  <c r="AJ22" i="18"/>
  <c r="AJ20" i="18"/>
  <c r="AF19" i="18"/>
  <c r="AL18" i="18"/>
  <c r="AG18" i="18"/>
  <c r="AI17" i="18"/>
  <c r="AL16" i="18"/>
  <c r="AI16" i="18"/>
  <c r="AG15" i="18"/>
  <c r="AQ38" i="18"/>
  <c r="AR43" i="18"/>
  <c r="AG26" i="18"/>
  <c r="AH26" i="18"/>
  <c r="AI26" i="18"/>
  <c r="AI31" i="18"/>
  <c r="AI30" i="18"/>
  <c r="AJ30" i="18"/>
  <c r="AG23" i="18"/>
  <c r="AJ23" i="18"/>
  <c r="AH20" i="18"/>
  <c r="AI20" i="18"/>
  <c r="AH24" i="18"/>
  <c r="AI24" i="18"/>
  <c r="AJ28" i="18"/>
  <c r="AK28" i="18"/>
  <c r="AI28" i="18"/>
  <c r="AG32" i="18"/>
  <c r="AJ32" i="18"/>
  <c r="AK32" i="18"/>
  <c r="AI36" i="18"/>
  <c r="AG36" i="18"/>
  <c r="AI22" i="18"/>
  <c r="AK22" i="18"/>
  <c r="AG34" i="18"/>
  <c r="AH34" i="18"/>
  <c r="AK34" i="18"/>
  <c r="AK27" i="18"/>
  <c r="AG27" i="18"/>
  <c r="AE55" i="18"/>
  <c r="AH21" i="18"/>
  <c r="AK29" i="18"/>
  <c r="AK33" i="18"/>
  <c r="AN57" i="18"/>
  <c r="AG35" i="18"/>
  <c r="AU57" i="18"/>
  <c r="AJ25" i="18"/>
  <c r="AD55" i="18"/>
  <c r="AD57" i="18"/>
  <c r="AE51" i="18"/>
  <c r="AQ49" i="18"/>
  <c r="AN49" i="18"/>
  <c r="AL49" i="18"/>
  <c r="AE48" i="18"/>
  <c r="AG44" i="18"/>
  <c r="AE46" i="18"/>
  <c r="AG50" i="18"/>
  <c r="AF43" i="18"/>
  <c r="AR46" i="18"/>
  <c r="AJ45" i="18"/>
  <c r="AI51" i="18"/>
  <c r="AI52" i="18"/>
  <c r="AK42" i="18"/>
  <c r="AG42" i="18"/>
  <c r="AQ46" i="18"/>
  <c r="AP42" i="18"/>
  <c r="AU46" i="18"/>
  <c r="AJ51" i="18"/>
  <c r="AJ52" i="18"/>
  <c r="AO46" i="18"/>
  <c r="AL46" i="18"/>
  <c r="AD49" i="18"/>
  <c r="AE42" i="18"/>
  <c r="AU50" i="18"/>
  <c r="AF46" i="18"/>
  <c r="AK45" i="18"/>
  <c r="AU42" i="18"/>
  <c r="AN46" i="18"/>
  <c r="AP50" i="18"/>
  <c r="AM41" i="18"/>
  <c r="AT41" i="18"/>
  <c r="AQ41" i="18"/>
  <c r="AI40" i="18"/>
  <c r="AM39" i="18"/>
  <c r="AE40" i="18"/>
  <c r="AJ55" i="18"/>
  <c r="AH45" i="18"/>
  <c r="AJ50" i="18"/>
  <c r="AI43" i="18"/>
  <c r="AO47" i="18"/>
  <c r="AH43" i="18"/>
  <c r="AN55" i="18"/>
  <c r="AR56" i="18"/>
  <c r="AL55" i="18"/>
  <c r="AO40" i="18"/>
  <c r="AQ39" i="18"/>
  <c r="AK39" i="18"/>
  <c r="AJ57" i="18"/>
  <c r="AI50" i="18"/>
  <c r="AM47" i="18"/>
  <c r="AQ40" i="18"/>
  <c r="AP40" i="18"/>
  <c r="AT46" i="18"/>
  <c r="AP46" i="18"/>
  <c r="AT48" i="18"/>
  <c r="AR40" i="18"/>
  <c r="AF40" i="18"/>
  <c r="AH50" i="18"/>
  <c r="AQ48" i="18"/>
  <c r="AQ52" i="18"/>
  <c r="AP55" i="18"/>
  <c r="AG52" i="18"/>
  <c r="AH55" i="18"/>
  <c r="AQ55" i="18"/>
  <c r="AO52" i="18"/>
  <c r="AM46" i="18"/>
  <c r="AE43" i="18"/>
  <c r="AD46" i="18"/>
  <c r="AT55" i="18"/>
  <c r="AL56" i="18"/>
  <c r="AD39" i="18"/>
  <c r="AP56" i="18"/>
  <c r="AU48" i="18"/>
  <c r="AG43" i="18"/>
  <c r="AQ56" i="18"/>
  <c r="AN56" i="18"/>
  <c r="AI42" i="18"/>
  <c r="AI57" i="18"/>
  <c r="AT47" i="18"/>
  <c r="AR55" i="18"/>
  <c r="AG55" i="18"/>
  <c r="AD48" i="18"/>
  <c r="AK43" i="18"/>
  <c r="AK52" i="18"/>
  <c r="AK55" i="18"/>
  <c r="AO55" i="18"/>
  <c r="AM43" i="18"/>
  <c r="AN39" i="18"/>
  <c r="AD47" i="18"/>
  <c r="AK57" i="18"/>
  <c r="AF53" i="18"/>
  <c r="AM53" i="18"/>
  <c r="AT53" i="18"/>
  <c r="AL53" i="18"/>
  <c r="AQ53" i="18"/>
  <c r="AU53" i="18"/>
  <c r="AE53" i="18"/>
  <c r="AR53" i="18"/>
  <c r="AN53" i="18"/>
  <c r="AK48" i="18"/>
  <c r="AI48" i="18"/>
  <c r="AH48" i="18"/>
  <c r="AJ48" i="18"/>
  <c r="AH53" i="18"/>
  <c r="AI53" i="18"/>
  <c r="AG53" i="18"/>
  <c r="AK53" i="18"/>
  <c r="AJ46" i="18"/>
  <c r="AK46" i="18"/>
  <c r="AG56" i="18"/>
  <c r="AJ41" i="18"/>
  <c r="AL45" i="18"/>
  <c r="AR45" i="18"/>
  <c r="AN45" i="18"/>
  <c r="AE45" i="18"/>
  <c r="AF45" i="18"/>
  <c r="AD45" i="18"/>
  <c r="AT45" i="18"/>
  <c r="AU45" i="18"/>
  <c r="AM45" i="18"/>
  <c r="AP45" i="18"/>
  <c r="AO45" i="18"/>
  <c r="AF38" i="18"/>
  <c r="AJ38" i="18"/>
  <c r="AG38" i="18"/>
  <c r="AG51" i="18"/>
  <c r="AK51" i="18"/>
  <c r="AM52" i="18"/>
  <c r="AD44" i="18"/>
  <c r="AL44" i="18"/>
  <c r="AD40" i="18"/>
  <c r="AF48" i="18"/>
  <c r="AN48" i="18"/>
  <c r="AM56" i="18"/>
  <c r="AQ51" i="18"/>
  <c r="AE44" i="18"/>
  <c r="AN51" i="18"/>
  <c r="AU56" i="18"/>
  <c r="AF55" i="18"/>
  <c r="AO39" i="18"/>
  <c r="AU40" i="18"/>
  <c r="AL51" i="18"/>
  <c r="AL48" i="18"/>
  <c r="AL40" i="18"/>
  <c r="AP48" i="18"/>
  <c r="AK44" i="18"/>
  <c r="AG54" i="18"/>
  <c r="AG57" i="18"/>
  <c r="AE56" i="18"/>
  <c r="AO51" i="18"/>
  <c r="AI47" i="18"/>
  <c r="AL43" i="18"/>
  <c r="AU51" i="18"/>
  <c r="AL52" i="18"/>
  <c r="AM44" i="18"/>
  <c r="AT52" i="18"/>
  <c r="AD43" i="18"/>
  <c r="AN40" i="18"/>
  <c r="AO48" i="18"/>
  <c r="AH42" i="18"/>
  <c r="AQ43" i="18"/>
  <c r="AN43" i="18"/>
  <c r="AT51" i="18"/>
  <c r="AN52" i="18"/>
  <c r="AP52" i="18"/>
  <c r="AR48" i="18"/>
  <c r="AP43" i="18"/>
  <c r="AT40" i="18"/>
  <c r="AP51" i="18"/>
  <c r="AM40" i="18"/>
  <c r="AF52" i="18"/>
  <c r="AM55" i="18"/>
  <c r="AO43" i="18"/>
  <c r="AT44" i="18"/>
  <c r="AF37" i="18"/>
  <c r="AR37" i="18"/>
  <c r="AH38" i="18"/>
  <c r="AI38" i="18"/>
  <c r="AK38" i="18"/>
  <c r="AG19" i="18"/>
  <c r="AG16" i="18"/>
  <c r="AK16" i="18"/>
  <c r="AJ13" i="18"/>
  <c r="AH18" i="18"/>
  <c r="BE55" i="18"/>
  <c r="AH17" i="18"/>
  <c r="AF18" i="18"/>
  <c r="AK18" i="18"/>
  <c r="AP39" i="18"/>
  <c r="AR39" i="18"/>
  <c r="AM50" i="18"/>
  <c r="AE50" i="18"/>
  <c r="AM57" i="18"/>
  <c r="AM42" i="18"/>
  <c r="AQ54" i="18"/>
  <c r="AN42" i="18"/>
  <c r="AK54" i="18"/>
  <c r="AK41" i="18"/>
  <c r="AT42" i="18"/>
  <c r="AI46" i="18"/>
  <c r="AP44" i="18"/>
  <c r="AU39" i="18"/>
  <c r="AU44" i="18"/>
  <c r="AJ37" i="18"/>
  <c r="AD41" i="18"/>
  <c r="AU41" i="18"/>
  <c r="AK47" i="18"/>
  <c r="AQ50" i="18"/>
  <c r="AD50" i="18"/>
  <c r="AN50" i="18"/>
  <c r="AR50" i="18"/>
  <c r="AR42" i="18"/>
  <c r="AL57" i="18"/>
  <c r="AO42" i="18"/>
  <c r="AJ18" i="18"/>
  <c r="AO57" i="18"/>
  <c r="AJ34" i="18"/>
  <c r="AG22" i="18"/>
  <c r="AH22" i="18"/>
  <c r="AK36" i="18"/>
  <c r="AI32" i="18"/>
  <c r="AH28" i="18"/>
  <c r="AJ24" i="18"/>
  <c r="AG24" i="18"/>
  <c r="AK20" i="18"/>
  <c r="AQ57" i="18"/>
  <c r="AG30" i="18"/>
  <c r="AH30" i="18"/>
  <c r="AK26" i="18"/>
  <c r="AQ42" i="18"/>
  <c r="AF54" i="18"/>
  <c r="AT50" i="18"/>
  <c r="AD42" i="18"/>
  <c r="AL42" i="18"/>
  <c r="AI41" i="18"/>
  <c r="AF39" i="18"/>
  <c r="AE39" i="18"/>
  <c r="AF44" i="18"/>
  <c r="AO44" i="18"/>
  <c r="AL50" i="18"/>
  <c r="AQ44" i="18"/>
  <c r="AG41" i="18"/>
  <c r="AH46" i="18"/>
  <c r="AD53" i="18"/>
  <c r="AP53" i="18"/>
  <c r="AU47" i="18"/>
  <c r="AP47" i="18"/>
  <c r="AH37" i="18"/>
  <c r="AR41" i="18"/>
  <c r="AE57" i="18"/>
  <c r="AT57" i="18"/>
  <c r="AH47" i="18"/>
  <c r="AF42" i="18"/>
  <c r="AJ47" i="18"/>
  <c r="AF50" i="18"/>
  <c r="AI18" i="18"/>
  <c r="AH36" i="18"/>
  <c r="AG20" i="18"/>
  <c r="AR57" i="18"/>
  <c r="AG37" i="18"/>
  <c r="AP31" i="18"/>
  <c r="AQ25" i="18"/>
  <c r="AI13" i="18"/>
  <c r="AP16" i="18"/>
  <c r="AH13" i="18"/>
  <c r="AG13" i="18"/>
  <c r="AT16" i="18"/>
  <c r="AD16" i="18"/>
  <c r="AU15" i="18"/>
  <c r="AJ16" i="18"/>
  <c r="AH16" i="18"/>
  <c r="AF16" i="18"/>
  <c r="AL13" i="18"/>
  <c r="AN33" i="18"/>
  <c r="AD33" i="18"/>
  <c r="AR33" i="18"/>
  <c r="AE33" i="18"/>
  <c r="AO33" i="18"/>
  <c r="AT33" i="18"/>
  <c r="AL27" i="18"/>
  <c r="AN27" i="18"/>
  <c r="AQ27" i="18"/>
  <c r="AU27" i="18"/>
  <c r="AO27" i="18"/>
  <c r="AR27" i="18"/>
  <c r="AT21" i="18"/>
  <c r="AO21" i="18"/>
  <c r="AP21" i="18"/>
  <c r="AQ21" i="18"/>
  <c r="AD21" i="18"/>
  <c r="AN21" i="18"/>
  <c r="AR21" i="18"/>
  <c r="AU21" i="18"/>
  <c r="AE21" i="18"/>
  <c r="AO15" i="18"/>
  <c r="AM15" i="18"/>
  <c r="AF15" i="18"/>
  <c r="AP15" i="18"/>
  <c r="AN15" i="18"/>
  <c r="AH44" i="18"/>
  <c r="AI56" i="18"/>
  <c r="AK49" i="18"/>
  <c r="AH49" i="18"/>
  <c r="AJ15" i="18"/>
  <c r="AI15" i="18"/>
  <c r="AG17" i="18"/>
  <c r="AK17" i="18"/>
  <c r="AK19" i="18"/>
  <c r="AH19" i="18"/>
  <c r="AI19" i="18"/>
  <c r="AJ21" i="18"/>
  <c r="AK21" i="18"/>
  <c r="AH23" i="18"/>
  <c r="AI23" i="18"/>
  <c r="AG25" i="18"/>
  <c r="AK25" i="18"/>
  <c r="AH25" i="18"/>
  <c r="AI27" i="18"/>
  <c r="AJ27" i="18"/>
  <c r="AI29" i="18"/>
  <c r="AH29" i="18"/>
  <c r="AJ29" i="18"/>
  <c r="AG31" i="18"/>
  <c r="AK31" i="18"/>
  <c r="AH31" i="18"/>
  <c r="AH33" i="18"/>
  <c r="AG33" i="18"/>
  <c r="AI33" i="18"/>
  <c r="AI35" i="18"/>
  <c r="AK35" i="18"/>
  <c r="AJ35" i="18"/>
  <c r="AG39" i="18"/>
  <c r="AI39" i="18"/>
  <c r="AH39" i="18"/>
  <c r="AJ39" i="18"/>
  <c r="AT56" i="18"/>
  <c r="AD56" i="18"/>
  <c r="AO56" i="18"/>
  <c r="AQ47" i="18"/>
  <c r="AE47" i="18"/>
  <c r="AF47" i="18"/>
  <c r="AR47" i="18"/>
  <c r="AO41" i="18"/>
  <c r="AP41" i="18"/>
  <c r="AF41" i="18"/>
  <c r="AE41" i="18"/>
  <c r="AL41" i="18"/>
  <c r="AN41" i="18"/>
  <c r="AT37" i="18"/>
  <c r="AP27" i="18"/>
  <c r="AD27" i="18"/>
  <c r="AO35" i="18"/>
  <c r="AT15" i="18"/>
  <c r="AT23" i="18"/>
  <c r="AN31" i="18"/>
  <c r="AL33" i="18"/>
  <c r="AF21" i="18"/>
  <c r="AD29" i="18"/>
  <c r="AN54" i="18"/>
  <c r="AO54" i="18"/>
  <c r="AR54" i="18"/>
  <c r="AU54" i="18"/>
  <c r="AP54" i="18"/>
  <c r="AM54" i="18"/>
  <c r="AQ31" i="18"/>
  <c r="AF31" i="18"/>
  <c r="AD31" i="18"/>
  <c r="AE31" i="18"/>
  <c r="AM31" i="18"/>
  <c r="AL31" i="18"/>
  <c r="AE25" i="18"/>
  <c r="AP25" i="18"/>
  <c r="AD25" i="18"/>
  <c r="AM25" i="18"/>
  <c r="AO25" i="18"/>
  <c r="AU25" i="18"/>
  <c r="AF25" i="18"/>
  <c r="AR25" i="18"/>
  <c r="AL25" i="18"/>
  <c r="AP23" i="18"/>
  <c r="AU23" i="18"/>
  <c r="AM23" i="18"/>
  <c r="AR23" i="18"/>
  <c r="AF23" i="18"/>
  <c r="AN23" i="18"/>
  <c r="AD19" i="18"/>
  <c r="AE19" i="18"/>
  <c r="AQ19" i="18"/>
  <c r="AL19" i="18"/>
  <c r="AM19" i="18"/>
  <c r="AP19" i="18"/>
  <c r="AF17" i="18"/>
  <c r="AL17" i="18"/>
  <c r="AU17" i="18"/>
  <c r="AD17" i="18"/>
  <c r="AN17" i="18"/>
  <c r="AT17" i="18"/>
  <c r="AE17" i="18"/>
  <c r="AO17" i="18"/>
  <c r="AQ17" i="18"/>
  <c r="AL37" i="18"/>
  <c r="AD37" i="18"/>
  <c r="AP37" i="18"/>
  <c r="AN37" i="18"/>
  <c r="AO37" i="18"/>
  <c r="AJ44" i="18"/>
  <c r="AK56" i="18"/>
  <c r="AH40" i="18"/>
  <c r="AL54" i="18"/>
  <c r="AT54" i="18"/>
  <c r="AG40" i="18"/>
  <c r="AI25" i="18"/>
  <c r="AJ19" i="18"/>
  <c r="AJ33" i="18"/>
  <c r="AG21" i="18"/>
  <c r="AK15" i="18"/>
  <c r="AL15" i="18"/>
  <c r="AI45" i="18"/>
  <c r="AG45" i="18"/>
  <c r="AR52" i="18"/>
  <c r="AD52" i="18"/>
  <c r="AF49" i="18"/>
  <c r="AO49" i="18"/>
  <c r="AE49" i="18"/>
  <c r="AR49" i="18"/>
  <c r="AU49" i="18"/>
  <c r="AT49" i="18"/>
  <c r="AM49" i="18"/>
  <c r="AU43" i="18"/>
  <c r="AT43" i="18"/>
  <c r="AR19" i="18"/>
  <c r="AU19" i="18"/>
  <c r="AF27" i="18"/>
  <c r="AT27" i="18"/>
  <c r="AR15" i="18"/>
  <c r="AD23" i="18"/>
  <c r="AO23" i="18"/>
  <c r="AU31" i="18"/>
  <c r="AQ33" i="18"/>
  <c r="AF33" i="18"/>
  <c r="AR17" i="18"/>
  <c r="AM21" i="18"/>
  <c r="AN25" i="18"/>
  <c r="AU35" i="18"/>
  <c r="AF35" i="18"/>
  <c r="AN35" i="18"/>
  <c r="AT35" i="18"/>
  <c r="AE35" i="18"/>
  <c r="AP35" i="18"/>
  <c r="AR29" i="18"/>
  <c r="AO29" i="18"/>
  <c r="AU29" i="18"/>
  <c r="AT29" i="18"/>
  <c r="AP29" i="18"/>
  <c r="AL29" i="18"/>
  <c r="AN29" i="18"/>
  <c r="AE29" i="18"/>
  <c r="AM29" i="18"/>
  <c r="AE37" i="18"/>
  <c r="AQ37" i="18"/>
  <c r="AM37" i="18"/>
  <c r="AU37" i="18"/>
  <c r="AJ56" i="18"/>
  <c r="AG49" i="18"/>
  <c r="AI49" i="18"/>
  <c r="AJ40" i="18"/>
  <c r="AJ17" i="18"/>
  <c r="AH35" i="18"/>
  <c r="AG29" i="18"/>
  <c r="AI21" i="18"/>
  <c r="AH27" i="18"/>
  <c r="AH15" i="18"/>
  <c r="AK23" i="18"/>
  <c r="AJ31" i="18"/>
  <c r="AK37" i="18"/>
  <c r="AI54" i="18"/>
  <c r="AH54" i="18"/>
  <c r="AD54" i="18"/>
  <c r="AR51" i="18"/>
  <c r="AF51" i="18"/>
  <c r="AD51" i="18"/>
  <c r="AM51" i="18"/>
  <c r="AO19" i="18"/>
  <c r="AT19" i="18"/>
  <c r="AM27" i="18"/>
  <c r="AR35" i="18"/>
  <c r="AL35" i="18"/>
  <c r="AQ15" i="18"/>
  <c r="AL23" i="18"/>
  <c r="AT31" i="18"/>
  <c r="AU33" i="18"/>
  <c r="AM33" i="18"/>
  <c r="AP17" i="18"/>
  <c r="AL21" i="18"/>
  <c r="BE57" i="18"/>
  <c r="AH58" i="18"/>
  <c r="AG14" i="18"/>
  <c r="AO38" i="18"/>
  <c r="AL38" i="18"/>
  <c r="AR38" i="18"/>
  <c r="AF57" i="18"/>
  <c r="AD38" i="18"/>
  <c r="AM38" i="18"/>
  <c r="AE15" i="18"/>
  <c r="AJ14" i="18"/>
  <c r="AT13" i="18"/>
  <c r="AK14" i="18"/>
  <c r="AU13" i="18"/>
  <c r="AI14" i="18"/>
  <c r="AD13" i="18"/>
  <c r="AL14" i="18"/>
  <c r="AO14" i="18"/>
  <c r="AN13" i="18"/>
  <c r="AM13" i="18"/>
  <c r="AF13" i="18"/>
  <c r="AH14" i="18"/>
  <c r="AE13" i="18"/>
  <c r="AR13" i="18"/>
  <c r="AN14" i="18"/>
  <c r="AP13" i="18"/>
  <c r="AQ13" i="18"/>
  <c r="AO13" i="18"/>
  <c r="AE14" i="18"/>
  <c r="AD58" i="18"/>
  <c r="AG58" i="18"/>
  <c r="AJ58" i="18"/>
  <c r="AQ58" i="18"/>
  <c r="AE58" i="18"/>
  <c r="AO58" i="18"/>
  <c r="AN58" i="18"/>
  <c r="AM58" i="18"/>
  <c r="AP58" i="18"/>
  <c r="AL58" i="18"/>
  <c r="AU58" i="18"/>
  <c r="AT58" i="18"/>
  <c r="BE58" i="18"/>
  <c r="AF58" i="18"/>
  <c r="AR58" i="18"/>
  <c r="BE54" i="18"/>
  <c r="Z29" i="26"/>
  <c r="Z41" i="26"/>
  <c r="Z45" i="26"/>
  <c r="Z53" i="26"/>
  <c r="Z61" i="26"/>
  <c r="Z69" i="26"/>
  <c r="Z73" i="26"/>
  <c r="Z77" i="26"/>
  <c r="Z89" i="26"/>
  <c r="Z153" i="26"/>
  <c r="Z177" i="26"/>
  <c r="Z181" i="26"/>
  <c r="Z205" i="26"/>
  <c r="Z245" i="26"/>
  <c r="Z265" i="26"/>
  <c r="Z273" i="26"/>
  <c r="Z277" i="26"/>
  <c r="Z281" i="26"/>
  <c r="Z285" i="26"/>
  <c r="Z289" i="26"/>
  <c r="Z309" i="26"/>
  <c r="Z353" i="26"/>
  <c r="Z357" i="26"/>
  <c r="Z381" i="26"/>
  <c r="Z389" i="26"/>
  <c r="Z413" i="26"/>
  <c r="Z201" i="26"/>
  <c r="Z417" i="26"/>
  <c r="Z228" i="26"/>
  <c r="Z300" i="26"/>
  <c r="Z420" i="26"/>
  <c r="D67" i="20"/>
  <c r="Z33" i="26"/>
  <c r="Z15" i="26"/>
  <c r="Q32" i="26"/>
  <c r="Q48" i="26"/>
  <c r="B12" i="26"/>
  <c r="H12" i="26"/>
  <c r="B28" i="26"/>
  <c r="H28" i="26"/>
  <c r="B44" i="26"/>
  <c r="H44" i="26"/>
  <c r="B60" i="26"/>
  <c r="Q16" i="26"/>
  <c r="Q60" i="26"/>
  <c r="B16" i="26"/>
  <c r="B32" i="26"/>
  <c r="B48" i="26"/>
  <c r="N20" i="26"/>
  <c r="P11" i="26"/>
  <c r="D61" i="20"/>
  <c r="A1" i="18"/>
  <c r="AH14" i="26"/>
  <c r="E55" i="26"/>
  <c r="H55" i="26"/>
  <c r="B55" i="26"/>
  <c r="Q55" i="26"/>
  <c r="E11" i="26"/>
  <c r="H11" i="26"/>
  <c r="B11" i="26"/>
  <c r="Q11" i="26"/>
  <c r="E15" i="26"/>
  <c r="H15" i="26"/>
  <c r="B15" i="26"/>
  <c r="Q15" i="26"/>
  <c r="E19" i="26"/>
  <c r="H19" i="26"/>
  <c r="B19" i="26"/>
  <c r="Q19" i="26"/>
  <c r="E23" i="26"/>
  <c r="H23" i="26"/>
  <c r="B23" i="26"/>
  <c r="Q23" i="26"/>
  <c r="E27" i="26"/>
  <c r="H27" i="26"/>
  <c r="B27" i="26"/>
  <c r="Q27" i="26"/>
  <c r="E31" i="26"/>
  <c r="H31" i="26"/>
  <c r="B31" i="26"/>
  <c r="Q31" i="26"/>
  <c r="E35" i="26"/>
  <c r="H35" i="26"/>
  <c r="B35" i="26"/>
  <c r="Q35" i="26"/>
  <c r="E39" i="26"/>
  <c r="H39" i="26"/>
  <c r="B39" i="26"/>
  <c r="Q39" i="26"/>
  <c r="E43" i="26"/>
  <c r="H43" i="26"/>
  <c r="B43" i="26"/>
  <c r="Q43" i="26"/>
  <c r="E47" i="26"/>
  <c r="H47" i="26"/>
  <c r="B47" i="26"/>
  <c r="Q47" i="26"/>
  <c r="E51" i="26"/>
  <c r="H51" i="26"/>
  <c r="B51" i="26"/>
  <c r="Q51" i="26"/>
  <c r="E59" i="26"/>
  <c r="H59" i="26"/>
  <c r="B59" i="26"/>
  <c r="Q59" i="26"/>
  <c r="AI58" i="18"/>
  <c r="BE56" i="18"/>
  <c r="AK58" i="18"/>
  <c r="AG58" i="23"/>
  <c r="AO58" i="23"/>
  <c r="N12" i="26"/>
</calcChain>
</file>

<file path=xl/sharedStrings.xml><?xml version="1.0" encoding="utf-8"?>
<sst xmlns="http://schemas.openxmlformats.org/spreadsheetml/2006/main" count="1161" uniqueCount="517">
  <si>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</si>
  <si>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</si>
  <si>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</si>
  <si>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</si>
  <si>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</si>
  <si>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</si>
  <si>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</si>
  <si>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</si>
  <si>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</si>
  <si>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</si>
  <si>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</si>
  <si>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</si>
  <si>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</si>
  <si>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</si>
  <si>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</si>
  <si>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</si>
  <si>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</si>
  <si>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</si>
  <si>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</si>
  <si>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</si>
  <si>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</si>
  <si>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</si>
  <si>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</si>
  <si>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</si>
  <si>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</si>
  <si>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</si>
  <si>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</si>
  <si>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</si>
  <si>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</si>
  <si>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</si>
  <si>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</si>
  <si>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</si>
  <si>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</si>
  <si>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</si>
  <si>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</si>
  <si>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</si>
  <si>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</si>
  <si>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</si>
  <si>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</si>
  <si>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</si>
  <si>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</si>
  <si>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</si>
  <si>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IRAG_casos_0a&lt;2</t>
  </si>
  <si>
    <t>Hospitalizaciones 0 a &lt;2 años</t>
  </si>
  <si>
    <t>Hospitalizaciones 2 a &lt;5 años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</si>
  <si>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</si>
  <si>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</si>
  <si>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</si>
  <si>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</si>
  <si>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</si>
  <si>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</si>
  <si>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</si>
  <si>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</si>
  <si>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</si>
  <si>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</si>
  <si>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</si>
  <si>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</si>
  <si>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</si>
  <si>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</si>
  <si>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</si>
  <si>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</si>
  <si>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</si>
  <si>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</si>
  <si>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</si>
  <si>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</si>
  <si>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</si>
  <si>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</si>
  <si>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</si>
  <si>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</si>
  <si>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</si>
  <si>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</si>
  <si>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</si>
  <si>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</si>
  <si>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</si>
  <si>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</si>
  <si>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</si>
  <si>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</si>
  <si>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</si>
  <si>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</si>
  <si>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</si>
  <si>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</si>
  <si>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</si>
  <si>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</si>
  <si>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</si>
  <si>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</si>
  <si>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</si>
  <si>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</si>
  <si>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</si>
  <si>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</si>
  <si>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</si>
  <si>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</si>
  <si>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</si>
  <si>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</si>
  <si>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</si>
  <si>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</si>
  <si>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</si>
  <si>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</si>
  <si>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</si>
  <si>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</si>
  <si>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</si>
  <si>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</si>
  <si>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</si>
  <si>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</si>
  <si>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</si>
  <si>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</si>
  <si>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</si>
  <si>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</si>
  <si>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</si>
  <si>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</si>
  <si>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</si>
  <si>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</si>
  <si>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</si>
  <si>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</si>
  <si>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</si>
  <si>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</si>
  <si>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</si>
  <si>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</si>
  <si>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</si>
  <si>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</si>
  <si>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</si>
  <si>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</si>
  <si>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</si>
  <si>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</si>
  <si>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</si>
  <si>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</si>
  <si>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</si>
  <si>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</si>
  <si>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</si>
  <si>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</si>
  <si>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</si>
  <si>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</si>
  <si>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</si>
  <si>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</si>
  <si>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</si>
  <si>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</si>
  <si>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</si>
  <si>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</si>
  <si>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</si>
  <si>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</si>
  <si>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</si>
  <si>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</si>
  <si>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</si>
  <si>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</si>
  <si>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</si>
  <si>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</si>
  <si>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</si>
  <si>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</si>
  <si>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</si>
  <si>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</si>
  <si>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</si>
  <si>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</si>
  <si>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</si>
  <si>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</si>
  <si>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</si>
  <si>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</si>
  <si>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</si>
  <si>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</si>
  <si>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</si>
  <si>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</si>
  <si>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</si>
  <si>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</si>
  <si>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</si>
  <si>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</si>
  <si>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</si>
  <si>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</si>
  <si>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</si>
  <si>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</si>
  <si>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</si>
  <si>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</si>
  <si>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</si>
  <si>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</si>
  <si>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</si>
  <si>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</si>
  <si>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</si>
  <si>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</si>
  <si>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</si>
  <si>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</si>
  <si>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</si>
  <si>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</si>
  <si>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</si>
  <si>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</si>
  <si>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</si>
  <si>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</si>
  <si>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</si>
  <si>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</si>
  <si>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</si>
  <si>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</si>
  <si>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</si>
  <si>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</si>
  <si>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</si>
  <si>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</si>
  <si>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</si>
  <si>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</si>
  <si>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</si>
  <si>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</si>
  <si>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</si>
  <si>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</si>
  <si>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</si>
  <si>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</si>
  <si>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</si>
  <si>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</si>
  <si>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</si>
  <si>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</si>
  <si>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</si>
  <si>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</si>
  <si>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</si>
  <si>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</si>
  <si>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</si>
  <si>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</si>
  <si>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</si>
  <si>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</si>
  <si>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</si>
  <si>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</si>
  <si>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</si>
  <si>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</si>
  <si>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</si>
  <si>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</si>
  <si>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</si>
  <si>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</si>
  <si>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</si>
  <si>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</si>
  <si>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</si>
  <si>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</si>
  <si>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</si>
  <si>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</si>
  <si>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</si>
  <si>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</si>
  <si>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</si>
  <si>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</si>
  <si>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</si>
  <si>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</si>
  <si>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</si>
  <si>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</si>
  <si>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</si>
  <si>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</si>
  <si>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</si>
  <si>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</si>
  <si>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</si>
  <si>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</si>
  <si>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</si>
  <si>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</si>
  <si>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</si>
  <si>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</si>
  <si>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</si>
  <si>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</si>
  <si>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</si>
  <si>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</si>
  <si>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</si>
  <si>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</si>
  <si>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</si>
  <si>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</si>
  <si>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</si>
  <si>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</si>
  <si>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</si>
  <si>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</si>
  <si>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</si>
  <si>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</si>
  <si>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</si>
  <si>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</si>
  <si>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</si>
  <si>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</si>
  <si>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</si>
  <si>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</si>
  <si>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</si>
  <si>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</si>
  <si>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</si>
  <si>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</si>
  <si>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</si>
  <si>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</si>
  <si>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</si>
  <si>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</si>
  <si>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</si>
  <si>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</si>
  <si>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</si>
  <si>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</si>
  <si>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IRAG_casos_VSR</t>
  </si>
  <si>
    <t>ETI_casos_VSR</t>
  </si>
  <si>
    <t>Total de casos de ETI con muestras positivas a VSR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</si>
  <si>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</si>
  <si>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</si>
  <si>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</si>
  <si>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</si>
  <si>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</si>
  <si>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</si>
  <si>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</si>
  <si>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</si>
  <si>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</si>
  <si>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</si>
  <si>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</si>
  <si>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</si>
  <si>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</si>
  <si>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</si>
  <si>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</si>
  <si>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</si>
  <si>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</si>
  <si>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</si>
  <si>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</si>
  <si>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</si>
  <si>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</si>
  <si>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</si>
  <si>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</si>
  <si>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</si>
  <si>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</si>
  <si>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</si>
  <si>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</si>
  <si>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</si>
  <si>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</si>
  <si>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</si>
  <si>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</si>
  <si>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</si>
  <si>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</si>
  <si>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</si>
  <si>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Región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</si>
  <si>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</si>
  <si>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</si>
  <si>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</si>
  <si>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</si>
  <si>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</si>
  <si>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</si>
  <si>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</si>
  <si>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</si>
  <si>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</si>
  <si>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</si>
  <si>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</si>
  <si>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SARI related calculations</t>
  </si>
  <si>
    <t>ILI  related calculations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</si>
  <si>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</si>
  <si>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</si>
  <si>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</si>
  <si>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</si>
  <si>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</si>
  <si>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</si>
  <si>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</si>
  <si>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</si>
  <si>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</si>
  <si>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</si>
  <si>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</si>
  <si>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</si>
  <si>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</si>
  <si>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Casos de IRAG positivos para influenza por grupos de edad</t>
  </si>
  <si>
    <t>IRAG_infpos_2a4</t>
  </si>
  <si>
    <t>VRS + casos IRAG</t>
  </si>
  <si>
    <t>% VRS + casos IRAG fuera de los casos con muestra</t>
  </si>
  <si>
    <t>IRAG 0 a &lt;2 años</t>
  </si>
  <si>
    <t>IRAG 2 a &lt;5 años</t>
  </si>
  <si>
    <t>Muertes de IRAG 0 a &lt;2 años</t>
  </si>
  <si>
    <t>Muertes de IRAG 2 a &lt;5 años</t>
  </si>
  <si>
    <t>ETI 0 a &lt;2 años</t>
  </si>
  <si>
    <t>ETI 2 a &lt;5 años</t>
  </si>
  <si>
    <t>ETI_casos_2a&lt;5</t>
  </si>
  <si>
    <t>B Victoria ∆162/163</t>
  </si>
  <si>
    <t>Número de los casos</t>
  </si>
  <si>
    <t>El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</si>
  <si>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</si>
  <si>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Positivo Influenza A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</si>
  <si>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</si>
  <si>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</si>
  <si>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</si>
  <si>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</si>
  <si>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</si>
  <si>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</si>
  <si>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% Hospitalizaciones IRAG</t>
  </si>
  <si>
    <t>IRAG 5 a 19 años</t>
  </si>
  <si>
    <t>IRAG_infpos_5a19</t>
  </si>
  <si>
    <t>IRAG 20 a 39 años</t>
  </si>
  <si>
    <t>IRAG_infpos_20a39</t>
  </si>
  <si>
    <t>IRAG 40 a 59 años</t>
  </si>
  <si>
    <t>IRAG_infpos_40a59</t>
  </si>
  <si>
    <t>IRAG 60 años y +</t>
  </si>
  <si>
    <t>IRAG_infpos_60mas</t>
  </si>
  <si>
    <t>IRAG_casos_5a19</t>
  </si>
  <si>
    <t>IRAG_casos_20a39</t>
  </si>
  <si>
    <t>IRAG_casos_40a59</t>
  </si>
  <si>
    <t>IRAG_casos_60mas</t>
  </si>
  <si>
    <t>Hospitaliz_casos_5a19</t>
  </si>
  <si>
    <t>Hospitaliz_casos_20a39</t>
  </si>
  <si>
    <t>Hospitaliz_casos_40a59</t>
  </si>
  <si>
    <t>Hospitaliz_casos_60mas</t>
  </si>
  <si>
    <t>Hospitalizaciones 60 años y +</t>
  </si>
  <si>
    <t>Hospitalizaciones 40 a 59 años</t>
  </si>
  <si>
    <t>Hospitalizaciones 20 a 39 años</t>
  </si>
  <si>
    <t>Hospitalizaciones 5 a 19 años</t>
  </si>
  <si>
    <t>Muertes de IRAG 5 a 19 años</t>
  </si>
  <si>
    <t>Muertes_casos_5a19</t>
  </si>
  <si>
    <t>Muertes_casos_20a39</t>
  </si>
  <si>
    <t>Muertes de IRAG 20 a 39 años</t>
  </si>
  <si>
    <t>Muertes de IRAG 40 a 60 años</t>
  </si>
  <si>
    <t>Muertes_casos_40a59</t>
  </si>
  <si>
    <t>Muertes de IRAG 60 años y +</t>
  </si>
  <si>
    <t>Muertes_casos_60mas</t>
  </si>
  <si>
    <t>% influenza+ casos IRAG fuera de los casos con muestra</t>
  </si>
  <si>
    <t>Casos ETI VSR y OVR (+)</t>
  </si>
  <si>
    <t>% casos VSR y OVR (+) del total de casos ETI con muestra</t>
  </si>
  <si>
    <t>IRAG y ETI</t>
  </si>
  <si>
    <t>ETI_total_consultas</t>
  </si>
  <si>
    <t>Total de consultas ETI por cualquier causa</t>
  </si>
  <si>
    <t>B Victoria ∆162/163/164</t>
  </si>
  <si>
    <t>% SARS-CoV-2</t>
  </si>
  <si>
    <t>% Coronavirus</t>
  </si>
  <si>
    <t>Antecedentes</t>
  </si>
  <si>
    <t xml:space="preserve">Total factores riesgo </t>
  </si>
  <si>
    <t>1er nivel geografico</t>
  </si>
  <si>
    <t>Casos de IRAG positivos para SARS-CoV-2 por grupos de edad</t>
  </si>
  <si>
    <t>Total de casos de IRAG con muestras positivas a SARS-CoV-2</t>
  </si>
  <si>
    <t>Start week</t>
  </si>
  <si>
    <t>End week</t>
  </si>
  <si>
    <t>Hojas</t>
  </si>
  <si>
    <t>Nombre</t>
  </si>
  <si>
    <t>Procesar (1: Si)</t>
  </si>
  <si>
    <t>SARS-CoV-2</t>
  </si>
  <si>
    <t>Total de casos de IRAG con muestras positivas a otros virus respiratorios (diferentes a Influenza, SARS-CoV-2 y VSR)</t>
  </si>
  <si>
    <t>Porcentaje de positividad para SARS-Cov-2 entre las IRAG</t>
  </si>
  <si>
    <t>IRAG_casos_SARS-CoV-2</t>
  </si>
  <si>
    <t>Razón acumulada IRAG hombre:mujer SARS-CoV-2</t>
  </si>
  <si>
    <t>Total vacuna influenza</t>
  </si>
  <si>
    <t>Total factores riesgo influenza</t>
  </si>
  <si>
    <t>Total factores riesgo SARS-CoV-2</t>
  </si>
  <si>
    <t xml:space="preserve">Total de casos con factores de riesgo </t>
  </si>
  <si>
    <t xml:space="preserve">Total de casos con la vacuna de influenza </t>
  </si>
  <si>
    <t>Total de casos con factores de riesgo positivos a influenza</t>
  </si>
  <si>
    <t>Total de casos con factores de riesgo para SARS-CoV-2</t>
  </si>
  <si>
    <t>SARS-CoV-2_UCI</t>
  </si>
  <si>
    <t>Total de casos de IRAG con muestras positivas a influenza en UCI</t>
  </si>
  <si>
    <t>Total de casos de IRAG  positivos a SARS-CoV-2 y con ingreso a UCI</t>
  </si>
  <si>
    <t>Total de casos de IRAG con muestras positivas a VRS en UCI</t>
  </si>
  <si>
    <t>Influenza_UCI</t>
  </si>
  <si>
    <t>VRS_UCI</t>
  </si>
  <si>
    <t>Total de casos de ETI con muestras positivas a SARS-CoV-2</t>
  </si>
  <si>
    <t>Razón acumulada hombre:mujer ETI positivo a SARS-CoV-2</t>
  </si>
  <si>
    <t>ETI_casos_SARS-CoV-2</t>
  </si>
  <si>
    <t>ETI_razon_hom_muj_SARS-CoV-2</t>
  </si>
  <si>
    <t>Casos ETI positivos a SARS-CoV-2 por grupo de edad</t>
  </si>
  <si>
    <t>IRAG_SARS-CoV-2pos_0a&lt;2</t>
  </si>
  <si>
    <t>IRAG_SARS-CoV-2pos_2a4</t>
  </si>
  <si>
    <t>IRAG_SARS-CoV-2pos_5a19</t>
  </si>
  <si>
    <t>IRAG_SARS-CoV-2pos_20a39</t>
  </si>
  <si>
    <t>IRAG_SARS-CoV-2pos_40a59</t>
  </si>
  <si>
    <t>ETI_infpos_5a19</t>
  </si>
  <si>
    <t>ETI 5 a 19 años</t>
  </si>
  <si>
    <t>ETI 20 a 39 años</t>
  </si>
  <si>
    <t>ETI_infpos_20a39</t>
  </si>
  <si>
    <t>ETI 40 a 59 años</t>
  </si>
  <si>
    <t>ETI_infpos_40a59</t>
  </si>
  <si>
    <t>ETI 60 años y +</t>
  </si>
  <si>
    <t>ETI_infpos_60mas</t>
  </si>
  <si>
    <t xml:space="preserve">ETI_infpos_0a&lt;2 </t>
  </si>
  <si>
    <t>ETI_SARS-CoV-2_0a&lt;2</t>
  </si>
  <si>
    <t>ETI_infpos_2a&lt;5</t>
  </si>
  <si>
    <t>ETI_CASOS_0 a &lt;2</t>
  </si>
  <si>
    <t>ETI_SARS-CoV-2_2&lt;5</t>
  </si>
  <si>
    <t>ETI_SARS-CoV-2_5a19</t>
  </si>
  <si>
    <t>ETI_SARS-CoV-2_20a39</t>
  </si>
  <si>
    <t>ETI_SARS-CoV-2_40a59</t>
  </si>
  <si>
    <t>ETI_SARS-CoV-2_60mas</t>
  </si>
  <si>
    <t>ETI_casos_60mas</t>
  </si>
  <si>
    <t>IRAG_SARS-CoV-2pos_60mas</t>
  </si>
  <si>
    <t>xxxCasos ETI influenza (+)</t>
  </si>
  <si>
    <t>SARS-CoV-2 (+) casos IRAG</t>
  </si>
  <si>
    <t>% SARS-CoV-2 (+) casos IRAG fuera de los casos con muestra</t>
  </si>
  <si>
    <t>% casos SARS-CoV-2 (+) del total de casos ETI</t>
  </si>
  <si>
    <t>% de casos de ETI (+) para SARS-Cov-2</t>
  </si>
  <si>
    <t>Semana epidemiológica</t>
  </si>
  <si>
    <t>Total de casos de ETI con muestras positivas a otros virus respiratorios (diferentes a influenza, VSR y SARS-CoV-2)</t>
  </si>
  <si>
    <t>ETI_casos_5a&lt;19</t>
  </si>
  <si>
    <t>ETI_casos_20a39</t>
  </si>
  <si>
    <t>ETI_casos_40a&lt;59</t>
  </si>
  <si>
    <t>IRAG_negativos_SARS-CoV-2</t>
  </si>
  <si>
    <t>IRAG_razon_hom_muj_SARS-CoV-2</t>
  </si>
  <si>
    <t>Total de casos de IRAG con muestras NEGATIVAS a SARS-CoV-2</t>
  </si>
  <si>
    <t>Total de casos de ETI con muestras NEGATIVAS a SARS-CoV-2</t>
  </si>
  <si>
    <t>ETI_negativos_SARS-CoV-2</t>
  </si>
  <si>
    <t/>
  </si>
  <si>
    <t>Bolivia</t>
  </si>
  <si>
    <t>departamento</t>
  </si>
  <si>
    <t>Beni</t>
  </si>
  <si>
    <t>Chuquisaca</t>
  </si>
  <si>
    <t>Cochabamba</t>
  </si>
  <si>
    <t>La Paz</t>
  </si>
  <si>
    <t>Oruro</t>
  </si>
  <si>
    <t>Pando</t>
  </si>
  <si>
    <t>Potosi</t>
  </si>
  <si>
    <t>Santa Cruz</t>
  </si>
  <si>
    <t>Tarija</t>
  </si>
  <si>
    <t>SARS_COV_2_Beni</t>
  </si>
  <si>
    <t>SARS_COV_2_Chuquisaca</t>
  </si>
  <si>
    <t>SARS_COV_2_Cochabamba</t>
  </si>
  <si>
    <t>SARS_COV_2_La Paz</t>
  </si>
  <si>
    <t>SARS_COV_2_Oruro</t>
  </si>
  <si>
    <t>SARS_COV_2_Pando</t>
  </si>
  <si>
    <t>SARS_COV_2_Potosi</t>
  </si>
  <si>
    <t>SARS_COV_2_Santa Cruz</t>
  </si>
  <si>
    <t>SARS_COV_2_Tarija</t>
  </si>
  <si>
    <t>Muertes_SARS-CoV-2_0a&lt;2</t>
  </si>
  <si>
    <t>Muertes_SARS-CoV-2_2a&lt;5</t>
  </si>
  <si>
    <t>Muertes_SARS-CoV-2_5a19</t>
  </si>
  <si>
    <t>Muertes_SARS-CoV-2_20a39</t>
  </si>
  <si>
    <t>Muertes_SARS-CoV-2_40a59</t>
  </si>
  <si>
    <t>Muertes_SARS-CoV-2_60mas</t>
  </si>
  <si>
    <t>Muertes_SARS-CoV-2_desc</t>
  </si>
  <si>
    <t>Muertes_SARS-CoV-2_total</t>
  </si>
  <si>
    <t>SARS-CoV-2 Negativas</t>
  </si>
  <si>
    <t>Menor de 2 años</t>
  </si>
  <si>
    <t>2 &lt; 5 años</t>
  </si>
  <si>
    <t>60 o más años</t>
  </si>
  <si>
    <t>Número de fallecidos por virus SARS-CoV-2 detectado (POSITIVOS) y GRUPO DE EDAD</t>
  </si>
  <si>
    <t>Total de fallecidos</t>
  </si>
  <si>
    <t>Subtitle 1</t>
  </si>
  <si>
    <t>Subtitle 2</t>
  </si>
  <si>
    <t>Subtitle 3</t>
  </si>
  <si>
    <t>Subtitle 4</t>
  </si>
  <si>
    <t>Region MP</t>
  </si>
  <si>
    <t>Hospital MP</t>
  </si>
  <si>
    <t>Mes</t>
  </si>
  <si>
    <t>StartDate</t>
  </si>
  <si>
    <t>EndDate</t>
  </si>
  <si>
    <t>Month</t>
  </si>
  <si>
    <t>WeekEW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</si>
</sst>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4"/>
      <color rgb="FFFF0000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0"/>
      <color rgb="FF0000FF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rgb="FF9900CC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99FF"/>
        <bgColor indexed="64"/>
      </patternFill>
    </fill>
  </fills>
  <borders count="10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36">
    <xf numFmtId="0" fontId="0" fillId="0" borderId="0"/>
    <xf numFmtId="0" fontId="22" fillId="0" borderId="0"/>
    <xf numFmtId="9" fontId="22" fillId="0" borderId="0" applyFont="0" applyFill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42" fillId="17" borderId="0" applyNumberFormat="0" applyBorder="0" applyAlignment="0" applyProtection="0"/>
    <xf numFmtId="0" fontId="42" fillId="20" borderId="0" applyNumberFormat="0" applyBorder="0" applyAlignment="0" applyProtection="0"/>
    <xf numFmtId="0" fontId="42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16" borderId="0" applyNumberFormat="0" applyBorder="0" applyAlignment="0" applyProtection="0"/>
    <xf numFmtId="0" fontId="45" fillId="28" borderId="17" applyNumberFormat="0" applyAlignment="0" applyProtection="0"/>
    <xf numFmtId="0" fontId="46" fillId="29" borderId="18" applyNumberFormat="0" applyAlignment="0" applyProtection="0"/>
    <xf numFmtId="0" fontId="47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33" borderId="0" applyNumberFormat="0" applyBorder="0" applyAlignment="0" applyProtection="0"/>
    <xf numFmtId="0" fontId="49" fillId="19" borderId="17" applyNumberFormat="0" applyAlignment="0" applyProtection="0"/>
    <xf numFmtId="0" fontId="50" fillId="15" borderId="0" applyNumberFormat="0" applyBorder="0" applyAlignment="0" applyProtection="0"/>
    <xf numFmtId="0" fontId="51" fillId="34" borderId="0" applyNumberFormat="0" applyBorder="0" applyAlignment="0" applyProtection="0"/>
    <xf numFmtId="0" fontId="24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4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22" fillId="0" borderId="0"/>
    <xf numFmtId="0" fontId="22" fillId="0" borderId="0"/>
    <xf numFmtId="0" fontId="54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42" fillId="12" borderId="16" applyNumberFormat="0" applyFont="0" applyAlignment="0" applyProtection="0"/>
    <xf numFmtId="9" fontId="24" fillId="0" borderId="0" applyFont="0" applyFill="0" applyBorder="0" applyAlignment="0" applyProtection="0"/>
    <xf numFmtId="0" fontId="55" fillId="28" borderId="20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1" applyNumberFormat="0" applyFill="0" applyAlignment="0" applyProtection="0"/>
    <xf numFmtId="0" fontId="59" fillId="0" borderId="22" applyNumberFormat="0" applyFill="0" applyAlignment="0" applyProtection="0"/>
    <xf numFmtId="0" fontId="48" fillId="0" borderId="23" applyNumberFormat="0" applyFill="0" applyAlignment="0" applyProtection="0"/>
    <xf numFmtId="0" fontId="60" fillId="0" borderId="0" applyNumberFormat="0" applyFill="0" applyBorder="0" applyAlignment="0" applyProtection="0"/>
    <xf numFmtId="0" fontId="61" fillId="0" borderId="24" applyNumberFormat="0" applyFill="0" applyAlignment="0" applyProtection="0"/>
    <xf numFmtId="0" fontId="66" fillId="36" borderId="0" applyNumberFormat="0" applyBorder="0" applyAlignment="0" applyProtection="0"/>
    <xf numFmtId="0" fontId="45" fillId="28" borderId="30" applyNumberFormat="0" applyAlignment="0" applyProtection="0"/>
    <xf numFmtId="0" fontId="45" fillId="28" borderId="30" applyNumberFormat="0" applyAlignment="0" applyProtection="0"/>
    <xf numFmtId="0" fontId="45" fillId="28" borderId="27" applyNumberFormat="0" applyAlignment="0" applyProtection="0"/>
    <xf numFmtId="0" fontId="49" fillId="19" borderId="30" applyNumberFormat="0" applyAlignment="0" applyProtection="0"/>
    <xf numFmtId="0" fontId="49" fillId="19" borderId="27" applyNumberFormat="0" applyAlignment="0" applyProtection="0"/>
    <xf numFmtId="0" fontId="24" fillId="0" borderId="0"/>
    <xf numFmtId="0" fontId="55" fillId="28" borderId="32" applyNumberFormat="0" applyAlignment="0" applyProtection="0"/>
    <xf numFmtId="0" fontId="61" fillId="0" borderId="33" applyNumberFormat="0" applyFill="0" applyAlignment="0" applyProtection="0"/>
    <xf numFmtId="0" fontId="49" fillId="19" borderId="30" applyNumberFormat="0" applyAlignment="0" applyProtection="0"/>
    <xf numFmtId="0" fontId="55" fillId="28" borderId="28" applyNumberFormat="0" applyAlignment="0" applyProtection="0"/>
    <xf numFmtId="0" fontId="55" fillId="28" borderId="32" applyNumberFormat="0" applyAlignment="0" applyProtection="0"/>
    <xf numFmtId="0" fontId="61" fillId="0" borderId="33" applyNumberFormat="0" applyFill="0" applyAlignment="0" applyProtection="0"/>
    <xf numFmtId="0" fontId="61" fillId="0" borderId="29" applyNumberFormat="0" applyFill="0" applyAlignment="0" applyProtection="0"/>
    <xf numFmtId="0" fontId="45" fillId="28" borderId="27" applyNumberFormat="0" applyAlignment="0" applyProtection="0"/>
    <xf numFmtId="0" fontId="49" fillId="19" borderId="27" applyNumberFormat="0" applyAlignment="0" applyProtection="0"/>
    <xf numFmtId="0" fontId="24" fillId="0" borderId="0"/>
    <xf numFmtId="0" fontId="55" fillId="28" borderId="28" applyNumberFormat="0" applyAlignment="0" applyProtection="0"/>
    <xf numFmtId="0" fontId="61" fillId="0" borderId="29" applyNumberFormat="0" applyFill="0" applyAlignment="0" applyProtection="0"/>
    <xf numFmtId="0" fontId="45" fillId="28" borderId="36" applyNumberFormat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45" fillId="28" borderId="36" applyNumberFormat="0" applyAlignment="0" applyProtection="0"/>
    <xf numFmtId="0" fontId="45" fillId="28" borderId="36" applyNumberFormat="0" applyAlignment="0" applyProtection="0"/>
    <xf numFmtId="0" fontId="45" fillId="28" borderId="36" applyNumberFormat="0" applyAlignment="0" applyProtection="0"/>
    <xf numFmtId="0" fontId="49" fillId="19" borderId="36" applyNumberFormat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45" fillId="28" borderId="36" applyNumberFormat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24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0" fontId="42" fillId="42" borderId="45" applyNumberFormat="0" applyFont="0" applyAlignment="0" applyProtection="0"/>
    <xf numFmtId="0" fontId="42" fillId="12" borderId="16" applyNumberFormat="0" applyFont="0" applyAlignment="0" applyProtection="0"/>
    <xf numFmtId="0" fontId="73" fillId="0" borderId="0" applyNumberFormat="0" applyFill="0" applyBorder="0" applyAlignment="0" applyProtection="0"/>
  </cellStyleXfs>
  <cellXfs count="542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left" vertical="center"/>
    </xf>
    <xf numFmtId="0" fontId="0" fillId="0" borderId="0" xfId="0" applyFill="1"/>
    <xf numFmtId="0" fontId="2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4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7" fillId="0" borderId="0" xfId="0" applyFont="1"/>
    <xf numFmtId="0" fontId="28" fillId="0" borderId="0" xfId="0" applyFont="1"/>
    <xf numFmtId="49" fontId="29" fillId="0" borderId="12" xfId="0" applyNumberFormat="1" applyFont="1" applyBorder="1" applyAlignment="1">
      <alignment horizontal="center" vertical="top" wrapText="1"/>
    </xf>
    <xf numFmtId="0" fontId="31" fillId="10" borderId="12" xfId="0" applyFont="1" applyFill="1" applyBorder="1" applyAlignment="1" applyProtection="1">
      <alignment horizontal="center"/>
      <protection locked="0"/>
    </xf>
    <xf numFmtId="0" fontId="31" fillId="10" borderId="12" xfId="0" applyFont="1" applyFill="1" applyBorder="1" applyAlignment="1" applyProtection="1">
      <alignment horizontal="center" vertical="top" wrapText="1"/>
      <protection locked="0"/>
    </xf>
    <xf numFmtId="0" fontId="31" fillId="11" borderId="12" xfId="0" applyFont="1" applyFill="1" applyBorder="1" applyAlignment="1">
      <alignment horizontal="center" vertical="top" wrapText="1"/>
    </xf>
    <xf numFmtId="164" fontId="31" fillId="11" borderId="12" xfId="0" applyNumberFormat="1" applyFont="1" applyFill="1" applyBorder="1" applyAlignment="1">
      <alignment horizontal="center"/>
    </xf>
    <xf numFmtId="164" fontId="31" fillId="11" borderId="13" xfId="0" applyNumberFormat="1" applyFont="1" applyFill="1" applyBorder="1" applyAlignment="1">
      <alignment horizontal="center"/>
    </xf>
    <xf numFmtId="164" fontId="27" fillId="0" borderId="0" xfId="0" applyNumberFormat="1" applyFont="1"/>
    <xf numFmtId="0" fontId="32" fillId="8" borderId="12" xfId="0" applyFont="1" applyFill="1" applyBorder="1" applyAlignment="1">
      <alignment horizontal="center" vertical="center" wrapText="1"/>
    </xf>
    <xf numFmtId="164" fontId="33" fillId="8" borderId="12" xfId="0" applyNumberFormat="1" applyFont="1" applyFill="1" applyBorder="1" applyAlignment="1">
      <alignment horizontal="center" vertical="center"/>
    </xf>
    <xf numFmtId="164" fontId="31" fillId="8" borderId="13" xfId="0" applyNumberFormat="1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0" fillId="0" borderId="14" xfId="0" applyFill="1" applyBorder="1" applyAlignment="1"/>
    <xf numFmtId="164" fontId="35" fillId="11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1" fillId="0" borderId="0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Fill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/>
    <xf numFmtId="0" fontId="24" fillId="0" borderId="15" xfId="0" applyNumberFormat="1" applyFont="1" applyFill="1" applyBorder="1" applyAlignment="1">
      <alignment horizontal="center"/>
    </xf>
    <xf numFmtId="0" fontId="40" fillId="0" borderId="0" xfId="0" applyFont="1" applyFill="1" applyBorder="1"/>
    <xf numFmtId="0" fontId="0" fillId="0" borderId="0" xfId="0" applyBorder="1"/>
    <xf numFmtId="164" fontId="0" fillId="0" borderId="0" xfId="2" applyNumberFormat="1" applyFont="1"/>
    <xf numFmtId="0" fontId="0" fillId="0" borderId="0" xfId="0" applyFont="1" applyBorder="1"/>
    <xf numFmtId="0" fontId="0" fillId="0" borderId="10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1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2" fillId="0" borderId="0" xfId="0" applyNumberFormat="1" applyFont="1" applyBorder="1"/>
    <xf numFmtId="1" fontId="41" fillId="0" borderId="0" xfId="0" applyNumberFormat="1" applyFont="1" applyBorder="1"/>
    <xf numFmtId="1" fontId="41" fillId="0" borderId="0" xfId="2" applyNumberFormat="1" applyFont="1" applyBorder="1"/>
    <xf numFmtId="164" fontId="41" fillId="0" borderId="0" xfId="2" applyNumberFormat="1" applyFont="1" applyBorder="1"/>
    <xf numFmtId="1" fontId="41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1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1" xfId="0" applyFont="1" applyFill="1" applyBorder="1" applyAlignment="1">
      <alignment horizontal="center" vertical="center" textRotation="90" wrapText="1"/>
    </xf>
    <xf numFmtId="0" fontId="63" fillId="0" borderId="0" xfId="0" applyFont="1"/>
    <xf numFmtId="9" fontId="0" fillId="0" borderId="0" xfId="2" applyNumberFormat="1" applyFont="1"/>
    <xf numFmtId="9" fontId="0" fillId="0" borderId="0" xfId="0" applyNumberFormat="1"/>
    <xf numFmtId="0" fontId="64" fillId="0" borderId="0" xfId="0" applyFont="1"/>
    <xf numFmtId="0" fontId="31" fillId="10" borderId="17" xfId="0" applyFont="1" applyFill="1" applyBorder="1" applyAlignment="1" applyProtection="1">
      <alignment horizontal="center" vertical="top" wrapText="1"/>
      <protection locked="0"/>
    </xf>
    <xf numFmtId="0" fontId="16" fillId="0" borderId="15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26" fillId="35" borderId="0" xfId="0" applyFont="1" applyFill="1" applyBorder="1" applyAlignment="1"/>
    <xf numFmtId="0" fontId="1" fillId="35" borderId="0" xfId="0" applyFont="1" applyFill="1" applyBorder="1" applyAlignment="1"/>
    <xf numFmtId="0" fontId="11" fillId="35" borderId="0" xfId="0" applyFont="1" applyFill="1"/>
    <xf numFmtId="0" fontId="0" fillId="35" borderId="0" xfId="0" applyFill="1"/>
    <xf numFmtId="0" fontId="31" fillId="11" borderId="17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68" fillId="0" borderId="31" xfId="0" applyNumberFormat="1" applyFont="1" applyFill="1" applyBorder="1" applyAlignment="1">
      <alignment horizontal="center"/>
    </xf>
    <xf numFmtId="0" fontId="16" fillId="0" borderId="3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69" fillId="10" borderId="12" xfId="0" applyFont="1" applyFill="1" applyBorder="1" applyAlignment="1" applyProtection="1">
      <alignment horizontal="center" vertical="top" wrapText="1"/>
      <protection locked="0"/>
    </xf>
    <xf numFmtId="0" fontId="69" fillId="11" borderId="12" xfId="0" applyFont="1" applyFill="1" applyBorder="1" applyAlignment="1">
      <alignment horizontal="center" vertical="top" wrapText="1"/>
    </xf>
    <xf numFmtId="164" fontId="29" fillId="0" borderId="0" xfId="0" applyNumberFormat="1" applyFont="1"/>
    <xf numFmtId="0" fontId="29" fillId="0" borderId="0" xfId="0" applyFont="1"/>
    <xf numFmtId="0" fontId="31" fillId="11" borderId="30" xfId="0" applyFont="1" applyFill="1" applyBorder="1" applyAlignment="1">
      <alignment horizontal="center" vertical="top" wrapText="1"/>
    </xf>
    <xf numFmtId="0" fontId="31" fillId="10" borderId="30" xfId="0" applyFont="1" applyFill="1" applyBorder="1" applyAlignment="1" applyProtection="1">
      <alignment horizontal="center"/>
      <protection locked="0"/>
    </xf>
    <xf numFmtId="0" fontId="69" fillId="10" borderId="30" xfId="0" applyFont="1" applyFill="1" applyBorder="1" applyAlignment="1" applyProtection="1">
      <alignment horizontal="center"/>
      <protection locked="0"/>
    </xf>
    <xf numFmtId="0" fontId="67" fillId="10" borderId="30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65" fillId="0" borderId="0" xfId="0" applyFont="1" applyFill="1" applyBorder="1"/>
    <xf numFmtId="0" fontId="65" fillId="35" borderId="0" xfId="0" applyFont="1" applyFill="1" applyBorder="1"/>
    <xf numFmtId="0" fontId="11" fillId="0" borderId="0" xfId="0" applyFont="1"/>
    <xf numFmtId="0" fontId="0" fillId="38" borderId="1" xfId="0" applyFill="1" applyBorder="1"/>
    <xf numFmtId="1" fontId="6" fillId="38" borderId="1" xfId="0" applyNumberFormat="1" applyFont="1" applyFill="1" applyBorder="1" applyAlignment="1">
      <alignment horizontal="center"/>
    </xf>
    <xf numFmtId="0" fontId="3" fillId="38" borderId="15" xfId="0" applyFont="1" applyFill="1" applyBorder="1" applyAlignment="1" applyProtection="1">
      <alignment horizontal="center"/>
    </xf>
    <xf numFmtId="0" fontId="3" fillId="38" borderId="1" xfId="0" applyFont="1" applyFill="1" applyBorder="1" applyAlignment="1" applyProtection="1">
      <alignment horizontal="center"/>
    </xf>
    <xf numFmtId="0" fontId="3" fillId="38" borderId="1" xfId="0" applyFont="1" applyFill="1" applyBorder="1"/>
    <xf numFmtId="0" fontId="65" fillId="38" borderId="1" xfId="0" applyFont="1" applyFill="1" applyBorder="1" applyAlignment="1">
      <alignment vertical="center"/>
    </xf>
    <xf numFmtId="1" fontId="6" fillId="38" borderId="31" xfId="0" applyNumberFormat="1" applyFont="1" applyFill="1" applyBorder="1" applyAlignment="1">
      <alignment horizontal="center"/>
    </xf>
    <xf numFmtId="0" fontId="11" fillId="38" borderId="31" xfId="0" applyFont="1" applyFill="1" applyBorder="1" applyAlignment="1">
      <alignment horizontal="center"/>
    </xf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0" fillId="38" borderId="31" xfId="0" applyFill="1" applyBorder="1"/>
    <xf numFmtId="0" fontId="3" fillId="38" borderId="31" xfId="0" applyFont="1" applyFill="1" applyBorder="1" applyAlignment="1" applyProtection="1">
      <alignment horizontal="center"/>
    </xf>
    <xf numFmtId="0" fontId="3" fillId="38" borderId="35" xfId="0" applyFont="1" applyFill="1" applyBorder="1" applyAlignment="1" applyProtection="1">
      <alignment horizontal="center"/>
    </xf>
    <xf numFmtId="0" fontId="3" fillId="38" borderId="34" xfId="0" applyFont="1" applyFill="1" applyBorder="1" applyAlignment="1" applyProtection="1">
      <alignment horizontal="center"/>
    </xf>
    <xf numFmtId="0" fontId="3" fillId="38" borderId="31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1" fillId="0" borderId="0" xfId="0" applyFont="1" applyFill="1" applyBorder="1"/>
    <xf numFmtId="0" fontId="0" fillId="0" borderId="37" xfId="0" applyBorder="1"/>
    <xf numFmtId="0" fontId="24" fillId="0" borderId="37" xfId="0" applyNumberFormat="1" applyFont="1" applyFill="1" applyBorder="1" applyAlignment="1">
      <alignment horizontal="center"/>
    </xf>
    <xf numFmtId="0" fontId="23" fillId="0" borderId="37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37" xfId="0" applyNumberFormat="1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0" xfId="0" applyFont="1" applyFill="1" applyBorder="1"/>
    <xf numFmtId="3" fontId="0" fillId="0" borderId="0" xfId="0" applyNumberFormat="1"/>
    <xf numFmtId="3" fontId="65" fillId="38" borderId="37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37" xfId="0" applyNumberFormat="1" applyFont="1" applyFill="1" applyBorder="1"/>
    <xf numFmtId="0" fontId="3" fillId="38" borderId="37" xfId="0" applyFont="1" applyFill="1" applyBorder="1"/>
    <xf numFmtId="0" fontId="3" fillId="38" borderId="37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31" fillId="10" borderId="36" xfId="0" applyFont="1" applyFill="1" applyBorder="1" applyAlignment="1" applyProtection="1">
      <alignment horizontal="center"/>
      <protection locked="0"/>
    </xf>
    <xf numFmtId="0" fontId="31" fillId="10" borderId="40" xfId="0" applyFont="1" applyFill="1" applyBorder="1" applyAlignment="1" applyProtection="1">
      <alignment horizontal="center" vertical="top" wrapText="1"/>
      <protection locked="0"/>
    </xf>
    <xf numFmtId="0" fontId="31" fillId="10" borderId="36" xfId="0" applyFont="1" applyFill="1" applyBorder="1" applyAlignment="1" applyProtection="1">
      <alignment horizontal="center" vertical="top" wrapText="1"/>
      <protection locked="0"/>
    </xf>
    <xf numFmtId="0" fontId="31" fillId="11" borderId="36" xfId="0" applyFont="1" applyFill="1" applyBorder="1" applyAlignment="1">
      <alignment horizontal="center" vertical="top" wrapText="1"/>
    </xf>
    <xf numFmtId="0" fontId="26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/>
    <xf numFmtId="0" fontId="62" fillId="0" borderId="0" xfId="0" applyFont="1" applyAlignment="1">
      <alignment wrapText="1"/>
    </xf>
    <xf numFmtId="0" fontId="0" fillId="0" borderId="0" xfId="0" applyFont="1" applyAlignment="1"/>
    <xf numFmtId="0" fontId="70" fillId="0" borderId="0" xfId="0" applyFont="1" applyBorder="1" applyAlignment="1"/>
    <xf numFmtId="0" fontId="20" fillId="0" borderId="0" xfId="0" applyFont="1"/>
    <xf numFmtId="0" fontId="71" fillId="7" borderId="0" xfId="0" applyFont="1" applyFill="1"/>
    <xf numFmtId="0" fontId="2" fillId="4" borderId="37" xfId="0" applyFont="1" applyFill="1" applyBorder="1" applyAlignment="1">
      <alignment horizontal="center" vertical="center" wrapText="1"/>
    </xf>
    <xf numFmtId="0" fontId="1" fillId="0" borderId="0" xfId="0" applyFont="1"/>
    <xf numFmtId="0" fontId="10" fillId="0" borderId="46" xfId="0" applyFont="1" applyBorder="1"/>
    <xf numFmtId="1" fontId="10" fillId="0" borderId="41" xfId="0" applyNumberFormat="1" applyFont="1" applyBorder="1"/>
    <xf numFmtId="0" fontId="10" fillId="0" borderId="41" xfId="0" applyFont="1" applyBorder="1"/>
    <xf numFmtId="1" fontId="10" fillId="0" borderId="41" xfId="0" quotePrefix="1" applyNumberFormat="1" applyFont="1" applyBorder="1"/>
    <xf numFmtId="1" fontId="3" fillId="0" borderId="0" xfId="2" applyNumberFormat="1" applyFont="1"/>
    <xf numFmtId="164" fontId="3" fillId="0" borderId="0" xfId="2" applyNumberFormat="1" applyFont="1"/>
    <xf numFmtId="9" fontId="0" fillId="0" borderId="0" xfId="2" applyFont="1"/>
    <xf numFmtId="0" fontId="71" fillId="7" borderId="0" xfId="0" applyFont="1" applyFill="1" applyBorder="1"/>
    <xf numFmtId="0" fontId="18" fillId="0" borderId="48" xfId="0" applyFont="1" applyFill="1" applyBorder="1" applyAlignment="1">
      <alignment horizontal="left" vertical="center" wrapText="1"/>
    </xf>
    <xf numFmtId="0" fontId="69" fillId="10" borderId="36" xfId="0" applyFont="1" applyFill="1" applyBorder="1" applyAlignment="1" applyProtection="1">
      <alignment horizontal="center" vertical="top" wrapText="1"/>
      <protection locked="0"/>
    </xf>
    <xf numFmtId="49" fontId="79" fillId="53" borderId="70" xfId="0" applyNumberFormat="1" applyFont="1" applyFill="1" applyBorder="1" applyAlignment="1">
      <alignment horizontal="center" vertical="center" wrapText="1"/>
    </xf>
    <xf numFmtId="49" fontId="79" fillId="53" borderId="71" xfId="0" applyNumberFormat="1" applyFont="1" applyFill="1" applyBorder="1" applyAlignment="1">
      <alignment horizontal="center" vertical="center" wrapText="1"/>
    </xf>
    <xf numFmtId="49" fontId="79" fillId="54" borderId="71" xfId="0" applyNumberFormat="1" applyFont="1" applyFill="1" applyBorder="1" applyAlignment="1">
      <alignment horizontal="center" vertical="center" wrapText="1"/>
    </xf>
    <xf numFmtId="49" fontId="79" fillId="3" borderId="71" xfId="0" applyNumberFormat="1" applyFont="1" applyFill="1" applyBorder="1" applyAlignment="1">
      <alignment horizontal="center" vertical="center" wrapText="1"/>
    </xf>
    <xf numFmtId="49" fontId="79" fillId="55" borderId="71" xfId="0" applyNumberFormat="1" applyFont="1" applyFill="1" applyBorder="1" applyAlignment="1">
      <alignment horizontal="center" vertical="center" wrapText="1"/>
    </xf>
    <xf numFmtId="0" fontId="77" fillId="52" borderId="78" xfId="0" applyFont="1" applyFill="1" applyBorder="1" applyAlignment="1">
      <alignment horizontal="center" vertical="center" wrapText="1"/>
    </xf>
    <xf numFmtId="49" fontId="77" fillId="52" borderId="78" xfId="0" applyNumberFormat="1" applyFont="1" applyFill="1" applyBorder="1" applyAlignment="1">
      <alignment horizontal="center" vertical="center" wrapText="1"/>
    </xf>
    <xf numFmtId="0" fontId="3" fillId="56" borderId="1" xfId="0" applyFont="1" applyFill="1" applyBorder="1" applyAlignment="1">
      <alignment horizontal="left" vertical="center"/>
    </xf>
    <xf numFmtId="0" fontId="3" fillId="56" borderId="26" xfId="0" applyFont="1" applyFill="1" applyBorder="1" applyAlignment="1" applyProtection="1">
      <alignment horizontal="left"/>
    </xf>
    <xf numFmtId="0" fontId="3" fillId="56" borderId="15" xfId="0" applyFont="1" applyFill="1" applyBorder="1" applyAlignment="1" applyProtection="1">
      <alignment horizontal="left"/>
    </xf>
    <xf numFmtId="0" fontId="3" fillId="56" borderId="0" xfId="0" applyFont="1" applyFill="1" applyAlignment="1">
      <alignment horizontal="left"/>
    </xf>
    <xf numFmtId="0" fontId="3" fillId="56" borderId="15" xfId="0" applyFont="1" applyFill="1" applyBorder="1" applyAlignment="1">
      <alignment horizontal="left"/>
    </xf>
    <xf numFmtId="0" fontId="65" fillId="56" borderId="26" xfId="0" applyFont="1" applyFill="1" applyBorder="1" applyAlignment="1" applyProtection="1">
      <alignment horizontal="left"/>
    </xf>
    <xf numFmtId="0" fontId="65" fillId="56" borderId="15" xfId="0" applyFont="1" applyFill="1" applyBorder="1" applyAlignment="1" applyProtection="1">
      <alignment horizontal="left"/>
    </xf>
    <xf numFmtId="0" fontId="65" fillId="56" borderId="0" xfId="0" applyFont="1" applyFill="1" applyAlignment="1">
      <alignment horizontal="left"/>
    </xf>
    <xf numFmtId="0" fontId="65" fillId="56" borderId="15" xfId="0" applyFont="1" applyFill="1" applyBorder="1" applyAlignment="1">
      <alignment horizontal="left"/>
    </xf>
    <xf numFmtId="0" fontId="3" fillId="56" borderId="1" xfId="0" applyFont="1" applyFill="1" applyBorder="1" applyAlignment="1" applyProtection="1">
      <alignment horizontal="left"/>
    </xf>
    <xf numFmtId="0" fontId="3" fillId="56" borderId="1" xfId="0" applyFont="1" applyFill="1" applyBorder="1" applyAlignment="1">
      <alignment horizontal="left"/>
    </xf>
    <xf numFmtId="3" fontId="0" fillId="0" borderId="37" xfId="0" applyNumberFormat="1" applyBorder="1"/>
    <xf numFmtId="1" fontId="10" fillId="0" borderId="0" xfId="0" applyNumberFormat="1" applyFont="1"/>
    <xf numFmtId="1" fontId="0" fillId="0" borderId="10" xfId="0" applyNumberFormat="1" applyBorder="1"/>
    <xf numFmtId="2" fontId="0" fillId="0" borderId="0" xfId="0" applyNumberFormat="1"/>
    <xf numFmtId="49" fontId="30" fillId="9" borderId="71" xfId="0" applyNumberFormat="1" applyFont="1" applyFill="1" applyBorder="1" applyAlignment="1">
      <alignment horizontal="center" vertical="center" wrapText="1"/>
    </xf>
    <xf numFmtId="0" fontId="80" fillId="0" borderId="0" xfId="0" applyFont="1" applyAlignment="1">
      <alignment vertical="center" wrapText="1"/>
    </xf>
    <xf numFmtId="0" fontId="77" fillId="0" borderId="0" xfId="0" applyFont="1"/>
    <xf numFmtId="0" fontId="0" fillId="0" borderId="0" xfId="0" applyAlignment="1">
      <alignment horizontal="center" vertical="center" wrapText="1"/>
    </xf>
    <xf numFmtId="0" fontId="0" fillId="0" borderId="48" xfId="0" applyBorder="1"/>
    <xf numFmtId="0" fontId="0" fillId="59" borderId="48" xfId="0" applyFill="1" applyBorder="1"/>
    <xf numFmtId="0" fontId="0" fillId="0" borderId="1" xfId="0" applyBorder="1"/>
    <xf numFmtId="0" fontId="0" fillId="59" borderId="1" xfId="0" applyFill="1" applyBorder="1"/>
    <xf numFmtId="0" fontId="31" fillId="10" borderId="13" xfId="0" applyFont="1" applyFill="1" applyBorder="1" applyAlignment="1" applyProtection="1">
      <alignment horizontal="center" vertical="top" wrapText="1"/>
      <protection locked="0"/>
    </xf>
    <xf numFmtId="0" fontId="31" fillId="10" borderId="82" xfId="0" applyFont="1" applyFill="1" applyBorder="1" applyAlignment="1" applyProtection="1">
      <alignment horizontal="center" vertical="top" wrapText="1"/>
      <protection locked="0"/>
    </xf>
    <xf numFmtId="0" fontId="69" fillId="10" borderId="82" xfId="0" applyFont="1" applyFill="1" applyBorder="1" applyAlignment="1" applyProtection="1">
      <alignment horizontal="center" vertical="top" wrapText="1"/>
      <protection locked="0"/>
    </xf>
    <xf numFmtId="0" fontId="31" fillId="10" borderId="82" xfId="0" applyFont="1" applyFill="1" applyBorder="1" applyAlignment="1" applyProtection="1">
      <alignment horizontal="center"/>
      <protection locked="0"/>
    </xf>
    <xf numFmtId="0" fontId="32" fillId="8" borderId="8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31" fillId="11" borderId="82" xfId="0" applyNumberFormat="1" applyFont="1" applyFill="1" applyBorder="1" applyAlignment="1">
      <alignment horizontal="center"/>
    </xf>
    <xf numFmtId="164" fontId="33" fillId="8" borderId="82" xfId="0" applyNumberFormat="1" applyFont="1" applyFill="1" applyBorder="1" applyAlignment="1">
      <alignment horizontal="center" vertical="center"/>
    </xf>
    <xf numFmtId="0" fontId="0" fillId="0" borderId="83" xfId="0" applyFill="1" applyBorder="1" applyAlignment="1"/>
    <xf numFmtId="0" fontId="31" fillId="11" borderId="82" xfId="0" applyFont="1" applyFill="1" applyBorder="1" applyAlignment="1">
      <alignment horizontal="center" vertical="top" wrapText="1"/>
    </xf>
    <xf numFmtId="0" fontId="11" fillId="0" borderId="0" xfId="0" applyFont="1" applyFill="1"/>
    <xf numFmtId="0" fontId="3" fillId="38" borderId="48" xfId="0" applyFont="1" applyFill="1" applyBorder="1" applyAlignment="1" applyProtection="1">
      <alignment horizontal="center"/>
    </xf>
    <xf numFmtId="0" fontId="0" fillId="0" borderId="0" xfId="0" applyFont="1" applyFill="1" applyBorder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29" fillId="0" borderId="0" xfId="0" applyNumberFormat="1" applyFont="1" applyAlignment="1">
      <alignment horizontal="center"/>
    </xf>
    <xf numFmtId="0" fontId="1" fillId="0" borderId="85" xfId="0" applyFont="1" applyBorder="1"/>
    <xf numFmtId="0" fontId="1" fillId="0" borderId="86" xfId="0" applyFont="1" applyBorder="1"/>
    <xf numFmtId="0" fontId="1" fillId="0" borderId="87" xfId="0" applyFont="1" applyBorder="1"/>
    <xf numFmtId="0" fontId="9" fillId="35" borderId="41" xfId="0" applyFont="1" applyFill="1" applyBorder="1" applyAlignment="1">
      <alignment horizontal="center"/>
    </xf>
    <xf numFmtId="0" fontId="65" fillId="35" borderId="4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top"/>
    </xf>
    <xf numFmtId="0" fontId="1" fillId="0" borderId="41" xfId="0" applyFont="1" applyBorder="1" applyAlignment="1">
      <alignment vertical="top" wrapText="1"/>
    </xf>
    <xf numFmtId="0" fontId="1" fillId="0" borderId="46" xfId="0" applyFont="1" applyBorder="1" applyAlignment="1">
      <alignment vertical="top" wrapText="1"/>
    </xf>
    <xf numFmtId="0" fontId="1" fillId="40" borderId="41" xfId="0" applyFont="1" applyFill="1" applyBorder="1" applyAlignment="1">
      <alignment vertical="top" wrapText="1"/>
    </xf>
    <xf numFmtId="0" fontId="1" fillId="44" borderId="41" xfId="0" applyFont="1" applyFill="1" applyBorder="1" applyAlignment="1">
      <alignment vertical="top" wrapText="1"/>
    </xf>
    <xf numFmtId="164" fontId="1" fillId="39" borderId="0" xfId="2" applyNumberFormat="1" applyFont="1" applyFill="1" applyAlignment="1">
      <alignment vertical="top" wrapText="1"/>
    </xf>
    <xf numFmtId="9" fontId="1" fillId="39" borderId="0" xfId="2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9" fillId="35" borderId="41" xfId="0" applyFont="1" applyFill="1" applyBorder="1" applyAlignment="1">
      <alignment horizontal="center"/>
    </xf>
    <xf numFmtId="0" fontId="65" fillId="35" borderId="41" xfId="0" applyFont="1" applyFill="1" applyBorder="1" applyAlignment="1">
      <alignment horizontal="center"/>
    </xf>
    <xf numFmtId="0" fontId="4" fillId="3" borderId="80" xfId="0" applyFont="1" applyFill="1" applyBorder="1" applyAlignment="1">
      <alignment horizontal="center" vertical="center"/>
    </xf>
    <xf numFmtId="0" fontId="77" fillId="61" borderId="1" xfId="0" applyFont="1" applyFill="1" applyBorder="1" applyAlignment="1">
      <alignment horizontal="center" vertical="center" textRotation="90" wrapText="1"/>
    </xf>
    <xf numFmtId="0" fontId="76" fillId="61" borderId="1" xfId="0" applyFont="1" applyFill="1" applyBorder="1" applyAlignment="1">
      <alignment horizontal="center" vertical="center" textRotation="90" wrapText="1"/>
    </xf>
    <xf numFmtId="0" fontId="77" fillId="3" borderId="1" xfId="0" applyFont="1" applyFill="1" applyBorder="1" applyAlignment="1">
      <alignment horizontal="center" vertical="center" textRotation="90" wrapText="1"/>
    </xf>
    <xf numFmtId="0" fontId="9" fillId="35" borderId="41" xfId="0" applyFont="1" applyFill="1" applyBorder="1" applyAlignment="1">
      <alignment horizontal="center" vertical="center"/>
    </xf>
    <xf numFmtId="164" fontId="3" fillId="38" borderId="48" xfId="0" applyNumberFormat="1" applyFont="1" applyFill="1" applyBorder="1" applyAlignment="1" applyProtection="1">
      <alignment horizontal="center"/>
    </xf>
    <xf numFmtId="164" fontId="3" fillId="38" borderId="1" xfId="0" applyNumberFormat="1" applyFont="1" applyFill="1" applyBorder="1" applyAlignment="1" applyProtection="1">
      <alignment horizontal="center"/>
    </xf>
    <xf numFmtId="0" fontId="65" fillId="38" borderId="35" xfId="186" applyFont="1" applyFill="1" applyBorder="1" applyAlignment="1" applyProtection="1">
      <alignment horizontal="center"/>
    </xf>
    <xf numFmtId="0" fontId="65" fillId="38" borderId="48" xfId="186" applyFont="1" applyFill="1" applyBorder="1" applyAlignment="1" applyProtection="1">
      <alignment horizontal="center"/>
    </xf>
    <xf numFmtId="0" fontId="65" fillId="38" borderId="1" xfId="0" applyFont="1" applyFill="1" applyBorder="1" applyAlignment="1" applyProtection="1">
      <alignment horizontal="center"/>
    </xf>
    <xf numFmtId="0" fontId="65" fillId="0" borderId="0" xfId="0" applyFont="1"/>
    <xf numFmtId="0" fontId="15" fillId="2" borderId="1" xfId="0" applyFont="1" applyFill="1" applyBorder="1" applyAlignment="1">
      <alignment horizontal="center" vertical="center" textRotation="90" wrapText="1"/>
    </xf>
    <xf numFmtId="0" fontId="6" fillId="2" borderId="15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7" borderId="9" xfId="0" applyFont="1" applyFill="1" applyBorder="1"/>
    <xf numFmtId="0" fontId="0" fillId="7" borderId="0" xfId="0" applyFont="1" applyFill="1"/>
    <xf numFmtId="0" fontId="0" fillId="43" borderId="9" xfId="0" applyFont="1" applyFill="1" applyBorder="1"/>
    <xf numFmtId="0" fontId="0" fillId="43" borderId="0" xfId="0" applyFont="1" applyFill="1"/>
    <xf numFmtId="0" fontId="0" fillId="43" borderId="10" xfId="0" applyFont="1" applyFill="1" applyBorder="1"/>
    <xf numFmtId="0" fontId="0" fillId="39" borderId="79" xfId="0" applyFont="1" applyFill="1" applyBorder="1"/>
    <xf numFmtId="0" fontId="0" fillId="39" borderId="80" xfId="0" applyFont="1" applyFill="1" applyBorder="1"/>
    <xf numFmtId="0" fontId="0" fillId="39" borderId="81" xfId="0" applyFont="1" applyFill="1" applyBorder="1"/>
    <xf numFmtId="0" fontId="9" fillId="35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top" wrapText="1"/>
    </xf>
    <xf numFmtId="0" fontId="18" fillId="0" borderId="3" xfId="0" applyFont="1" applyFill="1" applyBorder="1" applyAlignment="1">
      <alignment horizontal="left" vertical="top" wrapText="1"/>
    </xf>
    <xf numFmtId="0" fontId="18" fillId="0" borderId="48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0" fillId="38" borderId="0" xfId="0" applyFill="1" applyAlignment="1">
      <alignment horizontal="center"/>
    </xf>
    <xf numFmtId="0" fontId="63" fillId="0" borderId="0" xfId="0" applyFont="1" applyAlignment="1">
      <alignment wrapText="1"/>
    </xf>
    <xf numFmtId="0" fontId="1" fillId="55" borderId="81" xfId="0" applyFont="1" applyFill="1" applyBorder="1" applyAlignment="1">
      <alignment vertical="top" wrapText="1"/>
    </xf>
    <xf numFmtId="0" fontId="1" fillId="55" borderId="1" xfId="0" applyFont="1" applyFill="1" applyBorder="1" applyAlignment="1">
      <alignment vertical="top" wrapText="1"/>
    </xf>
    <xf numFmtId="164" fontId="1" fillId="40" borderId="0" xfId="2" applyNumberFormat="1" applyFont="1" applyFill="1" applyAlignment="1">
      <alignment vertical="top"/>
    </xf>
    <xf numFmtId="164" fontId="1" fillId="40" borderId="79" xfId="2" applyNumberFormat="1" applyFont="1" applyFill="1" applyBorder="1" applyAlignment="1">
      <alignment vertical="top" wrapText="1"/>
    </xf>
    <xf numFmtId="164" fontId="1" fillId="40" borderId="81" xfId="2" applyNumberFormat="1" applyFont="1" applyFill="1" applyBorder="1" applyAlignment="1">
      <alignment vertical="top" wrapText="1"/>
    </xf>
    <xf numFmtId="0" fontId="1" fillId="40" borderId="81" xfId="0" applyFont="1" applyFill="1" applyBorder="1" applyAlignment="1">
      <alignment vertical="top" wrapText="1"/>
    </xf>
    <xf numFmtId="164" fontId="1" fillId="40" borderId="1" xfId="2" applyNumberFormat="1" applyFont="1" applyFill="1" applyBorder="1" applyAlignment="1">
      <alignment vertical="top" wrapText="1"/>
    </xf>
    <xf numFmtId="0" fontId="0" fillId="57" borderId="0" xfId="0" applyFill="1"/>
    <xf numFmtId="1" fontId="0" fillId="57" borderId="10" xfId="0" applyNumberFormat="1" applyFill="1" applyBorder="1"/>
    <xf numFmtId="1" fontId="3" fillId="57" borderId="0" xfId="2" applyNumberFormat="1" applyFont="1" applyFill="1"/>
    <xf numFmtId="1" fontId="0" fillId="57" borderId="0" xfId="0" applyNumberFormat="1" applyFill="1"/>
    <xf numFmtId="164" fontId="3" fillId="57" borderId="0" xfId="2" applyNumberFormat="1" applyFont="1" applyFill="1"/>
    <xf numFmtId="164" fontId="0" fillId="57" borderId="0" xfId="2" applyNumberFormat="1" applyFont="1" applyFill="1"/>
    <xf numFmtId="2" fontId="0" fillId="57" borderId="0" xfId="0" applyNumberFormat="1" applyFill="1"/>
    <xf numFmtId="9" fontId="0" fillId="57" borderId="0" xfId="2" applyFont="1" applyFill="1"/>
    <xf numFmtId="1" fontId="0" fillId="57" borderId="0" xfId="2" applyNumberFormat="1" applyFont="1" applyFill="1"/>
    <xf numFmtId="3" fontId="0" fillId="57" borderId="0" xfId="0" applyNumberFormat="1" applyFill="1"/>
    <xf numFmtId="164" fontId="0" fillId="57" borderId="0" xfId="0" applyNumberForma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1" fontId="29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56" borderId="48" xfId="0" applyFont="1" applyFill="1" applyBorder="1" applyAlignment="1">
      <alignment horizontal="left"/>
    </xf>
    <xf numFmtId="0" fontId="3" fillId="56" borderId="92" xfId="0" applyFont="1" applyFill="1" applyBorder="1" applyAlignment="1">
      <alignment horizontal="left"/>
    </xf>
    <xf numFmtId="0" fontId="3" fillId="56" borderId="0" xfId="0" applyFont="1" applyFill="1" applyBorder="1" applyAlignment="1">
      <alignment horizontal="left"/>
    </xf>
    <xf numFmtId="0" fontId="82" fillId="56" borderId="9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82" fillId="56" borderId="15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" fontId="65" fillId="56" borderId="92" xfId="0" applyNumberFormat="1" applyFont="1" applyFill="1" applyBorder="1" applyAlignment="1">
      <alignment horizontal="left"/>
    </xf>
    <xf numFmtId="1" fontId="65" fillId="0" borderId="0" xfId="0" applyNumberFormat="1" applyFont="1" applyAlignment="1">
      <alignment horizontal="center"/>
    </xf>
    <xf numFmtId="0" fontId="65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65" fillId="56" borderId="15" xfId="0" applyNumberFormat="1" applyFont="1" applyFill="1" applyBorder="1" applyAlignment="1">
      <alignment horizontal="left"/>
    </xf>
    <xf numFmtId="1" fontId="3" fillId="56" borderId="1" xfId="0" applyNumberFormat="1" applyFont="1" applyFill="1" applyBorder="1" applyAlignment="1">
      <alignment horizontal="left"/>
    </xf>
    <xf numFmtId="1" fontId="83" fillId="56" borderId="1" xfId="0" applyNumberFormat="1" applyFont="1" applyFill="1" applyBorder="1" applyAlignment="1">
      <alignment horizontal="left"/>
    </xf>
    <xf numFmtId="0" fontId="3" fillId="0" borderId="8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7" fillId="0" borderId="48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0" fillId="7" borderId="0" xfId="0" applyFill="1"/>
    <xf numFmtId="0" fontId="84" fillId="0" borderId="0" xfId="0" applyFont="1"/>
    <xf numFmtId="0" fontId="84" fillId="7" borderId="0" xfId="0" applyFont="1" applyFill="1"/>
    <xf numFmtId="0" fontId="0" fillId="0" borderId="0" xfId="0" applyAlignment="1">
      <alignment horizontal="center"/>
    </xf>
    <xf numFmtId="0" fontId="2" fillId="4" borderId="92" xfId="0" applyFont="1" applyFill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2" fillId="5" borderId="92" xfId="0" applyFont="1" applyFill="1" applyBorder="1" applyAlignment="1">
      <alignment horizontal="center" vertical="center" wrapText="1"/>
    </xf>
    <xf numFmtId="0" fontId="2" fillId="6" borderId="92" xfId="0" applyFont="1" applyFill="1" applyBorder="1" applyAlignment="1">
      <alignment horizontal="center" vertical="center" wrapText="1"/>
    </xf>
    <xf numFmtId="0" fontId="3" fillId="0" borderId="92" xfId="0" applyFont="1" applyFill="1" applyBorder="1" applyAlignment="1">
      <alignment horizontal="center" vertical="center" wrapText="1"/>
    </xf>
    <xf numFmtId="0" fontId="65" fillId="56" borderId="92" xfId="0" applyFont="1" applyFill="1" applyBorder="1" applyAlignment="1">
      <alignment horizontal="left"/>
    </xf>
    <xf numFmtId="0" fontId="0" fillId="57" borderId="92" xfId="0" applyFill="1" applyBorder="1" applyAlignment="1">
      <alignment horizontal="center" vertical="center" wrapText="1"/>
    </xf>
    <xf numFmtId="0" fontId="0" fillId="62" borderId="92" xfId="0" applyFill="1" applyBorder="1" applyAlignment="1">
      <alignment horizontal="center" vertical="center" wrapText="1"/>
    </xf>
    <xf numFmtId="0" fontId="2" fillId="13" borderId="92" xfId="0" applyFont="1" applyFill="1" applyBorder="1" applyAlignment="1">
      <alignment horizontal="center" vertical="center" wrapText="1"/>
    </xf>
    <xf numFmtId="0" fontId="2" fillId="62" borderId="92" xfId="0" applyFont="1" applyFill="1" applyBorder="1" applyAlignment="1">
      <alignment horizontal="center" vertical="center" wrapText="1"/>
    </xf>
    <xf numFmtId="0" fontId="0" fillId="58" borderId="93" xfId="0" applyFill="1" applyBorder="1" applyAlignment="1">
      <alignment horizontal="center" vertical="center" wrapText="1"/>
    </xf>
    <xf numFmtId="0" fontId="0" fillId="58" borderId="94" xfId="0" applyFill="1" applyBorder="1" applyAlignment="1">
      <alignment horizontal="center" vertical="center" wrapText="1"/>
    </xf>
    <xf numFmtId="0" fontId="0" fillId="58" borderId="94" xfId="0" applyFont="1" applyFill="1" applyBorder="1" applyAlignment="1">
      <alignment horizontal="center" vertical="center" wrapText="1"/>
    </xf>
    <xf numFmtId="0" fontId="0" fillId="60" borderId="93" xfId="0" applyFill="1" applyBorder="1" applyAlignment="1">
      <alignment horizontal="center" vertical="center" wrapText="1"/>
    </xf>
    <xf numFmtId="0" fontId="0" fillId="60" borderId="94" xfId="0" applyFill="1" applyBorder="1" applyAlignment="1">
      <alignment horizontal="center" vertical="center" wrapText="1"/>
    </xf>
    <xf numFmtId="0" fontId="0" fillId="60" borderId="94" xfId="0" applyFont="1" applyFill="1" applyBorder="1" applyAlignment="1">
      <alignment horizontal="center" vertical="center" wrapText="1"/>
    </xf>
    <xf numFmtId="0" fontId="31" fillId="10" borderId="98" xfId="0" applyFont="1" applyFill="1" applyBorder="1" applyAlignment="1" applyProtection="1">
      <alignment horizontal="center" vertical="top" wrapText="1"/>
      <protection locked="0"/>
    </xf>
    <xf numFmtId="0" fontId="69" fillId="10" borderId="98" xfId="0" applyFont="1" applyFill="1" applyBorder="1" applyAlignment="1" applyProtection="1">
      <alignment horizontal="center" vertical="top" wrapText="1"/>
      <protection locked="0"/>
    </xf>
    <xf numFmtId="49" fontId="79" fillId="64" borderId="71" xfId="0" applyNumberFormat="1" applyFont="1" applyFill="1" applyBorder="1" applyAlignment="1">
      <alignment horizontal="center" vertical="center" wrapText="1"/>
    </xf>
    <xf numFmtId="0" fontId="15" fillId="40" borderId="88" xfId="0" applyFont="1" applyFill="1" applyBorder="1" applyAlignment="1">
      <alignment horizontal="center" vertical="center" wrapText="1"/>
    </xf>
    <xf numFmtId="0" fontId="0" fillId="0" borderId="99" xfId="0" applyFont="1" applyFill="1" applyBorder="1" applyAlignment="1"/>
    <xf numFmtId="0" fontId="0" fillId="0" borderId="100" xfId="0" applyFont="1" applyFill="1" applyBorder="1" applyAlignment="1"/>
    <xf numFmtId="0" fontId="85" fillId="0" borderId="101" xfId="0" applyFont="1" applyFill="1" applyBorder="1" applyAlignment="1"/>
    <xf numFmtId="0" fontId="1" fillId="0" borderId="99" xfId="0" applyFont="1" applyFill="1" applyBorder="1" applyAlignment="1"/>
    <xf numFmtId="0" fontId="1" fillId="0" borderId="100" xfId="0" applyFont="1" applyFill="1" applyBorder="1" applyAlignment="1"/>
    <xf numFmtId="0" fontId="0" fillId="0" borderId="101" xfId="0" applyFont="1" applyFill="1" applyBorder="1" applyAlignment="1"/>
    <xf numFmtId="49" fontId="0" fillId="0" borderId="0" xfId="0" applyNumberFormat="1" applyFont="1" applyFill="1" applyBorder="1"/>
    <xf numFmtId="14" fontId="0" fillId="0" borderId="56" xfId="0" applyNumberFormat="1" applyFont="1" applyFill="1" applyBorder="1"/>
    <xf numFmtId="14" fontId="0" fillId="0" borderId="55" xfId="0" applyNumberFormat="1" applyFont="1" applyFill="1" applyBorder="1"/>
    <xf numFmtId="0" fontId="0" fillId="0" borderId="56" xfId="0" applyFont="1" applyFill="1" applyBorder="1"/>
    <xf numFmtId="0" fontId="0" fillId="0" borderId="54" xfId="0" applyFont="1" applyFill="1" applyBorder="1"/>
    <xf numFmtId="0" fontId="0" fillId="0" borderId="9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101" xfId="0" applyFont="1" applyFill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1" fillId="0" borderId="99" xfId="0" applyFont="1" applyFill="1" applyBorder="1"/>
    <xf numFmtId="0" fontId="1" fillId="0" borderId="85" xfId="0" applyFont="1" applyFill="1" applyBorder="1"/>
    <xf numFmtId="0" fontId="1" fillId="0" borderId="87" xfId="0" applyFont="1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49" xfId="0" applyBorder="1"/>
    <xf numFmtId="0" fontId="0" fillId="0" borderId="56" xfId="0" applyBorder="1"/>
    <xf numFmtId="0" fontId="0" fillId="0" borderId="54" xfId="0" applyBorder="1"/>
    <xf numFmtId="0" fontId="0" fillId="0" borderId="55" xfId="0" applyBorder="1"/>
    <xf numFmtId="0" fontId="0" fillId="7" borderId="0" xfId="0" applyFill="1" applyAlignment="1"/>
    <xf numFmtId="0" fontId="20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4" fillId="11" borderId="2" xfId="0" applyFont="1" applyFill="1" applyBorder="1" applyAlignment="1">
      <alignment horizontal="left" vertical="center"/>
    </xf>
    <xf numFmtId="0" fontId="34" fillId="11" borderId="7" xfId="0" applyFont="1" applyFill="1" applyBorder="1" applyAlignment="1">
      <alignment horizontal="left" vertical="center"/>
    </xf>
    <xf numFmtId="0" fontId="34" fillId="11" borderId="8" xfId="0" applyFont="1" applyFill="1" applyBorder="1" applyAlignment="1">
      <alignment horizontal="left" vertical="center"/>
    </xf>
    <xf numFmtId="0" fontId="34" fillId="11" borderId="2" xfId="0" applyFont="1" applyFill="1" applyBorder="1" applyAlignment="1">
      <alignment horizontal="left" vertical="center" wrapText="1"/>
    </xf>
    <xf numFmtId="0" fontId="34" fillId="11" borderId="7" xfId="0" applyFont="1" applyFill="1" applyBorder="1" applyAlignment="1">
      <alignment horizontal="left" vertical="center" wrapText="1"/>
    </xf>
    <xf numFmtId="0" fontId="34" fillId="11" borderId="8" xfId="0" applyFont="1" applyFill="1" applyBorder="1" applyAlignment="1">
      <alignment horizontal="left" vertical="center" wrapText="1"/>
    </xf>
    <xf numFmtId="49" fontId="76" fillId="52" borderId="62" xfId="0" applyNumberFormat="1" applyFont="1" applyFill="1" applyBorder="1" applyAlignment="1">
      <alignment horizontal="center" vertical="center" wrapText="1"/>
    </xf>
    <xf numFmtId="49" fontId="76" fillId="52" borderId="74" xfId="0" applyNumberFormat="1" applyFont="1" applyFill="1" applyBorder="1" applyAlignment="1">
      <alignment horizontal="center" vertical="center" wrapText="1"/>
    </xf>
    <xf numFmtId="0" fontId="78" fillId="45" borderId="57" xfId="0" applyNumberFormat="1" applyFont="1" applyFill="1" applyBorder="1" applyAlignment="1">
      <alignment horizontal="center" vertical="center" wrapText="1"/>
    </xf>
    <xf numFmtId="0" fontId="78" fillId="45" borderId="69" xfId="0" applyNumberFormat="1" applyFont="1" applyFill="1" applyBorder="1" applyAlignment="1">
      <alignment horizontal="center" vertical="center" wrapText="1"/>
    </xf>
    <xf numFmtId="49" fontId="78" fillId="45" borderId="57" xfId="0" applyNumberFormat="1" applyFont="1" applyFill="1" applyBorder="1" applyAlignment="1">
      <alignment horizontal="center" vertical="center" wrapText="1"/>
    </xf>
    <xf numFmtId="49" fontId="78" fillId="45" borderId="69" xfId="0" applyNumberFormat="1" applyFont="1" applyFill="1" applyBorder="1" applyAlignment="1">
      <alignment horizontal="center" vertical="center" wrapText="1"/>
    </xf>
    <xf numFmtId="49" fontId="78" fillId="48" borderId="58" xfId="0" applyNumberFormat="1" applyFont="1" applyFill="1" applyBorder="1" applyAlignment="1">
      <alignment horizontal="center" vertical="center" wrapText="1"/>
    </xf>
    <xf numFmtId="49" fontId="78" fillId="48" borderId="59" xfId="0" applyNumberFormat="1" applyFont="1" applyFill="1" applyBorder="1" applyAlignment="1">
      <alignment horizontal="center" vertical="center" wrapText="1"/>
    </xf>
    <xf numFmtId="49" fontId="78" fillId="49" borderId="59" xfId="0" applyNumberFormat="1" applyFont="1" applyFill="1" applyBorder="1" applyAlignment="1">
      <alignment horizontal="center" vertical="center"/>
    </xf>
    <xf numFmtId="49" fontId="78" fillId="50" borderId="59" xfId="0" applyNumberFormat="1" applyFont="1" applyFill="1" applyBorder="1" applyAlignment="1">
      <alignment horizontal="center" vertical="center" wrapText="1"/>
    </xf>
    <xf numFmtId="49" fontId="76" fillId="51" borderId="60" xfId="0" applyNumberFormat="1" applyFont="1" applyFill="1" applyBorder="1" applyAlignment="1">
      <alignment horizontal="center" vertical="center" wrapText="1"/>
    </xf>
    <xf numFmtId="49" fontId="76" fillId="51" borderId="72" xfId="0" applyNumberFormat="1" applyFont="1" applyFill="1" applyBorder="1" applyAlignment="1">
      <alignment horizontal="center" vertical="center" wrapText="1"/>
    </xf>
    <xf numFmtId="49" fontId="76" fillId="52" borderId="61" xfId="0" applyNumberFormat="1" applyFont="1" applyFill="1" applyBorder="1" applyAlignment="1">
      <alignment horizontal="center" vertical="center" wrapText="1"/>
    </xf>
    <xf numFmtId="49" fontId="76" fillId="52" borderId="73" xfId="0" applyNumberFormat="1" applyFont="1" applyFill="1" applyBorder="1" applyAlignment="1">
      <alignment horizontal="center" vertical="center" wrapText="1"/>
    </xf>
    <xf numFmtId="49" fontId="76" fillId="52" borderId="63" xfId="0" applyNumberFormat="1" applyFont="1" applyFill="1" applyBorder="1" applyAlignment="1">
      <alignment horizontal="center" vertical="center" wrapText="1"/>
    </xf>
    <xf numFmtId="49" fontId="76" fillId="52" borderId="75" xfId="0" applyNumberFormat="1" applyFont="1" applyFill="1" applyBorder="1" applyAlignment="1">
      <alignment horizontal="center" vertical="center" wrapText="1"/>
    </xf>
    <xf numFmtId="49" fontId="76" fillId="52" borderId="64" xfId="0" applyNumberFormat="1" applyFont="1" applyFill="1" applyBorder="1" applyAlignment="1">
      <alignment horizontal="center" vertical="center" wrapText="1"/>
    </xf>
    <xf numFmtId="49" fontId="76" fillId="52" borderId="76" xfId="0" applyNumberFormat="1" applyFont="1" applyFill="1" applyBorder="1" applyAlignment="1">
      <alignment horizontal="center" vertical="center" wrapText="1"/>
    </xf>
    <xf numFmtId="49" fontId="76" fillId="52" borderId="65" xfId="0" applyNumberFormat="1" applyFont="1" applyFill="1" applyBorder="1" applyAlignment="1">
      <alignment horizontal="center" vertical="center" wrapText="1"/>
    </xf>
    <xf numFmtId="49" fontId="76" fillId="52" borderId="77" xfId="0" applyNumberFormat="1" applyFont="1" applyFill="1" applyBorder="1" applyAlignment="1">
      <alignment horizontal="center" vertical="center" wrapText="1"/>
    </xf>
    <xf numFmtId="49" fontId="76" fillId="52" borderId="66" xfId="0" applyNumberFormat="1" applyFont="1" applyFill="1" applyBorder="1" applyAlignment="1">
      <alignment horizontal="center" vertical="center" wrapText="1"/>
    </xf>
    <xf numFmtId="49" fontId="76" fillId="52" borderId="67" xfId="0" applyNumberFormat="1" applyFont="1" applyFill="1" applyBorder="1" applyAlignment="1">
      <alignment horizontal="center" vertical="center" wrapText="1"/>
    </xf>
    <xf numFmtId="49" fontId="76" fillId="52" borderId="68" xfId="0" applyNumberFormat="1" applyFont="1" applyFill="1" applyBorder="1" applyAlignment="1">
      <alignment horizontal="center" vertical="center" wrapText="1"/>
    </xf>
    <xf numFmtId="0" fontId="75" fillId="45" borderId="0" xfId="0" applyFont="1" applyFill="1" applyBorder="1" applyAlignment="1">
      <alignment horizontal="center" vertical="center"/>
    </xf>
    <xf numFmtId="0" fontId="75" fillId="45" borderId="49" xfId="0" applyFont="1" applyFill="1" applyBorder="1" applyAlignment="1">
      <alignment horizontal="center" vertical="center"/>
    </xf>
    <xf numFmtId="0" fontId="75" fillId="46" borderId="50" xfId="0" applyFont="1" applyFill="1" applyBorder="1" applyAlignment="1">
      <alignment horizontal="center" vertical="center" wrapText="1"/>
    </xf>
    <xf numFmtId="0" fontId="75" fillId="46" borderId="51" xfId="0" applyFont="1" applyFill="1" applyBorder="1" applyAlignment="1">
      <alignment horizontal="center" vertical="center" wrapText="1"/>
    </xf>
    <xf numFmtId="0" fontId="75" fillId="46" borderId="52" xfId="0" applyFont="1" applyFill="1" applyBorder="1" applyAlignment="1">
      <alignment horizontal="center" vertical="center" wrapText="1"/>
    </xf>
    <xf numFmtId="0" fontId="75" fillId="46" borderId="53" xfId="0" applyFont="1" applyFill="1" applyBorder="1" applyAlignment="1">
      <alignment horizontal="center" vertical="center" wrapText="1"/>
    </xf>
    <xf numFmtId="0" fontId="75" fillId="46" borderId="0" xfId="0" applyFont="1" applyFill="1" applyBorder="1" applyAlignment="1">
      <alignment horizontal="center" vertical="center" wrapText="1"/>
    </xf>
    <xf numFmtId="0" fontId="75" fillId="46" borderId="49" xfId="0" applyFont="1" applyFill="1" applyBorder="1" applyAlignment="1">
      <alignment horizontal="center" vertical="center" wrapText="1"/>
    </xf>
    <xf numFmtId="0" fontId="75" fillId="46" borderId="56" xfId="0" applyFont="1" applyFill="1" applyBorder="1" applyAlignment="1">
      <alignment horizontal="center" vertical="center" wrapText="1"/>
    </xf>
    <xf numFmtId="0" fontId="75" fillId="46" borderId="54" xfId="0" applyFont="1" applyFill="1" applyBorder="1" applyAlignment="1">
      <alignment horizontal="center" vertical="center" wrapText="1"/>
    </xf>
    <xf numFmtId="0" fontId="75" fillId="46" borderId="55" xfId="0" applyFont="1" applyFill="1" applyBorder="1" applyAlignment="1">
      <alignment horizontal="center" vertical="center" wrapText="1"/>
    </xf>
    <xf numFmtId="0" fontId="34" fillId="11" borderId="2" xfId="0" applyFont="1" applyFill="1" applyBorder="1" applyAlignment="1">
      <alignment horizontal="center" vertical="center" wrapText="1"/>
    </xf>
    <xf numFmtId="0" fontId="34" fillId="11" borderId="43" xfId="0" applyFont="1" applyFill="1" applyBorder="1" applyAlignment="1">
      <alignment horizontal="center" vertical="center" wrapText="1"/>
    </xf>
    <xf numFmtId="0" fontId="76" fillId="47" borderId="54" xfId="0" applyFont="1" applyFill="1" applyBorder="1" applyAlignment="1">
      <alignment horizontal="center" vertical="center" wrapText="1"/>
    </xf>
    <xf numFmtId="0" fontId="76" fillId="47" borderId="55" xfId="0" applyFont="1" applyFill="1" applyBorder="1" applyAlignment="1">
      <alignment horizontal="center" vertical="center" wrapText="1"/>
    </xf>
    <xf numFmtId="0" fontId="0" fillId="3" borderId="84" xfId="0" applyFont="1" applyFill="1" applyBorder="1" applyAlignment="1">
      <alignment horizontal="center" vertical="center" wrapText="1"/>
    </xf>
    <xf numFmtId="0" fontId="0" fillId="3" borderId="48" xfId="0" applyFont="1" applyFill="1" applyBorder="1" applyAlignment="1">
      <alignment horizontal="center" vertical="center" wrapText="1"/>
    </xf>
    <xf numFmtId="0" fontId="2" fillId="3" borderId="89" xfId="0" applyFont="1" applyFill="1" applyBorder="1" applyAlignment="1">
      <alignment horizontal="center" vertical="center" wrapText="1"/>
    </xf>
    <xf numFmtId="0" fontId="2" fillId="3" borderId="90" xfId="0" applyFont="1" applyFill="1" applyBorder="1" applyAlignment="1">
      <alignment horizontal="center" vertical="center" wrapText="1"/>
    </xf>
    <xf numFmtId="0" fontId="2" fillId="3" borderId="91" xfId="0" applyFont="1" applyFill="1" applyBorder="1" applyAlignment="1">
      <alignment horizontal="center" vertical="center" wrapText="1"/>
    </xf>
    <xf numFmtId="0" fontId="9" fillId="35" borderId="4" xfId="0" applyFont="1" applyFill="1" applyBorder="1" applyAlignment="1">
      <alignment horizontal="center" vertical="center"/>
    </xf>
    <xf numFmtId="0" fontId="9" fillId="35" borderId="41" xfId="0" applyFont="1" applyFill="1" applyBorder="1" applyAlignment="1">
      <alignment horizontal="center"/>
    </xf>
    <xf numFmtId="0" fontId="65" fillId="35" borderId="41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4" fillId="6" borderId="79" xfId="0" applyFont="1" applyFill="1" applyBorder="1" applyAlignment="1">
      <alignment horizontal="center" vertical="center" wrapText="1"/>
    </xf>
    <xf numFmtId="0" fontId="4" fillId="6" borderId="80" xfId="0" applyFont="1" applyFill="1" applyBorder="1" applyAlignment="1">
      <alignment horizontal="center" vertical="center" wrapText="1"/>
    </xf>
    <xf numFmtId="0" fontId="4" fillId="6" borderId="8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0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61" borderId="79" xfId="0" applyFont="1" applyFill="1" applyBorder="1" applyAlignment="1">
      <alignment horizontal="center" vertical="center" wrapText="1"/>
    </xf>
    <xf numFmtId="0" fontId="2" fillId="61" borderId="80" xfId="0" applyFont="1" applyFill="1" applyBorder="1" applyAlignment="1">
      <alignment horizontal="center" vertical="center" wrapText="1"/>
    </xf>
    <xf numFmtId="0" fontId="2" fillId="61" borderId="81" xfId="0" applyFont="1" applyFill="1" applyBorder="1" applyAlignment="1">
      <alignment horizontal="center" vertical="center" wrapText="1"/>
    </xf>
    <xf numFmtId="0" fontId="4" fillId="3" borderId="79" xfId="0" applyFont="1" applyFill="1" applyBorder="1" applyAlignment="1">
      <alignment horizontal="center" vertical="center"/>
    </xf>
    <xf numFmtId="0" fontId="4" fillId="3" borderId="80" xfId="0" applyFont="1" applyFill="1" applyBorder="1" applyAlignment="1">
      <alignment horizontal="center" vertical="center"/>
    </xf>
    <xf numFmtId="0" fontId="2" fillId="5" borderId="80" xfId="0" applyFont="1" applyFill="1" applyBorder="1" applyAlignment="1">
      <alignment horizontal="center" vertical="center" wrapText="1"/>
    </xf>
    <xf numFmtId="0" fontId="2" fillId="5" borderId="8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1" borderId="0" xfId="0" applyFont="1" applyFill="1" applyAlignment="1">
      <alignment horizontal="center"/>
    </xf>
    <xf numFmtId="0" fontId="1" fillId="41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63" borderId="89" xfId="0" applyFont="1" applyFill="1" applyBorder="1" applyAlignment="1">
      <alignment horizontal="center" vertical="center" wrapText="1"/>
    </xf>
    <xf numFmtId="0" fontId="2" fillId="63" borderId="90" xfId="0" applyFont="1" applyFill="1" applyBorder="1" applyAlignment="1">
      <alignment horizontal="center" vertical="center" wrapText="1"/>
    </xf>
    <xf numFmtId="0" fontId="2" fillId="63" borderId="91" xfId="0" applyFont="1" applyFill="1" applyBorder="1" applyAlignment="1">
      <alignment horizontal="center" vertical="center" wrapText="1"/>
    </xf>
    <xf numFmtId="0" fontId="1" fillId="57" borderId="89" xfId="0" applyFont="1" applyFill="1" applyBorder="1" applyAlignment="1">
      <alignment horizontal="center" vertical="center"/>
    </xf>
    <xf numFmtId="0" fontId="1" fillId="57" borderId="90" xfId="0" applyFont="1" applyFill="1" applyBorder="1" applyAlignment="1">
      <alignment horizontal="center" vertical="center"/>
    </xf>
    <xf numFmtId="0" fontId="1" fillId="57" borderId="91" xfId="0" applyFont="1" applyFill="1" applyBorder="1" applyAlignment="1">
      <alignment horizontal="center" vertical="center"/>
    </xf>
    <xf numFmtId="0" fontId="1" fillId="62" borderId="89" xfId="0" applyFont="1" applyFill="1" applyBorder="1" applyAlignment="1">
      <alignment horizontal="center" vertical="center"/>
    </xf>
    <xf numFmtId="0" fontId="1" fillId="62" borderId="90" xfId="0" applyFont="1" applyFill="1" applyBorder="1" applyAlignment="1">
      <alignment horizontal="center" vertical="center"/>
    </xf>
    <xf numFmtId="0" fontId="1" fillId="62" borderId="91" xfId="0" applyFont="1" applyFill="1" applyBorder="1" applyAlignment="1">
      <alignment horizontal="center" vertic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7" borderId="84" xfId="0" applyFont="1" applyFill="1" applyBorder="1" applyAlignment="1">
      <alignment horizontal="center" vertical="center" wrapText="1"/>
    </xf>
    <xf numFmtId="0" fontId="0" fillId="47" borderId="48" xfId="0" applyFont="1" applyFill="1" applyBorder="1" applyAlignment="1">
      <alignment horizontal="center" vertical="center" wrapText="1"/>
    </xf>
    <xf numFmtId="0" fontId="2" fillId="47" borderId="89" xfId="0" applyFont="1" applyFill="1" applyBorder="1" applyAlignment="1">
      <alignment horizontal="center" vertical="center" wrapText="1"/>
    </xf>
    <xf numFmtId="0" fontId="2" fillId="47" borderId="90" xfId="0" applyFont="1" applyFill="1" applyBorder="1" applyAlignment="1">
      <alignment horizontal="center" vertical="center" wrapText="1"/>
    </xf>
    <xf numFmtId="0" fontId="2" fillId="47" borderId="91" xfId="0" applyFont="1" applyFill="1" applyBorder="1" applyAlignment="1">
      <alignment horizontal="center" vertical="center" wrapText="1"/>
    </xf>
    <xf numFmtId="0" fontId="2" fillId="62" borderId="2" xfId="0" applyFont="1" applyFill="1" applyBorder="1" applyAlignment="1">
      <alignment horizontal="center" vertical="center" wrapText="1"/>
    </xf>
    <xf numFmtId="0" fontId="2" fillId="62" borderId="43" xfId="0" applyFont="1" applyFill="1" applyBorder="1" applyAlignment="1">
      <alignment horizontal="center" vertical="center" wrapText="1"/>
    </xf>
    <xf numFmtId="0" fontId="2" fillId="62" borderId="4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43" xfId="0" applyFont="1" applyFill="1" applyBorder="1" applyAlignment="1">
      <alignment horizontal="center" vertical="center" wrapText="1"/>
    </xf>
    <xf numFmtId="0" fontId="2" fillId="13" borderId="44" xfId="0" applyFont="1" applyFill="1" applyBorder="1" applyAlignment="1">
      <alignment horizontal="center" vertical="center" wrapText="1"/>
    </xf>
    <xf numFmtId="0" fontId="7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4" fillId="35" borderId="0" xfId="0" applyFont="1" applyFill="1" applyAlignment="1">
      <alignment horizontal="center" vertical="center"/>
    </xf>
    <xf numFmtId="0" fontId="4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/>
    </xf>
    <xf numFmtId="0" fontId="4" fillId="2" borderId="81" xfId="0" applyFont="1" applyFill="1" applyBorder="1" applyAlignment="1">
      <alignment horizontal="center" vertical="center"/>
    </xf>
    <xf numFmtId="49" fontId="34" fillId="0" borderId="4" xfId="0" applyNumberFormat="1" applyFont="1" applyFill="1" applyBorder="1" applyAlignment="1">
      <alignment horizontal="center" vertical="top" wrapText="1"/>
    </xf>
    <xf numFmtId="0" fontId="80" fillId="57" borderId="95" xfId="0" applyFont="1" applyFill="1" applyBorder="1" applyAlignment="1">
      <alignment horizontal="center"/>
    </xf>
    <xf numFmtId="0" fontId="80" fillId="57" borderId="96" xfId="0" applyFont="1" applyFill="1" applyBorder="1" applyAlignment="1">
      <alignment horizontal="center"/>
    </xf>
    <xf numFmtId="0" fontId="80" fillId="57" borderId="97" xfId="0" applyFont="1" applyFill="1" applyBorder="1" applyAlignment="1">
      <alignment horizontal="center"/>
    </xf>
    <xf numFmtId="0" fontId="80" fillId="57" borderId="9" xfId="0" applyFont="1" applyFill="1" applyBorder="1" applyAlignment="1">
      <alignment horizontal="center"/>
    </xf>
    <xf numFmtId="0" fontId="80" fillId="57" borderId="0" xfId="0" applyFont="1" applyFill="1" applyBorder="1" applyAlignment="1">
      <alignment horizontal="center"/>
    </xf>
    <xf numFmtId="0" fontId="80" fillId="57" borderId="10" xfId="0" applyFont="1" applyFill="1" applyBorder="1" applyAlignment="1">
      <alignment horizontal="center"/>
    </xf>
    <xf numFmtId="0" fontId="81" fillId="44" borderId="47" xfId="0" applyFont="1" applyFill="1" applyBorder="1" applyAlignment="1">
      <alignment horizontal="center" vertical="center" wrapText="1"/>
    </xf>
    <xf numFmtId="0" fontId="81" fillId="44" borderId="41" xfId="0" applyFont="1" applyFill="1" applyBorder="1" applyAlignment="1">
      <alignment horizontal="center" vertical="center" wrapText="1"/>
    </xf>
    <xf numFmtId="0" fontId="81" fillId="44" borderId="46" xfId="0" applyFont="1" applyFill="1" applyBorder="1" applyAlignment="1">
      <alignment horizontal="center" vertical="center" wrapText="1"/>
    </xf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ad" xfId="186" builtinId="27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" xfId="2" builtinId="5"/>
    <cellStyle name="Percent 2" xfId="177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9900CC"/>
      <color rgb="FFFDE9D9"/>
      <color rgb="FF558ED5"/>
      <color rgb="FFFF0000"/>
      <color rgb="FFCC3399"/>
      <color rgb="FFCC0099"/>
      <color rgb="FFCC00FF"/>
      <color rgb="FFCC00CC"/>
      <color rgb="FFFF33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positividad por virus respiratorio, por semana epidemiológica. 
Bolivia - Hospital MP, 2019 - 2020, Mes: 2020-05</c:v>
            </c:pt>
          </c:strCache>
        </c:strRef>
      </c:tx>
      <c:layout>
        <c:manualLayout>
          <c:xMode val="edge"/>
          <c:yMode val="edge"/>
          <c:x val="0.196834620042386"/>
          <c:y val="0.017815161684176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6210928"/>
          <c:h val="0.647337529883973"/>
        </c:manualLayout>
      </c:layout>
      <c:lineChart>
        <c:grouping val="stacked"/>
        <c:varyColors val="0"/>
        <c:ser>
          <c:idx val="0"/>
          <c:order val="0"/>
          <c:tx>
            <c:strRef>
              <c:f>'Virus IRAG Identificados'!$AE$4:$AE$5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IRAG Identificados'!$AN$4:$AN$5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Identificados'!$AN$6:$AN$57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IRAG Identificados'!$AM$4:$AM$5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Identificados'!$AM$6:$AM$57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IRAG Identificados'!$AO$4:$AO$5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Identificados'!$AO$6:$AO$57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'Virus IRAG Identificados'!$AS$4:$AS$5</c:f>
              <c:strCache>
                <c:ptCount val="1"/>
                <c:pt idx="0">
                  <c:v>% SARS-CoV-2</c:v>
                </c:pt>
              </c:strCache>
            </c:strRef>
          </c:tx>
          <c:spPr>
            <a:ln cmpd="sng"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IRAG Identificados'!$AS$6:$AS$57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0.56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</c:v>
                </c:pt>
                <c:pt idx="10">
                  <c:v>0.6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46-47CA-8FEC-46C76FCF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23560"/>
        <c:axId val="-2114324472"/>
      </c:lineChart>
      <c:catAx>
        <c:axId val="-212302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38275620376998"/>
              <c:y val="0.8627311210054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324472"/>
        <c:crosses val="autoZero"/>
        <c:auto val="1"/>
        <c:lblAlgn val="ctr"/>
        <c:lblOffset val="100"/>
        <c:tickMarkSkip val="1"/>
        <c:noMultiLvlLbl val="0"/>
      </c:catAx>
      <c:valAx>
        <c:axId val="-2114324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3023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7236527399334"/>
          <c:y val="0.921695435702849"/>
          <c:w val="0.713024825915834"/>
          <c:h val="0.056222665760094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IRAG_x000d_ Número de casos IRAG admitidos en UCI por semana epidemiológica. Bolivia - Hospital MP, 2019 - 2020, Mes: 2020-05
(porcentaje de IRAG en UCI)</c:v>
            </c:pt>
          </c:strCache>
        </c:strRef>
      </c:tx>
      <c:layout>
        <c:manualLayout>
          <c:xMode val="edge"/>
          <c:yMode val="edge"/>
          <c:x val="0.185619773068871"/>
          <c:y val="0.0097680097680097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09182893883734"/>
          <c:y val="0.211620701058201"/>
          <c:w val="0.813753656739872"/>
          <c:h val="0.555898148148148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99426408"/>
        <c:axId val="-2099423432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4">
                  <a:lumMod val="75000"/>
                  <a:alpha val="96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24936"/>
        <c:axId val="-2146524936"/>
      </c:lineChart>
      <c:catAx>
        <c:axId val="-20994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9423432"/>
        <c:crosses val="autoZero"/>
        <c:auto val="1"/>
        <c:lblAlgn val="ctr"/>
        <c:lblOffset val="100"/>
        <c:noMultiLvlLbl val="0"/>
      </c:catAx>
      <c:valAx>
        <c:axId val="-2099423432"/>
        <c:scaling>
          <c:orientation val="minMax"/>
          <c:max val="5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9426408"/>
        <c:crosses val="autoZero"/>
        <c:crossBetween val="between"/>
        <c:minorUnit val="1.0"/>
      </c:valAx>
      <c:valAx>
        <c:axId val="-21465249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en UCI</a:t>
                </a:r>
              </a:p>
            </c:rich>
          </c:tx>
          <c:layout>
            <c:manualLayout>
              <c:xMode val="edge"/>
              <c:yMode val="edge"/>
              <c:x val="0.947946166409415"/>
              <c:y val="0.26621726190476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0924936"/>
        <c:crosses val="max"/>
        <c:crossBetween val="between"/>
      </c:valAx>
      <c:catAx>
        <c:axId val="-21209249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65249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"/>
          <c:y val="0.910314484126984"/>
          <c:w val="0.98947158722355"/>
          <c:h val="0.088317037293415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IRAG_x000d_ Distribución del total de casos de IRAG por  grupos de edad y semana epidemiológica. _x000d_Bolivia - Hospital MP, 2019 - 2020, Mes: 2020-05</c:v>
            </c:pt>
          </c:strCache>
        </c:strRef>
      </c:tx>
      <c:layout>
        <c:manualLayout>
          <c:xMode val="edge"/>
          <c:yMode val="edge"/>
          <c:x val="0.112986296170006"/>
          <c:y val="0.038310877175114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7500912818274"/>
          <c:y val="0.205326388888889"/>
          <c:w val="0.751888725635521"/>
          <c:h val="0.590552579365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IRAG!$AB$6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IRAG!$AB$8:$AB$59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87-4973-AAF1-7C90056422C2}"/>
            </c:ext>
          </c:extLst>
        </c:ser>
        <c:ser>
          <c:idx val="1"/>
          <c:order val="1"/>
          <c:tx>
            <c:strRef>
              <c:f>IRAG!$AC$6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IRAG!$AC$8:$AC$59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87-4973-AAF1-7C90056422C2}"/>
            </c:ext>
          </c:extLst>
        </c:ser>
        <c:ser>
          <c:idx val="2"/>
          <c:order val="2"/>
          <c:tx>
            <c:strRef>
              <c:f>IRAG!$AD$6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IRAG!$AD$8:$AD$59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087-4973-AAF1-7C90056422C2}"/>
            </c:ext>
          </c:extLst>
        </c:ser>
        <c:ser>
          <c:idx val="3"/>
          <c:order val="3"/>
          <c:tx>
            <c:strRef>
              <c:f>IRAG!$AE$6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IRAG!$AE$8:$AE$59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087-4973-AAF1-7C90056422C2}"/>
            </c:ext>
          </c:extLst>
        </c:ser>
        <c:ser>
          <c:idx val="4"/>
          <c:order val="4"/>
          <c:tx>
            <c:strRef>
              <c:f>IRAG!$AF$6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IRAG!$AF$8:$AF$59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087-4973-AAF1-7C90056422C2}"/>
            </c:ext>
          </c:extLst>
        </c:ser>
        <c:ser>
          <c:idx val="5"/>
          <c:order val="5"/>
          <c:tx>
            <c:strRef>
              <c:f>IRAG!$AG$6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IRAG!$AG$8:$AG$59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087-4973-AAF1-7C900564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99363704"/>
        <c:axId val="-2099358120"/>
      </c:barChart>
      <c:catAx>
        <c:axId val="-209936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9358120"/>
        <c:crosses val="autoZero"/>
        <c:auto val="1"/>
        <c:lblAlgn val="ctr"/>
        <c:lblOffset val="100"/>
        <c:tickMarkSkip val="3"/>
        <c:noMultiLvlLbl val="0"/>
      </c:catAx>
      <c:valAx>
        <c:axId val="-20993581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No. de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9363704"/>
        <c:crossesAt val="1.0"/>
        <c:crossBetween val="between"/>
        <c:minorUnit val="1.0"/>
      </c:valAx>
      <c:spPr>
        <a:ln>
          <a:noFill/>
        </a:ln>
      </c:spPr>
    </c:plotArea>
    <c:legend>
      <c:legendPos val="t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 
% de IRAG entre las hospitalizaciones por todas las causas, por semana epidemiológica. 
Bolivia - Hospital MP, 2019 - 2020, Mes: 2020-05
(porcentaje de casos de IRAG de hospitalizaciones totales)</c:v>
            </c:pt>
          </c:strCache>
        </c:strRef>
      </c:tx>
      <c:layout/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"/>
          <c:y val="0.223928793329188"/>
          <c:w val="0.80645336400045"/>
          <c:h val="0.571767195767196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Hospitalizaciones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ED-4639-9299-A973E5E2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323752"/>
        <c:axId val="-2099320680"/>
      </c:lineChart>
      <c:catAx>
        <c:axId val="-209932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320680"/>
        <c:crosses val="autoZero"/>
        <c:auto val="1"/>
        <c:lblAlgn val="ctr"/>
        <c:lblOffset val="100"/>
        <c:noMultiLvlLbl val="0"/>
      </c:catAx>
      <c:valAx>
        <c:axId val="-20993206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0.00127126665173727"/>
              <c:y val="0.124691137566138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09932375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"/>
          <c:y val="0.929512690321922"/>
          <c:w val="0.28468438816462"/>
          <c:h val="0.068780961803103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Bolivia - Hospital MP, 2019 - 2020, Mes: 2020-05</c:v>
            </c:pt>
          </c:strCache>
        </c:strRef>
      </c:tx>
      <c:layout/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26185485305473"/>
          <c:y val="0.16714898885571"/>
          <c:w val="0.79028797077028"/>
          <c:h val="0.623916164188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Calculations'!$R$10</c:f>
              <c:strCache>
                <c:ptCount val="1"/>
                <c:pt idx="0">
                  <c:v>Influenza + IRAG casos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01451640"/>
        <c:axId val="-2102237816"/>
      </c:barChart>
      <c:lineChart>
        <c:grouping val="standard"/>
        <c:varyColors val="0"/>
        <c:ser>
          <c:idx val="1"/>
          <c:order val="1"/>
          <c:tx>
            <c:strRef>
              <c:f>'All Calculations'!$S$10</c:f>
              <c:strCache>
                <c:ptCount val="1"/>
                <c:pt idx="0">
                  <c:v>% influenza+ casos IRAG fuera de los casos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226680"/>
        <c:axId val="-2102232408"/>
      </c:lineChart>
      <c:catAx>
        <c:axId val="-210145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237816"/>
        <c:crosses val="autoZero"/>
        <c:auto val="1"/>
        <c:lblAlgn val="ctr"/>
        <c:lblOffset val="100"/>
        <c:noMultiLvlLbl val="0"/>
      </c:catAx>
      <c:valAx>
        <c:axId val="-2102237816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0.0123543609999944"/>
              <c:y val="0.4358229307757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1451640"/>
        <c:crosses val="autoZero"/>
        <c:crossBetween val="between"/>
        <c:minorUnit val="1.0"/>
      </c:valAx>
      <c:valAx>
        <c:axId val="-2102232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1"/>
              <c:y val="0.123884589947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02226680"/>
        <c:crosses val="max"/>
        <c:crossBetween val="between"/>
      </c:valAx>
      <c:catAx>
        <c:axId val="-21022266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223240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1"/>
          <c:y val="0.930813948927669"/>
          <c:w val="0.608078227787035"/>
          <c:h val="0.0650350514331735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IRAG_x000d_ Número de casos IRAG positivos para VRS y porcentaje de positividad para VRS entre las IRAG. Bolivia - Hospital MP, 2019 - 2020, Mes: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70743969288721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02169896"/>
        <c:axId val="-2102166856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88536"/>
        <c:axId val="-2102161432"/>
      </c:lineChart>
      <c:catAx>
        <c:axId val="-210216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166856"/>
        <c:crosses val="autoZero"/>
        <c:auto val="1"/>
        <c:lblAlgn val="ctr"/>
        <c:lblOffset val="100"/>
        <c:noMultiLvlLbl val="0"/>
      </c:catAx>
      <c:valAx>
        <c:axId val="-2102166856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0.0303600895448937"/>
              <c:y val="0.3930721758036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2169896"/>
        <c:crosses val="autoZero"/>
        <c:crossBetween val="between"/>
        <c:minorUnit val="1.0"/>
      </c:valAx>
      <c:valAx>
        <c:axId val="-21021614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4"/>
              <c:y val="0.11022023809523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4388536"/>
        <c:crosses val="max"/>
        <c:crossBetween val="between"/>
      </c:valAx>
      <c:catAx>
        <c:axId val="-21243885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21614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"/>
          <c:w val="0.583630078210776"/>
          <c:h val="0.065798611111111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VSR, SARS-Cov-2 y OVR, por semana epidemiológica. Bolivia - Hospital MP, 2019 - 2020, Mes: 2020-05</c:v>
            </c:pt>
          </c:strCache>
        </c:strRef>
      </c:tx>
      <c:layout>
        <c:manualLayout>
          <c:xMode val="edge"/>
          <c:yMode val="edge"/>
          <c:x val="0.164883625678743"/>
          <c:y val="0.0454546957671958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2473562163953"/>
          <c:y val="0.163169490177364"/>
          <c:w val="0.678133297658181"/>
          <c:h val="0.60321084864392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IRAG!$G$8:$G$59</c:f>
              <c:numCache>
                <c:formatCode>General</c:formatCode>
                <c:ptCount val="52"/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EF-42F0-999E-25112FFF2CDC}"/>
            </c:ext>
          </c:extLst>
        </c:ser>
        <c:ser>
          <c:idx val="1"/>
          <c:order val="1"/>
          <c:tx>
            <c:strRef>
              <c:f>IRAG!$K$6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IRAG!$K$8:$K$59</c:f>
              <c:numCache>
                <c:formatCode>General</c:formatCode>
                <c:ptCount val="52"/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EF-42F0-999E-25112FFF2CDC}"/>
            </c:ext>
          </c:extLst>
        </c:ser>
        <c:ser>
          <c:idx val="3"/>
          <c:order val="2"/>
          <c:tx>
            <c:strRef>
              <c:f>IRAG!$H$6</c:f>
              <c:strCache>
                <c:ptCount val="1"/>
                <c:pt idx="0">
                  <c:v>Total de casos de IRAG con muestras positivas a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  <c:pt idx="4">
                  <c:v>30.0</c:v>
                </c:pt>
                <c:pt idx="5">
                  <c:v>30.0</c:v>
                </c:pt>
                <c:pt idx="6">
                  <c:v>50.0</c:v>
                </c:pt>
                <c:pt idx="7">
                  <c:v>30.0</c:v>
                </c:pt>
                <c:pt idx="8">
                  <c:v>30.0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60-41C9-AEB9-486466DB3C74}"/>
            </c:ext>
          </c:extLst>
        </c:ser>
        <c:ser>
          <c:idx val="2"/>
          <c:order val="3"/>
          <c:tx>
            <c:strRef>
              <c:f>IRAG!$L$6</c:f>
              <c:strCache>
                <c:ptCount val="1"/>
                <c:pt idx="0">
                  <c:v>Total de casos de IRAG con muestras positivas a otros virus respiratorios (diferentes a Influenza, SARS-CoV-2 y VSR)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IRAG!$L$8:$L$59</c:f>
              <c:numCache>
                <c:formatCode>General</c:formatCode>
                <c:ptCount val="52"/>
                <c:pt idx="4">
                  <c:v>15.0</c:v>
                </c:pt>
                <c:pt idx="5">
                  <c:v>18.0</c:v>
                </c:pt>
                <c:pt idx="6">
                  <c:v>20.0</c:v>
                </c:pt>
                <c:pt idx="7">
                  <c:v>18.0</c:v>
                </c:pt>
                <c:pt idx="8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EF-42F0-999E-25112FFF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682312"/>
        <c:axId val="-2101673928"/>
      </c:lineChart>
      <c:catAx>
        <c:axId val="-210168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/ Año</a:t>
                </a:r>
              </a:p>
            </c:rich>
          </c:tx>
          <c:layout>
            <c:manualLayout>
              <c:xMode val="edge"/>
              <c:yMode val="edge"/>
              <c:x val="0.391111930783033"/>
              <c:y val="0.9285042989417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1673928"/>
        <c:crosses val="autoZero"/>
        <c:auto val="1"/>
        <c:lblAlgn val="ctr"/>
        <c:lblOffset val="100"/>
        <c:noMultiLvlLbl val="0"/>
      </c:catAx>
      <c:valAx>
        <c:axId val="-2101673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68231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8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00" baseline="0"/>
            </a:pPr>
            <a:endParaRPr lang="en-US"/>
          </a:p>
        </c:txPr>
      </c:legendEntry>
      <c:layout>
        <c:manualLayout>
          <c:xMode val="edge"/>
          <c:yMode val="edge"/>
          <c:x val="0.767637901527874"/>
          <c:y val="0.143427579365079"/>
          <c:w val="0.232362109593635"/>
          <c:h val="0.73123842592592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Vigilancia centinela de IRAG_x000d_ Número de casos IRAG positivos para SARS-Cov-2 y porcentaje de positividad para SARS-Cov-2 entre las IRAG. Bolivia - Hospital MP,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70743969288721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 (+) casos IRAG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30.0</c:v>
                </c:pt>
                <c:pt idx="5">
                  <c:v>30.0</c:v>
                </c:pt>
                <c:pt idx="6">
                  <c:v>50.0</c:v>
                </c:pt>
                <c:pt idx="7">
                  <c:v>30.0</c:v>
                </c:pt>
                <c:pt idx="8">
                  <c:v>30.0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30-4B29-9CD9-68CCD9E2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99974584"/>
        <c:axId val="-2100106888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 (+) casos IRAG fuera de los casos con muestra</c:v>
                </c:pt>
              </c:strCache>
            </c:strRef>
          </c:tx>
          <c:spPr>
            <a:ln w="28575" cap="rnd" cmpd="sng" algn="ctr">
              <a:solidFill>
                <a:srgbClr val="9900CC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0.375</c:v>
                </c:pt>
                <c:pt idx="5">
                  <c:v>0.375</c:v>
                </c:pt>
                <c:pt idx="6">
                  <c:v>0.625</c:v>
                </c:pt>
                <c:pt idx="7">
                  <c:v>0.375</c:v>
                </c:pt>
                <c:pt idx="8">
                  <c:v>0.375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30-4B29-9CD9-68CCD9E2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50376"/>
        <c:axId val="-2099446232"/>
      </c:lineChart>
      <c:catAx>
        <c:axId val="-209997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06888"/>
        <c:crosses val="autoZero"/>
        <c:auto val="1"/>
        <c:lblAlgn val="ctr"/>
        <c:lblOffset val="100"/>
        <c:noMultiLvlLbl val="0"/>
      </c:catAx>
      <c:valAx>
        <c:axId val="-2100106888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0.0303600895448937"/>
              <c:y val="0.3930721758036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974584"/>
        <c:crosses val="autoZero"/>
        <c:crossBetween val="between"/>
        <c:minorUnit val="1.0"/>
      </c:valAx>
      <c:valAx>
        <c:axId val="-2099446232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Porcentaje de positividad para SARS-Cov-2 entre las IRAG</c:v>
                </c:pt>
              </c:strCache>
            </c:strRef>
          </c:tx>
          <c:layout>
            <c:manualLayout>
              <c:xMode val="edge"/>
              <c:yMode val="edge"/>
              <c:x val="0.93437866919724"/>
              <c:y val="0.110220238095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50376"/>
        <c:crosses val="max"/>
        <c:crossBetween val="between"/>
      </c:valAx>
      <c:catAx>
        <c:axId val="-21466503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944623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99094229161"/>
          <c:y val="0.934201388888889"/>
          <c:w val="0.76448235095423"/>
          <c:h val="0.0657986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IRAG_x000d_ Distribución del total de casos de IRAG por  grupos de edad y semana epidemiológica. _x000d_Bolivia - Hospital MP, 2019 - 2020, Mes: 2020-05</c:v>
            </c:pt>
          </c:strCache>
        </c:strRef>
      </c:tx>
      <c:layout>
        <c:manualLayout>
          <c:xMode val="edge"/>
          <c:yMode val="edge"/>
          <c:x val="0.177657236245746"/>
          <c:y val="0.036821188991207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37318304721054"/>
          <c:y val="0.191715730121355"/>
          <c:w val="0.881359917729582"/>
          <c:h val="0.5707652881972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IRAG!$V$6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IRAG!$W$6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IRAG!$X$6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IRAG!$Y$6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IRAG!$Z$6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val>
            <c:numRef>
              <c:f>IRAG!$Z$8:$Z$59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IRAG!$AA$6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IRAG!$AA$8:$AA$59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3963336"/>
        <c:axId val="-2103880280"/>
      </c:barChart>
      <c:catAx>
        <c:axId val="-210396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880280"/>
        <c:crosses val="autoZero"/>
        <c:auto val="1"/>
        <c:lblAlgn val="ctr"/>
        <c:lblOffset val="100"/>
        <c:tickLblSkip val="4"/>
        <c:noMultiLvlLbl val="0"/>
      </c:catAx>
      <c:valAx>
        <c:axId val="-21038802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3963336"/>
        <c:crosses val="autoZero"/>
        <c:crossBetween val="between"/>
        <c:minorUnit val="1.0"/>
      </c:valAx>
    </c:plotArea>
    <c:legend>
      <c:legendPos val="r"/>
      <c:layout>
        <c:manualLayout>
          <c:xMode val="edge"/>
          <c:yMode val="edge"/>
          <c:x val="0.0709471454105889"/>
          <c:y val="0.842831705661652"/>
          <c:w val="0.867405994432505"/>
          <c:h val="0.15363822987574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Bolivia - vigilancia centinela de IRAG_x000d_Casos IRAG con/sin muestra. Hospital MP, 2019 - 2020, Mes: 2020-05</c:v>
            </c:pt>
          </c:strCache>
        </c:strRef>
      </c:tx>
      <c:layout>
        <c:manualLayout>
          <c:xMode val="edge"/>
          <c:yMode val="edge"/>
          <c:x val="0.230376492194674"/>
          <c:y val="0.038929440389294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"/>
          <c:w val="0.502162642892779"/>
          <c:h val="0.6652738663141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400.0</c:v>
                </c:pt>
                <c:pt idx="1">
                  <c:v>100.0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IRAG_x000d_ Distribución de los casos de IRAG influenza positivos, por grupo de edad y semana epidemiológica. Bolivia - Hospital MP, 2019 - 2020, Mes: 2020-05</c:v>
            </c:pt>
          </c:strCache>
        </c:strRef>
      </c:tx>
      <c:layout>
        <c:manualLayout>
          <c:xMode val="edge"/>
          <c:yMode val="edge"/>
          <c:x val="0.215640467200192"/>
          <c:y val="0.029304029304029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"/>
          <c:y val="0.258596137021334"/>
          <c:w val="0.826997426292587"/>
          <c:h val="0.534617019026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3853816"/>
        <c:axId val="-2103850840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41832"/>
        <c:axId val="-2103845144"/>
      </c:lineChart>
      <c:catAx>
        <c:axId val="-2103853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3850840"/>
        <c:crosses val="autoZero"/>
        <c:auto val="1"/>
        <c:lblAlgn val="ctr"/>
        <c:lblOffset val="100"/>
        <c:noMultiLvlLbl val="0"/>
      </c:catAx>
      <c:valAx>
        <c:axId val="-21038508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-2103853816"/>
        <c:crosses val="autoZero"/>
        <c:crossBetween val="between"/>
      </c:valAx>
      <c:valAx>
        <c:axId val="-21038451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03841832"/>
        <c:crosses val="max"/>
        <c:crossBetween val="between"/>
      </c:valAx>
      <c:catAx>
        <c:axId val="-21038418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38451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
Bolivia - Hospital MP, 2019 - 2020, Mes: 2020-05</c:v>
            </c:pt>
          </c:strCache>
        </c:strRef>
      </c:tx>
      <c:layout>
        <c:manualLayout>
          <c:xMode val="edge"/>
          <c:yMode val="edge"/>
          <c:x val="0.269920772287365"/>
          <c:y val="0.02505693558131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79"/>
          <c:h val="0.561057334326136"/>
        </c:manualLayout>
      </c:layout>
      <c:pieChart>
        <c:varyColors val="1"/>
        <c:ser>
          <c:idx val="0"/>
          <c:order val="0"/>
          <c:tx>
            <c:strRef>
              <c:f>'Virus IRAG Identificados'!$D$5:$M$5</c:f>
              <c:strCache>
                <c:ptCount val="1"/>
                <c:pt idx="0">
                  <c:v>A(H1N1)pdm09 A no subtipificado A no subtipificable A(H1) A(H3N2) B Victoria B Victoria ∆162/163 B Victoria ∆162/163/164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B285-4CDF-A8BA-0C8180067F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IRAG Identificados'!$D$5:$M$5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IRAG Identificados'!$D$58:$M$58</c:f>
              <c:numCache>
                <c:formatCode>General</c:formatCode>
                <c:ptCount val="9"/>
                <c:pt idx="0">
                  <c:v>120.0</c:v>
                </c:pt>
                <c:pt idx="1">
                  <c:v>45.0</c:v>
                </c:pt>
                <c:pt idx="2">
                  <c:v>54.0</c:v>
                </c:pt>
                <c:pt idx="3">
                  <c:v>15.0</c:v>
                </c:pt>
                <c:pt idx="4">
                  <c:v>19.0</c:v>
                </c:pt>
                <c:pt idx="5">
                  <c:v>192.0</c:v>
                </c:pt>
                <c:pt idx="6">
                  <c:v>33.0</c:v>
                </c:pt>
                <c:pt idx="7">
                  <c:v>49.0</c:v>
                </c:pt>
                <c:pt idx="8">
                  <c:v>14.0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394736842105263"/>
          <c:y val="0.834851936218679"/>
          <c:w val="0.93266253869969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IRAG_x000d_ Distribución del total de casos de IRAG por  grupos de edad y semana epidemiológica. _x000d_Bolivia - Hospital MP, 2019 - 2020, Mes: 2020-05</c:v>
            </c:pt>
          </c:strCache>
        </c:strRef>
      </c:tx>
      <c:layout>
        <c:manualLayout>
          <c:xMode val="edge"/>
          <c:yMode val="edge"/>
          <c:x val="0.156397454723446"/>
          <c:y val="0.0487274242423621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10821936731592"/>
          <c:y val="0.183717096273863"/>
          <c:w val="0.83558064931806"/>
          <c:h val="0.5846031887290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IRAG!$AB$6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IRAG!$AB$8:$AB$59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IRAG!$AC$6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IRAG!$AC$8:$AC$59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IRAG!$AD$6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IRAG!$AD$8:$AD$59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IRAG!$AE$6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IRAG!$AE$8:$AE$59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IRAG!$AF$6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val>
            <c:numRef>
              <c:f>IRAG!$AF$8:$AF$59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IRAG!$AG$6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IRAG!$AG$8:$AG$59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4380120"/>
        <c:axId val="-2104405944"/>
      </c:barChart>
      <c:catAx>
        <c:axId val="-210438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405944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-21044059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0.0181884238154441"/>
              <c:y val="0.37448313278272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04380120"/>
        <c:crossesAt val="1.0"/>
        <c:crossBetween val="between"/>
        <c:minorUnit val="1.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0410006907031358"/>
          <c:y val="0.850808753803071"/>
          <c:w val="0.939701063682829"/>
          <c:h val="0.14704889700512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 
% de IRAG entre las hospitalizaciones por todas las causas, por semana epidemiológica. 
Bolivia - Hospital MP, 2019 - 2020, Mes: 2020-05
(porcentaje de casos de IRAG de hospitalizaciones totales)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9"/>
          <c:y val="0.223928793329188"/>
          <c:w val="0.786812198932881"/>
          <c:h val="0.58016654393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22200424"/>
        <c:axId val="-2122197480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88488"/>
        <c:axId val="-2122191800"/>
      </c:lineChart>
      <c:catAx>
        <c:axId val="-212220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97480"/>
        <c:crosses val="autoZero"/>
        <c:auto val="1"/>
        <c:lblAlgn val="ctr"/>
        <c:lblOffset val="100"/>
        <c:noMultiLvlLbl val="0"/>
      </c:catAx>
      <c:valAx>
        <c:axId val="-21221974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0.0260244194032594"/>
              <c:y val="0.43650597632130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22200424"/>
        <c:crosses val="autoZero"/>
        <c:crossBetween val="between"/>
        <c:minorUnit val="1.0"/>
      </c:valAx>
      <c:valAx>
        <c:axId val="-21221918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22188488"/>
        <c:crosses val="max"/>
        <c:crossBetween val="between"/>
      </c:valAx>
      <c:catAx>
        <c:axId val="-21221884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191800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6"/>
          <c:y val="0.905672312543666"/>
          <c:w val="0.471165325439852"/>
          <c:h val="0.0751430351781567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Bolivia - Hospital MP, 2019 - 2020, Mes: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1693438027794"/>
          <c:y val="0.275074914528673"/>
          <c:w val="0.800127296565946"/>
          <c:h val="0.532789028677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22111352"/>
        <c:axId val="-2122108376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99624"/>
        <c:axId val="-2122102904"/>
      </c:lineChart>
      <c:catAx>
        <c:axId val="-21221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08376"/>
        <c:crosses val="autoZero"/>
        <c:auto val="1"/>
        <c:lblAlgn val="ctr"/>
        <c:lblOffset val="100"/>
        <c:tickLblSkip val="6"/>
        <c:noMultiLvlLbl val="0"/>
      </c:catAx>
      <c:valAx>
        <c:axId val="-2122108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0.0192300624135041"/>
              <c:y val="0.4816414368868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22111352"/>
        <c:crosses val="autoZero"/>
        <c:crossBetween val="between"/>
        <c:minorUnit val="1.0"/>
      </c:valAx>
      <c:valAx>
        <c:axId val="-212210290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22099624"/>
        <c:crosses val="max"/>
        <c:crossBetween val="between"/>
      </c:valAx>
      <c:catAx>
        <c:axId val="-2122099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10290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IRAG_x000d_ Número de casos IRAG positivos para VRS y porcentaje de positividad para VRS entre las IRAG. Bolivia - Hospital MP, 2019 - 2020, Mes: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92971792064817"/>
          <c:h val="0.5622172928119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22251320"/>
        <c:axId val="-2141135000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33576"/>
        <c:axId val="-2122959112"/>
      </c:lineChart>
      <c:catAx>
        <c:axId val="-212225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135000"/>
        <c:crosses val="autoZero"/>
        <c:auto val="1"/>
        <c:lblAlgn val="ctr"/>
        <c:lblOffset val="100"/>
        <c:tickLblSkip val="6"/>
        <c:noMultiLvlLbl val="0"/>
      </c:catAx>
      <c:valAx>
        <c:axId val="-2141135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2251320"/>
        <c:crosses val="autoZero"/>
        <c:crossBetween val="between"/>
      </c:valAx>
      <c:valAx>
        <c:axId val="-21229591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14533576"/>
        <c:crosses val="max"/>
        <c:crossBetween val="between"/>
      </c:valAx>
      <c:catAx>
        <c:axId val="-21145335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95911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VSR, SARS-Cov-2 y OVR, por semana epidemiológica. Bolivia - Hospital MP, 2019 - 2020, Mes: 2020-05</c:v>
            </c:pt>
          </c:strCache>
        </c:strRef>
      </c:tx>
      <c:layout>
        <c:manualLayout>
          <c:xMode val="edge"/>
          <c:yMode val="edge"/>
          <c:x val="0.169680452564789"/>
          <c:y val="0.0303030303030303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2473562163953"/>
          <c:y val="0.163169490177364"/>
          <c:w val="0.678133297658181"/>
          <c:h val="0.668867414300485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IRAG!$K$6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IRAG!$K$8:$K$59</c:f>
              <c:numCache>
                <c:formatCode>General</c:formatCode>
                <c:ptCount val="52"/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IRAG!$L$6</c:f>
              <c:strCache>
                <c:ptCount val="1"/>
                <c:pt idx="0">
                  <c:v>Total de casos de IRAG con muestras positivas a otros virus respiratorios (diferentes a Influenza, SARS-CoV-2 y VSR)</c:v>
                </c:pt>
              </c:strCache>
            </c:strRef>
          </c:tx>
          <c:marker>
            <c:symbol val="none"/>
          </c:marker>
          <c:val>
            <c:numRef>
              <c:f>IRAG!$L$8:$L$59</c:f>
              <c:numCache>
                <c:formatCode>General</c:formatCode>
                <c:ptCount val="52"/>
                <c:pt idx="4">
                  <c:v>15.0</c:v>
                </c:pt>
                <c:pt idx="5">
                  <c:v>18.0</c:v>
                </c:pt>
                <c:pt idx="6">
                  <c:v>20.0</c:v>
                </c:pt>
                <c:pt idx="7">
                  <c:v>18.0</c:v>
                </c:pt>
                <c:pt idx="8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17048"/>
        <c:axId val="-2141557832"/>
      </c:lineChart>
      <c:catAx>
        <c:axId val="-211421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557832"/>
        <c:crosses val="autoZero"/>
        <c:auto val="1"/>
        <c:lblAlgn val="ctr"/>
        <c:lblOffset val="100"/>
        <c:noMultiLvlLbl val="0"/>
      </c:catAx>
      <c:valAx>
        <c:axId val="-21415578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4217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7"/>
          <c:y val="0.214823033484451"/>
          <c:w val="0.237234793466351"/>
          <c:h val="0.62189413823272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 _x000d_Distribución de fallecidos de IRAG por grupos de edad por semana epidemiológica._x000d_ Bolivia - Hospital MP, 2019 - 2020, Mes: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0985446525349"/>
          <c:y val="0.192316176856055"/>
          <c:w val="0.721088019304589"/>
          <c:h val="0.674828543393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IRAG'!$D$8:$D$59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F7-4D8C-8CE1-A4145BA1793D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2 a &lt;5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IRAG'!$E$8:$E$59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F7-4D8C-8CE1-A4145BA1793D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IRAG'!$F$8:$F$59</c:f>
              <c:numCache>
                <c:formatCode>General</c:formatCode>
                <c:ptCount val="5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F7-4D8C-8CE1-A4145BA1793D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20 a 39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IRAG'!$G$8:$G$59</c:f>
              <c:numCache>
                <c:formatCode>General</c:formatCode>
                <c:ptCount val="52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F7-4D8C-8CE1-A4145BA1793D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40 a 60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IRAG'!$H$8:$H$59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4.0</c:v>
                </c:pt>
                <c:pt idx="22">
                  <c:v>5.0</c:v>
                </c:pt>
                <c:pt idx="23">
                  <c:v>3.0</c:v>
                </c:pt>
                <c:pt idx="24">
                  <c:v>4.0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FF7-4D8C-8CE1-A4145BA1793D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IRAG'!$I$8:$I$59</c:f>
              <c:numCache>
                <c:formatCode>General</c:formatCode>
                <c:ptCount val="52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4.0</c:v>
                </c:pt>
                <c:pt idx="10">
                  <c:v>1.0</c:v>
                </c:pt>
                <c:pt idx="11">
                  <c:v>5.0</c:v>
                </c:pt>
                <c:pt idx="12">
                  <c:v>4.0</c:v>
                </c:pt>
                <c:pt idx="13">
                  <c:v>5.0</c:v>
                </c:pt>
                <c:pt idx="14">
                  <c:v>3.0</c:v>
                </c:pt>
                <c:pt idx="15">
                  <c:v>8.0</c:v>
                </c:pt>
                <c:pt idx="16">
                  <c:v>3.0</c:v>
                </c:pt>
                <c:pt idx="17">
                  <c:v>4.0</c:v>
                </c:pt>
                <c:pt idx="18">
                  <c:v>2.0</c:v>
                </c:pt>
                <c:pt idx="19">
                  <c:v>4.0</c:v>
                </c:pt>
                <c:pt idx="20">
                  <c:v>9.0</c:v>
                </c:pt>
                <c:pt idx="21">
                  <c:v>6.0</c:v>
                </c:pt>
                <c:pt idx="22">
                  <c:v>9.0</c:v>
                </c:pt>
                <c:pt idx="23">
                  <c:v>8.0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FF7-4D8C-8CE1-A4145BA1793D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IRAG'!$J$8:$J$59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FF7-4D8C-8CE1-A4145BA1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100"/>
        <c:axId val="-2104083928"/>
        <c:axId val="2029855816"/>
      </c:barChart>
      <c:catAx>
        <c:axId val="-210408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029855816"/>
        <c:crosses val="autoZero"/>
        <c:auto val="1"/>
        <c:lblAlgn val="ctr"/>
        <c:lblOffset val="100"/>
        <c:tickMarkSkip val="2"/>
        <c:noMultiLvlLbl val="0"/>
      </c:catAx>
      <c:valAx>
        <c:axId val="2029855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04083928"/>
        <c:crosses val="autoZero"/>
        <c:crossBetween val="between"/>
        <c:minorUnit val="1.0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IRAG_x000d_ Número de casos de IRAG fallecidos por tipo y subtipo de virus y semana epidemiológica._x000d_ Bolivia - Hospital MP, 2019 - 2020, Mes: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1048749153609"/>
          <c:y val="0.12107639158151"/>
          <c:w val="0.727804760686854"/>
          <c:h val="0.7279843187109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IRAG'!$M$8:$M$59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3.0</c:v>
                </c:pt>
                <c:pt idx="22">
                  <c:v>3.0</c:v>
                </c:pt>
                <c:pt idx="23">
                  <c:v>2.0</c:v>
                </c:pt>
                <c:pt idx="24">
                  <c:v>5.0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00-4A81-866D-0336C0916B10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IRAG'!$N$8:$N$59</c:f>
              <c:numCache>
                <c:formatCode>General</c:formatCode>
                <c:ptCount val="5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3.0</c:v>
                </c:pt>
                <c:pt idx="22">
                  <c:v>3.0</c:v>
                </c:pt>
                <c:pt idx="23">
                  <c:v>2.0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00-4A81-866D-0336C0916B10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IRAG'!$O$8:$O$59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A00-4A81-866D-0336C0916B10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IRAG'!$P$8:$P$59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A00-4A81-866D-0336C0916B10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IRAG'!$Q$8:$Q$59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A00-4A81-866D-0336C0916B10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IRAG'!$R$8:$R$59</c:f>
              <c:numCache>
                <c:formatCode>0</c:formatCode>
                <c:ptCount val="5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A00-4A81-866D-0336C0916B10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IRAG'!$S$8:$S$59</c:f>
              <c:numCache>
                <c:formatCode>General</c:formatCode>
                <c:ptCount val="5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A00-4A81-866D-0336C0916B10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IRAG'!$T$8:$T$59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A00-4A81-866D-0336C091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100"/>
        <c:axId val="-2116135272"/>
        <c:axId val="-2116150200"/>
      </c:barChart>
      <c:catAx>
        <c:axId val="-211613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6150200"/>
        <c:crosses val="autoZero"/>
        <c:auto val="1"/>
        <c:lblAlgn val="ctr"/>
        <c:lblOffset val="100"/>
        <c:tickMarkSkip val="2"/>
        <c:noMultiLvlLbl val="0"/>
      </c:catAx>
      <c:valAx>
        <c:axId val="-21161502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162542825156227"/>
              <c:y val="0.313787780546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116135272"/>
        <c:crosses val="autoZero"/>
        <c:crossBetween val="between"/>
        <c:minorUnit val="1.0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MP - Vigilancia centinela de IRAG  _x000d_Número de casos IRAG fallecidos por semana epidemiológica.,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"/>
          <c:y val="0.187274317413007"/>
          <c:w val="0.760305866549501"/>
          <c:h val="0.595190337531206"/>
        </c:manualLayout>
      </c:layout>
      <c:barChart>
        <c:barDir val="col"/>
        <c:grouping val="clustered"/>
        <c:varyColors val="0"/>
        <c:ser>
          <c:idx val="4"/>
          <c:order val="0"/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IRAG'!$K$8:$K$59</c:f>
              <c:numCache>
                <c:formatCode>General</c:formatCode>
                <c:ptCount val="52"/>
                <c:pt idx="0">
                  <c:v>6.0</c:v>
                </c:pt>
                <c:pt idx="1">
                  <c:v>8.0</c:v>
                </c:pt>
                <c:pt idx="2">
                  <c:v>8.0</c:v>
                </c:pt>
                <c:pt idx="3">
                  <c:v>1.0</c:v>
                </c:pt>
                <c:pt idx="4">
                  <c:v>5.0</c:v>
                </c:pt>
                <c:pt idx="5">
                  <c:v>3.0</c:v>
                </c:pt>
                <c:pt idx="6">
                  <c:v>9.0</c:v>
                </c:pt>
                <c:pt idx="7">
                  <c:v>5.0</c:v>
                </c:pt>
                <c:pt idx="8">
                  <c:v>7.0</c:v>
                </c:pt>
                <c:pt idx="9">
                  <c:v>5.0</c:v>
                </c:pt>
                <c:pt idx="10">
                  <c:v>2.0</c:v>
                </c:pt>
                <c:pt idx="11">
                  <c:v>6.0</c:v>
                </c:pt>
                <c:pt idx="12">
                  <c:v>7.0</c:v>
                </c:pt>
                <c:pt idx="13">
                  <c:v>9.0</c:v>
                </c:pt>
                <c:pt idx="14">
                  <c:v>6.0</c:v>
                </c:pt>
                <c:pt idx="15">
                  <c:v>11.0</c:v>
                </c:pt>
                <c:pt idx="16">
                  <c:v>5.0</c:v>
                </c:pt>
                <c:pt idx="17">
                  <c:v>5.0</c:v>
                </c:pt>
                <c:pt idx="18">
                  <c:v>4.0</c:v>
                </c:pt>
                <c:pt idx="19">
                  <c:v>5.0</c:v>
                </c:pt>
                <c:pt idx="20">
                  <c:v>9.0</c:v>
                </c:pt>
                <c:pt idx="21">
                  <c:v>12.0</c:v>
                </c:pt>
                <c:pt idx="22">
                  <c:v>16.0</c:v>
                </c:pt>
                <c:pt idx="23">
                  <c:v>12.0</c:v>
                </c:pt>
                <c:pt idx="24">
                  <c:v>9.0</c:v>
                </c:pt>
                <c:pt idx="25">
                  <c:v>3.0</c:v>
                </c:pt>
                <c:pt idx="26">
                  <c:v>3.0</c:v>
                </c:pt>
                <c:pt idx="27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B8-49F9-A77E-3787CA63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axId val="-2146619544"/>
        <c:axId val="-2146613160"/>
      </c:barChart>
      <c:catAx>
        <c:axId val="-2146619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13160"/>
        <c:crosses val="autoZero"/>
        <c:auto val="1"/>
        <c:lblAlgn val="ctr"/>
        <c:lblOffset val="100"/>
        <c:noMultiLvlLbl val="0"/>
      </c:catAx>
      <c:valAx>
        <c:axId val="-2146613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FALLECIDOS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91427477946462"/>
              <c:y val="0.31996946292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195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Bolivia - Vigilancia centinela de ETI_x000d_ casos ETI con/sin muestra. Hospital MP, 2019 - 2020, Mes: 2020-05</c:v>
            </c:pt>
          </c:strCache>
        </c:strRef>
      </c:tx>
      <c:layout>
        <c:manualLayout>
          <c:xMode val="edge"/>
          <c:yMode val="edge"/>
          <c:x val="0.154968978778974"/>
          <c:y val="0.028685266163131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5926100850249"/>
          <c:y val="0.20522783610382"/>
          <c:w val="0.592213112370308"/>
          <c:h val="0.742322470107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532-45B5-8CD1-E17091A08E81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32-45B5-8CD1-E17091A08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120.0</c:v>
                </c:pt>
                <c:pt idx="1">
                  <c:v>220.0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532-45B5-8CD1-E17091A0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Vigilancia centinela de ETI_x000d_ Número de casos ETI y % de ETI del total de consultas por semana epidemiológica. Bolivia - Hospital MP, 2019 - 2020, Mes: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48686417589931"/>
          <c:y val="0.195151721142771"/>
          <c:w val="0.685178022738037"/>
          <c:h val="0.6448343207808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14636632"/>
        <c:axId val="-2114641080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</c:v>
                </c:pt>
                <c:pt idx="4">
                  <c:v>0.8</c:v>
                </c:pt>
                <c:pt idx="5">
                  <c:v>0.666666666666667</c:v>
                </c:pt>
                <c:pt idx="6">
                  <c:v>0.8</c:v>
                </c:pt>
                <c:pt idx="7">
                  <c:v>0.8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05320"/>
        <c:axId val="-2114642264"/>
      </c:lineChart>
      <c:catAx>
        <c:axId val="-211463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641080"/>
        <c:crosses val="autoZero"/>
        <c:auto val="1"/>
        <c:lblAlgn val="ctr"/>
        <c:lblOffset val="100"/>
        <c:noMultiLvlLbl val="0"/>
      </c:catAx>
      <c:valAx>
        <c:axId val="-2114641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14636632"/>
        <c:crosses val="autoZero"/>
        <c:crossBetween val="between"/>
        <c:minorUnit val="1.0"/>
      </c:valAx>
      <c:valAx>
        <c:axId val="-21146422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14605320"/>
        <c:crosses val="max"/>
        <c:crossBetween val="between"/>
      </c:valAx>
      <c:catAx>
        <c:axId val="-2114605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46422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"/>
          <c:y val="0.536258415172038"/>
          <c:w val="0.16610966271359"/>
          <c:h val="0.23810773438840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
Bolivia - Hospital MP, 2019 - 2020, Mes: 2020-05</c:v>
            </c:pt>
          </c:strCache>
        </c:strRef>
      </c:tx>
      <c:layout>
        <c:manualLayout>
          <c:xMode val="edge"/>
          <c:yMode val="edge"/>
          <c:x val="0.182851555320291"/>
          <c:y val="0.028644565926074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806622922134733"/>
          <c:h val="0.62695166925790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IRAG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Identificados'!$D$6:$D$57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IRAG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Identificados'!$H$6:$H$57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IRAG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Identificados'!$E$6:$E$57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IRAG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Identificados'!$F$6:$F$57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04113784"/>
        <c:axId val="-214525708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IRAG Identificados'!$AE$6:$AE$57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20168"/>
        <c:axId val="-2104425912"/>
      </c:lineChart>
      <c:catAx>
        <c:axId val="-210411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45257080"/>
        <c:crosses val="autoZero"/>
        <c:auto val="1"/>
        <c:lblAlgn val="ctr"/>
        <c:lblOffset val="100"/>
        <c:tickMarkSkip val="1"/>
        <c:noMultiLvlLbl val="0"/>
      </c:catAx>
      <c:valAx>
        <c:axId val="-2145257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104113784"/>
        <c:crosses val="autoZero"/>
        <c:crossBetween val="between"/>
      </c:valAx>
      <c:valAx>
        <c:axId val="-21044259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04420168"/>
        <c:crosses val="max"/>
        <c:crossBetween val="between"/>
      </c:valAx>
      <c:catAx>
        <c:axId val="-21044201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442591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628727291441511"/>
          <c:y val="0.899504020596151"/>
          <c:w val="0.9"/>
          <c:h val="0.0308569135864386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ETI_x000d_ Número de casos ETI y % casos influenza (+) del total de ETI con muestra. Bolivia - Hospital MP, 2019 - 2020, Mes: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0198209275074"/>
          <c:y val="0.219820910111349"/>
          <c:w val="0.659616582785694"/>
          <c:h val="0.59372271739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14791880"/>
        <c:axId val="-2114788840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0.125</c:v>
                </c:pt>
                <c:pt idx="7">
                  <c:v>0.125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77304"/>
        <c:axId val="-2114783016"/>
      </c:lineChart>
      <c:catAx>
        <c:axId val="-211479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788840"/>
        <c:crosses val="autoZero"/>
        <c:auto val="1"/>
        <c:lblAlgn val="ctr"/>
        <c:lblOffset val="100"/>
        <c:noMultiLvlLbl val="0"/>
      </c:catAx>
      <c:valAx>
        <c:axId val="-2114788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14791880"/>
        <c:crosses val="autoZero"/>
        <c:crossBetween val="between"/>
        <c:minorUnit val="1.0"/>
      </c:valAx>
      <c:valAx>
        <c:axId val="-21147830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14777304"/>
        <c:crosses val="max"/>
        <c:crossBetween val="between"/>
      </c:valAx>
      <c:catAx>
        <c:axId val="-21147773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47830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"/>
          <c:w val="0.157598870415835"/>
          <c:h val="0.49781987583655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Vigilancia centinela de  ETI_x000d_ Número de casos ETI y % de casos de ETI positivos para VRS y otros virus respiratorios Bolivia - Hospital MP, 2019 - 2020, Mes: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571262757459"/>
          <c:y val="0.219820910111349"/>
          <c:w val="0.685389758042185"/>
          <c:h val="0.60054584588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Casos ETI VSR y OVR 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5.0</c:v>
                </c:pt>
                <c:pt idx="5">
                  <c:v>4.0</c:v>
                </c:pt>
                <c:pt idx="6">
                  <c:v>5.0</c:v>
                </c:pt>
                <c:pt idx="7">
                  <c:v>8.0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14814760"/>
        <c:axId val="-2114830264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 casos VSR y OVR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0.166666666666667</c:v>
                </c:pt>
                <c:pt idx="5">
                  <c:v>0.2</c:v>
                </c:pt>
                <c:pt idx="6">
                  <c:v>0.166666666666667</c:v>
                </c:pt>
                <c:pt idx="7">
                  <c:v>0.2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854968"/>
        <c:axId val="-2114842632"/>
      </c:lineChart>
      <c:catAx>
        <c:axId val="-211481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830264"/>
        <c:crosses val="autoZero"/>
        <c:auto val="1"/>
        <c:lblAlgn val="ctr"/>
        <c:lblOffset val="100"/>
        <c:noMultiLvlLbl val="0"/>
      </c:catAx>
      <c:valAx>
        <c:axId val="-2114830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layout>
            <c:manualLayout>
              <c:xMode val="edge"/>
              <c:yMode val="edge"/>
              <c:x val="0.0184133986674904"/>
              <c:y val="0.33821471676695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2114814760"/>
        <c:crosses val="autoZero"/>
        <c:crossBetween val="between"/>
        <c:minorUnit val="1.0"/>
      </c:valAx>
      <c:valAx>
        <c:axId val="-2114842632"/>
        <c:scaling>
          <c:orientation val="minMax"/>
          <c:max val="1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1"/>
              <c:y val="0.22095437332326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14854968"/>
        <c:crosses val="max"/>
        <c:crossBetween val="between"/>
      </c:valAx>
      <c:catAx>
        <c:axId val="-2114854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48426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4"/>
          <c:w val="0.157598870415835"/>
          <c:h val="0.72822301568862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Leyendas!$C$41</c:f>
          <c:strCache>
            <c:ptCount val="1"/>
            <c:pt idx="0">
              <c:v>Vigilancia centinela de  ETI_x000d_ Número de casos ETI y % casos SARS-Cov-2 (+) del total de casos ETI. Bolivia - Hospital MP, 2019 - 2020, Mes: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0198209275074"/>
          <c:y val="0.219820910111349"/>
          <c:w val="0.659616582785694"/>
          <c:h val="0.59372271739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Calculations'!$AI$10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Calculations'!$AI$11:$AI$62</c:f>
              <c:numCache>
                <c:formatCode>#,##0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8C-466A-A092-13C0798E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25551112"/>
        <c:axId val="-2125605160"/>
      </c:barChart>
      <c:lineChart>
        <c:grouping val="standard"/>
        <c:varyColors val="0"/>
        <c:ser>
          <c:idx val="1"/>
          <c:order val="1"/>
          <c:tx>
            <c:strRef>
              <c:f>'All Calculations'!$AJ$10</c:f>
              <c:strCache>
                <c:ptCount val="1"/>
                <c:pt idx="0">
                  <c:v>% casos SARS-CoV-2 (+) del total de casos ETI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Calculations'!$AJ$11:$AJ$62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0.04</c:v>
                </c:pt>
                <c:pt idx="6">
                  <c:v>0.1</c:v>
                </c:pt>
                <c:pt idx="7">
                  <c:v>0.1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8C-466A-A092-13C0798E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93928"/>
        <c:axId val="-2125599336"/>
      </c:lineChart>
      <c:catAx>
        <c:axId val="-212555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605160"/>
        <c:crosses val="autoZero"/>
        <c:auto val="1"/>
        <c:lblAlgn val="ctr"/>
        <c:lblOffset val="100"/>
        <c:noMultiLvlLbl val="0"/>
      </c:catAx>
      <c:valAx>
        <c:axId val="-2125605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125551112"/>
        <c:crosses val="autoZero"/>
        <c:crossBetween val="between"/>
        <c:minorUnit val="1.0"/>
      </c:valAx>
      <c:valAx>
        <c:axId val="-2125599336"/>
        <c:scaling>
          <c:orientation val="minMax"/>
        </c:scaling>
        <c:delete val="0"/>
        <c:axPos val="r"/>
        <c:title>
          <c:tx>
            <c:strRef>
              <c:f>Leyendas!$C$42</c:f>
              <c:strCache>
                <c:ptCount val="1"/>
                <c:pt idx="0">
                  <c:v>% de casos de ETI (+) para SARS-Cov-2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125593928"/>
        <c:crosses val="max"/>
        <c:crossBetween val="between"/>
      </c:valAx>
      <c:catAx>
        <c:axId val="-21255939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55993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"/>
          <c:w val="0.157598870415835"/>
          <c:h val="0.49781987583655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Porcentaje de positividad por virus respiratorio en vigilancia centinela ETI, por semana epidemiológica. 
Bolivia - Hospital MP, 2019 - 2020, Mes: 2020-05</c:v>
            </c:pt>
          </c:strCache>
        </c:strRef>
      </c:tx>
      <c:layout>
        <c:manualLayout>
          <c:xMode val="edge"/>
          <c:yMode val="edge"/>
          <c:x val="0.140506516941064"/>
          <c:y val="0.015958151470620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"/>
          <c:h val="0.677049722279811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Identificados'!$AE$4:$AE$5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00-47F4-BEBD-753BE4B3C2DC}"/>
            </c:ext>
          </c:extLst>
        </c:ser>
        <c:ser>
          <c:idx val="1"/>
          <c:order val="1"/>
          <c:tx>
            <c:strRef>
              <c:f>'Virus ETI Identificados'!$AN$4:$AN$5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Identificados'!$AN$6:$AN$57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00-47F4-BEBD-753BE4B3C2DC}"/>
            </c:ext>
          </c:extLst>
        </c:ser>
        <c:ser>
          <c:idx val="2"/>
          <c:order val="2"/>
          <c:tx>
            <c:strRef>
              <c:f>'Virus ETI Identificados'!$AM$4:$AM$5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Identificados'!$AM$6:$AM$57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00-47F4-BEBD-753BE4B3C2DC}"/>
            </c:ext>
          </c:extLst>
        </c:ser>
        <c:ser>
          <c:idx val="3"/>
          <c:order val="3"/>
          <c:tx>
            <c:strRef>
              <c:f>'Virus ETI Identificados'!$AO$4:$AO$5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Identificados'!$AO$6:$AO$57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A00-47F4-BEBD-753BE4B3C2DC}"/>
            </c:ext>
          </c:extLst>
        </c:ser>
        <c:ser>
          <c:idx val="4"/>
          <c:order val="4"/>
          <c:tx>
            <c:strRef>
              <c:f>'Virus ETI Identificados'!$AS$4:$AS$5</c:f>
              <c:strCache>
                <c:ptCount val="1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ETI Identificados'!$AS$6:$AS$57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0.56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</c:v>
                </c:pt>
                <c:pt idx="10">
                  <c:v>0.6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B2-4DCC-8648-42C9CAE3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81960"/>
        <c:axId val="-2120240952"/>
      </c:lineChart>
      <c:catAx>
        <c:axId val="-209998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240952"/>
        <c:crosses val="autoZero"/>
        <c:auto val="1"/>
        <c:lblAlgn val="ctr"/>
        <c:lblOffset val="100"/>
        <c:tickMarkSkip val="1"/>
        <c:noMultiLvlLbl val="0"/>
      </c:catAx>
      <c:valAx>
        <c:axId val="-2120240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981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0527544142209"/>
          <c:y val="0.916124405062181"/>
          <c:w val="0.813229539489382"/>
          <c:h val="0.054365655546538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en vigilancia centinela ETI. 
Bolivia - Hospital MP, 2019 - 2020, Mes: 2020-05</c:v>
            </c:pt>
          </c:strCache>
        </c:strRef>
      </c:tx>
      <c:layout>
        <c:manualLayout>
          <c:xMode val="edge"/>
          <c:yMode val="edge"/>
          <c:x val="0.134442683828608"/>
          <c:y val="0.01731999167415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79"/>
          <c:h val="0.561057334326136"/>
        </c:manualLayout>
      </c:layout>
      <c:pieChart>
        <c:varyColors val="1"/>
        <c:ser>
          <c:idx val="0"/>
          <c:order val="0"/>
          <c:tx>
            <c:strRef>
              <c:f>'Virus ETI Identificados'!$D$5:$M$5</c:f>
              <c:strCache>
                <c:ptCount val="1"/>
                <c:pt idx="0">
                  <c:v>A(H1N1)pdm09 A no subtipificado A no subtipificable A(H1) A(H3N2) B Victoria B Victoria ∆162/163 B Victoria ∆162/163/164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62-44C4-BE8D-732F8791662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162-44C4-BE8D-732F8791662D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162-44C4-BE8D-732F8791662D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162-44C4-BE8D-732F8791662D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162-44C4-BE8D-732F8791662D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162-44C4-BE8D-732F8791662D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162-44C4-BE8D-732F8791662D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162-44C4-BE8D-732F879166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9B5E-47D5-9DBD-E444D049218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ETI Identificados'!$D$5:$M$5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Identificados'!$D$58:$M$58</c:f>
              <c:numCache>
                <c:formatCode>General</c:formatCode>
                <c:ptCount val="9"/>
                <c:pt idx="0">
                  <c:v>120.0</c:v>
                </c:pt>
                <c:pt idx="1">
                  <c:v>45.0</c:v>
                </c:pt>
                <c:pt idx="2">
                  <c:v>54.0</c:v>
                </c:pt>
                <c:pt idx="3">
                  <c:v>15.0</c:v>
                </c:pt>
                <c:pt idx="4">
                  <c:v>19.0</c:v>
                </c:pt>
                <c:pt idx="5">
                  <c:v>192.0</c:v>
                </c:pt>
                <c:pt idx="7">
                  <c:v>49.0</c:v>
                </c:pt>
                <c:pt idx="8">
                  <c:v>14.0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162-44C4-BE8D-732F8791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394736842105263"/>
          <c:y val="0.834851936218679"/>
          <c:w val="0.93266253869969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(tipos y subtipos) en vigilancia centinela ETI por semana epidemiológica. 
Bolivia - Hospital MP, 2019 - 2020, Mes: 2020-05</c:v>
            </c:pt>
          </c:strCache>
        </c:strRef>
      </c:tx>
      <c:layout>
        <c:manualLayout>
          <c:xMode val="edge"/>
          <c:yMode val="edge"/>
          <c:x val="0.0876134600821956"/>
          <c:y val="0.02694605212564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808490335766853"/>
          <c:h val="0.61676058645535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94-4222-B7DC-F8A4EBE206BE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94-4222-B7DC-F8A4EBE206BE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94-4222-B7DC-F8A4EBE206BE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94-4222-B7DC-F8A4EBE206BE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00190536"/>
        <c:axId val="-210018444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72872"/>
        <c:axId val="-2100178344"/>
      </c:lineChart>
      <c:catAx>
        <c:axId val="-210019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00184440"/>
        <c:crosses val="autoZero"/>
        <c:auto val="1"/>
        <c:lblAlgn val="ctr"/>
        <c:lblOffset val="100"/>
        <c:tickMarkSkip val="1"/>
        <c:noMultiLvlLbl val="0"/>
      </c:catAx>
      <c:valAx>
        <c:axId val="-2100184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100190536"/>
        <c:crosses val="autoZero"/>
        <c:crossBetween val="between"/>
      </c:valAx>
      <c:valAx>
        <c:axId val="-210017834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00172872"/>
        <c:crosses val="max"/>
        <c:crossBetween val="between"/>
      </c:valAx>
      <c:catAx>
        <c:axId val="-21001728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017834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628727291441511"/>
          <c:y val="0.899504020596151"/>
          <c:w val="0.9"/>
          <c:h val="0.0308569135864386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Proporción acumulada de los virus de influenza, SARS-CoV-2 y otros virus respiratorios, en vigilancia centinela ETI. 
Bolivia - Hospital MP, 2019 - 2020, Mes: 2020-05</c:v>
            </c:pt>
          </c:strCache>
        </c:strRef>
      </c:tx>
      <c:layout>
        <c:manualLayout>
          <c:xMode val="edge"/>
          <c:yMode val="edge"/>
          <c:x val="0.141607616448989"/>
          <c:y val="0.02786253280839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tx>
            <c:strRef>
              <c:f>'Virus ETI Identificados'!$D$5:$W$5</c:f>
              <c:strCache>
                <c:ptCount val="1"/>
                <c:pt idx="0">
                  <c:v>A(H1N1)pdm09 A no subtipificado A no subtipificable A(H1) A(H3N2) B Victoria B Victoria ∆162/163 B Victoria ∆162/163/164 B Yamagata B linaje no determinado Parainfluenza  VSR  Adenovirus Metapneumovirus Rinovirus Coronavirus SARS-CoV-2 SARS-CoV-2 Negativas Bocavirus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11B-448F-901B-0353D2EAAF0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11B-448F-901B-0353D2EAAF06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11B-448F-901B-0353D2EAAF06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11B-448F-901B-0353D2EAAF06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11B-448F-901B-0353D2EAAF06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11B-448F-901B-0353D2EAAF06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11B-448F-901B-0353D2EAAF06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11B-448F-901B-0353D2EAAF06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11B-448F-901B-0353D2EAAF06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11B-448F-901B-0353D2EAAF06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11B-448F-901B-0353D2EAAF06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11B-448F-901B-0353D2EAAF06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11B-448F-901B-0353D2EAAF06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11B-448F-901B-0353D2EAAF06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11B-448F-901B-0353D2EAAF06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11B-448F-901B-0353D2EAAF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ETI Identificados'!$D$5:$W$5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ETI Identificados'!$D$58:$W$58</c:f>
              <c:numCache>
                <c:formatCode>General</c:formatCode>
                <c:ptCount val="19"/>
                <c:pt idx="0">
                  <c:v>120.0</c:v>
                </c:pt>
                <c:pt idx="1">
                  <c:v>45.0</c:v>
                </c:pt>
                <c:pt idx="2">
                  <c:v>54.0</c:v>
                </c:pt>
                <c:pt idx="3">
                  <c:v>15.0</c:v>
                </c:pt>
                <c:pt idx="4">
                  <c:v>19.0</c:v>
                </c:pt>
                <c:pt idx="5">
                  <c:v>192.0</c:v>
                </c:pt>
                <c:pt idx="7">
                  <c:v>49.0</c:v>
                </c:pt>
                <c:pt idx="8">
                  <c:v>14.0</c:v>
                </c:pt>
                <c:pt idx="9">
                  <c:v>120.0</c:v>
                </c:pt>
                <c:pt idx="10">
                  <c:v>45.0</c:v>
                </c:pt>
                <c:pt idx="11">
                  <c:v>54.0</c:v>
                </c:pt>
                <c:pt idx="12">
                  <c:v>35.0</c:v>
                </c:pt>
                <c:pt idx="13">
                  <c:v>15.0</c:v>
                </c:pt>
                <c:pt idx="14">
                  <c:v>19.0</c:v>
                </c:pt>
                <c:pt idx="15">
                  <c:v>192.0</c:v>
                </c:pt>
                <c:pt idx="16">
                  <c:v>0.0</c:v>
                </c:pt>
                <c:pt idx="17">
                  <c:v>33.0</c:v>
                </c:pt>
                <c:pt idx="18">
                  <c:v>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11B-448F-901B-0353D2EA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6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Porcentaje de positividad para todos los virus y Distribución de virus influenza, SARS-CoV-2 y otros virus respiratorios en vigilancia centinela ETI por semana epidemiológica. 
Bolivia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Calibri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398040680505"/>
          <c:y val="0.16999592593786"/>
          <c:w val="0.797713862583568"/>
          <c:h val="0.5742300645227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74-40DA-9C1F-14F91EB54C82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74-40DA-9C1F-14F91EB54C82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74-40DA-9C1F-14F91EB54C82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74-40DA-9C1F-14F91EB54C82}"/>
            </c:ext>
          </c:extLst>
        </c:ser>
        <c:ser>
          <c:idx val="6"/>
          <c:order val="4"/>
          <c:tx>
            <c:strRef>
              <c:f>'Virus ETI Identificados'!$N$5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Identificados'!$N$6:$N$57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D74-40DA-9C1F-14F91EB54C82}"/>
            </c:ext>
          </c:extLst>
        </c:ser>
        <c:ser>
          <c:idx val="7"/>
          <c:order val="5"/>
          <c:tx>
            <c:strRef>
              <c:f>'Virus ETI Identificados'!$O$5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Identificados'!$O$6:$O$57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D74-40DA-9C1F-14F91EB54C82}"/>
            </c:ext>
          </c:extLst>
        </c:ser>
        <c:ser>
          <c:idx val="10"/>
          <c:order val="6"/>
          <c:tx>
            <c:strRef>
              <c:f>'Virus ETI Identificados'!$P$5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Identificados'!$P$6:$P$57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D74-40DA-9C1F-14F91EB54C82}"/>
            </c:ext>
          </c:extLst>
        </c:ser>
        <c:ser>
          <c:idx val="11"/>
          <c:order val="7"/>
          <c:tx>
            <c:strRef>
              <c:f>'Virus ETI Identificados'!$Q$5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Identificados'!$Q$6:$Q$57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D74-40DA-9C1F-14F91EB54C82}"/>
            </c:ext>
          </c:extLst>
        </c:ser>
        <c:ser>
          <c:idx val="12"/>
          <c:order val="8"/>
          <c:tx>
            <c:strRef>
              <c:f>'Virus ETI Identificados'!$R$5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Identificados'!$R$6:$R$57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D74-40DA-9C1F-14F91EB54C82}"/>
            </c:ext>
          </c:extLst>
        </c:ser>
        <c:ser>
          <c:idx val="13"/>
          <c:order val="9"/>
          <c:tx>
            <c:strRef>
              <c:f>'Virus ETI Identificados'!$S$5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Identificados'!$S$6:$S$57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D74-40DA-9C1F-14F91EB54C82}"/>
            </c:ext>
          </c:extLst>
        </c:ser>
        <c:ser>
          <c:idx val="3"/>
          <c:order val="10"/>
          <c:tx>
            <c:strRef>
              <c:f>'Virus ETI Identificados'!$T$5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7B-4491-A890-4E8728D1B798}"/>
            </c:ext>
          </c:extLst>
        </c:ser>
        <c:ser>
          <c:idx val="14"/>
          <c:order val="11"/>
          <c:tx>
            <c:strRef>
              <c:f>'Virus ETI Identificados'!$V$5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Identificados'!$V$6:$V$57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D74-40DA-9C1F-14F91EB54C82}"/>
            </c:ext>
          </c:extLst>
        </c:ser>
        <c:ser>
          <c:idx val="5"/>
          <c:order val="12"/>
          <c:tx>
            <c:strRef>
              <c:f>'Virus ETI Identificados'!$I$4:$M$4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D74-40DA-9C1F-14F91EB54C82}"/>
            </c:ext>
          </c:extLst>
        </c:ser>
        <c:ser>
          <c:idx val="15"/>
          <c:order val="13"/>
          <c:tx>
            <c:strRef>
              <c:f>'Virus ETI Identificados'!$W$5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Identificados'!$W$6:$W$57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25797656"/>
        <c:axId val="-2125794760"/>
      </c:barChart>
      <c:lineChart>
        <c:grouping val="standard"/>
        <c:varyColors val="0"/>
        <c:ser>
          <c:idx val="16"/>
          <c:order val="14"/>
          <c:tx>
            <c:strRef>
              <c:f>'Virus ETI Identificados'!$AD$4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785784"/>
        <c:axId val="-2125788856"/>
      </c:lineChart>
      <c:catAx>
        <c:axId val="-212579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5794760"/>
        <c:crosses val="autoZero"/>
        <c:auto val="1"/>
        <c:lblAlgn val="ctr"/>
        <c:lblOffset val="100"/>
        <c:noMultiLvlLbl val="0"/>
      </c:catAx>
      <c:valAx>
        <c:axId val="-2125794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0.0209029855406502"/>
              <c:y val="0.246841693534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5797656"/>
        <c:crosses val="autoZero"/>
        <c:crossBetween val="between"/>
      </c:valAx>
      <c:valAx>
        <c:axId val="-21257888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-2125785784"/>
        <c:crosses val="max"/>
        <c:crossBetween val="between"/>
      </c:valAx>
      <c:catAx>
        <c:axId val="-2125785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57888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843357233554169"/>
          <c:y val="0.832849340907595"/>
          <c:w val="0.800242597649339"/>
          <c:h val="0.14300952631617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Distribución de influenza B según linaje, en vigilancia centinela ETI y semana epidemiológica. 
Bolivia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132733408324"/>
          <c:y val="0.114237725032082"/>
          <c:w val="0.886376171728534"/>
          <c:h val="0.6876519533724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Identificados'!$I$6:$I$57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11-42B2-B8B5-26F330B95375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Identificados'!$J$6:$J$57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11-42B2-B8B5-26F330B95375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Identificados'!$K$6:$K$57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11-42B2-B8B5-26F330B95375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Identificados'!$L$6:$L$57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211-42B2-B8B5-26F330B95375}"/>
            </c:ext>
          </c:extLst>
        </c:ser>
        <c:ser>
          <c:idx val="4"/>
          <c:order val="4"/>
          <c:tx>
            <c:strRef>
              <c:f>'Virus ETI Identificados'!$M$5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Identificados'!$M$6:$M$57</c:f>
              <c:numCache>
                <c:formatCode>General</c:formatCode>
                <c:ptCount val="52"/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B-44DC-9848-EF1D85AB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25887672"/>
        <c:axId val="-2125884504"/>
      </c:barChart>
      <c:catAx>
        <c:axId val="-212588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5884504"/>
        <c:crossesAt val="0.0"/>
        <c:auto val="1"/>
        <c:lblAlgn val="ctr"/>
        <c:lblOffset val="100"/>
        <c:noMultiLvlLbl val="0"/>
      </c:catAx>
      <c:valAx>
        <c:axId val="-2125884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0.0091455968423234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5887672"/>
        <c:crosses val="autoZero"/>
        <c:crossBetween val="between"/>
        <c:minorUnit val="1.0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545926100850249"/>
          <c:y val="0.20522783610382"/>
          <c:w val="0.592213112370308"/>
          <c:h val="0.742322470107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160.0</c:v>
                </c:pt>
                <c:pt idx="1">
                  <c:v>260.0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influenza, SARS-CoV-2 y otros virus respiratorios. 
Bolivia - Hospital MP, 2019 - 2020, Mes: 2020-05</c:v>
            </c:pt>
          </c:strCache>
        </c:strRef>
      </c:tx>
      <c:layout>
        <c:manualLayout>
          <c:xMode val="edge"/>
          <c:yMode val="edge"/>
          <c:x val="0.141607616448989"/>
          <c:y val="0.02786253280839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tx>
            <c:strRef>
              <c:f>'Virus IRAG Identificados'!$D$5:$W$5</c:f>
              <c:strCache>
                <c:ptCount val="1"/>
                <c:pt idx="0">
                  <c:v>A(H1N1)pdm09 A no subtipificado A no subtipificable A(H1) A(H3N2) B Victoria B Victoria ∆162/163 B Victoria ∆162/163/164 B Yamagata B linaje no determinado Parainfluenza  VSR  Adenovirus Metapneumovirus Rinovirus Coronavirus SARS-CoV-2 SARS-CoV-2 Negativas Bocavirus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IRAG Identificados'!$D$5:$W$5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IRAG Identificados'!$D$58:$W$58</c:f>
              <c:numCache>
                <c:formatCode>General</c:formatCode>
                <c:ptCount val="19"/>
                <c:pt idx="0">
                  <c:v>120.0</c:v>
                </c:pt>
                <c:pt idx="1">
                  <c:v>45.0</c:v>
                </c:pt>
                <c:pt idx="2">
                  <c:v>54.0</c:v>
                </c:pt>
                <c:pt idx="3">
                  <c:v>15.0</c:v>
                </c:pt>
                <c:pt idx="4">
                  <c:v>19.0</c:v>
                </c:pt>
                <c:pt idx="5">
                  <c:v>192.0</c:v>
                </c:pt>
                <c:pt idx="6">
                  <c:v>33.0</c:v>
                </c:pt>
                <c:pt idx="7">
                  <c:v>49.0</c:v>
                </c:pt>
                <c:pt idx="8">
                  <c:v>14.0</c:v>
                </c:pt>
                <c:pt idx="9">
                  <c:v>120.0</c:v>
                </c:pt>
                <c:pt idx="10">
                  <c:v>45.0</c:v>
                </c:pt>
                <c:pt idx="11">
                  <c:v>54.0</c:v>
                </c:pt>
                <c:pt idx="12">
                  <c:v>35.0</c:v>
                </c:pt>
                <c:pt idx="13">
                  <c:v>15.0</c:v>
                </c:pt>
                <c:pt idx="14">
                  <c:v>19.0</c:v>
                </c:pt>
                <c:pt idx="15">
                  <c:v>192.0</c:v>
                </c:pt>
                <c:pt idx="16">
                  <c:v>0.0</c:v>
                </c:pt>
                <c:pt idx="17">
                  <c:v>33.0</c:v>
                </c:pt>
                <c:pt idx="18">
                  <c:v>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6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positividad para todos los virus y Distribución de virus influenza, SARS-CoV-2 y otros virus respiratorios en vigilancia centinela IRAG por semana epidmiológica. 
Bolivia - Hospital MP, 2019 - 2020, Mes: 2020-05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398040680505"/>
          <c:y val="0.16999592593786"/>
          <c:w val="0.797713862583568"/>
          <c:h val="0.5742300645227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IRAG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Identificados'!$D$6:$D$57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IRAG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Identificados'!$E$6:$E$57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IRAG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Identificados'!$F$6:$F$57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IRAG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Identificados'!$H$6:$H$57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IRAG Identificados'!$N$5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Identificados'!$N$6:$N$57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IRAG Identificados'!$O$5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Identificados'!$O$6:$O$57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IRAG Identificados'!$P$5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Identificados'!$P$6:$P$57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IRAG Identificados'!$Q$5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Identificados'!$Q$6:$Q$57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IRAG Identificados'!$R$5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Identificados'!$R$6:$R$57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IRAG Identificados'!$S$5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Identificados'!$S$6:$S$57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IRAG Identificados'!$V$5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Identificados'!$V$6:$V$57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IRAG Identificados'!$W$5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Identificados'!$W$6:$W$57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IRAG Identificados'!$I$4:$M$4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ser>
          <c:idx val="3"/>
          <c:order val="14"/>
          <c:tx>
            <c:strRef>
              <c:f>'Virus IRAG Identificados'!$T$5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IRAG Identificados'!$T$6:$T$57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BB-4ED8-BF4A-B5E5FFEF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22163864"/>
        <c:axId val="-2123111672"/>
      </c:barChart>
      <c:lineChart>
        <c:grouping val="standard"/>
        <c:varyColors val="0"/>
        <c:ser>
          <c:idx val="16"/>
          <c:order val="12"/>
          <c:tx>
            <c:strRef>
              <c:f>'Virus IRAG Identificados'!$AD$4:$AD$5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55400"/>
        <c:axId val="-2123360904"/>
      </c:lineChart>
      <c:catAx>
        <c:axId val="-212216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111672"/>
        <c:crosses val="autoZero"/>
        <c:auto val="1"/>
        <c:lblAlgn val="ctr"/>
        <c:lblOffset val="100"/>
        <c:noMultiLvlLbl val="0"/>
      </c:catAx>
      <c:valAx>
        <c:axId val="-2123111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0.0209029855406502"/>
              <c:y val="0.246841693534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163864"/>
        <c:crosses val="autoZero"/>
        <c:crossBetween val="between"/>
      </c:valAx>
      <c:valAx>
        <c:axId val="-21233609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3355400"/>
        <c:crosses val="max"/>
        <c:crossBetween val="between"/>
      </c:valAx>
      <c:catAx>
        <c:axId val="-2123355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33609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410769184813093"/>
          <c:y val="0.832849340907595"/>
          <c:w val="0.622400732713025"/>
          <c:h val="0.11144035268571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
Bolivia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132733408324"/>
          <c:y val="0.114237725032082"/>
          <c:w val="0.886376171728534"/>
          <c:h val="0.6876519533724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IRAG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Identificados'!$I$6:$I$57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IRAG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Identificados'!$J$6:$J$57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IRAG Identificados'!$K$5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Identificados'!$K$6:$K$57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IRAG Identificados'!$L$5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Identificados'!$L$6:$L$57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61-475E-95AB-749817EB7C66}"/>
            </c:ext>
          </c:extLst>
        </c:ser>
        <c:ser>
          <c:idx val="4"/>
          <c:order val="4"/>
          <c:tx>
            <c:strRef>
              <c:f>'Virus IRAG Identificados'!$M$5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Identificados'!$M$6:$M$57</c:f>
              <c:numCache>
                <c:formatCode>General</c:formatCode>
                <c:ptCount val="52"/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90-4A77-B6DC-181E8791E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14235512"/>
        <c:axId val="-2114232344"/>
      </c:barChart>
      <c:catAx>
        <c:axId val="-211423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4232344"/>
        <c:crossesAt val="0.0"/>
        <c:auto val="1"/>
        <c:lblAlgn val="ctr"/>
        <c:lblOffset val="100"/>
        <c:noMultiLvlLbl val="0"/>
      </c:catAx>
      <c:valAx>
        <c:axId val="-211423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0.0091455968423234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4235512"/>
        <c:crosses val="autoZero"/>
        <c:crossBetween val="between"/>
        <c:minorUnit val="1.0"/>
      </c:valAx>
    </c:plotArea>
    <c:legend>
      <c:legendPos val="b"/>
      <c:overlay val="0"/>
      <c:txPr>
        <a:bodyPr rot="0" vert="horz" anchor="ctr" anchorCtr="1"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MP - Vigilancia centinela de IRAG 
Número de casos IRAG por semana epidemiológica. 2019 - 2020, Mes: 2020-05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"/>
          <c:y val="0.195274330708661"/>
          <c:w val="0.838947891513561"/>
          <c:h val="0.61519023622047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IRAG!$E$8:$E$59</c:f>
              <c:numCache>
                <c:formatCode>General</c:formatCode>
                <c:ptCount val="52"/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FC-4BCE-A9EF-AF90C007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656744"/>
        <c:axId val="-2099562488"/>
      </c:barChart>
      <c:catAx>
        <c:axId val="-214665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62488"/>
        <c:crosses val="autoZero"/>
        <c:auto val="1"/>
        <c:lblAlgn val="ctr"/>
        <c:lblOffset val="100"/>
        <c:noMultiLvlLbl val="0"/>
      </c:catAx>
      <c:valAx>
        <c:axId val="-2099562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91427477946462"/>
              <c:y val="0.31996946292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56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IRAG_x000d_ Distribución de los casos de IRAG influenza positivos, por grupo de edad y semana epidemiológica. Bolivia - Hospital MP, 2019 - 2020, Mes: 2020-05</c:v>
            </c:pt>
          </c:strCache>
        </c:strRef>
      </c:tx>
      <c:layout>
        <c:manualLayout>
          <c:xMode val="edge"/>
          <c:yMode val="edge"/>
          <c:x val="0.119074626722801"/>
          <c:y val="0.037383267195767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IRAG!$V$6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C9-4ED7-B2F6-6D690D014A9E}"/>
            </c:ext>
          </c:extLst>
        </c:ser>
        <c:ser>
          <c:idx val="1"/>
          <c:order val="1"/>
          <c:tx>
            <c:strRef>
              <c:f>IRAG!$W$6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C9-4ED7-B2F6-6D690D014A9E}"/>
            </c:ext>
          </c:extLst>
        </c:ser>
        <c:ser>
          <c:idx val="2"/>
          <c:order val="2"/>
          <c:tx>
            <c:strRef>
              <c:f>IRAG!$X$6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C9-4ED7-B2F6-6D690D014A9E}"/>
            </c:ext>
          </c:extLst>
        </c:ser>
        <c:ser>
          <c:idx val="3"/>
          <c:order val="3"/>
          <c:tx>
            <c:strRef>
              <c:f>IRAG!$Y$6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9C9-4ED7-B2F6-6D690D014A9E}"/>
            </c:ext>
          </c:extLst>
        </c:ser>
        <c:ser>
          <c:idx val="4"/>
          <c:order val="4"/>
          <c:tx>
            <c:strRef>
              <c:f>IRAG!$Z$6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IRAG!$Z$8:$Z$59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9C9-4ED7-B2F6-6D690D014A9E}"/>
            </c:ext>
          </c:extLst>
        </c:ser>
        <c:ser>
          <c:idx val="5"/>
          <c:order val="5"/>
          <c:tx>
            <c:strRef>
              <c:f>IRAG!$AA$6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IRAG!$AA$8:$AA$59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9C9-4ED7-B2F6-6D690D01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100253048"/>
        <c:axId val="-2100247464"/>
      </c:barChart>
      <c:catAx>
        <c:axId val="-210025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0247464"/>
        <c:crosses val="autoZero"/>
        <c:auto val="1"/>
        <c:lblAlgn val="ctr"/>
        <c:lblOffset val="100"/>
        <c:noMultiLvlLbl val="0"/>
      </c:catAx>
      <c:valAx>
        <c:axId val="-21002474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 sz="1000" b="1" i="0" baseline="0">
                    <a:effectLst/>
                  </a:rPr>
                  <a:t>No. de casos</a:t>
                </a:r>
                <a:endParaRPr lang="es-GT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0253048"/>
        <c:crosses val="autoZero"/>
        <c:crossBetween val="between"/>
        <c:minorUnit val="1.0"/>
      </c:valAx>
    </c:plotArea>
    <c:legend>
      <c:legendPos val="t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Bolivia - vigilancia centinela de IRAG_x000d_Casos IRAG con/sin muestra. Hospital MP, 2019 - 2020, Mes: 2020-05</c:v>
            </c:pt>
          </c:strCache>
        </c:strRef>
      </c:tx>
      <c:layout>
        <c:manualLayout>
          <c:xMode val="edge"/>
          <c:yMode val="edge"/>
          <c:x val="0.265596662700673"/>
          <c:y val="0.014598544973545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"/>
          <c:w val="0.502162642892779"/>
          <c:h val="0.6652738663141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DB-46E9-ACF4-00D0E0E007E6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DB-46E9-ACF4-00D0E0E00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240.0</c:v>
                </c:pt>
                <c:pt idx="1">
                  <c:v>60.0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2DB-46E9-ACF4-00D0E0E00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338364</xdr:colOff>
      <xdr:row>40</xdr:row>
      <xdr:rowOff>135164</xdr:rowOff>
    </xdr:from>
    <xdr:to>
      <xdr:col>17</xdr:col>
      <xdr:colOff>596364</xdr:colOff>
      <xdr:row>76</xdr:row>
      <xdr:rowOff>116114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154</xdr:row>
      <xdr:rowOff>130175</xdr:rowOff>
    </xdr:from>
    <xdr:to>
      <xdr:col>16</xdr:col>
      <xdr:colOff>619125</xdr:colOff>
      <xdr:row>206</xdr:row>
      <xdr:rowOff>73025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345169</xdr:colOff>
      <xdr:row>78</xdr:row>
      <xdr:rowOff>14968</xdr:rowOff>
    </xdr:from>
    <xdr:to>
      <xdr:col>17</xdr:col>
      <xdr:colOff>603169</xdr:colOff>
      <xdr:row>113</xdr:row>
      <xdr:rowOff>187468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154</xdr:row>
      <xdr:rowOff>177800</xdr:rowOff>
    </xdr:from>
    <xdr:to>
      <xdr:col>33</xdr:col>
      <xdr:colOff>647700</xdr:colOff>
      <xdr:row>206</xdr:row>
      <xdr:rowOff>25400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118</xdr:row>
      <xdr:rowOff>142875</xdr:rowOff>
    </xdr:from>
    <xdr:to>
      <xdr:col>17</xdr:col>
      <xdr:colOff>572325</xdr:colOff>
      <xdr:row>149</xdr:row>
      <xdr:rowOff>22679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137583</xdr:colOff>
      <xdr:row>1</xdr:row>
      <xdr:rowOff>190499</xdr:rowOff>
    </xdr:from>
    <xdr:to>
      <xdr:col>24</xdr:col>
      <xdr:colOff>52917</xdr:colOff>
      <xdr:row>18</xdr:row>
      <xdr:rowOff>126999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244022</xdr:colOff>
      <xdr:row>57</xdr:row>
      <xdr:rowOff>186657</xdr:rowOff>
    </xdr:from>
    <xdr:to>
      <xdr:col>39</xdr:col>
      <xdr:colOff>328082</xdr:colOff>
      <xdr:row>74</xdr:row>
      <xdr:rowOff>179917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xmlns="" id="{F6770538-7336-4B83-9D34-A22E08D05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218888</xdr:colOff>
      <xdr:row>22</xdr:row>
      <xdr:rowOff>41011</xdr:rowOff>
    </xdr:from>
    <xdr:to>
      <xdr:col>31</xdr:col>
      <xdr:colOff>595390</xdr:colOff>
      <xdr:row>38</xdr:row>
      <xdr:rowOff>17011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xmlns="" id="{85025DB6-FB7C-4144-A8C1-C32A0568F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76</xdr:row>
      <xdr:rowOff>93058</xdr:rowOff>
    </xdr:from>
    <xdr:to>
      <xdr:col>18</xdr:col>
      <xdr:colOff>164307</xdr:colOff>
      <xdr:row>92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xmlns="" id="{EEF4F53A-9A5B-485B-90F2-F54BBC7FF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234763</xdr:colOff>
      <xdr:row>76</xdr:row>
      <xdr:rowOff>80886</xdr:rowOff>
    </xdr:from>
    <xdr:to>
      <xdr:col>39</xdr:col>
      <xdr:colOff>235708</xdr:colOff>
      <xdr:row>92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xmlns="" id="{AD3F092B-A839-4095-9D46-65AE5A8AD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22</xdr:row>
      <xdr:rowOff>0</xdr:rowOff>
    </xdr:from>
    <xdr:to>
      <xdr:col>18</xdr:col>
      <xdr:colOff>155046</xdr:colOff>
      <xdr:row>37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xmlns="" id="{C853868A-ADEB-4347-9688-CFF5B87CD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39</xdr:row>
      <xdr:rowOff>161988</xdr:rowOff>
    </xdr:from>
    <xdr:to>
      <xdr:col>18</xdr:col>
      <xdr:colOff>200025</xdr:colOff>
      <xdr:row>55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xmlns="" id="{DE9300DF-AAAB-40AE-9636-1878C3226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57</xdr:row>
      <xdr:rowOff>145383</xdr:rowOff>
    </xdr:from>
    <xdr:to>
      <xdr:col>18</xdr:col>
      <xdr:colOff>188120</xdr:colOff>
      <xdr:row>73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xmlns="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242700</xdr:colOff>
      <xdr:row>39</xdr:row>
      <xdr:rowOff>166751</xdr:rowOff>
    </xdr:from>
    <xdr:to>
      <xdr:col>39</xdr:col>
      <xdr:colOff>119669</xdr:colOff>
      <xdr:row>55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xmlns="" id="{A39FD14A-29B3-4973-B4D2-04127A9A0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253999</xdr:colOff>
      <xdr:row>96</xdr:row>
      <xdr:rowOff>10584</xdr:rowOff>
    </xdr:from>
    <xdr:to>
      <xdr:col>18</xdr:col>
      <xdr:colOff>164305</xdr:colOff>
      <xdr:row>111</xdr:row>
      <xdr:rowOff>177084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xmlns="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13607</xdr:colOff>
      <xdr:row>4</xdr:row>
      <xdr:rowOff>13607</xdr:rowOff>
    </xdr:from>
    <xdr:to>
      <xdr:col>61</xdr:col>
      <xdr:colOff>162833</xdr:colOff>
      <xdr:row>27</xdr:row>
      <xdr:rowOff>0</xdr:rowOff>
    </xdr:to>
    <xdr:graphicFrame macro="">
      <xdr:nvGraphicFramePr>
        <xdr:cNvPr id="9" name="CD1">
          <a:extLst>
            <a:ext uri="{FF2B5EF4-FFF2-40B4-BE49-F238E27FC236}">
              <a16:creationId xmlns:a16="http://schemas.microsoft.com/office/drawing/2014/main" xmlns="" id="{7DA42578-B35E-433B-8A82-D7E2FA3B1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922109</xdr:colOff>
      <xdr:row>29</xdr:row>
      <xdr:rowOff>8845</xdr:rowOff>
    </xdr:from>
    <xdr:to>
      <xdr:col>61</xdr:col>
      <xdr:colOff>132016</xdr:colOff>
      <xdr:row>62</xdr:row>
      <xdr:rowOff>136073</xdr:rowOff>
    </xdr:to>
    <xdr:graphicFrame macro="">
      <xdr:nvGraphicFramePr>
        <xdr:cNvPr id="10" name="CD2">
          <a:extLst>
            <a:ext uri="{FF2B5EF4-FFF2-40B4-BE49-F238E27FC236}">
              <a16:creationId xmlns:a16="http://schemas.microsoft.com/office/drawing/2014/main" xmlns="" id="{19DAB5A5-D30C-43C6-80FE-5C8FBDE72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923019</xdr:colOff>
      <xdr:row>65</xdr:row>
      <xdr:rowOff>155122</xdr:rowOff>
    </xdr:from>
    <xdr:to>
      <xdr:col>61</xdr:col>
      <xdr:colOff>135194</xdr:colOff>
      <xdr:row>92</xdr:row>
      <xdr:rowOff>13608</xdr:rowOff>
    </xdr:to>
    <xdr:graphicFrame macro="">
      <xdr:nvGraphicFramePr>
        <xdr:cNvPr id="11" name="CD3">
          <a:extLst>
            <a:ext uri="{FF2B5EF4-FFF2-40B4-BE49-F238E27FC236}">
              <a16:creationId xmlns:a16="http://schemas.microsoft.com/office/drawing/2014/main" xmlns="" id="{DBCC67F6-0DF4-402E-B8D2-8B63B55B4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263978</xdr:colOff>
      <xdr:row>4</xdr:row>
      <xdr:rowOff>29936</xdr:rowOff>
    </xdr:from>
    <xdr:to>
      <xdr:col>61</xdr:col>
      <xdr:colOff>672644</xdr:colOff>
      <xdr:row>5</xdr:row>
      <xdr:rowOff>2318959</xdr:rowOff>
    </xdr:to>
    <xdr:graphicFrame macro="">
      <xdr:nvGraphicFramePr>
        <xdr:cNvPr id="6" name="CILI2">
          <a:extLst>
            <a:ext uri="{FF2B5EF4-FFF2-40B4-BE49-F238E27FC236}">
              <a16:creationId xmlns:a16="http://schemas.microsoft.com/office/drawing/2014/main" xmlns="" id="{EBCE3D9C-B019-4EA0-8167-68E24F648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0</xdr:colOff>
      <xdr:row>4</xdr:row>
      <xdr:rowOff>0</xdr:rowOff>
    </xdr:from>
    <xdr:to>
      <xdr:col>52</xdr:col>
      <xdr:colOff>440871</xdr:colOff>
      <xdr:row>6</xdr:row>
      <xdr:rowOff>95249</xdr:rowOff>
    </xdr:to>
    <xdr:graphicFrame macro="">
      <xdr:nvGraphicFramePr>
        <xdr:cNvPr id="7" name="CILI1">
          <a:extLst>
            <a:ext uri="{FF2B5EF4-FFF2-40B4-BE49-F238E27FC236}">
              <a16:creationId xmlns:a16="http://schemas.microsoft.com/office/drawing/2014/main" xmlns="" id="{9A7D4E0A-2310-4BDD-A553-5E99C9BF8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54428</xdr:colOff>
      <xdr:row>11</xdr:row>
      <xdr:rowOff>81640</xdr:rowOff>
    </xdr:from>
    <xdr:to>
      <xdr:col>52</xdr:col>
      <xdr:colOff>561825</xdr:colOff>
      <xdr:row>27</xdr:row>
      <xdr:rowOff>122465</xdr:rowOff>
    </xdr:to>
    <xdr:graphicFrame macro="">
      <xdr:nvGraphicFramePr>
        <xdr:cNvPr id="8" name="CILI3">
          <a:extLst>
            <a:ext uri="{FF2B5EF4-FFF2-40B4-BE49-F238E27FC236}">
              <a16:creationId xmlns:a16="http://schemas.microsoft.com/office/drawing/2014/main" xmlns="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108858</xdr:colOff>
      <xdr:row>31</xdr:row>
      <xdr:rowOff>76197</xdr:rowOff>
    </xdr:from>
    <xdr:to>
      <xdr:col>52</xdr:col>
      <xdr:colOff>672193</xdr:colOff>
      <xdr:row>48</xdr:row>
      <xdr:rowOff>108857</xdr:rowOff>
    </xdr:to>
    <xdr:graphicFrame macro="">
      <xdr:nvGraphicFramePr>
        <xdr:cNvPr id="9" name="CILI4">
          <a:extLst>
            <a:ext uri="{FF2B5EF4-FFF2-40B4-BE49-F238E27FC236}">
              <a16:creationId xmlns:a16="http://schemas.microsoft.com/office/drawing/2014/main" xmlns="" id="{4AE7C2E2-1F71-4331-A725-92C735B15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204106</xdr:colOff>
      <xdr:row>11</xdr:row>
      <xdr:rowOff>81644</xdr:rowOff>
    </xdr:from>
    <xdr:to>
      <xdr:col>66</xdr:col>
      <xdr:colOff>711503</xdr:colOff>
      <xdr:row>27</xdr:row>
      <xdr:rowOff>122469</xdr:rowOff>
    </xdr:to>
    <xdr:graphicFrame macro="">
      <xdr:nvGraphicFramePr>
        <xdr:cNvPr id="10" name="CILI3">
          <a:extLst>
            <a:ext uri="{FF2B5EF4-FFF2-40B4-BE49-F238E27FC236}">
              <a16:creationId xmlns:a16="http://schemas.microsoft.com/office/drawing/2014/main" xmlns="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xmlns="" id="{E8688948-200C-4AB6-AC6F-8EE848A39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xmlns="" id="{8F56EA6D-2284-4920-96BD-FBAAA94D6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396844</xdr:colOff>
      <xdr:row>114</xdr:row>
      <xdr:rowOff>166150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xmlns="" id="{919FE874-8E47-49F8-9239-01D04DFEF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xmlns="" id="{43F6B99C-1F4B-4A3C-91AE-E0DAEA365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391400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xmlns="" id="{F711289E-D62F-45ED-B632-41CCBA50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366000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xmlns="" id="{4312D60F-5E6B-4846-A8CF-E4AE75577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ualitative variables"/>
      <sheetName val="SARI VIRUSES"/>
      <sheetName val="Graph Virus"/>
      <sheetName val="SARI"/>
      <sheetName val="SARI Graphs"/>
      <sheetName val="All Calculations"/>
      <sheetName val="DEATHS Sentinel Sites"/>
      <sheetName val="Leyendas"/>
      <sheetName val="ILI"/>
      <sheetName val="ILI VIRUSES - Sentinel"/>
      <sheetName val="ILI Graphs Viruses"/>
      <sheetName val="SARI_Report"/>
      <sheetName val="ILI REPORT"/>
      <sheetName val="CÁLCULOS"/>
      <sheetName val="Neumonia"/>
      <sheetName val="I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tabColor theme="6"/>
  </sheetPr>
  <dimension ref="A1:G168"/>
  <sheetViews>
    <sheetView showGridLines="0" tabSelected="1" zoomScale="90" zoomScaleNormal="90" zoomScalePageLayoutView="90" workbookViewId="0">
      <selection activeCell="A118" sqref="A118"/>
    </sheetView>
  </sheetViews>
  <sheetFormatPr baseColWidth="10" defaultColWidth="9.1640625" defaultRowHeight="14" x14ac:dyDescent="0"/>
  <cols>
    <col min="1" max="1" width="35.6640625" customWidth="1"/>
    <col min="4" max="7" width="28.33203125" customWidth="1"/>
  </cols>
  <sheetData>
    <row r="1" spans="1:7">
      <c r="A1" s="415" t="s">
        <v>30</v>
      </c>
      <c r="B1" s="415"/>
      <c r="C1" s="415"/>
      <c r="D1" s="415"/>
      <c r="E1" s="415"/>
      <c r="F1" s="415"/>
      <c r="G1" s="415"/>
    </row>
    <row r="2" spans="1:7">
      <c r="A2" s="416"/>
      <c r="B2" s="416"/>
      <c r="C2" s="416"/>
      <c r="D2" s="416"/>
      <c r="E2" s="416"/>
      <c r="F2" s="416"/>
      <c r="G2" s="416"/>
    </row>
    <row r="3" spans="1:7">
      <c r="A3" s="416"/>
      <c r="B3" s="416"/>
      <c r="C3" s="416"/>
      <c r="D3" s="416"/>
      <c r="E3" s="416"/>
      <c r="F3" s="416"/>
      <c r="G3" s="416"/>
    </row>
    <row r="4" spans="1:7" ht="369.75" customHeight="1">
      <c r="A4" s="416"/>
      <c r="B4" s="416"/>
      <c r="C4" s="416"/>
      <c r="D4" s="416"/>
      <c r="E4" s="416"/>
      <c r="F4" s="416"/>
      <c r="G4" s="416"/>
    </row>
    <row r="5" spans="1:7">
      <c r="A5" s="417"/>
      <c r="B5" s="417"/>
      <c r="C5" s="417"/>
      <c r="D5" s="417"/>
      <c r="E5" s="417"/>
      <c r="F5" s="417"/>
      <c r="G5" s="417"/>
    </row>
    <row r="6" spans="1:7" ht="24.75" customHeight="1">
      <c r="A6" s="37" t="s">
        <v>95</v>
      </c>
      <c r="B6" s="37" t="s">
        <v>96</v>
      </c>
      <c r="C6" s="37" t="s">
        <v>97</v>
      </c>
      <c r="D6" s="37" t="s">
        <v>103</v>
      </c>
      <c r="E6" s="37" t="s">
        <v>98</v>
      </c>
      <c r="F6" s="37" t="s">
        <v>99</v>
      </c>
      <c r="G6" s="37" t="s">
        <v>100</v>
      </c>
    </row>
    <row r="7" spans="1:7">
      <c r="A7" s="23" t="s">
        <v>14</v>
      </c>
      <c r="B7" s="23" t="s">
        <v>12</v>
      </c>
      <c r="C7" s="23" t="s">
        <v>15</v>
      </c>
      <c r="D7" s="38" t="s">
        <v>104</v>
      </c>
      <c r="E7" s="38" t="s">
        <v>105</v>
      </c>
      <c r="F7" s="38" t="s">
        <v>94</v>
      </c>
      <c r="G7" s="38" t="s">
        <v>106</v>
      </c>
    </row>
    <row r="8" spans="1:7" hidden="1">
      <c r="A8" s="23"/>
      <c r="B8" s="23"/>
      <c r="C8" s="23"/>
      <c r="D8" s="41" t="s">
        <v>299</v>
      </c>
      <c r="E8" s="41" t="s">
        <v>110</v>
      </c>
      <c r="F8" s="41" t="s">
        <v>111</v>
      </c>
      <c r="G8" s="41" t="s">
        <v>112</v>
      </c>
    </row>
    <row r="9" spans="1:7" hidden="1">
      <c r="A9" s="23"/>
      <c r="B9" s="23"/>
      <c r="C9" s="23"/>
      <c r="D9" s="41" t="s">
        <v>109</v>
      </c>
      <c r="E9" s="41" t="s">
        <v>114</v>
      </c>
      <c r="F9" s="41" t="s">
        <v>115</v>
      </c>
      <c r="G9" s="41" t="s">
        <v>116</v>
      </c>
    </row>
    <row r="10" spans="1:7" hidden="1">
      <c r="A10" s="23"/>
      <c r="B10" s="23"/>
      <c r="C10" s="23"/>
      <c r="D10" s="41" t="s">
        <v>113</v>
      </c>
      <c r="E10" s="41" t="s">
        <v>118</v>
      </c>
      <c r="F10" s="41" t="s">
        <v>119</v>
      </c>
      <c r="G10" s="41" t="s">
        <v>120</v>
      </c>
    </row>
    <row r="11" spans="1:7" hidden="1">
      <c r="A11" s="111"/>
      <c r="B11" s="111"/>
      <c r="C11" s="111"/>
      <c r="D11" s="41" t="s">
        <v>117</v>
      </c>
      <c r="E11" s="79" t="s">
        <v>300</v>
      </c>
      <c r="F11" s="79" t="s">
        <v>300</v>
      </c>
      <c r="G11" s="79" t="s">
        <v>300</v>
      </c>
    </row>
    <row r="12" spans="1:7" hidden="1">
      <c r="A12" s="111"/>
      <c r="B12" s="111"/>
      <c r="C12" s="111"/>
      <c r="D12" s="79" t="s">
        <v>300</v>
      </c>
      <c r="E12" s="79"/>
      <c r="F12" s="79"/>
      <c r="G12" s="79"/>
    </row>
    <row r="13" spans="1:7" s="122" customFormat="1" hidden="1">
      <c r="A13" s="121" t="str">
        <f>Leyendas!$C$2</f>
        <v>Bolivia</v>
      </c>
      <c r="B13" s="121">
        <v>2015</v>
      </c>
      <c r="C13" s="121">
        <v>1</v>
      </c>
      <c r="D13" s="120"/>
      <c r="E13" s="120"/>
      <c r="F13" s="120"/>
      <c r="G13" s="120"/>
    </row>
    <row r="14" spans="1:7" s="122" customFormat="1" hidden="1">
      <c r="A14" s="121" t="str">
        <f>Leyendas!$C$2</f>
        <v>Bolivia</v>
      </c>
      <c r="B14" s="121">
        <v>2015</v>
      </c>
      <c r="C14" s="121">
        <v>2</v>
      </c>
      <c r="D14" s="120"/>
      <c r="E14" s="120"/>
      <c r="F14" s="120"/>
      <c r="G14" s="120"/>
    </row>
    <row r="15" spans="1:7" s="122" customFormat="1" hidden="1">
      <c r="A15" s="121" t="str">
        <f>Leyendas!$C$2</f>
        <v>Bolivia</v>
      </c>
      <c r="B15" s="121">
        <v>2015</v>
      </c>
      <c r="C15" s="121">
        <v>3</v>
      </c>
      <c r="D15" s="120"/>
      <c r="E15" s="120"/>
      <c r="F15" s="120"/>
      <c r="G15" s="120"/>
    </row>
    <row r="16" spans="1:7" s="122" customFormat="1" hidden="1">
      <c r="A16" s="121" t="str">
        <f>Leyendas!$C$2</f>
        <v>Bolivia</v>
      </c>
      <c r="B16" s="121">
        <v>2015</v>
      </c>
      <c r="C16" s="121">
        <v>4</v>
      </c>
      <c r="D16" s="120"/>
      <c r="E16" s="120"/>
      <c r="F16" s="120"/>
      <c r="G16" s="120"/>
    </row>
    <row r="17" spans="1:7" s="122" customFormat="1" hidden="1">
      <c r="A17" s="121" t="str">
        <f>Leyendas!$C$2</f>
        <v>Bolivia</v>
      </c>
      <c r="B17" s="121">
        <v>2015</v>
      </c>
      <c r="C17" s="121">
        <v>5</v>
      </c>
      <c r="D17" s="120"/>
      <c r="E17" s="120"/>
      <c r="F17" s="120"/>
      <c r="G17" s="120"/>
    </row>
    <row r="18" spans="1:7" s="122" customFormat="1" hidden="1">
      <c r="A18" s="121" t="str">
        <f>Leyendas!$C$2</f>
        <v>Bolivia</v>
      </c>
      <c r="B18" s="121">
        <v>2015</v>
      </c>
      <c r="C18" s="121">
        <v>6</v>
      </c>
      <c r="D18" s="120"/>
      <c r="E18" s="120"/>
      <c r="F18" s="120"/>
      <c r="G18" s="120"/>
    </row>
    <row r="19" spans="1:7" s="122" customFormat="1" hidden="1">
      <c r="A19" s="121" t="str">
        <f>Leyendas!$C$2</f>
        <v>Bolivia</v>
      </c>
      <c r="B19" s="121">
        <v>2015</v>
      </c>
      <c r="C19" s="121">
        <v>7</v>
      </c>
      <c r="D19" s="120"/>
      <c r="E19" s="120"/>
      <c r="F19" s="120"/>
      <c r="G19" s="120"/>
    </row>
    <row r="20" spans="1:7" s="122" customFormat="1" hidden="1">
      <c r="A20" s="121" t="str">
        <f>Leyendas!$C$2</f>
        <v>Bolivia</v>
      </c>
      <c r="B20" s="121">
        <v>2015</v>
      </c>
      <c r="C20" s="121">
        <v>8</v>
      </c>
      <c r="D20" s="120"/>
      <c r="E20" s="120"/>
      <c r="F20" s="120"/>
      <c r="G20" s="120"/>
    </row>
    <row r="21" spans="1:7" s="122" customFormat="1" hidden="1">
      <c r="A21" s="121" t="str">
        <f>Leyendas!$C$2</f>
        <v>Bolivia</v>
      </c>
      <c r="B21" s="121">
        <v>2015</v>
      </c>
      <c r="C21" s="121">
        <v>9</v>
      </c>
      <c r="D21" s="120"/>
      <c r="E21" s="120"/>
      <c r="F21" s="120"/>
      <c r="G21" s="120"/>
    </row>
    <row r="22" spans="1:7" s="122" customFormat="1" hidden="1">
      <c r="A22" s="121" t="str">
        <f>Leyendas!$C$2</f>
        <v>Bolivia</v>
      </c>
      <c r="B22" s="121">
        <v>2015</v>
      </c>
      <c r="C22" s="121">
        <v>10</v>
      </c>
      <c r="D22" s="120"/>
      <c r="E22" s="120"/>
      <c r="F22" s="120"/>
      <c r="G22" s="120"/>
    </row>
    <row r="23" spans="1:7" s="122" customFormat="1" hidden="1">
      <c r="A23" s="121" t="str">
        <f>Leyendas!$C$2</f>
        <v>Bolivia</v>
      </c>
      <c r="B23" s="121">
        <v>2015</v>
      </c>
      <c r="C23" s="121">
        <v>11</v>
      </c>
      <c r="D23" s="120"/>
      <c r="E23" s="120"/>
      <c r="F23" s="120"/>
      <c r="G23" s="120"/>
    </row>
    <row r="24" spans="1:7" s="122" customFormat="1" hidden="1">
      <c r="A24" s="121" t="str">
        <f>Leyendas!$C$2</f>
        <v>Bolivia</v>
      </c>
      <c r="B24" s="121">
        <v>2015</v>
      </c>
      <c r="C24" s="121">
        <v>12</v>
      </c>
      <c r="D24" s="120"/>
      <c r="E24" s="120"/>
      <c r="F24" s="120"/>
      <c r="G24" s="120"/>
    </row>
    <row r="25" spans="1:7" s="122" customFormat="1" hidden="1">
      <c r="A25" s="121" t="str">
        <f>Leyendas!$C$2</f>
        <v>Bolivia</v>
      </c>
      <c r="B25" s="121">
        <v>2015</v>
      </c>
      <c r="C25" s="121">
        <v>13</v>
      </c>
      <c r="D25" s="120"/>
      <c r="E25" s="120"/>
      <c r="F25" s="120"/>
      <c r="G25" s="120"/>
    </row>
    <row r="26" spans="1:7" s="122" customFormat="1" hidden="1">
      <c r="A26" s="121" t="str">
        <f>Leyendas!$C$2</f>
        <v>Bolivia</v>
      </c>
      <c r="B26" s="121">
        <v>2015</v>
      </c>
      <c r="C26" s="121">
        <v>14</v>
      </c>
      <c r="D26" s="120"/>
      <c r="E26" s="120"/>
      <c r="F26" s="120"/>
      <c r="G26" s="120"/>
    </row>
    <row r="27" spans="1:7" s="122" customFormat="1" hidden="1">
      <c r="A27" s="121" t="str">
        <f>Leyendas!$C$2</f>
        <v>Bolivia</v>
      </c>
      <c r="B27" s="121">
        <v>2015</v>
      </c>
      <c r="C27" s="121">
        <v>15</v>
      </c>
      <c r="D27" s="120"/>
      <c r="E27" s="120"/>
      <c r="F27" s="120"/>
      <c r="G27" s="120"/>
    </row>
    <row r="28" spans="1:7" s="122" customFormat="1" hidden="1">
      <c r="A28" s="121" t="str">
        <f>Leyendas!$C$2</f>
        <v>Bolivia</v>
      </c>
      <c r="B28" s="121">
        <v>2015</v>
      </c>
      <c r="C28" s="121">
        <v>16</v>
      </c>
      <c r="D28" s="120"/>
      <c r="E28" s="120"/>
      <c r="F28" s="120"/>
      <c r="G28" s="120"/>
    </row>
    <row r="29" spans="1:7" s="122" customFormat="1" hidden="1">
      <c r="A29" s="121" t="str">
        <f>Leyendas!$C$2</f>
        <v>Bolivia</v>
      </c>
      <c r="B29" s="121">
        <v>2015</v>
      </c>
      <c r="C29" s="121">
        <v>17</v>
      </c>
      <c r="D29" s="120"/>
      <c r="E29" s="120"/>
      <c r="F29" s="120"/>
      <c r="G29" s="120"/>
    </row>
    <row r="30" spans="1:7" s="122" customFormat="1" hidden="1">
      <c r="A30" s="121" t="str">
        <f>Leyendas!$C$2</f>
        <v>Bolivia</v>
      </c>
      <c r="B30" s="121">
        <v>2015</v>
      </c>
      <c r="C30" s="121">
        <v>18</v>
      </c>
      <c r="D30" s="120"/>
      <c r="E30" s="120"/>
      <c r="F30" s="120"/>
      <c r="G30" s="120"/>
    </row>
    <row r="31" spans="1:7" s="122" customFormat="1" hidden="1">
      <c r="A31" s="121" t="str">
        <f>Leyendas!$C$2</f>
        <v>Bolivia</v>
      </c>
      <c r="B31" s="121">
        <v>2015</v>
      </c>
      <c r="C31" s="121">
        <v>19</v>
      </c>
      <c r="D31" s="120"/>
      <c r="E31" s="120"/>
      <c r="F31" s="120"/>
      <c r="G31" s="120"/>
    </row>
    <row r="32" spans="1:7" s="122" customFormat="1" hidden="1">
      <c r="A32" s="121" t="str">
        <f>Leyendas!$C$2</f>
        <v>Bolivia</v>
      </c>
      <c r="B32" s="121">
        <v>2015</v>
      </c>
      <c r="C32" s="121">
        <v>20</v>
      </c>
      <c r="D32" s="120"/>
      <c r="E32" s="120"/>
      <c r="F32" s="120"/>
      <c r="G32" s="120"/>
    </row>
    <row r="33" spans="1:7" s="122" customFormat="1" hidden="1">
      <c r="A33" s="121" t="str">
        <f>Leyendas!$C$2</f>
        <v>Bolivia</v>
      </c>
      <c r="B33" s="121">
        <v>2015</v>
      </c>
      <c r="C33" s="121">
        <v>21</v>
      </c>
      <c r="D33" s="120"/>
      <c r="E33" s="120"/>
      <c r="F33" s="120"/>
      <c r="G33" s="120"/>
    </row>
    <row r="34" spans="1:7" s="122" customFormat="1" hidden="1">
      <c r="A34" s="121" t="str">
        <f>Leyendas!$C$2</f>
        <v>Bolivia</v>
      </c>
      <c r="B34" s="121">
        <v>2015</v>
      </c>
      <c r="C34" s="121">
        <v>22</v>
      </c>
      <c r="D34" s="120"/>
      <c r="E34" s="120"/>
      <c r="F34" s="120"/>
      <c r="G34" s="120"/>
    </row>
    <row r="35" spans="1:7" s="122" customFormat="1" hidden="1">
      <c r="A35" s="121" t="str">
        <f>Leyendas!$C$2</f>
        <v>Bolivia</v>
      </c>
      <c r="B35" s="121">
        <v>2015</v>
      </c>
      <c r="C35" s="121">
        <v>23</v>
      </c>
      <c r="D35" s="120"/>
      <c r="E35" s="120"/>
      <c r="F35" s="120"/>
      <c r="G35" s="120"/>
    </row>
    <row r="36" spans="1:7" s="122" customFormat="1" hidden="1">
      <c r="A36" s="121" t="str">
        <f>Leyendas!$C$2</f>
        <v>Bolivia</v>
      </c>
      <c r="B36" s="121">
        <v>2015</v>
      </c>
      <c r="C36" s="121">
        <v>24</v>
      </c>
      <c r="D36" s="120"/>
      <c r="E36" s="120"/>
      <c r="F36" s="120"/>
      <c r="G36" s="120"/>
    </row>
    <row r="37" spans="1:7" s="122" customFormat="1" hidden="1">
      <c r="A37" s="121" t="str">
        <f>Leyendas!$C$2</f>
        <v>Bolivia</v>
      </c>
      <c r="B37" s="121">
        <v>2015</v>
      </c>
      <c r="C37" s="121">
        <v>25</v>
      </c>
      <c r="D37" s="120"/>
      <c r="E37" s="120"/>
      <c r="F37" s="120"/>
      <c r="G37" s="120"/>
    </row>
    <row r="38" spans="1:7" s="122" customFormat="1" hidden="1">
      <c r="A38" s="121" t="str">
        <f>Leyendas!$C$2</f>
        <v>Bolivia</v>
      </c>
      <c r="B38" s="121">
        <v>2015</v>
      </c>
      <c r="C38" s="121">
        <v>26</v>
      </c>
      <c r="D38" s="120"/>
      <c r="E38" s="120"/>
      <c r="F38" s="120"/>
      <c r="G38" s="120"/>
    </row>
    <row r="39" spans="1:7" s="122" customFormat="1" hidden="1">
      <c r="A39" s="121" t="str">
        <f>Leyendas!$C$2</f>
        <v>Bolivia</v>
      </c>
      <c r="B39" s="121">
        <v>2015</v>
      </c>
      <c r="C39" s="121">
        <v>27</v>
      </c>
      <c r="D39" s="120"/>
      <c r="E39" s="120"/>
      <c r="F39" s="120"/>
      <c r="G39" s="120"/>
    </row>
    <row r="40" spans="1:7" s="122" customFormat="1" hidden="1">
      <c r="A40" s="121" t="str">
        <f>Leyendas!$C$2</f>
        <v>Bolivia</v>
      </c>
      <c r="B40" s="121">
        <v>2015</v>
      </c>
      <c r="C40" s="121">
        <v>28</v>
      </c>
      <c r="D40" s="120"/>
      <c r="E40" s="120"/>
      <c r="F40" s="120"/>
      <c r="G40" s="120"/>
    </row>
    <row r="41" spans="1:7" s="122" customFormat="1" hidden="1">
      <c r="A41" s="121" t="str">
        <f>Leyendas!$C$2</f>
        <v>Bolivia</v>
      </c>
      <c r="B41" s="121">
        <v>2015</v>
      </c>
      <c r="C41" s="121">
        <v>29</v>
      </c>
      <c r="D41" s="120"/>
      <c r="E41" s="120"/>
      <c r="F41" s="120"/>
      <c r="G41" s="120"/>
    </row>
    <row r="42" spans="1:7" s="122" customFormat="1" hidden="1">
      <c r="A42" s="121" t="str">
        <f>Leyendas!$C$2</f>
        <v>Bolivia</v>
      </c>
      <c r="B42" s="121">
        <v>2015</v>
      </c>
      <c r="C42" s="121">
        <v>30</v>
      </c>
      <c r="D42" s="120"/>
      <c r="E42" s="120"/>
      <c r="F42" s="120"/>
      <c r="G42" s="120"/>
    </row>
    <row r="43" spans="1:7" s="122" customFormat="1" hidden="1">
      <c r="A43" s="121" t="str">
        <f>Leyendas!$C$2</f>
        <v>Bolivia</v>
      </c>
      <c r="B43" s="121">
        <v>2015</v>
      </c>
      <c r="C43" s="121">
        <v>31</v>
      </c>
      <c r="D43" s="120"/>
      <c r="E43" s="120"/>
      <c r="F43" s="120"/>
      <c r="G43" s="120"/>
    </row>
    <row r="44" spans="1:7" s="122" customFormat="1" hidden="1">
      <c r="A44" s="121" t="str">
        <f>Leyendas!$C$2</f>
        <v>Bolivia</v>
      </c>
      <c r="B44" s="121">
        <v>2015</v>
      </c>
      <c r="C44" s="121">
        <v>32</v>
      </c>
      <c r="D44" s="120"/>
      <c r="E44" s="120"/>
      <c r="F44" s="120"/>
      <c r="G44" s="120"/>
    </row>
    <row r="45" spans="1:7" s="122" customFormat="1" hidden="1">
      <c r="A45" s="121" t="str">
        <f>Leyendas!$C$2</f>
        <v>Bolivia</v>
      </c>
      <c r="B45" s="121">
        <v>2015</v>
      </c>
      <c r="C45" s="121">
        <v>33</v>
      </c>
      <c r="D45" s="120"/>
      <c r="E45" s="120"/>
      <c r="F45" s="120"/>
      <c r="G45" s="120"/>
    </row>
    <row r="46" spans="1:7" s="122" customFormat="1" hidden="1">
      <c r="A46" s="121" t="str">
        <f>Leyendas!$C$2</f>
        <v>Bolivia</v>
      </c>
      <c r="B46" s="121">
        <v>2015</v>
      </c>
      <c r="C46" s="121">
        <v>34</v>
      </c>
      <c r="D46" s="120"/>
      <c r="E46" s="120"/>
      <c r="F46" s="120"/>
      <c r="G46" s="120"/>
    </row>
    <row r="47" spans="1:7" s="122" customFormat="1" hidden="1">
      <c r="A47" s="121" t="str">
        <f>Leyendas!$C$2</f>
        <v>Bolivia</v>
      </c>
      <c r="B47" s="121">
        <v>2015</v>
      </c>
      <c r="C47" s="121">
        <v>35</v>
      </c>
      <c r="D47" s="120"/>
      <c r="E47" s="120"/>
      <c r="F47" s="120"/>
      <c r="G47" s="120"/>
    </row>
    <row r="48" spans="1:7" s="122" customFormat="1" hidden="1">
      <c r="A48" s="121" t="str">
        <f>Leyendas!$C$2</f>
        <v>Bolivia</v>
      </c>
      <c r="B48" s="121">
        <v>2015</v>
      </c>
      <c r="C48" s="121">
        <v>36</v>
      </c>
      <c r="D48" s="120"/>
      <c r="E48" s="120"/>
      <c r="F48" s="120"/>
      <c r="G48" s="120"/>
    </row>
    <row r="49" spans="1:7" s="122" customFormat="1" hidden="1">
      <c r="A49" s="121" t="str">
        <f>Leyendas!$C$2</f>
        <v>Bolivia</v>
      </c>
      <c r="B49" s="121">
        <v>2015</v>
      </c>
      <c r="C49" s="121">
        <v>37</v>
      </c>
      <c r="D49" s="120"/>
      <c r="E49" s="120"/>
      <c r="F49" s="120"/>
      <c r="G49" s="120"/>
    </row>
    <row r="50" spans="1:7" s="122" customFormat="1" hidden="1">
      <c r="A50" s="121" t="str">
        <f>Leyendas!$C$2</f>
        <v>Bolivia</v>
      </c>
      <c r="B50" s="121">
        <v>2015</v>
      </c>
      <c r="C50" s="121">
        <v>38</v>
      </c>
      <c r="D50" s="120"/>
      <c r="E50" s="120"/>
      <c r="F50" s="120"/>
      <c r="G50" s="120"/>
    </row>
    <row r="51" spans="1:7" s="122" customFormat="1" hidden="1">
      <c r="A51" s="121" t="str">
        <f>Leyendas!$C$2</f>
        <v>Bolivia</v>
      </c>
      <c r="B51" s="121">
        <v>2015</v>
      </c>
      <c r="C51" s="121">
        <v>39</v>
      </c>
      <c r="D51" s="120"/>
      <c r="E51" s="120"/>
      <c r="F51" s="120"/>
      <c r="G51" s="120"/>
    </row>
    <row r="52" spans="1:7" s="122" customFormat="1" hidden="1">
      <c r="A52" s="121" t="str">
        <f>Leyendas!$C$2</f>
        <v>Bolivia</v>
      </c>
      <c r="B52" s="121">
        <v>2015</v>
      </c>
      <c r="C52" s="121">
        <v>40</v>
      </c>
      <c r="D52" s="120"/>
      <c r="E52" s="120"/>
      <c r="F52" s="120"/>
      <c r="G52" s="120"/>
    </row>
    <row r="53" spans="1:7" s="122" customFormat="1" hidden="1">
      <c r="A53" s="121" t="str">
        <f>Leyendas!$C$2</f>
        <v>Bolivia</v>
      </c>
      <c r="B53" s="121">
        <v>2015</v>
      </c>
      <c r="C53" s="121">
        <v>41</v>
      </c>
      <c r="D53" s="120"/>
      <c r="E53" s="120"/>
      <c r="F53" s="120"/>
      <c r="G53" s="120"/>
    </row>
    <row r="54" spans="1:7" s="122" customFormat="1" hidden="1">
      <c r="A54" s="121" t="str">
        <f>Leyendas!$C$2</f>
        <v>Bolivia</v>
      </c>
      <c r="B54" s="121">
        <v>2015</v>
      </c>
      <c r="C54" s="121">
        <v>42</v>
      </c>
      <c r="D54" s="120"/>
      <c r="E54" s="120"/>
      <c r="F54" s="120"/>
      <c r="G54" s="120"/>
    </row>
    <row r="55" spans="1:7" s="122" customFormat="1" hidden="1">
      <c r="A55" s="121" t="str">
        <f>Leyendas!$C$2</f>
        <v>Bolivia</v>
      </c>
      <c r="B55" s="121">
        <v>2015</v>
      </c>
      <c r="C55" s="121">
        <v>43</v>
      </c>
      <c r="D55" s="120"/>
      <c r="E55" s="120"/>
      <c r="F55" s="120"/>
      <c r="G55" s="120"/>
    </row>
    <row r="56" spans="1:7" s="122" customFormat="1" hidden="1">
      <c r="A56" s="121" t="str">
        <f>Leyendas!$C$2</f>
        <v>Bolivia</v>
      </c>
      <c r="B56" s="121">
        <v>2015</v>
      </c>
      <c r="C56" s="121">
        <v>44</v>
      </c>
      <c r="D56" s="120"/>
      <c r="E56" s="120"/>
      <c r="F56" s="120"/>
      <c r="G56" s="120"/>
    </row>
    <row r="57" spans="1:7" s="122" customFormat="1" hidden="1">
      <c r="A57" s="121" t="str">
        <f>Leyendas!$C$2</f>
        <v>Bolivia</v>
      </c>
      <c r="B57" s="121">
        <v>2015</v>
      </c>
      <c r="C57" s="121">
        <v>45</v>
      </c>
      <c r="D57" s="120"/>
      <c r="E57" s="120"/>
      <c r="F57" s="120"/>
      <c r="G57" s="120"/>
    </row>
    <row r="58" spans="1:7" s="122" customFormat="1" hidden="1">
      <c r="A58" s="121" t="str">
        <f>Leyendas!$C$2</f>
        <v>Bolivia</v>
      </c>
      <c r="B58" s="121">
        <v>2015</v>
      </c>
      <c r="C58" s="121">
        <v>46</v>
      </c>
      <c r="D58" s="120"/>
      <c r="E58" s="120"/>
      <c r="F58" s="120"/>
      <c r="G58" s="120"/>
    </row>
    <row r="59" spans="1:7" s="122" customFormat="1" hidden="1">
      <c r="A59" s="121" t="str">
        <f>Leyendas!$C$2</f>
        <v>Bolivia</v>
      </c>
      <c r="B59" s="121">
        <v>2015</v>
      </c>
      <c r="C59" s="121">
        <v>47</v>
      </c>
      <c r="D59" s="120"/>
      <c r="E59" s="120"/>
      <c r="F59" s="120"/>
      <c r="G59" s="120"/>
    </row>
    <row r="60" spans="1:7" s="122" customFormat="1" hidden="1">
      <c r="A60" s="121" t="str">
        <f>Leyendas!$C$2</f>
        <v>Bolivia</v>
      </c>
      <c r="B60" s="121">
        <v>2015</v>
      </c>
      <c r="C60" s="121">
        <v>48</v>
      </c>
      <c r="D60" s="120"/>
      <c r="E60" s="120"/>
      <c r="F60" s="120"/>
      <c r="G60" s="120"/>
    </row>
    <row r="61" spans="1:7" s="122" customFormat="1" hidden="1">
      <c r="A61" s="121" t="str">
        <f>Leyendas!$C$2</f>
        <v>Bolivia</v>
      </c>
      <c r="B61" s="121">
        <v>2015</v>
      </c>
      <c r="C61" s="121">
        <v>49</v>
      </c>
      <c r="D61" s="120"/>
      <c r="E61" s="120"/>
      <c r="F61" s="120"/>
      <c r="G61" s="120"/>
    </row>
    <row r="62" spans="1:7" s="122" customFormat="1" hidden="1">
      <c r="A62" s="121" t="str">
        <f>Leyendas!$C$2</f>
        <v>Bolivia</v>
      </c>
      <c r="B62" s="121">
        <v>2015</v>
      </c>
      <c r="C62" s="121">
        <v>50</v>
      </c>
      <c r="D62" s="120"/>
      <c r="E62" s="120"/>
      <c r="F62" s="120"/>
      <c r="G62" s="120"/>
    </row>
    <row r="63" spans="1:7" s="122" customFormat="1" hidden="1">
      <c r="A63" s="121" t="str">
        <f>Leyendas!$C$2</f>
        <v>Bolivia</v>
      </c>
      <c r="B63" s="121">
        <v>2015</v>
      </c>
      <c r="C63" s="121">
        <v>51</v>
      </c>
      <c r="D63" s="120"/>
      <c r="E63" s="120"/>
      <c r="F63" s="120"/>
      <c r="G63" s="120"/>
    </row>
    <row r="64" spans="1:7" s="122" customFormat="1" hidden="1">
      <c r="A64" s="121" t="str">
        <f>Leyendas!$C$2</f>
        <v>Bolivia</v>
      </c>
      <c r="B64" s="121">
        <v>2015</v>
      </c>
      <c r="C64" s="121">
        <v>52</v>
      </c>
      <c r="D64" s="120"/>
      <c r="E64" s="120"/>
      <c r="F64" s="120"/>
      <c r="G64" s="120"/>
    </row>
    <row r="65" spans="1:7" hidden="1">
      <c r="A65" s="123" t="str">
        <f>Leyendas!$C$2</f>
        <v>Bolivia</v>
      </c>
      <c r="B65" s="124">
        <v>2016</v>
      </c>
      <c r="C65" s="123">
        <v>1</v>
      </c>
      <c r="D65" s="178"/>
      <c r="E65" s="171"/>
      <c r="F65" s="172"/>
      <c r="G65" s="177"/>
    </row>
    <row r="66" spans="1:7" hidden="1">
      <c r="A66" s="123" t="str">
        <f>Leyendas!$C$2</f>
        <v>Bolivia</v>
      </c>
      <c r="B66" s="124">
        <v>2016</v>
      </c>
      <c r="C66" s="123">
        <v>2</v>
      </c>
      <c r="D66" s="170"/>
      <c r="E66" s="171"/>
      <c r="F66" s="172"/>
      <c r="G66" s="177"/>
    </row>
    <row r="67" spans="1:7" hidden="1">
      <c r="A67" s="123" t="str">
        <f>Leyendas!$C$2</f>
        <v>Bolivia</v>
      </c>
      <c r="B67" s="124">
        <v>2016</v>
      </c>
      <c r="C67" s="123">
        <v>3</v>
      </c>
      <c r="D67" s="170"/>
      <c r="E67" s="171"/>
      <c r="F67" s="172"/>
      <c r="G67" s="177"/>
    </row>
    <row r="68" spans="1:7" hidden="1">
      <c r="A68" s="123" t="str">
        <f>Leyendas!$C$2</f>
        <v>Bolivia</v>
      </c>
      <c r="B68" s="124">
        <v>2016</v>
      </c>
      <c r="C68" s="123">
        <v>4</v>
      </c>
      <c r="D68" s="170"/>
      <c r="E68" s="171"/>
      <c r="F68" s="172"/>
      <c r="G68" s="177"/>
    </row>
    <row r="69" spans="1:7" hidden="1">
      <c r="A69" s="123" t="str">
        <f>Leyendas!$C$2</f>
        <v>Bolivia</v>
      </c>
      <c r="B69" s="124">
        <v>2016</v>
      </c>
      <c r="C69" s="123">
        <v>5</v>
      </c>
      <c r="D69" s="170"/>
      <c r="E69" s="171"/>
      <c r="F69" s="172"/>
      <c r="G69" s="177"/>
    </row>
    <row r="70" spans="1:7" hidden="1">
      <c r="A70" s="123" t="str">
        <f>Leyendas!$C$2</f>
        <v>Bolivia</v>
      </c>
      <c r="B70" s="124">
        <v>2016</v>
      </c>
      <c r="C70" s="123">
        <v>6</v>
      </c>
      <c r="D70" s="170"/>
      <c r="E70" s="171"/>
      <c r="F70" s="172"/>
      <c r="G70" s="177"/>
    </row>
    <row r="71" spans="1:7" hidden="1">
      <c r="A71" s="123" t="str">
        <f>Leyendas!$C$2</f>
        <v>Bolivia</v>
      </c>
      <c r="B71" s="124">
        <v>2016</v>
      </c>
      <c r="C71" s="123">
        <v>7</v>
      </c>
      <c r="D71" s="170"/>
      <c r="E71" s="171"/>
      <c r="F71" s="172"/>
      <c r="G71" s="177"/>
    </row>
    <row r="72" spans="1:7" hidden="1">
      <c r="A72" s="123" t="str">
        <f>Leyendas!$C$2</f>
        <v>Bolivia</v>
      </c>
      <c r="B72" s="124">
        <v>2016</v>
      </c>
      <c r="C72" s="123">
        <v>8</v>
      </c>
      <c r="D72" s="170"/>
      <c r="E72" s="171"/>
      <c r="F72" s="172"/>
      <c r="G72" s="177"/>
    </row>
    <row r="73" spans="1:7" hidden="1">
      <c r="A73" s="123" t="str">
        <f>Leyendas!$C$2</f>
        <v>Bolivia</v>
      </c>
      <c r="B73" s="124">
        <v>2016</v>
      </c>
      <c r="C73" s="123">
        <v>9</v>
      </c>
      <c r="D73" s="170"/>
      <c r="E73" s="171"/>
      <c r="F73" s="172"/>
      <c r="G73" s="177"/>
    </row>
    <row r="74" spans="1:7" hidden="1">
      <c r="A74" s="123" t="str">
        <f>Leyendas!$C$2</f>
        <v>Bolivia</v>
      </c>
      <c r="B74" s="124">
        <v>2016</v>
      </c>
      <c r="C74" s="123">
        <v>10</v>
      </c>
      <c r="D74" s="170"/>
      <c r="E74" s="171"/>
      <c r="F74" s="172"/>
      <c r="G74" s="177"/>
    </row>
    <row r="75" spans="1:7" hidden="1">
      <c r="A75" s="123" t="str">
        <f>Leyendas!$C$2</f>
        <v>Bolivia</v>
      </c>
      <c r="B75" s="124">
        <v>2016</v>
      </c>
      <c r="C75" s="123">
        <v>11</v>
      </c>
      <c r="D75" s="170"/>
      <c r="E75" s="171"/>
      <c r="F75" s="172"/>
      <c r="G75" s="177"/>
    </row>
    <row r="76" spans="1:7" hidden="1">
      <c r="A76" s="123" t="str">
        <f>Leyendas!$C$2</f>
        <v>Bolivia</v>
      </c>
      <c r="B76" s="124">
        <v>2016</v>
      </c>
      <c r="C76" s="123">
        <v>12</v>
      </c>
      <c r="D76" s="170"/>
      <c r="E76" s="171"/>
      <c r="F76" s="172"/>
      <c r="G76" s="177"/>
    </row>
    <row r="77" spans="1:7" hidden="1">
      <c r="A77" s="123" t="str">
        <f>Leyendas!$C$2</f>
        <v>Bolivia</v>
      </c>
      <c r="B77" s="124">
        <v>2016</v>
      </c>
      <c r="C77" s="123">
        <v>13</v>
      </c>
      <c r="D77" s="170"/>
      <c r="E77" s="171"/>
      <c r="F77" s="172"/>
      <c r="G77" s="177"/>
    </row>
    <row r="78" spans="1:7" hidden="1">
      <c r="A78" s="123" t="str">
        <f>Leyendas!$C$2</f>
        <v>Bolivia</v>
      </c>
      <c r="B78" s="124">
        <v>2016</v>
      </c>
      <c r="C78" s="123">
        <v>14</v>
      </c>
      <c r="D78" s="170"/>
      <c r="E78" s="171"/>
      <c r="F78" s="172"/>
      <c r="G78" s="177"/>
    </row>
    <row r="79" spans="1:7" hidden="1">
      <c r="A79" s="123" t="str">
        <f>Leyendas!$C$2</f>
        <v>Bolivia</v>
      </c>
      <c r="B79" s="124">
        <v>2016</v>
      </c>
      <c r="C79" s="123">
        <v>15</v>
      </c>
      <c r="D79" s="170"/>
      <c r="E79" s="171"/>
      <c r="F79" s="172"/>
      <c r="G79" s="177"/>
    </row>
    <row r="80" spans="1:7" hidden="1">
      <c r="A80" s="123" t="str">
        <f>Leyendas!$C$2</f>
        <v>Bolivia</v>
      </c>
      <c r="B80" s="124">
        <v>2016</v>
      </c>
      <c r="C80" s="123">
        <v>16</v>
      </c>
      <c r="D80" s="170"/>
      <c r="E80" s="171"/>
      <c r="F80" s="172"/>
      <c r="G80" s="177"/>
    </row>
    <row r="81" spans="1:7" hidden="1">
      <c r="A81" s="123" t="str">
        <f>Leyendas!$C$2</f>
        <v>Bolivia</v>
      </c>
      <c r="B81" s="124">
        <v>2016</v>
      </c>
      <c r="C81" s="123">
        <v>17</v>
      </c>
      <c r="D81" s="170"/>
      <c r="E81" s="171"/>
      <c r="F81" s="172"/>
      <c r="G81" s="177"/>
    </row>
    <row r="82" spans="1:7" hidden="1">
      <c r="A82" s="123" t="str">
        <f>Leyendas!$C$2</f>
        <v>Bolivia</v>
      </c>
      <c r="B82" s="124">
        <v>2016</v>
      </c>
      <c r="C82" s="123">
        <v>18</v>
      </c>
      <c r="D82" s="170"/>
      <c r="E82" s="171"/>
      <c r="F82" s="172"/>
      <c r="G82" s="177"/>
    </row>
    <row r="83" spans="1:7" hidden="1">
      <c r="A83" s="123" t="str">
        <f>Leyendas!$C$2</f>
        <v>Bolivia</v>
      </c>
      <c r="B83" s="124">
        <v>2016</v>
      </c>
      <c r="C83" s="123">
        <v>19</v>
      </c>
      <c r="D83" s="170"/>
      <c r="E83" s="171"/>
      <c r="F83" s="172"/>
      <c r="G83" s="177"/>
    </row>
    <row r="84" spans="1:7" hidden="1">
      <c r="A84" s="123" t="str">
        <f>Leyendas!$C$2</f>
        <v>Bolivia</v>
      </c>
      <c r="B84" s="124">
        <v>2016</v>
      </c>
      <c r="C84" s="123">
        <v>20</v>
      </c>
      <c r="D84" s="170"/>
      <c r="E84" s="171"/>
      <c r="F84" s="172"/>
      <c r="G84" s="177"/>
    </row>
    <row r="85" spans="1:7" hidden="1">
      <c r="A85" s="123" t="str">
        <f>Leyendas!$C$2</f>
        <v>Bolivia</v>
      </c>
      <c r="B85" s="124">
        <v>2016</v>
      </c>
      <c r="C85" s="123">
        <v>21</v>
      </c>
      <c r="D85" s="170"/>
      <c r="E85" s="171"/>
      <c r="F85" s="172"/>
      <c r="G85" s="177"/>
    </row>
    <row r="86" spans="1:7" hidden="1">
      <c r="A86" s="123" t="str">
        <f>Leyendas!$C$2</f>
        <v>Bolivia</v>
      </c>
      <c r="B86" s="124">
        <v>2016</v>
      </c>
      <c r="C86" s="123">
        <v>22</v>
      </c>
      <c r="D86" s="170"/>
      <c r="E86" s="171"/>
      <c r="F86" s="172"/>
      <c r="G86" s="177"/>
    </row>
    <row r="87" spans="1:7" hidden="1">
      <c r="A87" s="123" t="str">
        <f>Leyendas!$C$2</f>
        <v>Bolivia</v>
      </c>
      <c r="B87" s="124">
        <v>2016</v>
      </c>
      <c r="C87" s="123">
        <v>23</v>
      </c>
      <c r="D87" s="170"/>
      <c r="E87" s="171"/>
      <c r="F87" s="172"/>
      <c r="G87" s="177"/>
    </row>
    <row r="88" spans="1:7" hidden="1">
      <c r="A88" s="123" t="str">
        <f>Leyendas!$C$2</f>
        <v>Bolivia</v>
      </c>
      <c r="B88" s="124">
        <v>2016</v>
      </c>
      <c r="C88" s="123">
        <v>24</v>
      </c>
      <c r="D88" s="170"/>
      <c r="E88" s="171"/>
      <c r="F88" s="172"/>
      <c r="G88" s="177"/>
    </row>
    <row r="89" spans="1:7" hidden="1">
      <c r="A89" s="123" t="str">
        <f>Leyendas!$C$2</f>
        <v>Bolivia</v>
      </c>
      <c r="B89" s="124">
        <v>2016</v>
      </c>
      <c r="C89" s="123">
        <v>25</v>
      </c>
      <c r="D89" s="170"/>
      <c r="E89" s="171"/>
      <c r="F89" s="172"/>
      <c r="G89" s="177"/>
    </row>
    <row r="90" spans="1:7" hidden="1">
      <c r="A90" s="123" t="str">
        <f>Leyendas!$C$2</f>
        <v>Bolivia</v>
      </c>
      <c r="B90" s="124">
        <v>2016</v>
      </c>
      <c r="C90" s="123">
        <v>26</v>
      </c>
      <c r="D90" s="170"/>
      <c r="E90" s="171"/>
      <c r="F90" s="172"/>
      <c r="G90" s="177"/>
    </row>
    <row r="91" spans="1:7" hidden="1">
      <c r="A91" s="123" t="str">
        <f>Leyendas!$C$2</f>
        <v>Bolivia</v>
      </c>
      <c r="B91" s="124">
        <v>2016</v>
      </c>
      <c r="C91" s="123">
        <v>27</v>
      </c>
      <c r="D91" s="170"/>
      <c r="E91" s="171"/>
      <c r="F91" s="172"/>
      <c r="G91" s="177"/>
    </row>
    <row r="92" spans="1:7" hidden="1">
      <c r="A92" s="123" t="str">
        <f>Leyendas!$C$2</f>
        <v>Bolivia</v>
      </c>
      <c r="B92" s="124">
        <v>2016</v>
      </c>
      <c r="C92" s="123">
        <v>28</v>
      </c>
      <c r="D92" s="170"/>
      <c r="E92" s="171"/>
      <c r="F92" s="172"/>
      <c r="G92" s="177"/>
    </row>
    <row r="93" spans="1:7" hidden="1">
      <c r="A93" s="123" t="str">
        <f>Leyendas!$C$2</f>
        <v>Bolivia</v>
      </c>
      <c r="B93" s="124">
        <v>2016</v>
      </c>
      <c r="C93" s="123">
        <v>29</v>
      </c>
      <c r="D93" s="170"/>
      <c r="E93" s="171"/>
      <c r="F93" s="172"/>
      <c r="G93" s="177"/>
    </row>
    <row r="94" spans="1:7" hidden="1">
      <c r="A94" s="123" t="str">
        <f>Leyendas!$C$2</f>
        <v>Bolivia</v>
      </c>
      <c r="B94" s="124">
        <v>2016</v>
      </c>
      <c r="C94" s="123">
        <v>30</v>
      </c>
      <c r="D94" s="170"/>
      <c r="E94" s="171"/>
      <c r="F94" s="172"/>
      <c r="G94" s="177"/>
    </row>
    <row r="95" spans="1:7" hidden="1">
      <c r="A95" s="123" t="str">
        <f>Leyendas!$C$2</f>
        <v>Bolivia</v>
      </c>
      <c r="B95" s="124">
        <v>2016</v>
      </c>
      <c r="C95" s="123">
        <v>31</v>
      </c>
      <c r="D95" s="170"/>
      <c r="E95" s="171"/>
      <c r="F95" s="172"/>
      <c r="G95" s="177"/>
    </row>
    <row r="96" spans="1:7" hidden="1">
      <c r="A96" s="123" t="str">
        <f>Leyendas!$C$2</f>
        <v>Bolivia</v>
      </c>
      <c r="B96" s="124">
        <v>2016</v>
      </c>
      <c r="C96" s="123">
        <v>32</v>
      </c>
      <c r="D96" s="170"/>
      <c r="E96" s="171"/>
      <c r="F96" s="172"/>
      <c r="G96" s="177"/>
    </row>
    <row r="97" spans="1:7" hidden="1">
      <c r="A97" s="123" t="str">
        <f>Leyendas!$C$2</f>
        <v>Bolivia</v>
      </c>
      <c r="B97" s="124">
        <v>2016</v>
      </c>
      <c r="C97" s="123">
        <v>33</v>
      </c>
      <c r="D97" s="170"/>
      <c r="E97" s="171"/>
      <c r="F97" s="172"/>
      <c r="G97" s="177"/>
    </row>
    <row r="98" spans="1:7" hidden="1">
      <c r="A98" s="123" t="str">
        <f>Leyendas!$C$2</f>
        <v>Bolivia</v>
      </c>
      <c r="B98" s="124">
        <v>2016</v>
      </c>
      <c r="C98" s="123">
        <v>34</v>
      </c>
      <c r="D98" s="170"/>
      <c r="E98" s="171"/>
      <c r="F98" s="172"/>
      <c r="G98" s="177"/>
    </row>
    <row r="99" spans="1:7" hidden="1">
      <c r="A99" s="123" t="str">
        <f>Leyendas!$C$2</f>
        <v>Bolivia</v>
      </c>
      <c r="B99" s="124">
        <v>2016</v>
      </c>
      <c r="C99" s="123">
        <v>35</v>
      </c>
      <c r="D99" s="170"/>
      <c r="E99" s="171"/>
      <c r="F99" s="172"/>
      <c r="G99" s="177"/>
    </row>
    <row r="100" spans="1:7" hidden="1">
      <c r="A100" s="123" t="str">
        <f>Leyendas!$C$2</f>
        <v>Bolivia</v>
      </c>
      <c r="B100" s="124">
        <v>2016</v>
      </c>
      <c r="C100" s="123">
        <v>36</v>
      </c>
      <c r="D100" s="170"/>
      <c r="E100" s="171"/>
      <c r="F100" s="172"/>
      <c r="G100" s="177"/>
    </row>
    <row r="101" spans="1:7" hidden="1">
      <c r="A101" s="123" t="str">
        <f>Leyendas!$C$2</f>
        <v>Bolivia</v>
      </c>
      <c r="B101" s="124">
        <v>2016</v>
      </c>
      <c r="C101" s="123">
        <v>37</v>
      </c>
      <c r="D101" s="170"/>
      <c r="E101" s="171"/>
      <c r="F101" s="172"/>
      <c r="G101" s="177"/>
    </row>
    <row r="102" spans="1:7" hidden="1">
      <c r="A102" s="123" t="str">
        <f>Leyendas!$C$2</f>
        <v>Bolivia</v>
      </c>
      <c r="B102" s="124">
        <v>2016</v>
      </c>
      <c r="C102" s="123">
        <v>38</v>
      </c>
      <c r="D102" s="170"/>
      <c r="E102" s="171"/>
      <c r="F102" s="172"/>
      <c r="G102" s="177"/>
    </row>
    <row r="103" spans="1:7" hidden="1">
      <c r="A103" s="123" t="str">
        <f>Leyendas!$C$2</f>
        <v>Bolivia</v>
      </c>
      <c r="B103" s="124">
        <v>2016</v>
      </c>
      <c r="C103" s="123">
        <v>39</v>
      </c>
      <c r="D103" s="170"/>
      <c r="E103" s="171"/>
      <c r="F103" s="172"/>
      <c r="G103" s="177"/>
    </row>
    <row r="104" spans="1:7" hidden="1">
      <c r="A104" s="123" t="str">
        <f>Leyendas!$C$2</f>
        <v>Bolivia</v>
      </c>
      <c r="B104" s="124">
        <v>2016</v>
      </c>
      <c r="C104" s="123">
        <v>40</v>
      </c>
      <c r="D104" s="170"/>
      <c r="E104" s="171"/>
      <c r="F104" s="172"/>
      <c r="G104" s="177"/>
    </row>
    <row r="105" spans="1:7" hidden="1">
      <c r="A105" s="123" t="str">
        <f>Leyendas!$C$2</f>
        <v>Bolivia</v>
      </c>
      <c r="B105" s="124">
        <v>2016</v>
      </c>
      <c r="C105" s="123">
        <v>41</v>
      </c>
      <c r="D105" s="170"/>
      <c r="E105" s="171"/>
      <c r="F105" s="172"/>
      <c r="G105" s="177"/>
    </row>
    <row r="106" spans="1:7" hidden="1">
      <c r="A106" s="123" t="str">
        <f>Leyendas!$C$2</f>
        <v>Bolivia</v>
      </c>
      <c r="B106" s="124">
        <v>2016</v>
      </c>
      <c r="C106" s="123">
        <v>42</v>
      </c>
      <c r="D106" s="170"/>
      <c r="E106" s="171"/>
      <c r="F106" s="172"/>
      <c r="G106" s="177"/>
    </row>
    <row r="107" spans="1:7" hidden="1">
      <c r="A107" s="123" t="str">
        <f>Leyendas!$C$2</f>
        <v>Bolivia</v>
      </c>
      <c r="B107" s="124">
        <v>2016</v>
      </c>
      <c r="C107" s="123">
        <v>43</v>
      </c>
      <c r="D107" s="170"/>
      <c r="E107" s="171"/>
      <c r="F107" s="172"/>
      <c r="G107" s="177"/>
    </row>
    <row r="108" spans="1:7" hidden="1">
      <c r="A108" s="123" t="str">
        <f>Leyendas!$C$2</f>
        <v>Bolivia</v>
      </c>
      <c r="B108" s="124">
        <v>2016</v>
      </c>
      <c r="C108" s="123">
        <v>44</v>
      </c>
      <c r="D108" s="170"/>
      <c r="E108" s="171"/>
      <c r="F108" s="172"/>
      <c r="G108" s="177"/>
    </row>
    <row r="109" spans="1:7" hidden="1">
      <c r="A109" s="123" t="str">
        <f>Leyendas!$C$2</f>
        <v>Bolivia</v>
      </c>
      <c r="B109" s="124">
        <v>2016</v>
      </c>
      <c r="C109" s="123">
        <v>45</v>
      </c>
      <c r="D109" s="170"/>
      <c r="E109" s="171"/>
      <c r="F109" s="172"/>
      <c r="G109" s="177"/>
    </row>
    <row r="110" spans="1:7" hidden="1">
      <c r="A110" s="123" t="str">
        <f>Leyendas!$C$2</f>
        <v>Bolivia</v>
      </c>
      <c r="B110" s="124">
        <v>2016</v>
      </c>
      <c r="C110" s="123">
        <v>46</v>
      </c>
      <c r="D110" s="170"/>
      <c r="E110" s="171"/>
      <c r="F110" s="172"/>
      <c r="G110" s="177"/>
    </row>
    <row r="111" spans="1:7" hidden="1">
      <c r="A111" s="123" t="str">
        <f>Leyendas!$C$2</f>
        <v>Bolivia</v>
      </c>
      <c r="B111" s="124">
        <v>2016</v>
      </c>
      <c r="C111" s="123">
        <v>47</v>
      </c>
      <c r="D111" s="170"/>
      <c r="E111" s="171"/>
      <c r="F111" s="172"/>
      <c r="G111" s="177"/>
    </row>
    <row r="112" spans="1:7" hidden="1">
      <c r="A112" s="123" t="str">
        <f>Leyendas!$C$2</f>
        <v>Bolivia</v>
      </c>
      <c r="B112" s="124">
        <v>2016</v>
      </c>
      <c r="C112" s="123">
        <v>48</v>
      </c>
      <c r="D112" s="170"/>
      <c r="E112" s="171"/>
      <c r="F112" s="172"/>
      <c r="G112" s="177"/>
    </row>
    <row r="113" spans="1:7" hidden="1">
      <c r="A113" s="123" t="str">
        <f>Leyendas!$C$2</f>
        <v>Bolivia</v>
      </c>
      <c r="B113" s="124">
        <v>2016</v>
      </c>
      <c r="C113" s="123">
        <v>49</v>
      </c>
      <c r="D113" s="170"/>
      <c r="E113" s="171"/>
      <c r="F113" s="172"/>
      <c r="G113" s="177"/>
    </row>
    <row r="114" spans="1:7" hidden="1">
      <c r="A114" s="123" t="str">
        <f>Leyendas!$C$2</f>
        <v>Bolivia</v>
      </c>
      <c r="B114" s="124">
        <v>2016</v>
      </c>
      <c r="C114" s="123">
        <v>50</v>
      </c>
      <c r="D114" s="170"/>
      <c r="E114" s="171"/>
      <c r="F114" s="172"/>
      <c r="G114" s="177"/>
    </row>
    <row r="115" spans="1:7" hidden="1">
      <c r="A115" s="123" t="str">
        <f>Leyendas!$C$2</f>
        <v>Bolivia</v>
      </c>
      <c r="B115" s="124">
        <v>2016</v>
      </c>
      <c r="C115" s="123">
        <v>51</v>
      </c>
      <c r="D115" s="170"/>
      <c r="E115" s="171"/>
      <c r="F115" s="172"/>
      <c r="G115" s="177"/>
    </row>
    <row r="116" spans="1:7" hidden="1">
      <c r="A116" s="39" t="str">
        <f>Leyendas!$C$2</f>
        <v>Bolivia</v>
      </c>
      <c r="B116" s="40">
        <v>2016</v>
      </c>
      <c r="C116" s="39">
        <v>52</v>
      </c>
      <c r="D116" s="170"/>
      <c r="E116" s="171"/>
      <c r="F116" s="172"/>
      <c r="G116" s="177"/>
    </row>
    <row r="117" spans="1:7" s="167" customFormat="1" hidden="1">
      <c r="A117" s="123" t="str">
        <f>Leyendas!$C$2</f>
        <v>Bolivia</v>
      </c>
      <c r="B117" s="124">
        <f>Leyendas!$A$2</f>
        <v>2020</v>
      </c>
      <c r="C117" s="123">
        <v>1</v>
      </c>
      <c r="D117" s="178"/>
      <c r="E117" s="171"/>
      <c r="F117" s="172"/>
      <c r="G117" s="177"/>
    </row>
    <row r="118" spans="1:7" s="167" customFormat="1">
      <c r="A118" s="123" t="str">
        <f>Leyendas!$C$2</f>
        <v>Bolivia</v>
      </c>
      <c r="B118" s="124">
        <f>Leyendas!$A$2</f>
        <v>2020</v>
      </c>
      <c r="C118" s="123">
        <v>2</v>
      </c>
      <c r="D118" s="178"/>
      <c r="E118" s="171"/>
      <c r="F118" s="172"/>
      <c r="G118" s="177"/>
    </row>
    <row r="119" spans="1:7" s="167" customFormat="1">
      <c r="A119" s="123" t="str">
        <f>Leyendas!$C$2</f>
        <v>Bolivia</v>
      </c>
      <c r="B119" s="124">
        <f>Leyendas!$A$2</f>
        <v>2020</v>
      </c>
      <c r="C119" s="123">
        <v>3</v>
      </c>
      <c r="D119" s="170"/>
      <c r="E119" s="171"/>
      <c r="F119" s="172"/>
      <c r="G119" s="177"/>
    </row>
    <row r="120" spans="1:7" s="167" customFormat="1">
      <c r="A120" s="123" t="str">
        <f>Leyendas!$C$2</f>
        <v>Bolivia</v>
      </c>
      <c r="B120" s="124">
        <f>Leyendas!$A$2</f>
        <v>2020</v>
      </c>
      <c r="C120" s="123">
        <v>4</v>
      </c>
      <c r="D120" s="170"/>
      <c r="E120" s="171"/>
      <c r="F120" s="172"/>
      <c r="G120" s="177"/>
    </row>
    <row r="121" spans="1:7" s="167" customFormat="1">
      <c r="A121" s="123" t="str">
        <f>Leyendas!$C$2</f>
        <v>Bolivia</v>
      </c>
      <c r="B121" s="124">
        <f>Leyendas!$A$2</f>
        <v>2020</v>
      </c>
      <c r="C121" s="123">
        <v>5</v>
      </c>
      <c r="D121" s="170"/>
      <c r="E121" s="171"/>
      <c r="F121" s="172"/>
      <c r="G121" s="177"/>
    </row>
    <row r="122" spans="1:7" s="167" customFormat="1">
      <c r="A122" s="123" t="str">
        <f>Leyendas!$C$2</f>
        <v>Bolivia</v>
      </c>
      <c r="B122" s="124">
        <f>Leyendas!$A$2</f>
        <v>2020</v>
      </c>
      <c r="C122" s="123">
        <v>6</v>
      </c>
      <c r="D122" s="170"/>
      <c r="E122" s="171"/>
      <c r="F122" s="172"/>
      <c r="G122" s="177"/>
    </row>
    <row r="123" spans="1:7" s="167" customFormat="1">
      <c r="A123" s="123" t="str">
        <f>Leyendas!$C$2</f>
        <v>Bolivia</v>
      </c>
      <c r="B123" s="124">
        <f>Leyendas!$A$2</f>
        <v>2020</v>
      </c>
      <c r="C123" s="123">
        <v>7</v>
      </c>
      <c r="D123" s="170"/>
      <c r="E123" s="171"/>
      <c r="F123" s="172"/>
      <c r="G123" s="177"/>
    </row>
    <row r="124" spans="1:7" s="167" customFormat="1">
      <c r="A124" s="123" t="str">
        <f>Leyendas!$C$2</f>
        <v>Bolivia</v>
      </c>
      <c r="B124" s="124">
        <f>Leyendas!$A$2</f>
        <v>2020</v>
      </c>
      <c r="C124" s="123">
        <v>8</v>
      </c>
      <c r="D124" s="170"/>
      <c r="E124" s="171"/>
      <c r="F124" s="172"/>
      <c r="G124" s="177"/>
    </row>
    <row r="125" spans="1:7" s="167" customFormat="1">
      <c r="A125" s="123" t="str">
        <f>Leyendas!$C$2</f>
        <v>Bolivia</v>
      </c>
      <c r="B125" s="124">
        <f>Leyendas!$A$2</f>
        <v>2020</v>
      </c>
      <c r="C125" s="123">
        <v>9</v>
      </c>
      <c r="D125" s="170"/>
      <c r="E125" s="171"/>
      <c r="F125" s="172"/>
      <c r="G125" s="177"/>
    </row>
    <row r="126" spans="1:7" s="167" customFormat="1">
      <c r="A126" s="123" t="str">
        <f>Leyendas!$C$2</f>
        <v>Bolivia</v>
      </c>
      <c r="B126" s="124">
        <f>Leyendas!$A$2</f>
        <v>2020</v>
      </c>
      <c r="C126" s="123">
        <v>10</v>
      </c>
      <c r="D126" s="170"/>
      <c r="E126" s="171"/>
      <c r="F126" s="172"/>
      <c r="G126" s="177"/>
    </row>
    <row r="127" spans="1:7" s="167" customFormat="1">
      <c r="A127" s="123" t="str">
        <f>Leyendas!$C$2</f>
        <v>Bolivia</v>
      </c>
      <c r="B127" s="124">
        <f>Leyendas!$A$2</f>
        <v>2020</v>
      </c>
      <c r="C127" s="123">
        <v>11</v>
      </c>
      <c r="D127" s="170"/>
      <c r="E127" s="171"/>
      <c r="F127" s="172"/>
      <c r="G127" s="177"/>
    </row>
    <row r="128" spans="1:7" s="167" customFormat="1">
      <c r="A128" s="123" t="str">
        <f>Leyendas!$C$2</f>
        <v>Bolivia</v>
      </c>
      <c r="B128" s="124">
        <f>Leyendas!$A$2</f>
        <v>2020</v>
      </c>
      <c r="C128" s="123">
        <v>12</v>
      </c>
      <c r="D128" s="170"/>
      <c r="E128" s="171"/>
      <c r="F128" s="172"/>
      <c r="G128" s="177"/>
    </row>
    <row r="129" spans="1:7" s="167" customFormat="1">
      <c r="A129" s="123" t="str">
        <f>Leyendas!$C$2</f>
        <v>Bolivia</v>
      </c>
      <c r="B129" s="124">
        <f>Leyendas!$A$2</f>
        <v>2020</v>
      </c>
      <c r="C129" s="123">
        <v>13</v>
      </c>
      <c r="D129" s="170"/>
      <c r="E129" s="171"/>
      <c r="F129" s="172"/>
      <c r="G129" s="177"/>
    </row>
    <row r="130" spans="1:7" s="167" customFormat="1">
      <c r="A130" s="123" t="str">
        <f>Leyendas!$C$2</f>
        <v>Bolivia</v>
      </c>
      <c r="B130" s="124">
        <f>Leyendas!$A$2</f>
        <v>2020</v>
      </c>
      <c r="C130" s="123">
        <v>14</v>
      </c>
      <c r="D130" s="170"/>
      <c r="E130" s="171"/>
      <c r="F130" s="172"/>
      <c r="G130" s="177"/>
    </row>
    <row r="131" spans="1:7" s="167" customFormat="1">
      <c r="A131" s="123" t="str">
        <f>Leyendas!$C$2</f>
        <v>Bolivia</v>
      </c>
      <c r="B131" s="124">
        <f>Leyendas!$A$2</f>
        <v>2020</v>
      </c>
      <c r="C131" s="123">
        <v>15</v>
      </c>
      <c r="D131" s="170"/>
      <c r="E131" s="171"/>
      <c r="F131" s="172"/>
      <c r="G131" s="177"/>
    </row>
    <row r="132" spans="1:7" s="167" customFormat="1">
      <c r="A132" s="123" t="str">
        <f>Leyendas!$C$2</f>
        <v>Bolivia</v>
      </c>
      <c r="B132" s="124">
        <f>Leyendas!$A$2</f>
        <v>2020</v>
      </c>
      <c r="C132" s="123">
        <v>16</v>
      </c>
      <c r="D132" s="170"/>
      <c r="E132" s="171"/>
      <c r="F132" s="172"/>
      <c r="G132" s="177"/>
    </row>
    <row r="133" spans="1:7" s="167" customFormat="1">
      <c r="A133" s="123" t="str">
        <f>Leyendas!$C$2</f>
        <v>Bolivia</v>
      </c>
      <c r="B133" s="124">
        <f>Leyendas!$A$2</f>
        <v>2020</v>
      </c>
      <c r="C133" s="123">
        <v>17</v>
      </c>
      <c r="D133" s="170"/>
      <c r="E133" s="171"/>
      <c r="F133" s="172"/>
      <c r="G133" s="177"/>
    </row>
    <row r="134" spans="1:7" s="167" customFormat="1">
      <c r="A134" s="123" t="str">
        <f>Leyendas!$C$2</f>
        <v>Bolivia</v>
      </c>
      <c r="B134" s="124">
        <f>Leyendas!$A$2</f>
        <v>2020</v>
      </c>
      <c r="C134" s="123">
        <v>18</v>
      </c>
      <c r="D134" s="170"/>
      <c r="E134" s="171"/>
      <c r="F134" s="172"/>
      <c r="G134" s="177"/>
    </row>
    <row r="135" spans="1:7" s="167" customFormat="1">
      <c r="A135" s="123" t="str">
        <f>Leyendas!$C$2</f>
        <v>Bolivia</v>
      </c>
      <c r="B135" s="124">
        <f>Leyendas!$A$2</f>
        <v>2020</v>
      </c>
      <c r="C135" s="123">
        <v>19</v>
      </c>
      <c r="D135" s="170"/>
      <c r="E135" s="171"/>
      <c r="F135" s="172"/>
      <c r="G135" s="177"/>
    </row>
    <row r="136" spans="1:7" s="167" customFormat="1">
      <c r="A136" s="123" t="str">
        <f>Leyendas!$C$2</f>
        <v>Bolivia</v>
      </c>
      <c r="B136" s="124">
        <f>Leyendas!$A$2</f>
        <v>2020</v>
      </c>
      <c r="C136" s="123">
        <v>20</v>
      </c>
      <c r="D136" s="170"/>
      <c r="E136" s="171"/>
      <c r="F136" s="172"/>
      <c r="G136" s="177"/>
    </row>
    <row r="137" spans="1:7" s="167" customFormat="1">
      <c r="A137" s="123" t="str">
        <f>Leyendas!$C$2</f>
        <v>Bolivia</v>
      </c>
      <c r="B137" s="124">
        <f>Leyendas!$A$2</f>
        <v>2020</v>
      </c>
      <c r="C137" s="123">
        <v>21</v>
      </c>
      <c r="D137" s="170"/>
      <c r="E137" s="171"/>
      <c r="F137" s="172"/>
      <c r="G137" s="177"/>
    </row>
    <row r="138" spans="1:7" s="167" customFormat="1">
      <c r="A138" s="123" t="str">
        <f>Leyendas!$C$2</f>
        <v>Bolivia</v>
      </c>
      <c r="B138" s="124">
        <f>Leyendas!$A$2</f>
        <v>2020</v>
      </c>
      <c r="C138" s="123">
        <v>22</v>
      </c>
      <c r="D138" s="170"/>
      <c r="E138" s="171"/>
      <c r="F138" s="172"/>
      <c r="G138" s="177"/>
    </row>
    <row r="139" spans="1:7" s="167" customFormat="1">
      <c r="A139" s="123" t="str">
        <f>Leyendas!$C$2</f>
        <v>Bolivia</v>
      </c>
      <c r="B139" s="124">
        <f>Leyendas!$A$2</f>
        <v>2020</v>
      </c>
      <c r="C139" s="123">
        <v>23</v>
      </c>
      <c r="D139" s="170"/>
      <c r="E139" s="171"/>
      <c r="F139" s="172"/>
      <c r="G139" s="177"/>
    </row>
    <row r="140" spans="1:7" s="167" customFormat="1">
      <c r="A140" s="123" t="str">
        <f>Leyendas!$C$2</f>
        <v>Bolivia</v>
      </c>
      <c r="B140" s="124">
        <f>Leyendas!$A$2</f>
        <v>2020</v>
      </c>
      <c r="C140" s="123">
        <v>24</v>
      </c>
      <c r="D140" s="170"/>
      <c r="E140" s="171"/>
      <c r="F140" s="172"/>
      <c r="G140" s="177"/>
    </row>
    <row r="141" spans="1:7" s="167" customFormat="1">
      <c r="A141" s="123" t="str">
        <f>Leyendas!$C$2</f>
        <v>Bolivia</v>
      </c>
      <c r="B141" s="124">
        <f>Leyendas!$A$2</f>
        <v>2020</v>
      </c>
      <c r="C141" s="123">
        <v>25</v>
      </c>
      <c r="D141" s="170"/>
      <c r="E141" s="171"/>
      <c r="F141" s="172"/>
      <c r="G141" s="177"/>
    </row>
    <row r="142" spans="1:7" s="167" customFormat="1">
      <c r="A142" s="123" t="str">
        <f>Leyendas!$C$2</f>
        <v>Bolivia</v>
      </c>
      <c r="B142" s="124">
        <f>Leyendas!$A$2</f>
        <v>2020</v>
      </c>
      <c r="C142" s="123">
        <v>26</v>
      </c>
      <c r="D142" s="170"/>
      <c r="E142" s="171"/>
      <c r="F142" s="172"/>
      <c r="G142" s="177"/>
    </row>
    <row r="143" spans="1:7" s="167" customFormat="1">
      <c r="A143" s="123" t="str">
        <f>Leyendas!$C$2</f>
        <v>Bolivia</v>
      </c>
      <c r="B143" s="124">
        <f>Leyendas!$A$2</f>
        <v>2020</v>
      </c>
      <c r="C143" s="123">
        <v>27</v>
      </c>
      <c r="D143" s="170"/>
      <c r="E143" s="171"/>
      <c r="F143" s="172"/>
      <c r="G143" s="177"/>
    </row>
    <row r="144" spans="1:7" s="167" customFormat="1">
      <c r="A144" s="123" t="str">
        <f>Leyendas!$C$2</f>
        <v>Bolivia</v>
      </c>
      <c r="B144" s="124">
        <f>Leyendas!$A$2</f>
        <v>2020</v>
      </c>
      <c r="C144" s="123">
        <v>28</v>
      </c>
      <c r="D144" s="170"/>
      <c r="E144" s="171"/>
      <c r="F144" s="172"/>
      <c r="G144" s="177"/>
    </row>
    <row r="145" spans="1:7" s="167" customFormat="1">
      <c r="A145" s="123" t="str">
        <f>Leyendas!$C$2</f>
        <v>Bolivia</v>
      </c>
      <c r="B145" s="124">
        <f>Leyendas!$A$2</f>
        <v>2020</v>
      </c>
      <c r="C145" s="123">
        <v>29</v>
      </c>
      <c r="D145" s="170"/>
      <c r="E145" s="171"/>
      <c r="F145" s="172"/>
      <c r="G145" s="177"/>
    </row>
    <row r="146" spans="1:7" s="167" customFormat="1">
      <c r="A146" s="123" t="str">
        <f>Leyendas!$C$2</f>
        <v>Bolivia</v>
      </c>
      <c r="B146" s="124">
        <f>Leyendas!$A$2</f>
        <v>2020</v>
      </c>
      <c r="C146" s="123">
        <v>30</v>
      </c>
      <c r="D146" s="170"/>
      <c r="E146" s="171"/>
      <c r="F146" s="172"/>
      <c r="G146" s="177"/>
    </row>
    <row r="147" spans="1:7" s="167" customFormat="1">
      <c r="A147" s="123" t="str">
        <f>Leyendas!$C$2</f>
        <v>Bolivia</v>
      </c>
      <c r="B147" s="124">
        <f>Leyendas!$A$2</f>
        <v>2020</v>
      </c>
      <c r="C147" s="123">
        <v>31</v>
      </c>
      <c r="D147" s="170"/>
      <c r="E147" s="171"/>
      <c r="F147" s="172"/>
      <c r="G147" s="177"/>
    </row>
    <row r="148" spans="1:7" s="167" customFormat="1">
      <c r="A148" s="123" t="str">
        <f>Leyendas!$C$2</f>
        <v>Bolivia</v>
      </c>
      <c r="B148" s="124">
        <f>Leyendas!$A$2</f>
        <v>2020</v>
      </c>
      <c r="C148" s="123">
        <v>32</v>
      </c>
      <c r="D148" s="170"/>
      <c r="E148" s="171"/>
      <c r="F148" s="172"/>
      <c r="G148" s="177"/>
    </row>
    <row r="149" spans="1:7" s="167" customFormat="1">
      <c r="A149" s="123" t="str">
        <f>Leyendas!$C$2</f>
        <v>Bolivia</v>
      </c>
      <c r="B149" s="124">
        <f>Leyendas!$A$2</f>
        <v>2020</v>
      </c>
      <c r="C149" s="123">
        <v>33</v>
      </c>
      <c r="D149" s="170"/>
      <c r="E149" s="171"/>
      <c r="F149" s="172"/>
      <c r="G149" s="177"/>
    </row>
    <row r="150" spans="1:7" s="167" customFormat="1">
      <c r="A150" s="123" t="str">
        <f>Leyendas!$C$2</f>
        <v>Bolivia</v>
      </c>
      <c r="B150" s="124">
        <f>Leyendas!$A$2</f>
        <v>2020</v>
      </c>
      <c r="C150" s="123">
        <v>34</v>
      </c>
      <c r="D150" s="170"/>
      <c r="E150" s="171"/>
      <c r="F150" s="172"/>
      <c r="G150" s="177"/>
    </row>
    <row r="151" spans="1:7" s="167" customFormat="1">
      <c r="A151" s="123" t="str">
        <f>Leyendas!$C$2</f>
        <v>Bolivia</v>
      </c>
      <c r="B151" s="124">
        <f>Leyendas!$A$2</f>
        <v>2020</v>
      </c>
      <c r="C151" s="123">
        <v>35</v>
      </c>
      <c r="D151" s="170"/>
      <c r="E151" s="171"/>
      <c r="F151" s="172"/>
      <c r="G151" s="177"/>
    </row>
    <row r="152" spans="1:7" s="167" customFormat="1">
      <c r="A152" s="123" t="str">
        <f>Leyendas!$C$2</f>
        <v>Bolivia</v>
      </c>
      <c r="B152" s="124">
        <f>Leyendas!$A$2</f>
        <v>2020</v>
      </c>
      <c r="C152" s="123">
        <v>36</v>
      </c>
      <c r="D152" s="170"/>
      <c r="E152" s="171"/>
      <c r="F152" s="172"/>
      <c r="G152" s="177"/>
    </row>
    <row r="153" spans="1:7" s="167" customFormat="1">
      <c r="A153" s="123" t="str">
        <f>Leyendas!$C$2</f>
        <v>Bolivia</v>
      </c>
      <c r="B153" s="124">
        <f>Leyendas!$A$2</f>
        <v>2020</v>
      </c>
      <c r="C153" s="123">
        <v>37</v>
      </c>
      <c r="D153" s="170"/>
      <c r="E153" s="171"/>
      <c r="F153" s="172"/>
      <c r="G153" s="177"/>
    </row>
    <row r="154" spans="1:7" s="167" customFormat="1">
      <c r="A154" s="123" t="str">
        <f>Leyendas!$C$2</f>
        <v>Bolivia</v>
      </c>
      <c r="B154" s="124">
        <f>Leyendas!$A$2</f>
        <v>2020</v>
      </c>
      <c r="C154" s="123">
        <v>38</v>
      </c>
      <c r="D154" s="170"/>
      <c r="E154" s="171"/>
      <c r="F154" s="172"/>
      <c r="G154" s="177"/>
    </row>
    <row r="155" spans="1:7" s="167" customFormat="1">
      <c r="A155" s="123" t="str">
        <f>Leyendas!$C$2</f>
        <v>Bolivia</v>
      </c>
      <c r="B155" s="124">
        <f>Leyendas!$A$2</f>
        <v>2020</v>
      </c>
      <c r="C155" s="123">
        <v>39</v>
      </c>
      <c r="D155" s="170"/>
      <c r="E155" s="171"/>
      <c r="F155" s="172"/>
      <c r="G155" s="177"/>
    </row>
    <row r="156" spans="1:7" s="167" customFormat="1">
      <c r="A156" s="123" t="str">
        <f>Leyendas!$C$2</f>
        <v>Bolivia</v>
      </c>
      <c r="B156" s="124">
        <f>Leyendas!$A$2</f>
        <v>2020</v>
      </c>
      <c r="C156" s="123">
        <v>40</v>
      </c>
      <c r="D156" s="170"/>
      <c r="E156" s="171"/>
      <c r="F156" s="172"/>
      <c r="G156" s="177"/>
    </row>
    <row r="157" spans="1:7" s="167" customFormat="1">
      <c r="A157" s="123" t="str">
        <f>Leyendas!$C$2</f>
        <v>Bolivia</v>
      </c>
      <c r="B157" s="124">
        <f>Leyendas!$A$2</f>
        <v>2020</v>
      </c>
      <c r="C157" s="123">
        <v>41</v>
      </c>
      <c r="D157" s="170"/>
      <c r="E157" s="171"/>
      <c r="F157" s="172"/>
      <c r="G157" s="177"/>
    </row>
    <row r="158" spans="1:7" s="167" customFormat="1">
      <c r="A158" s="123" t="str">
        <f>Leyendas!$C$2</f>
        <v>Bolivia</v>
      </c>
      <c r="B158" s="124">
        <f>Leyendas!$A$2</f>
        <v>2020</v>
      </c>
      <c r="C158" s="123">
        <v>42</v>
      </c>
      <c r="D158" s="170"/>
      <c r="E158" s="171"/>
      <c r="F158" s="172"/>
      <c r="G158" s="177"/>
    </row>
    <row r="159" spans="1:7" s="167" customFormat="1">
      <c r="A159" s="123" t="str">
        <f>Leyendas!$C$2</f>
        <v>Bolivia</v>
      </c>
      <c r="B159" s="124">
        <f>Leyendas!$A$2</f>
        <v>2020</v>
      </c>
      <c r="C159" s="123">
        <v>43</v>
      </c>
      <c r="D159" s="170"/>
      <c r="E159" s="171"/>
      <c r="F159" s="172"/>
      <c r="G159" s="177"/>
    </row>
    <row r="160" spans="1:7" s="167" customFormat="1">
      <c r="A160" s="123" t="str">
        <f>Leyendas!$C$2</f>
        <v>Bolivia</v>
      </c>
      <c r="B160" s="124">
        <f>Leyendas!$A$2</f>
        <v>2020</v>
      </c>
      <c r="C160" s="123">
        <v>44</v>
      </c>
      <c r="D160" s="170"/>
      <c r="E160" s="171"/>
      <c r="F160" s="172"/>
      <c r="G160" s="177"/>
    </row>
    <row r="161" spans="1:7" s="167" customFormat="1">
      <c r="A161" s="123" t="str">
        <f>Leyendas!$C$2</f>
        <v>Bolivia</v>
      </c>
      <c r="B161" s="124">
        <f>Leyendas!$A$2</f>
        <v>2020</v>
      </c>
      <c r="C161" s="123">
        <v>45</v>
      </c>
      <c r="D161" s="170"/>
      <c r="E161" s="171"/>
      <c r="F161" s="172"/>
      <c r="G161" s="177"/>
    </row>
    <row r="162" spans="1:7" s="167" customFormat="1">
      <c r="A162" s="123" t="str">
        <f>Leyendas!$C$2</f>
        <v>Bolivia</v>
      </c>
      <c r="B162" s="124">
        <f>Leyendas!$A$2</f>
        <v>2020</v>
      </c>
      <c r="C162" s="123">
        <v>46</v>
      </c>
      <c r="D162" s="170"/>
      <c r="E162" s="171"/>
      <c r="F162" s="172"/>
      <c r="G162" s="177"/>
    </row>
    <row r="163" spans="1:7" s="167" customFormat="1">
      <c r="A163" s="123" t="str">
        <f>Leyendas!$C$2</f>
        <v>Bolivia</v>
      </c>
      <c r="B163" s="124">
        <f>Leyendas!$A$2</f>
        <v>2020</v>
      </c>
      <c r="C163" s="123">
        <v>47</v>
      </c>
      <c r="D163" s="170"/>
      <c r="E163" s="171"/>
      <c r="F163" s="172"/>
      <c r="G163" s="177"/>
    </row>
    <row r="164" spans="1:7" s="167" customFormat="1">
      <c r="A164" s="123" t="str">
        <f>Leyendas!$C$2</f>
        <v>Bolivia</v>
      </c>
      <c r="B164" s="124">
        <f>Leyendas!$A$2</f>
        <v>2020</v>
      </c>
      <c r="C164" s="123">
        <v>48</v>
      </c>
      <c r="D164" s="170"/>
      <c r="E164" s="171"/>
      <c r="F164" s="172"/>
      <c r="G164" s="177"/>
    </row>
    <row r="165" spans="1:7" s="167" customFormat="1">
      <c r="A165" s="123" t="str">
        <f>Leyendas!$C$2</f>
        <v>Bolivia</v>
      </c>
      <c r="B165" s="124">
        <f>Leyendas!$A$2</f>
        <v>2020</v>
      </c>
      <c r="C165" s="123">
        <v>49</v>
      </c>
      <c r="D165" s="170"/>
      <c r="E165" s="171"/>
      <c r="F165" s="172"/>
      <c r="G165" s="177"/>
    </row>
    <row r="166" spans="1:7" s="167" customFormat="1">
      <c r="A166" s="123" t="str">
        <f>Leyendas!$C$2</f>
        <v>Bolivia</v>
      </c>
      <c r="B166" s="124">
        <f>Leyendas!$A$2</f>
        <v>2020</v>
      </c>
      <c r="C166" s="123">
        <v>50</v>
      </c>
      <c r="D166" s="170"/>
      <c r="E166" s="171"/>
      <c r="F166" s="172"/>
      <c r="G166" s="177"/>
    </row>
    <row r="167" spans="1:7" s="167" customFormat="1">
      <c r="A167" s="123" t="str">
        <f>Leyendas!$C$2</f>
        <v>Bolivia</v>
      </c>
      <c r="B167" s="124">
        <f>Leyendas!$A$2</f>
        <v>2020</v>
      </c>
      <c r="C167" s="123">
        <v>51</v>
      </c>
      <c r="D167" s="170"/>
      <c r="E167" s="171"/>
      <c r="F167" s="172"/>
      <c r="G167" s="177"/>
    </row>
    <row r="168" spans="1:7" s="167" customFormat="1">
      <c r="A168" s="123" t="str">
        <f>Leyendas!$C$2</f>
        <v>Bolivia</v>
      </c>
      <c r="B168" s="124">
        <f>Leyendas!$A$2</f>
        <v>2020</v>
      </c>
      <c r="C168" s="123">
        <v>52</v>
      </c>
      <c r="D168" s="170"/>
      <c r="E168" s="171"/>
      <c r="F168" s="172"/>
      <c r="G168" s="177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8"/>
  </sheetPr>
  <dimension ref="A1:BZ59"/>
  <sheetViews>
    <sheetView showGridLines="0" zoomScale="70" zoomScaleNormal="70" zoomScalePageLayoutView="70" workbookViewId="0">
      <selection sqref="A1:L1"/>
    </sheetView>
  </sheetViews>
  <sheetFormatPr baseColWidth="10" defaultColWidth="11.5" defaultRowHeight="14" x14ac:dyDescent="0"/>
  <cols>
    <col min="1" max="1" width="21.5" customWidth="1"/>
    <col min="2" max="2" width="9.1640625" customWidth="1"/>
    <col min="3" max="3" width="11" customWidth="1"/>
    <col min="4" max="7" width="12.83203125" customWidth="1"/>
    <col min="8" max="9" width="12.83203125" style="167" customWidth="1"/>
    <col min="10" max="10" width="12.83203125" style="86" customWidth="1"/>
    <col min="11" max="11" width="12.83203125" customWidth="1"/>
    <col min="12" max="12" width="13" customWidth="1"/>
    <col min="13" max="14" width="13.83203125" customWidth="1"/>
    <col min="15" max="18" width="12.5" customWidth="1"/>
    <col min="19" max="20" width="13.83203125" customWidth="1"/>
    <col min="21" max="24" width="12.5" customWidth="1"/>
    <col min="25" max="32" width="12.5" style="167" customWidth="1"/>
    <col min="33" max="33" width="13.83203125" style="167" customWidth="1"/>
    <col min="34" max="39" width="12.5" style="167" customWidth="1"/>
    <col min="40" max="40" width="8.5" customWidth="1"/>
    <col min="77" max="78" width="11.5" style="297"/>
  </cols>
  <sheetData>
    <row r="1" spans="1:78" ht="20">
      <c r="A1" s="526" t="str">
        <f>Leyendas!C31</f>
        <v>Bolivia - FluID - ETI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6"/>
      <c r="O1" s="15"/>
      <c r="P1" s="15"/>
      <c r="Q1" s="15"/>
      <c r="U1" s="15"/>
      <c r="V1" s="15"/>
      <c r="W1" s="15"/>
    </row>
    <row r="2" spans="1:78" ht="18">
      <c r="A2" s="527" t="s">
        <v>11</v>
      </c>
      <c r="B2" s="527"/>
      <c r="C2" s="527"/>
      <c r="D2" s="527"/>
      <c r="E2" s="527"/>
      <c r="F2" s="527"/>
      <c r="G2" s="527"/>
      <c r="H2" s="527"/>
      <c r="I2" s="527"/>
      <c r="J2" s="527"/>
      <c r="K2" s="527"/>
      <c r="L2" s="527"/>
      <c r="M2" s="15"/>
      <c r="N2" s="15"/>
      <c r="P2" s="15"/>
      <c r="S2" s="15"/>
      <c r="T2" s="15"/>
      <c r="V2" s="15"/>
    </row>
    <row r="3" spans="1:78">
      <c r="A3" s="528" t="s">
        <v>336</v>
      </c>
      <c r="B3" s="528"/>
      <c r="C3" s="528"/>
      <c r="D3" s="528"/>
      <c r="E3" s="528"/>
      <c r="F3" s="528"/>
      <c r="G3" s="528"/>
      <c r="H3" s="528"/>
      <c r="I3" s="528"/>
      <c r="J3" s="528"/>
      <c r="K3" s="528"/>
      <c r="L3" s="528"/>
      <c r="O3" s="4"/>
      <c r="P3" s="4"/>
      <c r="Q3" s="4"/>
      <c r="U3" s="4"/>
      <c r="V3" s="4"/>
      <c r="W3" s="4"/>
    </row>
    <row r="4" spans="1:78">
      <c r="A4" s="528"/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20"/>
      <c r="N4" s="20"/>
      <c r="O4" s="20"/>
      <c r="P4" s="20"/>
      <c r="Q4" s="20"/>
      <c r="R4" s="20"/>
      <c r="S4" s="467"/>
      <c r="T4" s="467"/>
      <c r="U4" s="467"/>
      <c r="V4" s="467"/>
      <c r="W4" s="467"/>
      <c r="X4" s="467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6"/>
      <c r="AN4" s="5"/>
      <c r="AO4" s="5"/>
      <c r="AP4" s="5"/>
      <c r="AQ4" s="5"/>
      <c r="AR4" s="5"/>
    </row>
    <row r="5" spans="1:78" ht="29.25" customHeight="1">
      <c r="C5" s="167"/>
      <c r="D5" s="529" t="s">
        <v>89</v>
      </c>
      <c r="E5" s="530"/>
      <c r="F5" s="530"/>
      <c r="G5" s="530"/>
      <c r="H5" s="530"/>
      <c r="I5" s="530"/>
      <c r="J5" s="530"/>
      <c r="K5" s="530"/>
      <c r="L5" s="531"/>
      <c r="M5" s="520" t="s">
        <v>33</v>
      </c>
      <c r="N5" s="521"/>
      <c r="O5" s="521"/>
      <c r="P5" s="521"/>
      <c r="Q5" s="521"/>
      <c r="R5" s="522"/>
      <c r="S5" s="523" t="s">
        <v>268</v>
      </c>
      <c r="T5" s="524"/>
      <c r="U5" s="524"/>
      <c r="V5" s="524"/>
      <c r="W5" s="524"/>
      <c r="X5" s="525"/>
      <c r="Y5" s="517" t="s">
        <v>431</v>
      </c>
      <c r="Z5" s="518"/>
      <c r="AA5" s="518"/>
      <c r="AB5" s="518"/>
      <c r="AC5" s="518"/>
      <c r="AD5" s="519"/>
      <c r="AE5" s="514" t="str">
        <f>"Casos de ETI positivos a SARS-CoV-2 por " &amp; Leyendas!$F$2</f>
        <v>Casos de ETI positivos a SARS-CoV-2 por departamento</v>
      </c>
      <c r="AF5" s="515"/>
      <c r="AG5" s="515"/>
      <c r="AH5" s="515"/>
      <c r="AI5" s="515"/>
      <c r="AJ5" s="515"/>
      <c r="AK5" s="515"/>
      <c r="AL5" s="515"/>
      <c r="AM5" s="516"/>
      <c r="AN5" s="6"/>
      <c r="AO5" s="11"/>
      <c r="AP5" s="8"/>
      <c r="AQ5" s="7"/>
      <c r="AR5" s="6"/>
    </row>
    <row r="6" spans="1:78" ht="172.5" customHeight="1">
      <c r="A6" s="331" t="str">
        <f>IF(Leyendas!$E$2&lt;&gt;"",Leyendas!$E$1,IF(Leyendas!$D$2&lt;&gt;"",Leyendas!$D$1,Leyendas!$C$1))</f>
        <v>Establecimiento</v>
      </c>
      <c r="B6" s="331" t="s">
        <v>12</v>
      </c>
      <c r="C6" s="332" t="s">
        <v>461</v>
      </c>
      <c r="D6" s="295" t="s">
        <v>395</v>
      </c>
      <c r="E6" s="295" t="s">
        <v>92</v>
      </c>
      <c r="F6" s="105" t="s">
        <v>93</v>
      </c>
      <c r="G6" s="105" t="s">
        <v>32</v>
      </c>
      <c r="H6" s="105" t="s">
        <v>427</v>
      </c>
      <c r="I6" s="105" t="s">
        <v>469</v>
      </c>
      <c r="J6" s="105" t="s">
        <v>428</v>
      </c>
      <c r="K6" s="296" t="s">
        <v>277</v>
      </c>
      <c r="L6" s="105" t="s">
        <v>462</v>
      </c>
      <c r="M6" s="369" t="s">
        <v>347</v>
      </c>
      <c r="N6" s="369" t="s">
        <v>348</v>
      </c>
      <c r="O6" s="369" t="s">
        <v>438</v>
      </c>
      <c r="P6" s="369" t="s">
        <v>439</v>
      </c>
      <c r="Q6" s="369" t="s">
        <v>441</v>
      </c>
      <c r="R6" s="369" t="s">
        <v>443</v>
      </c>
      <c r="S6" s="375" t="s">
        <v>347</v>
      </c>
      <c r="T6" s="375" t="s">
        <v>348</v>
      </c>
      <c r="U6" s="375" t="s">
        <v>438</v>
      </c>
      <c r="V6" s="375" t="s">
        <v>439</v>
      </c>
      <c r="W6" s="375" t="s">
        <v>441</v>
      </c>
      <c r="X6" s="375" t="s">
        <v>443</v>
      </c>
      <c r="Y6" s="376" t="s">
        <v>347</v>
      </c>
      <c r="Z6" s="376" t="s">
        <v>348</v>
      </c>
      <c r="AA6" s="376" t="s">
        <v>438</v>
      </c>
      <c r="AB6" s="376" t="s">
        <v>439</v>
      </c>
      <c r="AC6" s="376" t="s">
        <v>441</v>
      </c>
      <c r="AD6" s="376" t="s">
        <v>443</v>
      </c>
      <c r="AE6" s="512" t="s">
        <v>474</v>
      </c>
      <c r="AF6" s="512" t="s">
        <v>475</v>
      </c>
      <c r="AG6" s="512" t="s">
        <v>476</v>
      </c>
      <c r="AH6" s="512" t="s">
        <v>477</v>
      </c>
      <c r="AI6" s="512" t="s">
        <v>478</v>
      </c>
      <c r="AJ6" s="512" t="s">
        <v>479</v>
      </c>
      <c r="AK6" s="512" t="s">
        <v>480</v>
      </c>
      <c r="AL6" s="512" t="s">
        <v>481</v>
      </c>
      <c r="AM6" s="512" t="s">
        <v>482</v>
      </c>
      <c r="AN6" s="8"/>
      <c r="AO6" s="9"/>
      <c r="AP6" s="9"/>
      <c r="AQ6" s="10"/>
      <c r="AR6" s="9"/>
    </row>
    <row r="7" spans="1:78" ht="42">
      <c r="A7" s="23" t="s">
        <v>14</v>
      </c>
      <c r="B7" s="23" t="s">
        <v>12</v>
      </c>
      <c r="C7" s="23" t="s">
        <v>15</v>
      </c>
      <c r="D7" s="23" t="s">
        <v>394</v>
      </c>
      <c r="E7" s="24" t="s">
        <v>47</v>
      </c>
      <c r="F7" s="24" t="s">
        <v>36</v>
      </c>
      <c r="G7" s="25" t="s">
        <v>48</v>
      </c>
      <c r="H7" s="25" t="s">
        <v>429</v>
      </c>
      <c r="I7" s="25" t="s">
        <v>470</v>
      </c>
      <c r="J7" s="25" t="s">
        <v>430</v>
      </c>
      <c r="K7" s="25" t="s">
        <v>276</v>
      </c>
      <c r="L7" s="25" t="s">
        <v>49</v>
      </c>
      <c r="M7" s="216" t="s">
        <v>445</v>
      </c>
      <c r="N7" s="216" t="s">
        <v>447</v>
      </c>
      <c r="O7" s="216" t="s">
        <v>437</v>
      </c>
      <c r="P7" s="216" t="s">
        <v>440</v>
      </c>
      <c r="Q7" s="216" t="s">
        <v>442</v>
      </c>
      <c r="R7" s="216" t="s">
        <v>444</v>
      </c>
      <c r="S7" s="216" t="s">
        <v>448</v>
      </c>
      <c r="T7" s="216" t="s">
        <v>349</v>
      </c>
      <c r="U7" s="216" t="s">
        <v>463</v>
      </c>
      <c r="V7" s="216" t="s">
        <v>464</v>
      </c>
      <c r="W7" s="216" t="s">
        <v>465</v>
      </c>
      <c r="X7" s="216" t="s">
        <v>454</v>
      </c>
      <c r="Y7" s="216" t="s">
        <v>446</v>
      </c>
      <c r="Z7" s="216" t="s">
        <v>449</v>
      </c>
      <c r="AA7" s="216" t="s">
        <v>450</v>
      </c>
      <c r="AB7" s="216" t="s">
        <v>451</v>
      </c>
      <c r="AC7" s="216" t="s">
        <v>452</v>
      </c>
      <c r="AD7" s="216" t="s">
        <v>453</v>
      </c>
      <c r="AE7" s="513"/>
      <c r="AF7" s="513"/>
      <c r="AG7" s="513"/>
      <c r="AH7" s="513"/>
      <c r="AI7" s="513"/>
      <c r="AJ7" s="513"/>
      <c r="AK7" s="513"/>
      <c r="AL7" s="513"/>
      <c r="AM7" s="513"/>
      <c r="AN7" s="8"/>
      <c r="AO7" s="9"/>
      <c r="AP7" s="9"/>
      <c r="AQ7" s="10"/>
      <c r="AR7" s="9"/>
    </row>
    <row r="8" spans="1:78" s="159" customFormat="1">
      <c r="A8" s="186" t="str">
        <f>Leyendas!$C$2</f>
        <v>Bolivia</v>
      </c>
      <c r="B8" s="186">
        <f>Leyendas!$K$2</f>
        <v>2020</v>
      </c>
      <c r="C8" s="165">
        <v>1</v>
      </c>
      <c r="D8" s="165"/>
      <c r="E8" s="187"/>
      <c r="F8" s="188"/>
      <c r="G8" s="162"/>
      <c r="H8" s="259"/>
      <c r="I8" s="259"/>
      <c r="J8" s="289"/>
      <c r="K8" s="189"/>
      <c r="L8" s="189"/>
      <c r="M8" s="162"/>
      <c r="N8" s="162"/>
      <c r="O8" s="189"/>
      <c r="P8" s="189"/>
      <c r="Q8" s="189"/>
      <c r="R8" s="161"/>
      <c r="S8" s="162"/>
      <c r="T8" s="162"/>
      <c r="U8" s="162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90"/>
      <c r="AO8" s="185"/>
      <c r="AP8" s="185"/>
      <c r="AQ8" s="185"/>
      <c r="AR8" s="184"/>
      <c r="BY8" s="311">
        <f>$B10</f>
        <v>2020</v>
      </c>
      <c r="BZ8" s="311">
        <f t="shared" ref="BZ8:BZ9" si="0">$C8</f>
        <v>1</v>
      </c>
    </row>
    <row r="9" spans="1:78" s="159" customFormat="1">
      <c r="A9" s="186" t="str">
        <f>Leyendas!$C$2</f>
        <v>Bolivia</v>
      </c>
      <c r="B9" s="186">
        <f>Leyendas!$K$2</f>
        <v>2020</v>
      </c>
      <c r="C9" s="158">
        <v>2</v>
      </c>
      <c r="D9" s="165"/>
      <c r="E9" s="187"/>
      <c r="F9" s="188"/>
      <c r="G9" s="189"/>
      <c r="H9" s="153"/>
      <c r="I9" s="153"/>
      <c r="J9" s="290"/>
      <c r="K9" s="189"/>
      <c r="L9" s="189"/>
      <c r="M9" s="189"/>
      <c r="N9" s="189"/>
      <c r="O9" s="189"/>
      <c r="P9" s="189"/>
      <c r="Q9" s="189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90"/>
      <c r="AO9" s="185"/>
      <c r="AP9" s="185"/>
      <c r="AQ9" s="185"/>
      <c r="AR9" s="184"/>
      <c r="BY9" s="311"/>
      <c r="BZ9" s="311">
        <f t="shared" si="0"/>
        <v>2</v>
      </c>
    </row>
    <row r="10" spans="1:78" s="159" customFormat="1">
      <c r="A10" s="186" t="str">
        <f>Leyendas!$C$2</f>
        <v>Bolivia</v>
      </c>
      <c r="B10" s="186">
        <f>Leyendas!$K$2</f>
        <v>2020</v>
      </c>
      <c r="C10" s="158">
        <v>3</v>
      </c>
      <c r="D10" s="165"/>
      <c r="E10" s="187"/>
      <c r="F10" s="188"/>
      <c r="G10" s="189"/>
      <c r="H10" s="153"/>
      <c r="I10" s="153"/>
      <c r="J10" s="290"/>
      <c r="K10" s="189"/>
      <c r="L10" s="189"/>
      <c r="M10" s="189"/>
      <c r="N10" s="189"/>
      <c r="O10" s="189"/>
      <c r="P10" s="189"/>
      <c r="Q10" s="189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90"/>
      <c r="AO10" s="185"/>
      <c r="AP10" s="185"/>
      <c r="AQ10" s="185"/>
      <c r="AR10" s="184"/>
      <c r="BY10" s="311"/>
      <c r="BZ10" s="311">
        <f>$C10</f>
        <v>3</v>
      </c>
    </row>
    <row r="11" spans="1:78" s="159" customFormat="1">
      <c r="A11" s="186" t="str">
        <f>Leyendas!$C$2</f>
        <v>Bolivia</v>
      </c>
      <c r="B11" s="186">
        <f>Leyendas!$K$2</f>
        <v>2020</v>
      </c>
      <c r="C11" s="158">
        <v>4</v>
      </c>
      <c r="D11" s="165">
        <v>100</v>
      </c>
      <c r="E11" s="187">
        <v>80</v>
      </c>
      <c r="F11" s="188">
        <v>40</v>
      </c>
      <c r="G11" s="189">
        <v>10</v>
      </c>
      <c r="H11" s="153">
        <v>8</v>
      </c>
      <c r="I11" s="153"/>
      <c r="J11" s="290"/>
      <c r="K11" s="189">
        <v>5</v>
      </c>
      <c r="L11" s="189">
        <v>3</v>
      </c>
      <c r="M11" s="189"/>
      <c r="N11" s="189"/>
      <c r="O11" s="189"/>
      <c r="P11" s="189"/>
      <c r="Q11" s="189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90"/>
      <c r="AO11" s="185"/>
      <c r="AP11" s="185"/>
      <c r="AQ11" s="185"/>
      <c r="AR11" s="184"/>
      <c r="BY11" s="311"/>
      <c r="BZ11" s="311">
        <f t="shared" ref="BZ11:BZ59" si="1">$C11</f>
        <v>4</v>
      </c>
    </row>
    <row r="12" spans="1:78" s="159" customFormat="1">
      <c r="A12" s="186" t="str">
        <f>Leyendas!$C$2</f>
        <v>Bolivia</v>
      </c>
      <c r="B12" s="186">
        <f>Leyendas!$K$2</f>
        <v>2020</v>
      </c>
      <c r="C12" s="158">
        <v>5</v>
      </c>
      <c r="D12" s="165">
        <v>100</v>
      </c>
      <c r="E12" s="187">
        <v>80</v>
      </c>
      <c r="F12" s="188">
        <v>30</v>
      </c>
      <c r="G12" s="189">
        <v>10</v>
      </c>
      <c r="H12" s="153">
        <v>8</v>
      </c>
      <c r="I12" s="153"/>
      <c r="J12" s="290"/>
      <c r="K12" s="189">
        <v>2</v>
      </c>
      <c r="L12" s="189">
        <v>3</v>
      </c>
      <c r="M12" s="189"/>
      <c r="N12" s="189"/>
      <c r="O12" s="189"/>
      <c r="P12" s="189"/>
      <c r="Q12" s="189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90"/>
      <c r="AO12" s="185"/>
      <c r="AP12" s="185"/>
      <c r="AQ12" s="185"/>
      <c r="AR12" s="184"/>
      <c r="BY12" s="311"/>
      <c r="BZ12" s="311">
        <f t="shared" si="1"/>
        <v>5</v>
      </c>
    </row>
    <row r="13" spans="1:78" s="159" customFormat="1">
      <c r="A13" s="186" t="str">
        <f>Leyendas!$C$2</f>
        <v>Bolivia</v>
      </c>
      <c r="B13" s="186">
        <f>Leyendas!$K$2</f>
        <v>2020</v>
      </c>
      <c r="C13" s="158">
        <v>6</v>
      </c>
      <c r="D13" s="165">
        <v>150</v>
      </c>
      <c r="E13" s="187">
        <v>100</v>
      </c>
      <c r="F13" s="188">
        <v>20</v>
      </c>
      <c r="G13" s="189">
        <v>15</v>
      </c>
      <c r="H13" s="153">
        <v>4</v>
      </c>
      <c r="I13" s="153"/>
      <c r="J13" s="290"/>
      <c r="K13" s="189">
        <v>2</v>
      </c>
      <c r="L13" s="189">
        <v>2</v>
      </c>
      <c r="M13" s="189"/>
      <c r="N13" s="189"/>
      <c r="O13" s="189"/>
      <c r="P13" s="189"/>
      <c r="Q13" s="189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90"/>
      <c r="AO13" s="185"/>
      <c r="AP13" s="185"/>
      <c r="AQ13" s="185"/>
      <c r="AR13" s="184"/>
      <c r="BY13" s="311"/>
      <c r="BZ13" s="311">
        <f t="shared" si="1"/>
        <v>6</v>
      </c>
    </row>
    <row r="14" spans="1:78" s="159" customFormat="1" ht="15" customHeight="1">
      <c r="A14" s="186" t="str">
        <f>Leyendas!$C$2</f>
        <v>Bolivia</v>
      </c>
      <c r="B14" s="186">
        <f>Leyendas!$K$2</f>
        <v>2020</v>
      </c>
      <c r="C14" s="158">
        <v>7</v>
      </c>
      <c r="D14" s="165">
        <v>100</v>
      </c>
      <c r="E14" s="187">
        <v>80</v>
      </c>
      <c r="F14" s="188">
        <v>30</v>
      </c>
      <c r="G14" s="189">
        <v>10</v>
      </c>
      <c r="H14" s="153">
        <v>8</v>
      </c>
      <c r="I14" s="153"/>
      <c r="J14" s="290"/>
      <c r="K14" s="189">
        <v>2</v>
      </c>
      <c r="L14" s="189">
        <v>3</v>
      </c>
      <c r="M14" s="189"/>
      <c r="N14" s="189"/>
      <c r="O14" s="189"/>
      <c r="P14" s="189"/>
      <c r="Q14" s="189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90"/>
      <c r="AO14" s="185"/>
      <c r="AP14" s="185"/>
      <c r="AQ14" s="185"/>
      <c r="AR14" s="184"/>
      <c r="BY14" s="311"/>
      <c r="BZ14" s="311">
        <f t="shared" si="1"/>
        <v>7</v>
      </c>
    </row>
    <row r="15" spans="1:78" s="159" customFormat="1">
      <c r="A15" s="186" t="str">
        <f>Leyendas!$C$2</f>
        <v>Bolivia</v>
      </c>
      <c r="B15" s="186">
        <f>Leyendas!$K$2</f>
        <v>2020</v>
      </c>
      <c r="C15" s="158">
        <v>8</v>
      </c>
      <c r="D15" s="165">
        <v>100</v>
      </c>
      <c r="E15" s="187">
        <v>80</v>
      </c>
      <c r="F15" s="188">
        <v>40</v>
      </c>
      <c r="G15" s="189">
        <v>10</v>
      </c>
      <c r="H15" s="153">
        <v>8</v>
      </c>
      <c r="I15" s="153"/>
      <c r="J15" s="290"/>
      <c r="K15" s="189">
        <v>5</v>
      </c>
      <c r="L15" s="189">
        <v>3</v>
      </c>
      <c r="M15" s="189"/>
      <c r="N15" s="189"/>
      <c r="O15" s="189"/>
      <c r="P15" s="189"/>
      <c r="Q15" s="189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90"/>
      <c r="AO15" s="185"/>
      <c r="AP15" s="185"/>
      <c r="AQ15" s="185"/>
      <c r="AR15" s="184"/>
      <c r="BY15" s="311"/>
      <c r="BZ15" s="311">
        <f t="shared" si="1"/>
        <v>8</v>
      </c>
    </row>
    <row r="16" spans="1:78" s="159" customFormat="1">
      <c r="A16" s="186" t="str">
        <f>Leyendas!$C$2</f>
        <v>Bolivia</v>
      </c>
      <c r="B16" s="186">
        <f>Leyendas!$K$2</f>
        <v>2020</v>
      </c>
      <c r="C16" s="158">
        <v>9</v>
      </c>
      <c r="D16" s="165"/>
      <c r="E16" s="187"/>
      <c r="F16" s="188"/>
      <c r="G16" s="189"/>
      <c r="H16" s="153"/>
      <c r="I16" s="153"/>
      <c r="J16" s="290"/>
      <c r="K16" s="189"/>
      <c r="L16" s="189"/>
      <c r="M16" s="189"/>
      <c r="N16" s="189"/>
      <c r="O16" s="189"/>
      <c r="P16" s="189"/>
      <c r="Q16" s="189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90"/>
      <c r="AO16" s="185"/>
      <c r="AP16" s="185"/>
      <c r="AQ16" s="185"/>
      <c r="AR16" s="184"/>
      <c r="BY16" s="311"/>
      <c r="BZ16" s="311">
        <f t="shared" si="1"/>
        <v>9</v>
      </c>
    </row>
    <row r="17" spans="1:78" s="159" customFormat="1">
      <c r="A17" s="186" t="str">
        <f>Leyendas!$C$2</f>
        <v>Bolivia</v>
      </c>
      <c r="B17" s="186">
        <f>Leyendas!$K$2</f>
        <v>2020</v>
      </c>
      <c r="C17" s="158">
        <v>10</v>
      </c>
      <c r="D17" s="165"/>
      <c r="E17" s="187"/>
      <c r="F17" s="188"/>
      <c r="G17" s="189"/>
      <c r="H17" s="153"/>
      <c r="I17" s="153"/>
      <c r="J17" s="290"/>
      <c r="K17" s="189"/>
      <c r="L17" s="189"/>
      <c r="M17" s="189"/>
      <c r="N17" s="189"/>
      <c r="O17" s="189"/>
      <c r="P17" s="189"/>
      <c r="Q17" s="189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90"/>
      <c r="AO17" s="185"/>
      <c r="AP17" s="185"/>
      <c r="AQ17" s="185"/>
      <c r="AR17" s="184"/>
      <c r="BY17" s="311"/>
      <c r="BZ17" s="311">
        <f t="shared" si="1"/>
        <v>10</v>
      </c>
    </row>
    <row r="18" spans="1:78" s="159" customFormat="1">
      <c r="A18" s="186" t="str">
        <f>Leyendas!$C$2</f>
        <v>Bolivia</v>
      </c>
      <c r="B18" s="186">
        <f>Leyendas!$K$2</f>
        <v>2020</v>
      </c>
      <c r="C18" s="158">
        <v>11</v>
      </c>
      <c r="D18" s="165"/>
      <c r="E18" s="187"/>
      <c r="F18" s="188"/>
      <c r="G18" s="189"/>
      <c r="H18" s="153"/>
      <c r="I18" s="153"/>
      <c r="J18" s="290"/>
      <c r="K18" s="189"/>
      <c r="L18" s="189"/>
      <c r="M18" s="189"/>
      <c r="N18" s="189"/>
      <c r="O18" s="189"/>
      <c r="P18" s="189"/>
      <c r="Q18" s="189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90"/>
      <c r="AO18" s="185"/>
      <c r="AP18" s="185"/>
      <c r="AQ18" s="185"/>
      <c r="AR18" s="184"/>
      <c r="BY18" s="311"/>
      <c r="BZ18" s="311">
        <f t="shared" si="1"/>
        <v>11</v>
      </c>
    </row>
    <row r="19" spans="1:78" s="159" customFormat="1">
      <c r="A19" s="186" t="str">
        <f>Leyendas!$C$2</f>
        <v>Bolivia</v>
      </c>
      <c r="B19" s="186">
        <f>Leyendas!$K$2</f>
        <v>2020</v>
      </c>
      <c r="C19" s="158">
        <v>12</v>
      </c>
      <c r="D19" s="165"/>
      <c r="E19" s="187"/>
      <c r="F19" s="188"/>
      <c r="G19" s="189"/>
      <c r="H19" s="153"/>
      <c r="I19" s="153"/>
      <c r="J19" s="290"/>
      <c r="K19" s="189"/>
      <c r="L19" s="189"/>
      <c r="M19" s="189"/>
      <c r="N19" s="189"/>
      <c r="O19" s="189"/>
      <c r="P19" s="189"/>
      <c r="Q19" s="189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90"/>
      <c r="AO19" s="185"/>
      <c r="AP19" s="185"/>
      <c r="AQ19" s="185"/>
      <c r="AR19" s="184"/>
      <c r="BY19" s="311"/>
      <c r="BZ19" s="311">
        <f t="shared" si="1"/>
        <v>12</v>
      </c>
    </row>
    <row r="20" spans="1:78" s="159" customFormat="1">
      <c r="A20" s="186" t="str">
        <f>Leyendas!$C$2</f>
        <v>Bolivia</v>
      </c>
      <c r="B20" s="186">
        <f>Leyendas!$K$2</f>
        <v>2020</v>
      </c>
      <c r="C20" s="158">
        <v>13</v>
      </c>
      <c r="D20" s="165"/>
      <c r="E20" s="187"/>
      <c r="F20" s="188"/>
      <c r="G20" s="189"/>
      <c r="H20" s="153"/>
      <c r="I20" s="153"/>
      <c r="J20" s="290"/>
      <c r="K20" s="189"/>
      <c r="L20" s="189"/>
      <c r="M20" s="189"/>
      <c r="N20" s="189"/>
      <c r="O20" s="189"/>
      <c r="P20" s="189"/>
      <c r="Q20" s="189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90"/>
      <c r="AO20" s="185"/>
      <c r="AP20" s="185"/>
      <c r="AQ20" s="185"/>
      <c r="AR20" s="184"/>
      <c r="BY20" s="311"/>
      <c r="BZ20" s="311">
        <f t="shared" si="1"/>
        <v>13</v>
      </c>
    </row>
    <row r="21" spans="1:78" s="159" customFormat="1">
      <c r="A21" s="186" t="str">
        <f>Leyendas!$C$2</f>
        <v>Bolivia</v>
      </c>
      <c r="B21" s="186">
        <f>Leyendas!$K$2</f>
        <v>2020</v>
      </c>
      <c r="C21" s="158">
        <v>14</v>
      </c>
      <c r="D21" s="165"/>
      <c r="E21" s="187"/>
      <c r="F21" s="164"/>
      <c r="G21" s="161"/>
      <c r="H21" s="153"/>
      <c r="I21" s="153"/>
      <c r="J21" s="290"/>
      <c r="K21" s="189"/>
      <c r="L21" s="189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90"/>
      <c r="AO21" s="185"/>
      <c r="AP21" s="185"/>
      <c r="AQ21" s="185"/>
      <c r="AR21" s="184"/>
      <c r="BY21" s="311"/>
      <c r="BZ21" s="311">
        <f t="shared" si="1"/>
        <v>14</v>
      </c>
    </row>
    <row r="22" spans="1:78" s="159" customFormat="1">
      <c r="A22" s="186" t="str">
        <f>Leyendas!$C$2</f>
        <v>Bolivia</v>
      </c>
      <c r="B22" s="186">
        <f>Leyendas!$K$2</f>
        <v>2020</v>
      </c>
      <c r="C22" s="158">
        <v>15</v>
      </c>
      <c r="D22" s="165"/>
      <c r="E22" s="187"/>
      <c r="F22" s="164"/>
      <c r="G22" s="161"/>
      <c r="H22" s="153"/>
      <c r="I22" s="153"/>
      <c r="J22" s="290"/>
      <c r="K22" s="189"/>
      <c r="L22" s="189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90"/>
      <c r="AO22" s="185"/>
      <c r="AP22" s="185"/>
      <c r="AQ22" s="185"/>
      <c r="AR22" s="184"/>
      <c r="BY22" s="311"/>
      <c r="BZ22" s="311">
        <f t="shared" si="1"/>
        <v>15</v>
      </c>
    </row>
    <row r="23" spans="1:78" s="159" customFormat="1">
      <c r="A23" s="186" t="str">
        <f>Leyendas!$C$2</f>
        <v>Bolivia</v>
      </c>
      <c r="B23" s="186">
        <f>Leyendas!$K$2</f>
        <v>2020</v>
      </c>
      <c r="C23" s="158">
        <v>16</v>
      </c>
      <c r="D23" s="165"/>
      <c r="E23" s="187"/>
      <c r="F23" s="164"/>
      <c r="G23" s="161"/>
      <c r="H23" s="153"/>
      <c r="I23" s="153"/>
      <c r="J23" s="290"/>
      <c r="K23" s="189"/>
      <c r="L23" s="189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90"/>
      <c r="AO23" s="185"/>
      <c r="AP23" s="185"/>
      <c r="AQ23" s="185"/>
      <c r="AR23" s="184"/>
      <c r="BY23" s="311"/>
      <c r="BZ23" s="311">
        <f t="shared" si="1"/>
        <v>16</v>
      </c>
    </row>
    <row r="24" spans="1:78" s="159" customFormat="1">
      <c r="A24" s="186" t="str">
        <f>Leyendas!$C$2</f>
        <v>Bolivia</v>
      </c>
      <c r="B24" s="186">
        <f>Leyendas!$K$2</f>
        <v>2020</v>
      </c>
      <c r="C24" s="158">
        <v>17</v>
      </c>
      <c r="D24" s="165"/>
      <c r="E24" s="187"/>
      <c r="F24" s="164"/>
      <c r="G24" s="161"/>
      <c r="H24" s="153"/>
      <c r="I24" s="153"/>
      <c r="J24" s="290"/>
      <c r="K24" s="189"/>
      <c r="L24" s="189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90"/>
      <c r="AO24" s="185"/>
      <c r="AP24" s="185"/>
      <c r="AQ24" s="185"/>
      <c r="AR24" s="184"/>
      <c r="BY24" s="311"/>
      <c r="BZ24" s="311">
        <f t="shared" si="1"/>
        <v>17</v>
      </c>
    </row>
    <row r="25" spans="1:78" s="159" customFormat="1">
      <c r="A25" s="186" t="str">
        <f>Leyendas!$C$2</f>
        <v>Bolivia</v>
      </c>
      <c r="B25" s="186">
        <f>Leyendas!$K$2</f>
        <v>2020</v>
      </c>
      <c r="C25" s="158">
        <v>18</v>
      </c>
      <c r="D25" s="165"/>
      <c r="E25" s="187"/>
      <c r="F25" s="164"/>
      <c r="G25" s="161"/>
      <c r="H25" s="153"/>
      <c r="I25" s="153"/>
      <c r="J25" s="290"/>
      <c r="K25" s="189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90"/>
      <c r="AO25" s="185"/>
      <c r="AP25" s="185"/>
      <c r="AQ25" s="185"/>
      <c r="AR25" s="184"/>
      <c r="BY25" s="311"/>
      <c r="BZ25" s="311">
        <f t="shared" si="1"/>
        <v>18</v>
      </c>
    </row>
    <row r="26" spans="1:78" s="159" customFormat="1">
      <c r="A26" s="186" t="str">
        <f>Leyendas!$C$2</f>
        <v>Bolivia</v>
      </c>
      <c r="B26" s="186">
        <f>Leyendas!$K$2</f>
        <v>2020</v>
      </c>
      <c r="C26" s="158">
        <v>19</v>
      </c>
      <c r="D26" s="165"/>
      <c r="E26" s="187"/>
      <c r="F26" s="164"/>
      <c r="G26" s="161"/>
      <c r="H26" s="153"/>
      <c r="I26" s="153"/>
      <c r="J26" s="290"/>
      <c r="K26" s="189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90"/>
      <c r="AO26" s="185"/>
      <c r="AP26" s="185"/>
      <c r="AQ26" s="185"/>
      <c r="AR26" s="184"/>
      <c r="BY26" s="311"/>
      <c r="BZ26" s="311">
        <f t="shared" si="1"/>
        <v>19</v>
      </c>
    </row>
    <row r="27" spans="1:78" s="159" customFormat="1">
      <c r="A27" s="186" t="str">
        <f>Leyendas!$C$2</f>
        <v>Bolivia</v>
      </c>
      <c r="B27" s="186">
        <f>Leyendas!$K$2</f>
        <v>2020</v>
      </c>
      <c r="C27" s="158">
        <v>20</v>
      </c>
      <c r="D27" s="165"/>
      <c r="E27" s="187"/>
      <c r="F27" s="164"/>
      <c r="G27" s="161"/>
      <c r="H27" s="153"/>
      <c r="I27" s="153"/>
      <c r="J27" s="290"/>
      <c r="K27" s="189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90"/>
      <c r="AO27" s="185"/>
      <c r="AP27" s="185"/>
      <c r="AQ27" s="185"/>
      <c r="AR27" s="184"/>
      <c r="BY27" s="311"/>
      <c r="BZ27" s="311">
        <f t="shared" si="1"/>
        <v>20</v>
      </c>
    </row>
    <row r="28" spans="1:78" s="159" customFormat="1">
      <c r="A28" s="186" t="str">
        <f>Leyendas!$C$2</f>
        <v>Bolivia</v>
      </c>
      <c r="B28" s="186">
        <f>Leyendas!$K$2</f>
        <v>2020</v>
      </c>
      <c r="C28" s="158">
        <v>21</v>
      </c>
      <c r="D28" s="165"/>
      <c r="E28" s="187"/>
      <c r="F28" s="164"/>
      <c r="G28" s="161"/>
      <c r="H28" s="153"/>
      <c r="I28" s="153"/>
      <c r="J28" s="290"/>
      <c r="K28" s="189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90"/>
      <c r="AO28" s="185"/>
      <c r="AP28" s="185"/>
      <c r="AQ28" s="185"/>
      <c r="AR28" s="184"/>
      <c r="BY28" s="311"/>
      <c r="BZ28" s="311">
        <f t="shared" si="1"/>
        <v>21</v>
      </c>
    </row>
    <row r="29" spans="1:78" s="159" customFormat="1" ht="15" customHeight="1">
      <c r="A29" s="186" t="str">
        <f>Leyendas!$C$2</f>
        <v>Bolivia</v>
      </c>
      <c r="B29" s="186">
        <f>Leyendas!$K$2</f>
        <v>2020</v>
      </c>
      <c r="C29" s="158">
        <v>22</v>
      </c>
      <c r="D29" s="165"/>
      <c r="E29" s="187"/>
      <c r="F29" s="164"/>
      <c r="G29" s="161"/>
      <c r="H29" s="153"/>
      <c r="I29" s="153"/>
      <c r="J29" s="290"/>
      <c r="K29" s="189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90"/>
      <c r="AO29" s="185"/>
      <c r="AP29" s="185"/>
      <c r="AQ29" s="185"/>
      <c r="AR29" s="184"/>
      <c r="BY29" s="311"/>
      <c r="BZ29" s="311">
        <f t="shared" si="1"/>
        <v>22</v>
      </c>
    </row>
    <row r="30" spans="1:78" s="159" customFormat="1">
      <c r="A30" s="186" t="str">
        <f>Leyendas!$C$2</f>
        <v>Bolivia</v>
      </c>
      <c r="B30" s="186">
        <f>Leyendas!$K$2</f>
        <v>2020</v>
      </c>
      <c r="C30" s="158">
        <v>23</v>
      </c>
      <c r="D30" s="165"/>
      <c r="E30" s="187"/>
      <c r="F30" s="164"/>
      <c r="G30" s="161"/>
      <c r="H30" s="153"/>
      <c r="I30" s="153"/>
      <c r="J30" s="290"/>
      <c r="K30" s="189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90"/>
      <c r="AO30" s="185"/>
      <c r="AP30" s="185"/>
      <c r="AQ30" s="185"/>
      <c r="AR30" s="184"/>
      <c r="BY30" s="311"/>
      <c r="BZ30" s="311">
        <f t="shared" si="1"/>
        <v>23</v>
      </c>
    </row>
    <row r="31" spans="1:78" s="159" customFormat="1">
      <c r="A31" s="186" t="str">
        <f>Leyendas!$C$2</f>
        <v>Bolivia</v>
      </c>
      <c r="B31" s="186">
        <f>Leyendas!$K$2</f>
        <v>2020</v>
      </c>
      <c r="C31" s="158">
        <v>24</v>
      </c>
      <c r="D31" s="165"/>
      <c r="E31" s="187"/>
      <c r="F31" s="164"/>
      <c r="G31" s="161"/>
      <c r="H31" s="153"/>
      <c r="I31" s="153"/>
      <c r="J31" s="290"/>
      <c r="K31" s="189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90"/>
      <c r="AO31" s="185"/>
      <c r="AP31" s="185"/>
      <c r="AQ31" s="185"/>
      <c r="AR31" s="184"/>
      <c r="BY31" s="311"/>
      <c r="BZ31" s="311">
        <f t="shared" si="1"/>
        <v>24</v>
      </c>
    </row>
    <row r="32" spans="1:78" s="159" customFormat="1">
      <c r="A32" s="186" t="str">
        <f>Leyendas!$C$2</f>
        <v>Bolivia</v>
      </c>
      <c r="B32" s="186">
        <f>Leyendas!$K$2</f>
        <v>2020</v>
      </c>
      <c r="C32" s="158">
        <v>25</v>
      </c>
      <c r="D32" s="165"/>
      <c r="E32" s="187"/>
      <c r="F32" s="164"/>
      <c r="G32" s="161"/>
      <c r="H32" s="153"/>
      <c r="I32" s="153"/>
      <c r="J32" s="290"/>
      <c r="K32" s="189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90"/>
      <c r="AO32" s="185"/>
      <c r="AP32" s="185"/>
      <c r="AQ32" s="185"/>
      <c r="AR32" s="183"/>
      <c r="BY32" s="311"/>
      <c r="BZ32" s="311">
        <f t="shared" si="1"/>
        <v>25</v>
      </c>
    </row>
    <row r="33" spans="1:78" s="159" customFormat="1">
      <c r="A33" s="186" t="str">
        <f>Leyendas!$C$2</f>
        <v>Bolivia</v>
      </c>
      <c r="B33" s="186">
        <f>Leyendas!$K$2</f>
        <v>2020</v>
      </c>
      <c r="C33" s="158">
        <v>26</v>
      </c>
      <c r="D33" s="165"/>
      <c r="E33" s="187"/>
      <c r="F33" s="164"/>
      <c r="G33" s="161"/>
      <c r="H33" s="153"/>
      <c r="I33" s="153"/>
      <c r="J33" s="290"/>
      <c r="K33" s="189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90"/>
      <c r="AO33" s="185"/>
      <c r="AP33" s="185"/>
      <c r="AQ33" s="185"/>
      <c r="AR33" s="183"/>
      <c r="BY33" s="311"/>
      <c r="BZ33" s="311">
        <f t="shared" si="1"/>
        <v>26</v>
      </c>
    </row>
    <row r="34" spans="1:78" s="159" customFormat="1">
      <c r="A34" s="186" t="str">
        <f>Leyendas!$C$2</f>
        <v>Bolivia</v>
      </c>
      <c r="B34" s="186">
        <f>Leyendas!$K$2</f>
        <v>2020</v>
      </c>
      <c r="C34" s="158">
        <v>27</v>
      </c>
      <c r="D34" s="165"/>
      <c r="E34" s="187"/>
      <c r="F34" s="164"/>
      <c r="G34" s="161"/>
      <c r="H34" s="153"/>
      <c r="I34" s="153"/>
      <c r="J34" s="290"/>
      <c r="K34" s="189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90"/>
      <c r="AO34" s="185"/>
      <c r="AP34" s="185"/>
      <c r="AQ34" s="185"/>
      <c r="AR34" s="183"/>
      <c r="BY34" s="311"/>
      <c r="BZ34" s="311">
        <f t="shared" si="1"/>
        <v>27</v>
      </c>
    </row>
    <row r="35" spans="1:78" s="159" customFormat="1">
      <c r="A35" s="186" t="str">
        <f>Leyendas!$C$2</f>
        <v>Bolivia</v>
      </c>
      <c r="B35" s="186">
        <f>Leyendas!$K$2</f>
        <v>2020</v>
      </c>
      <c r="C35" s="158">
        <v>28</v>
      </c>
      <c r="D35" s="165"/>
      <c r="E35" s="187"/>
      <c r="F35" s="164"/>
      <c r="G35" s="161"/>
      <c r="H35" s="153"/>
      <c r="I35" s="153"/>
      <c r="J35" s="290"/>
      <c r="K35" s="189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90"/>
      <c r="AO35" s="185"/>
      <c r="AP35" s="185"/>
      <c r="AQ35" s="185"/>
      <c r="AR35" s="183"/>
      <c r="BY35" s="311"/>
      <c r="BZ35" s="311">
        <f t="shared" si="1"/>
        <v>28</v>
      </c>
    </row>
    <row r="36" spans="1:78" s="159" customFormat="1">
      <c r="A36" s="186" t="str">
        <f>Leyendas!$C$2</f>
        <v>Bolivia</v>
      </c>
      <c r="B36" s="186">
        <f>Leyendas!$K$2</f>
        <v>2020</v>
      </c>
      <c r="C36" s="158">
        <v>29</v>
      </c>
      <c r="D36" s="165"/>
      <c r="E36" s="187"/>
      <c r="F36" s="164"/>
      <c r="G36" s="161"/>
      <c r="H36" s="153"/>
      <c r="I36" s="153"/>
      <c r="J36" s="290"/>
      <c r="K36" s="189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90"/>
      <c r="AO36" s="185"/>
      <c r="AP36" s="185"/>
      <c r="AQ36" s="185"/>
      <c r="AR36" s="183"/>
      <c r="BY36" s="311"/>
      <c r="BZ36" s="311">
        <f t="shared" si="1"/>
        <v>29</v>
      </c>
    </row>
    <row r="37" spans="1:78" s="159" customFormat="1">
      <c r="A37" s="186" t="str">
        <f>Leyendas!$C$2</f>
        <v>Bolivia</v>
      </c>
      <c r="B37" s="186">
        <f>Leyendas!$K$2</f>
        <v>2020</v>
      </c>
      <c r="C37" s="158">
        <v>30</v>
      </c>
      <c r="D37" s="165"/>
      <c r="E37" s="187"/>
      <c r="F37" s="164"/>
      <c r="G37" s="161"/>
      <c r="H37" s="153"/>
      <c r="I37" s="153"/>
      <c r="J37" s="290"/>
      <c r="K37" s="189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90"/>
      <c r="AO37" s="185"/>
      <c r="AP37" s="185"/>
      <c r="AQ37" s="185"/>
      <c r="AR37" s="183"/>
      <c r="BY37" s="311"/>
      <c r="BZ37" s="311">
        <f t="shared" si="1"/>
        <v>30</v>
      </c>
    </row>
    <row r="38" spans="1:78" s="159" customFormat="1">
      <c r="A38" s="186" t="str">
        <f>Leyendas!$C$2</f>
        <v>Bolivia</v>
      </c>
      <c r="B38" s="186">
        <f>Leyendas!$K$2</f>
        <v>2020</v>
      </c>
      <c r="C38" s="158">
        <v>31</v>
      </c>
      <c r="D38" s="165"/>
      <c r="E38" s="187"/>
      <c r="F38" s="164"/>
      <c r="G38" s="161"/>
      <c r="H38" s="153"/>
      <c r="I38" s="153"/>
      <c r="J38" s="290"/>
      <c r="K38" s="189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90"/>
      <c r="AO38" s="185"/>
      <c r="AP38" s="185"/>
      <c r="AQ38" s="185"/>
      <c r="AR38" s="183"/>
      <c r="BY38" s="311"/>
      <c r="BZ38" s="311">
        <f t="shared" si="1"/>
        <v>31</v>
      </c>
    </row>
    <row r="39" spans="1:78" s="159" customFormat="1">
      <c r="A39" s="186" t="str">
        <f>Leyendas!$C$2</f>
        <v>Bolivia</v>
      </c>
      <c r="B39" s="186">
        <f>Leyendas!$K$2</f>
        <v>2020</v>
      </c>
      <c r="C39" s="158">
        <v>32</v>
      </c>
      <c r="D39" s="165"/>
      <c r="E39" s="187"/>
      <c r="F39" s="164"/>
      <c r="G39" s="161"/>
      <c r="H39" s="153"/>
      <c r="I39" s="153"/>
      <c r="J39" s="290"/>
      <c r="K39" s="189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90"/>
      <c r="AO39" s="185"/>
      <c r="AP39" s="185"/>
      <c r="AQ39" s="185"/>
      <c r="AR39" s="183"/>
      <c r="BY39" s="311"/>
      <c r="BZ39" s="311">
        <f t="shared" si="1"/>
        <v>32</v>
      </c>
    </row>
    <row r="40" spans="1:78" s="159" customFormat="1">
      <c r="A40" s="186" t="str">
        <f>Leyendas!$C$2</f>
        <v>Bolivia</v>
      </c>
      <c r="B40" s="186">
        <f>Leyendas!$K$2</f>
        <v>2020</v>
      </c>
      <c r="C40" s="158">
        <v>33</v>
      </c>
      <c r="D40" s="165"/>
      <c r="E40" s="187"/>
      <c r="F40" s="164"/>
      <c r="G40" s="161"/>
      <c r="H40" s="153"/>
      <c r="I40" s="153"/>
      <c r="J40" s="290"/>
      <c r="K40" s="189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90"/>
      <c r="AO40" s="185"/>
      <c r="AP40" s="185"/>
      <c r="AQ40" s="185"/>
      <c r="AR40" s="183"/>
      <c r="BY40" s="311"/>
      <c r="BZ40" s="311">
        <f t="shared" si="1"/>
        <v>33</v>
      </c>
    </row>
    <row r="41" spans="1:78" s="159" customFormat="1">
      <c r="A41" s="186" t="str">
        <f>Leyendas!$C$2</f>
        <v>Bolivia</v>
      </c>
      <c r="B41" s="186">
        <f>Leyendas!$K$2</f>
        <v>2020</v>
      </c>
      <c r="C41" s="158">
        <v>34</v>
      </c>
      <c r="D41" s="165"/>
      <c r="E41" s="187"/>
      <c r="F41" s="164"/>
      <c r="G41" s="161"/>
      <c r="H41" s="153"/>
      <c r="I41" s="153"/>
      <c r="J41" s="290"/>
      <c r="K41" s="189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90"/>
      <c r="AO41" s="185"/>
      <c r="AP41" s="185"/>
      <c r="AQ41" s="185"/>
      <c r="AR41" s="183"/>
      <c r="BY41" s="311"/>
      <c r="BZ41" s="311">
        <f t="shared" si="1"/>
        <v>34</v>
      </c>
    </row>
    <row r="42" spans="1:78" s="159" customFormat="1">
      <c r="A42" s="186" t="str">
        <f>Leyendas!$C$2</f>
        <v>Bolivia</v>
      </c>
      <c r="B42" s="186">
        <f>Leyendas!$K$2</f>
        <v>2020</v>
      </c>
      <c r="C42" s="158">
        <v>35</v>
      </c>
      <c r="D42" s="165"/>
      <c r="E42" s="187"/>
      <c r="F42" s="164"/>
      <c r="G42" s="161"/>
      <c r="H42" s="153"/>
      <c r="I42" s="153"/>
      <c r="J42" s="290"/>
      <c r="K42" s="189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90"/>
      <c r="AO42" s="185"/>
      <c r="AP42" s="185"/>
      <c r="AQ42" s="185"/>
      <c r="AR42" s="183"/>
      <c r="BY42" s="311"/>
      <c r="BZ42" s="311">
        <f t="shared" si="1"/>
        <v>35</v>
      </c>
    </row>
    <row r="43" spans="1:78" s="159" customFormat="1">
      <c r="A43" s="186" t="str">
        <f>Leyendas!$C$2</f>
        <v>Bolivia</v>
      </c>
      <c r="B43" s="186">
        <f>Leyendas!$K$2</f>
        <v>2020</v>
      </c>
      <c r="C43" s="158">
        <v>36</v>
      </c>
      <c r="D43" s="165"/>
      <c r="E43" s="187"/>
      <c r="F43" s="164"/>
      <c r="G43" s="161"/>
      <c r="H43" s="153"/>
      <c r="I43" s="153"/>
      <c r="J43" s="290"/>
      <c r="K43" s="189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90"/>
      <c r="AO43" s="185"/>
      <c r="AP43" s="185"/>
      <c r="AQ43" s="185"/>
      <c r="AR43" s="183"/>
      <c r="BY43" s="311"/>
      <c r="BZ43" s="311">
        <f t="shared" si="1"/>
        <v>36</v>
      </c>
    </row>
    <row r="44" spans="1:78" s="159" customFormat="1" ht="15" customHeight="1">
      <c r="A44" s="186" t="str">
        <f>Leyendas!$C$2</f>
        <v>Bolivia</v>
      </c>
      <c r="B44" s="186">
        <f>Leyendas!$K$2</f>
        <v>2020</v>
      </c>
      <c r="C44" s="158">
        <v>37</v>
      </c>
      <c r="D44" s="165"/>
      <c r="E44" s="187"/>
      <c r="F44" s="164"/>
      <c r="G44" s="161"/>
      <c r="H44" s="153"/>
      <c r="I44" s="153"/>
      <c r="J44" s="290"/>
      <c r="K44" s="189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90"/>
      <c r="AO44" s="185"/>
      <c r="AP44" s="185"/>
      <c r="AQ44" s="185"/>
      <c r="AR44" s="183"/>
      <c r="BY44" s="311"/>
      <c r="BZ44" s="311">
        <f t="shared" si="1"/>
        <v>37</v>
      </c>
    </row>
    <row r="45" spans="1:78" s="159" customFormat="1">
      <c r="A45" s="186" t="str">
        <f>Leyendas!$C$2</f>
        <v>Bolivia</v>
      </c>
      <c r="B45" s="186">
        <f>Leyendas!$K$2</f>
        <v>2020</v>
      </c>
      <c r="C45" s="158">
        <v>38</v>
      </c>
      <c r="D45" s="165"/>
      <c r="E45" s="187"/>
      <c r="F45" s="164"/>
      <c r="G45" s="161"/>
      <c r="H45" s="153"/>
      <c r="I45" s="153"/>
      <c r="J45" s="290"/>
      <c r="K45" s="189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90"/>
      <c r="AO45" s="185"/>
      <c r="AP45" s="185"/>
      <c r="AQ45" s="185"/>
      <c r="AR45" s="183"/>
      <c r="BY45" s="311"/>
      <c r="BZ45" s="311">
        <f t="shared" si="1"/>
        <v>38</v>
      </c>
    </row>
    <row r="46" spans="1:78" s="159" customFormat="1">
      <c r="A46" s="186" t="str">
        <f>Leyendas!$C$2</f>
        <v>Bolivia</v>
      </c>
      <c r="B46" s="186">
        <f>Leyendas!$K$2</f>
        <v>2020</v>
      </c>
      <c r="C46" s="158">
        <v>39</v>
      </c>
      <c r="D46" s="165"/>
      <c r="E46" s="182"/>
      <c r="F46" s="164"/>
      <c r="G46" s="161"/>
      <c r="H46" s="153"/>
      <c r="I46" s="153"/>
      <c r="J46" s="290"/>
      <c r="K46" s="189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90"/>
      <c r="AO46" s="185"/>
      <c r="AP46" s="185"/>
      <c r="AQ46" s="185"/>
      <c r="AR46" s="183"/>
      <c r="BY46" s="311"/>
      <c r="BZ46" s="311">
        <f t="shared" si="1"/>
        <v>39</v>
      </c>
    </row>
    <row r="47" spans="1:78" s="159" customFormat="1">
      <c r="A47" s="186" t="str">
        <f>Leyendas!$C$2</f>
        <v>Bolivia</v>
      </c>
      <c r="B47" s="186">
        <f>Leyendas!$K$2</f>
        <v>2020</v>
      </c>
      <c r="C47" s="158">
        <v>40</v>
      </c>
      <c r="D47" s="165"/>
      <c r="E47" s="187"/>
      <c r="F47" s="164"/>
      <c r="G47" s="161"/>
      <c r="H47" s="153"/>
      <c r="I47" s="153"/>
      <c r="J47" s="290"/>
      <c r="K47" s="189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90"/>
      <c r="AO47" s="185"/>
      <c r="AP47" s="185"/>
      <c r="AQ47" s="185"/>
      <c r="AR47" s="183"/>
      <c r="BY47" s="311"/>
      <c r="BZ47" s="311">
        <f t="shared" si="1"/>
        <v>40</v>
      </c>
    </row>
    <row r="48" spans="1:78" s="159" customFormat="1">
      <c r="A48" s="186" t="str">
        <f>Leyendas!$C$2</f>
        <v>Bolivia</v>
      </c>
      <c r="B48" s="186">
        <f>Leyendas!$K$2</f>
        <v>2020</v>
      </c>
      <c r="C48" s="158">
        <v>41</v>
      </c>
      <c r="D48" s="165"/>
      <c r="E48" s="187"/>
      <c r="F48" s="164"/>
      <c r="G48" s="161"/>
      <c r="H48" s="153"/>
      <c r="I48" s="153"/>
      <c r="J48" s="290"/>
      <c r="K48" s="189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90"/>
      <c r="AO48" s="185"/>
      <c r="AP48" s="185"/>
      <c r="AQ48" s="185"/>
      <c r="AR48" s="183"/>
      <c r="BY48" s="311"/>
      <c r="BZ48" s="311">
        <f t="shared" si="1"/>
        <v>41</v>
      </c>
    </row>
    <row r="49" spans="1:78" s="159" customFormat="1">
      <c r="A49" s="186" t="str">
        <f>Leyendas!$C$2</f>
        <v>Bolivia</v>
      </c>
      <c r="B49" s="186">
        <f>Leyendas!$K$2</f>
        <v>2020</v>
      </c>
      <c r="C49" s="158">
        <v>42</v>
      </c>
      <c r="D49" s="165"/>
      <c r="E49" s="187"/>
      <c r="F49" s="164"/>
      <c r="G49" s="161"/>
      <c r="H49" s="153"/>
      <c r="I49" s="153"/>
      <c r="J49" s="290"/>
      <c r="K49" s="189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90"/>
      <c r="AO49" s="185"/>
      <c r="AP49" s="185"/>
      <c r="AQ49" s="185"/>
      <c r="AR49" s="183"/>
      <c r="BY49" s="311"/>
      <c r="BZ49" s="311">
        <f t="shared" si="1"/>
        <v>42</v>
      </c>
    </row>
    <row r="50" spans="1:78" s="159" customFormat="1">
      <c r="A50" s="186" t="str">
        <f>Leyendas!$C$2</f>
        <v>Bolivia</v>
      </c>
      <c r="B50" s="186">
        <f>Leyendas!$K$2</f>
        <v>2020</v>
      </c>
      <c r="C50" s="158">
        <v>43</v>
      </c>
      <c r="D50" s="165"/>
      <c r="E50" s="187"/>
      <c r="F50" s="164"/>
      <c r="G50" s="161"/>
      <c r="H50" s="153"/>
      <c r="I50" s="153"/>
      <c r="J50" s="290"/>
      <c r="K50" s="189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90"/>
      <c r="AO50" s="185"/>
      <c r="AP50" s="185"/>
      <c r="AQ50" s="185"/>
      <c r="AR50" s="183"/>
      <c r="BY50" s="311"/>
      <c r="BZ50" s="311">
        <f t="shared" si="1"/>
        <v>43</v>
      </c>
    </row>
    <row r="51" spans="1:78" s="159" customFormat="1">
      <c r="A51" s="186" t="str">
        <f>Leyendas!$C$2</f>
        <v>Bolivia</v>
      </c>
      <c r="B51" s="186">
        <f>Leyendas!$K$2</f>
        <v>2020</v>
      </c>
      <c r="C51" s="158">
        <v>44</v>
      </c>
      <c r="D51" s="165"/>
      <c r="E51" s="187"/>
      <c r="F51" s="164"/>
      <c r="G51" s="161"/>
      <c r="H51" s="153"/>
      <c r="I51" s="153"/>
      <c r="J51" s="290"/>
      <c r="K51" s="189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90"/>
      <c r="AO51" s="185"/>
      <c r="AP51" s="185"/>
      <c r="AQ51" s="185"/>
      <c r="AR51" s="183"/>
      <c r="BY51" s="311"/>
      <c r="BZ51" s="311">
        <f t="shared" si="1"/>
        <v>44</v>
      </c>
    </row>
    <row r="52" spans="1:78" s="159" customFormat="1">
      <c r="A52" s="186" t="str">
        <f>Leyendas!$C$2</f>
        <v>Bolivia</v>
      </c>
      <c r="B52" s="186">
        <f>Leyendas!$K$2</f>
        <v>2020</v>
      </c>
      <c r="C52" s="158">
        <v>45</v>
      </c>
      <c r="D52" s="165"/>
      <c r="E52" s="187"/>
      <c r="F52" s="164"/>
      <c r="G52" s="161"/>
      <c r="H52" s="153"/>
      <c r="I52" s="153"/>
      <c r="J52" s="290"/>
      <c r="K52" s="189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90"/>
      <c r="AO52" s="185"/>
      <c r="AP52" s="185"/>
      <c r="AQ52" s="185"/>
      <c r="AR52" s="183"/>
      <c r="BY52" s="311"/>
      <c r="BZ52" s="311">
        <f t="shared" si="1"/>
        <v>45</v>
      </c>
    </row>
    <row r="53" spans="1:78" s="159" customFormat="1" ht="15" customHeight="1">
      <c r="A53" s="186" t="str">
        <f>Leyendas!$C$2</f>
        <v>Bolivia</v>
      </c>
      <c r="B53" s="186">
        <f>Leyendas!$K$2</f>
        <v>2020</v>
      </c>
      <c r="C53" s="158">
        <v>46</v>
      </c>
      <c r="D53" s="165"/>
      <c r="E53" s="164"/>
      <c r="F53" s="164"/>
      <c r="G53" s="161"/>
      <c r="H53" s="153"/>
      <c r="I53" s="153"/>
      <c r="J53" s="290"/>
      <c r="K53" s="189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90"/>
      <c r="AO53" s="185"/>
      <c r="AP53" s="185"/>
      <c r="AQ53" s="185"/>
      <c r="AR53" s="183"/>
      <c r="BY53" s="311"/>
      <c r="BZ53" s="311">
        <f t="shared" si="1"/>
        <v>46</v>
      </c>
    </row>
    <row r="54" spans="1:78" s="159" customFormat="1">
      <c r="A54" s="186" t="str">
        <f>Leyendas!$C$2</f>
        <v>Bolivia</v>
      </c>
      <c r="B54" s="186">
        <f>Leyendas!$K$2</f>
        <v>2020</v>
      </c>
      <c r="C54" s="158">
        <v>47</v>
      </c>
      <c r="D54" s="165"/>
      <c r="E54" s="164"/>
      <c r="F54" s="164"/>
      <c r="G54" s="161"/>
      <c r="H54" s="153"/>
      <c r="I54" s="153"/>
      <c r="J54" s="290"/>
      <c r="K54" s="189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90"/>
      <c r="AO54" s="185"/>
      <c r="AP54" s="185"/>
      <c r="AQ54" s="185"/>
      <c r="AR54" s="183"/>
      <c r="BY54" s="311"/>
      <c r="BZ54" s="311">
        <f t="shared" si="1"/>
        <v>47</v>
      </c>
    </row>
    <row r="55" spans="1:78" s="159" customFormat="1">
      <c r="A55" s="186" t="str">
        <f>Leyendas!$C$2</f>
        <v>Bolivia</v>
      </c>
      <c r="B55" s="186">
        <f>Leyendas!$K$2</f>
        <v>2020</v>
      </c>
      <c r="C55" s="158">
        <v>48</v>
      </c>
      <c r="D55" s="165"/>
      <c r="E55" s="164"/>
      <c r="F55" s="164"/>
      <c r="G55" s="161"/>
      <c r="H55" s="153"/>
      <c r="I55" s="153"/>
      <c r="J55" s="290"/>
      <c r="K55" s="189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90"/>
      <c r="AO55" s="185"/>
      <c r="AP55" s="185"/>
      <c r="AQ55" s="185"/>
      <c r="AR55" s="183"/>
      <c r="BY55" s="311"/>
      <c r="BZ55" s="311">
        <f t="shared" si="1"/>
        <v>48</v>
      </c>
    </row>
    <row r="56" spans="1:78" s="159" customFormat="1">
      <c r="A56" s="186" t="str">
        <f>Leyendas!$C$2</f>
        <v>Bolivia</v>
      </c>
      <c r="B56" s="186">
        <f>Leyendas!$K$2</f>
        <v>2020</v>
      </c>
      <c r="C56" s="158">
        <v>49</v>
      </c>
      <c r="D56" s="165"/>
      <c r="E56" s="164"/>
      <c r="F56" s="164"/>
      <c r="G56" s="161"/>
      <c r="H56" s="153"/>
      <c r="I56" s="153"/>
      <c r="J56" s="290"/>
      <c r="K56" s="189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90"/>
      <c r="AO56" s="185"/>
      <c r="AP56" s="185"/>
      <c r="AQ56" s="185"/>
      <c r="AR56" s="183"/>
      <c r="BY56" s="311"/>
      <c r="BZ56" s="311">
        <f t="shared" si="1"/>
        <v>49</v>
      </c>
    </row>
    <row r="57" spans="1:78" s="159" customFormat="1">
      <c r="A57" s="186" t="str">
        <f>Leyendas!$C$2</f>
        <v>Bolivia</v>
      </c>
      <c r="B57" s="186">
        <f>Leyendas!$K$2</f>
        <v>2020</v>
      </c>
      <c r="C57" s="158">
        <v>50</v>
      </c>
      <c r="D57" s="165"/>
      <c r="E57" s="164"/>
      <c r="F57" s="164"/>
      <c r="G57" s="161"/>
      <c r="H57" s="153"/>
      <c r="I57" s="153"/>
      <c r="J57" s="290"/>
      <c r="K57" s="189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90"/>
      <c r="AO57" s="185"/>
      <c r="AP57" s="185"/>
      <c r="AQ57" s="185"/>
      <c r="AR57" s="183"/>
      <c r="BY57" s="311"/>
      <c r="BZ57" s="311">
        <f t="shared" si="1"/>
        <v>50</v>
      </c>
    </row>
    <row r="58" spans="1:78" s="159" customFormat="1">
      <c r="A58" s="186" t="str">
        <f>Leyendas!$C$2</f>
        <v>Bolivia</v>
      </c>
      <c r="B58" s="186">
        <f>Leyendas!$K$2</f>
        <v>2020</v>
      </c>
      <c r="C58" s="158">
        <v>51</v>
      </c>
      <c r="D58" s="165"/>
      <c r="E58" s="164"/>
      <c r="F58" s="164"/>
      <c r="G58" s="161"/>
      <c r="H58" s="153"/>
      <c r="I58" s="153"/>
      <c r="J58" s="290"/>
      <c r="K58" s="189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90"/>
      <c r="AO58" s="185"/>
      <c r="AP58" s="185"/>
      <c r="AQ58" s="185"/>
      <c r="AR58" s="183"/>
      <c r="BY58" s="311"/>
      <c r="BZ58" s="311">
        <f t="shared" si="1"/>
        <v>51</v>
      </c>
    </row>
    <row r="59" spans="1:78" s="159" customFormat="1">
      <c r="A59" s="186" t="str">
        <f>Leyendas!$C$2</f>
        <v>Bolivia</v>
      </c>
      <c r="B59" s="186">
        <f>Leyendas!$K$2</f>
        <v>2020</v>
      </c>
      <c r="C59" s="158">
        <v>52</v>
      </c>
      <c r="D59" s="165"/>
      <c r="E59" s="164"/>
      <c r="F59" s="164"/>
      <c r="G59" s="161"/>
      <c r="H59" s="153"/>
      <c r="I59" s="153"/>
      <c r="J59" s="290"/>
      <c r="K59" s="189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90"/>
      <c r="AO59" s="185"/>
      <c r="AP59" s="185"/>
      <c r="AQ59" s="185"/>
      <c r="AR59" s="183"/>
      <c r="BY59" s="311"/>
      <c r="BZ59" s="311">
        <f t="shared" si="1"/>
        <v>52</v>
      </c>
    </row>
  </sheetData>
  <protectedRanges>
    <protectedRange sqref="AO52:AQ59 G52:AM59" name="Rango1"/>
    <protectedRange sqref="AO49:AQ51 G49:AM51" name="Rango1_1"/>
    <protectedRange sqref="AO31:AQ48 G31:AM48" name="Rango1_1_2"/>
    <protectedRange sqref="AO26:AQ30 G26:AM30" name="Rango1_2"/>
    <protectedRange sqref="AO24:AQ25 G24:J24 L24:AM24 G25:AM25" name="Rango1_4"/>
    <protectedRange sqref="AO8:AQ23 S8:AM20 G21:J23 L21:AM23" name="Rango1_5"/>
    <protectedRange sqref="C4" name="Datos_1"/>
  </protectedRanges>
  <mergeCells count="18">
    <mergeCell ref="M5:R5"/>
    <mergeCell ref="S5:X5"/>
    <mergeCell ref="S4:X4"/>
    <mergeCell ref="A1:L1"/>
    <mergeCell ref="A2:L2"/>
    <mergeCell ref="A3:L4"/>
    <mergeCell ref="D5:L5"/>
    <mergeCell ref="Y5:AD5"/>
    <mergeCell ref="AE6:AE7"/>
    <mergeCell ref="AF6:AF7"/>
    <mergeCell ref="AG6:AG7"/>
    <mergeCell ref="AH6:AH7"/>
    <mergeCell ref="AL6:AL7"/>
    <mergeCell ref="AM6:AM7"/>
    <mergeCell ref="AE5:AM5"/>
    <mergeCell ref="AI6:AI7"/>
    <mergeCell ref="AJ6:AJ7"/>
    <mergeCell ref="AK6:AK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baseColWidth="10" defaultColWidth="11.5" defaultRowHeight="14" x14ac:dyDescent="0"/>
  <cols>
    <col min="1" max="1" width="23.1640625" style="167" customWidth="1"/>
    <col min="2" max="2" width="11.5" style="167"/>
    <col min="3" max="3" width="9.1640625" style="167" customWidth="1"/>
    <col min="4" max="4" width="15" style="167" customWidth="1"/>
    <col min="5" max="5" width="13.5" style="167" customWidth="1"/>
    <col min="6" max="6" width="15.83203125" style="167" customWidth="1"/>
    <col min="7" max="7" width="9.5" style="167" hidden="1" customWidth="1"/>
    <col min="8" max="10" width="12.1640625" style="167" customWidth="1"/>
    <col min="11" max="11" width="17.83203125" style="167" customWidth="1"/>
    <col min="12" max="12" width="16.33203125" style="167" customWidth="1"/>
    <col min="13" max="13" width="18.83203125" style="167" customWidth="1"/>
    <col min="14" max="14" width="16" style="167" customWidth="1"/>
    <col min="15" max="15" width="9.5" style="167" customWidth="1"/>
    <col min="16" max="16" width="14.83203125" style="167" customWidth="1"/>
    <col min="17" max="17" width="12.83203125" style="167" customWidth="1"/>
    <col min="18" max="18" width="13.33203125" style="167" customWidth="1"/>
    <col min="19" max="19" width="14.6640625" style="167" customWidth="1"/>
    <col min="20" max="21" width="14.5" style="167" customWidth="1"/>
    <col min="22" max="22" width="12.5" style="167" customWidth="1"/>
    <col min="23" max="23" width="9.5" style="167" customWidth="1"/>
    <col min="24" max="24" width="14.83203125" style="167" customWidth="1"/>
    <col min="25" max="25" width="16.33203125" style="167" customWidth="1"/>
    <col min="26" max="26" width="13.6640625" style="167" customWidth="1"/>
    <col min="27" max="27" width="15.33203125" style="167" customWidth="1"/>
    <col min="28" max="28" width="14.6640625" style="167" customWidth="1"/>
    <col min="29" max="29" width="13.6640625" style="167" customWidth="1"/>
    <col min="30" max="30" width="16.5" style="167" customWidth="1"/>
    <col min="31" max="31" width="15" style="167" customWidth="1"/>
    <col min="32" max="32" width="16.5" style="167" customWidth="1"/>
    <col min="33" max="37" width="13.6640625" style="167" customWidth="1"/>
    <col min="38" max="38" width="17.5" style="167" customWidth="1"/>
    <col min="39" max="39" width="19.83203125" style="167" customWidth="1"/>
    <col min="40" max="40" width="15" style="167" customWidth="1"/>
    <col min="41" max="41" width="16.5" style="167" customWidth="1"/>
    <col min="42" max="43" width="15" style="167" customWidth="1"/>
    <col min="44" max="45" width="16.5" style="167" customWidth="1"/>
    <col min="46" max="47" width="15" style="167" customWidth="1"/>
    <col min="48" max="76" width="11.5" style="167"/>
    <col min="77" max="78" width="11.5" style="366"/>
    <col min="79" max="258" width="11.5" style="167"/>
    <col min="259" max="259" width="1.6640625" style="167" customWidth="1"/>
    <col min="260" max="260" width="9.1640625" style="167" customWidth="1"/>
    <col min="261" max="261" width="9.5" style="167" customWidth="1"/>
    <col min="262" max="262" width="12.5" style="167" customWidth="1"/>
    <col min="263" max="263" width="13.1640625" style="167" customWidth="1"/>
    <col min="264" max="264" width="9.5" style="167" customWidth="1"/>
    <col min="265" max="265" width="12.1640625" style="167" customWidth="1"/>
    <col min="266" max="267" width="9.5" style="167" customWidth="1"/>
    <col min="268" max="268" width="13.1640625" style="167" customWidth="1"/>
    <col min="269" max="269" width="13.1640625" style="167" bestFit="1" customWidth="1"/>
    <col min="270" max="270" width="9.5" style="167" customWidth="1"/>
    <col min="271" max="271" width="11.5" style="167" bestFit="1" customWidth="1"/>
    <col min="272" max="274" width="9.5" style="167" customWidth="1"/>
    <col min="275" max="275" width="10.5" style="167" customWidth="1"/>
    <col min="276" max="277" width="9.5" style="167" customWidth="1"/>
    <col min="278" max="278" width="12.6640625" style="167" customWidth="1"/>
    <col min="279" max="279" width="11" style="167" customWidth="1"/>
    <col min="280" max="280" width="13.5" style="167" customWidth="1"/>
    <col min="281" max="282" width="13.6640625" style="167" customWidth="1"/>
    <col min="283" max="284" width="15" style="167" customWidth="1"/>
    <col min="285" max="291" width="13.6640625" style="167" customWidth="1"/>
    <col min="292" max="299" width="15" style="167" customWidth="1"/>
    <col min="300" max="514" width="11.5" style="167"/>
    <col min="515" max="515" width="1.6640625" style="167" customWidth="1"/>
    <col min="516" max="516" width="9.1640625" style="167" customWidth="1"/>
    <col min="517" max="517" width="9.5" style="167" customWidth="1"/>
    <col min="518" max="518" width="12.5" style="167" customWidth="1"/>
    <col min="519" max="519" width="13.1640625" style="167" customWidth="1"/>
    <col min="520" max="520" width="9.5" style="167" customWidth="1"/>
    <col min="521" max="521" width="12.1640625" style="167" customWidth="1"/>
    <col min="522" max="523" width="9.5" style="167" customWidth="1"/>
    <col min="524" max="524" width="13.1640625" style="167" customWidth="1"/>
    <col min="525" max="525" width="13.1640625" style="167" bestFit="1" customWidth="1"/>
    <col min="526" max="526" width="9.5" style="167" customWidth="1"/>
    <col min="527" max="527" width="11.5" style="167" bestFit="1" customWidth="1"/>
    <col min="528" max="530" width="9.5" style="167" customWidth="1"/>
    <col min="531" max="531" width="10.5" style="167" customWidth="1"/>
    <col min="532" max="533" width="9.5" style="167" customWidth="1"/>
    <col min="534" max="534" width="12.6640625" style="167" customWidth="1"/>
    <col min="535" max="535" width="11" style="167" customWidth="1"/>
    <col min="536" max="536" width="13.5" style="167" customWidth="1"/>
    <col min="537" max="538" width="13.6640625" style="167" customWidth="1"/>
    <col min="539" max="540" width="15" style="167" customWidth="1"/>
    <col min="541" max="547" width="13.6640625" style="167" customWidth="1"/>
    <col min="548" max="555" width="15" style="167" customWidth="1"/>
    <col min="556" max="770" width="11.5" style="167"/>
    <col min="771" max="771" width="1.6640625" style="167" customWidth="1"/>
    <col min="772" max="772" width="9.1640625" style="167" customWidth="1"/>
    <col min="773" max="773" width="9.5" style="167" customWidth="1"/>
    <col min="774" max="774" width="12.5" style="167" customWidth="1"/>
    <col min="775" max="775" width="13.1640625" style="167" customWidth="1"/>
    <col min="776" max="776" width="9.5" style="167" customWidth="1"/>
    <col min="777" max="777" width="12.1640625" style="167" customWidth="1"/>
    <col min="778" max="779" width="9.5" style="167" customWidth="1"/>
    <col min="780" max="780" width="13.1640625" style="167" customWidth="1"/>
    <col min="781" max="781" width="13.1640625" style="167" bestFit="1" customWidth="1"/>
    <col min="782" max="782" width="9.5" style="167" customWidth="1"/>
    <col min="783" max="783" width="11.5" style="167" bestFit="1" customWidth="1"/>
    <col min="784" max="786" width="9.5" style="167" customWidth="1"/>
    <col min="787" max="787" width="10.5" style="167" customWidth="1"/>
    <col min="788" max="789" width="9.5" style="167" customWidth="1"/>
    <col min="790" max="790" width="12.6640625" style="167" customWidth="1"/>
    <col min="791" max="791" width="11" style="167" customWidth="1"/>
    <col min="792" max="792" width="13.5" style="167" customWidth="1"/>
    <col min="793" max="794" width="13.6640625" style="167" customWidth="1"/>
    <col min="795" max="796" width="15" style="167" customWidth="1"/>
    <col min="797" max="803" width="13.6640625" style="167" customWidth="1"/>
    <col min="804" max="811" width="15" style="167" customWidth="1"/>
    <col min="812" max="1026" width="11.5" style="167"/>
    <col min="1027" max="1027" width="1.6640625" style="167" customWidth="1"/>
    <col min="1028" max="1028" width="9.1640625" style="167" customWidth="1"/>
    <col min="1029" max="1029" width="9.5" style="167" customWidth="1"/>
    <col min="1030" max="1030" width="12.5" style="167" customWidth="1"/>
    <col min="1031" max="1031" width="13.1640625" style="167" customWidth="1"/>
    <col min="1032" max="1032" width="9.5" style="167" customWidth="1"/>
    <col min="1033" max="1033" width="12.1640625" style="167" customWidth="1"/>
    <col min="1034" max="1035" width="9.5" style="167" customWidth="1"/>
    <col min="1036" max="1036" width="13.1640625" style="167" customWidth="1"/>
    <col min="1037" max="1037" width="13.1640625" style="167" bestFit="1" customWidth="1"/>
    <col min="1038" max="1038" width="9.5" style="167" customWidth="1"/>
    <col min="1039" max="1039" width="11.5" style="167" bestFit="1" customWidth="1"/>
    <col min="1040" max="1042" width="9.5" style="167" customWidth="1"/>
    <col min="1043" max="1043" width="10.5" style="167" customWidth="1"/>
    <col min="1044" max="1045" width="9.5" style="167" customWidth="1"/>
    <col min="1046" max="1046" width="12.6640625" style="167" customWidth="1"/>
    <col min="1047" max="1047" width="11" style="167" customWidth="1"/>
    <col min="1048" max="1048" width="13.5" style="167" customWidth="1"/>
    <col min="1049" max="1050" width="13.6640625" style="167" customWidth="1"/>
    <col min="1051" max="1052" width="15" style="167" customWidth="1"/>
    <col min="1053" max="1059" width="13.6640625" style="167" customWidth="1"/>
    <col min="1060" max="1067" width="15" style="167" customWidth="1"/>
    <col min="1068" max="1282" width="11.5" style="167"/>
    <col min="1283" max="1283" width="1.6640625" style="167" customWidth="1"/>
    <col min="1284" max="1284" width="9.1640625" style="167" customWidth="1"/>
    <col min="1285" max="1285" width="9.5" style="167" customWidth="1"/>
    <col min="1286" max="1286" width="12.5" style="167" customWidth="1"/>
    <col min="1287" max="1287" width="13.1640625" style="167" customWidth="1"/>
    <col min="1288" max="1288" width="9.5" style="167" customWidth="1"/>
    <col min="1289" max="1289" width="12.1640625" style="167" customWidth="1"/>
    <col min="1290" max="1291" width="9.5" style="167" customWidth="1"/>
    <col min="1292" max="1292" width="13.1640625" style="167" customWidth="1"/>
    <col min="1293" max="1293" width="13.1640625" style="167" bestFit="1" customWidth="1"/>
    <col min="1294" max="1294" width="9.5" style="167" customWidth="1"/>
    <col min="1295" max="1295" width="11.5" style="167" bestFit="1" customWidth="1"/>
    <col min="1296" max="1298" width="9.5" style="167" customWidth="1"/>
    <col min="1299" max="1299" width="10.5" style="167" customWidth="1"/>
    <col min="1300" max="1301" width="9.5" style="167" customWidth="1"/>
    <col min="1302" max="1302" width="12.6640625" style="167" customWidth="1"/>
    <col min="1303" max="1303" width="11" style="167" customWidth="1"/>
    <col min="1304" max="1304" width="13.5" style="167" customWidth="1"/>
    <col min="1305" max="1306" width="13.6640625" style="167" customWidth="1"/>
    <col min="1307" max="1308" width="15" style="167" customWidth="1"/>
    <col min="1309" max="1315" width="13.6640625" style="167" customWidth="1"/>
    <col min="1316" max="1323" width="15" style="167" customWidth="1"/>
    <col min="1324" max="1538" width="11.5" style="167"/>
    <col min="1539" max="1539" width="1.6640625" style="167" customWidth="1"/>
    <col min="1540" max="1540" width="9.1640625" style="167" customWidth="1"/>
    <col min="1541" max="1541" width="9.5" style="167" customWidth="1"/>
    <col min="1542" max="1542" width="12.5" style="167" customWidth="1"/>
    <col min="1543" max="1543" width="13.1640625" style="167" customWidth="1"/>
    <col min="1544" max="1544" width="9.5" style="167" customWidth="1"/>
    <col min="1545" max="1545" width="12.1640625" style="167" customWidth="1"/>
    <col min="1546" max="1547" width="9.5" style="167" customWidth="1"/>
    <col min="1548" max="1548" width="13.1640625" style="167" customWidth="1"/>
    <col min="1549" max="1549" width="13.1640625" style="167" bestFit="1" customWidth="1"/>
    <col min="1550" max="1550" width="9.5" style="167" customWidth="1"/>
    <col min="1551" max="1551" width="11.5" style="167" bestFit="1" customWidth="1"/>
    <col min="1552" max="1554" width="9.5" style="167" customWidth="1"/>
    <col min="1555" max="1555" width="10.5" style="167" customWidth="1"/>
    <col min="1556" max="1557" width="9.5" style="167" customWidth="1"/>
    <col min="1558" max="1558" width="12.6640625" style="167" customWidth="1"/>
    <col min="1559" max="1559" width="11" style="167" customWidth="1"/>
    <col min="1560" max="1560" width="13.5" style="167" customWidth="1"/>
    <col min="1561" max="1562" width="13.6640625" style="167" customWidth="1"/>
    <col min="1563" max="1564" width="15" style="167" customWidth="1"/>
    <col min="1565" max="1571" width="13.6640625" style="167" customWidth="1"/>
    <col min="1572" max="1579" width="15" style="167" customWidth="1"/>
    <col min="1580" max="1794" width="11.5" style="167"/>
    <col min="1795" max="1795" width="1.6640625" style="167" customWidth="1"/>
    <col min="1796" max="1796" width="9.1640625" style="167" customWidth="1"/>
    <col min="1797" max="1797" width="9.5" style="167" customWidth="1"/>
    <col min="1798" max="1798" width="12.5" style="167" customWidth="1"/>
    <col min="1799" max="1799" width="13.1640625" style="167" customWidth="1"/>
    <col min="1800" max="1800" width="9.5" style="167" customWidth="1"/>
    <col min="1801" max="1801" width="12.1640625" style="167" customWidth="1"/>
    <col min="1802" max="1803" width="9.5" style="167" customWidth="1"/>
    <col min="1804" max="1804" width="13.1640625" style="167" customWidth="1"/>
    <col min="1805" max="1805" width="13.1640625" style="167" bestFit="1" customWidth="1"/>
    <col min="1806" max="1806" width="9.5" style="167" customWidth="1"/>
    <col min="1807" max="1807" width="11.5" style="167" bestFit="1" customWidth="1"/>
    <col min="1808" max="1810" width="9.5" style="167" customWidth="1"/>
    <col min="1811" max="1811" width="10.5" style="167" customWidth="1"/>
    <col min="1812" max="1813" width="9.5" style="167" customWidth="1"/>
    <col min="1814" max="1814" width="12.6640625" style="167" customWidth="1"/>
    <col min="1815" max="1815" width="11" style="167" customWidth="1"/>
    <col min="1816" max="1816" width="13.5" style="167" customWidth="1"/>
    <col min="1817" max="1818" width="13.6640625" style="167" customWidth="1"/>
    <col min="1819" max="1820" width="15" style="167" customWidth="1"/>
    <col min="1821" max="1827" width="13.6640625" style="167" customWidth="1"/>
    <col min="1828" max="1835" width="15" style="167" customWidth="1"/>
    <col min="1836" max="2050" width="11.5" style="167"/>
    <col min="2051" max="2051" width="1.6640625" style="167" customWidth="1"/>
    <col min="2052" max="2052" width="9.1640625" style="167" customWidth="1"/>
    <col min="2053" max="2053" width="9.5" style="167" customWidth="1"/>
    <col min="2054" max="2054" width="12.5" style="167" customWidth="1"/>
    <col min="2055" max="2055" width="13.1640625" style="167" customWidth="1"/>
    <col min="2056" max="2056" width="9.5" style="167" customWidth="1"/>
    <col min="2057" max="2057" width="12.1640625" style="167" customWidth="1"/>
    <col min="2058" max="2059" width="9.5" style="167" customWidth="1"/>
    <col min="2060" max="2060" width="13.1640625" style="167" customWidth="1"/>
    <col min="2061" max="2061" width="13.1640625" style="167" bestFit="1" customWidth="1"/>
    <col min="2062" max="2062" width="9.5" style="167" customWidth="1"/>
    <col min="2063" max="2063" width="11.5" style="167" bestFit="1" customWidth="1"/>
    <col min="2064" max="2066" width="9.5" style="167" customWidth="1"/>
    <col min="2067" max="2067" width="10.5" style="167" customWidth="1"/>
    <col min="2068" max="2069" width="9.5" style="167" customWidth="1"/>
    <col min="2070" max="2070" width="12.6640625" style="167" customWidth="1"/>
    <col min="2071" max="2071" width="11" style="167" customWidth="1"/>
    <col min="2072" max="2072" width="13.5" style="167" customWidth="1"/>
    <col min="2073" max="2074" width="13.6640625" style="167" customWidth="1"/>
    <col min="2075" max="2076" width="15" style="167" customWidth="1"/>
    <col min="2077" max="2083" width="13.6640625" style="167" customWidth="1"/>
    <col min="2084" max="2091" width="15" style="167" customWidth="1"/>
    <col min="2092" max="2306" width="11.5" style="167"/>
    <col min="2307" max="2307" width="1.6640625" style="167" customWidth="1"/>
    <col min="2308" max="2308" width="9.1640625" style="167" customWidth="1"/>
    <col min="2309" max="2309" width="9.5" style="167" customWidth="1"/>
    <col min="2310" max="2310" width="12.5" style="167" customWidth="1"/>
    <col min="2311" max="2311" width="13.1640625" style="167" customWidth="1"/>
    <col min="2312" max="2312" width="9.5" style="167" customWidth="1"/>
    <col min="2313" max="2313" width="12.1640625" style="167" customWidth="1"/>
    <col min="2314" max="2315" width="9.5" style="167" customWidth="1"/>
    <col min="2316" max="2316" width="13.1640625" style="167" customWidth="1"/>
    <col min="2317" max="2317" width="13.1640625" style="167" bestFit="1" customWidth="1"/>
    <col min="2318" max="2318" width="9.5" style="167" customWidth="1"/>
    <col min="2319" max="2319" width="11.5" style="167" bestFit="1" customWidth="1"/>
    <col min="2320" max="2322" width="9.5" style="167" customWidth="1"/>
    <col min="2323" max="2323" width="10.5" style="167" customWidth="1"/>
    <col min="2324" max="2325" width="9.5" style="167" customWidth="1"/>
    <col min="2326" max="2326" width="12.6640625" style="167" customWidth="1"/>
    <col min="2327" max="2327" width="11" style="167" customWidth="1"/>
    <col min="2328" max="2328" width="13.5" style="167" customWidth="1"/>
    <col min="2329" max="2330" width="13.6640625" style="167" customWidth="1"/>
    <col min="2331" max="2332" width="15" style="167" customWidth="1"/>
    <col min="2333" max="2339" width="13.6640625" style="167" customWidth="1"/>
    <col min="2340" max="2347" width="15" style="167" customWidth="1"/>
    <col min="2348" max="2562" width="11.5" style="167"/>
    <col min="2563" max="2563" width="1.6640625" style="167" customWidth="1"/>
    <col min="2564" max="2564" width="9.1640625" style="167" customWidth="1"/>
    <col min="2565" max="2565" width="9.5" style="167" customWidth="1"/>
    <col min="2566" max="2566" width="12.5" style="167" customWidth="1"/>
    <col min="2567" max="2567" width="13.1640625" style="167" customWidth="1"/>
    <col min="2568" max="2568" width="9.5" style="167" customWidth="1"/>
    <col min="2569" max="2569" width="12.1640625" style="167" customWidth="1"/>
    <col min="2570" max="2571" width="9.5" style="167" customWidth="1"/>
    <col min="2572" max="2572" width="13.1640625" style="167" customWidth="1"/>
    <col min="2573" max="2573" width="13.1640625" style="167" bestFit="1" customWidth="1"/>
    <col min="2574" max="2574" width="9.5" style="167" customWidth="1"/>
    <col min="2575" max="2575" width="11.5" style="167" bestFit="1" customWidth="1"/>
    <col min="2576" max="2578" width="9.5" style="167" customWidth="1"/>
    <col min="2579" max="2579" width="10.5" style="167" customWidth="1"/>
    <col min="2580" max="2581" width="9.5" style="167" customWidth="1"/>
    <col min="2582" max="2582" width="12.6640625" style="167" customWidth="1"/>
    <col min="2583" max="2583" width="11" style="167" customWidth="1"/>
    <col min="2584" max="2584" width="13.5" style="167" customWidth="1"/>
    <col min="2585" max="2586" width="13.6640625" style="167" customWidth="1"/>
    <col min="2587" max="2588" width="15" style="167" customWidth="1"/>
    <col min="2589" max="2595" width="13.6640625" style="167" customWidth="1"/>
    <col min="2596" max="2603" width="15" style="167" customWidth="1"/>
    <col min="2604" max="2818" width="11.5" style="167"/>
    <col min="2819" max="2819" width="1.6640625" style="167" customWidth="1"/>
    <col min="2820" max="2820" width="9.1640625" style="167" customWidth="1"/>
    <col min="2821" max="2821" width="9.5" style="167" customWidth="1"/>
    <col min="2822" max="2822" width="12.5" style="167" customWidth="1"/>
    <col min="2823" max="2823" width="13.1640625" style="167" customWidth="1"/>
    <col min="2824" max="2824" width="9.5" style="167" customWidth="1"/>
    <col min="2825" max="2825" width="12.1640625" style="167" customWidth="1"/>
    <col min="2826" max="2827" width="9.5" style="167" customWidth="1"/>
    <col min="2828" max="2828" width="13.1640625" style="167" customWidth="1"/>
    <col min="2829" max="2829" width="13.1640625" style="167" bestFit="1" customWidth="1"/>
    <col min="2830" max="2830" width="9.5" style="167" customWidth="1"/>
    <col min="2831" max="2831" width="11.5" style="167" bestFit="1" customWidth="1"/>
    <col min="2832" max="2834" width="9.5" style="167" customWidth="1"/>
    <col min="2835" max="2835" width="10.5" style="167" customWidth="1"/>
    <col min="2836" max="2837" width="9.5" style="167" customWidth="1"/>
    <col min="2838" max="2838" width="12.6640625" style="167" customWidth="1"/>
    <col min="2839" max="2839" width="11" style="167" customWidth="1"/>
    <col min="2840" max="2840" width="13.5" style="167" customWidth="1"/>
    <col min="2841" max="2842" width="13.6640625" style="167" customWidth="1"/>
    <col min="2843" max="2844" width="15" style="167" customWidth="1"/>
    <col min="2845" max="2851" width="13.6640625" style="167" customWidth="1"/>
    <col min="2852" max="2859" width="15" style="167" customWidth="1"/>
    <col min="2860" max="3074" width="11.5" style="167"/>
    <col min="3075" max="3075" width="1.6640625" style="167" customWidth="1"/>
    <col min="3076" max="3076" width="9.1640625" style="167" customWidth="1"/>
    <col min="3077" max="3077" width="9.5" style="167" customWidth="1"/>
    <col min="3078" max="3078" width="12.5" style="167" customWidth="1"/>
    <col min="3079" max="3079" width="13.1640625" style="167" customWidth="1"/>
    <col min="3080" max="3080" width="9.5" style="167" customWidth="1"/>
    <col min="3081" max="3081" width="12.1640625" style="167" customWidth="1"/>
    <col min="3082" max="3083" width="9.5" style="167" customWidth="1"/>
    <col min="3084" max="3084" width="13.1640625" style="167" customWidth="1"/>
    <col min="3085" max="3085" width="13.1640625" style="167" bestFit="1" customWidth="1"/>
    <col min="3086" max="3086" width="9.5" style="167" customWidth="1"/>
    <col min="3087" max="3087" width="11.5" style="167" bestFit="1" customWidth="1"/>
    <col min="3088" max="3090" width="9.5" style="167" customWidth="1"/>
    <col min="3091" max="3091" width="10.5" style="167" customWidth="1"/>
    <col min="3092" max="3093" width="9.5" style="167" customWidth="1"/>
    <col min="3094" max="3094" width="12.6640625" style="167" customWidth="1"/>
    <col min="3095" max="3095" width="11" style="167" customWidth="1"/>
    <col min="3096" max="3096" width="13.5" style="167" customWidth="1"/>
    <col min="3097" max="3098" width="13.6640625" style="167" customWidth="1"/>
    <col min="3099" max="3100" width="15" style="167" customWidth="1"/>
    <col min="3101" max="3107" width="13.6640625" style="167" customWidth="1"/>
    <col min="3108" max="3115" width="15" style="167" customWidth="1"/>
    <col min="3116" max="3330" width="11.5" style="167"/>
    <col min="3331" max="3331" width="1.6640625" style="167" customWidth="1"/>
    <col min="3332" max="3332" width="9.1640625" style="167" customWidth="1"/>
    <col min="3333" max="3333" width="9.5" style="167" customWidth="1"/>
    <col min="3334" max="3334" width="12.5" style="167" customWidth="1"/>
    <col min="3335" max="3335" width="13.1640625" style="167" customWidth="1"/>
    <col min="3336" max="3336" width="9.5" style="167" customWidth="1"/>
    <col min="3337" max="3337" width="12.1640625" style="167" customWidth="1"/>
    <col min="3338" max="3339" width="9.5" style="167" customWidth="1"/>
    <col min="3340" max="3340" width="13.1640625" style="167" customWidth="1"/>
    <col min="3341" max="3341" width="13.1640625" style="167" bestFit="1" customWidth="1"/>
    <col min="3342" max="3342" width="9.5" style="167" customWidth="1"/>
    <col min="3343" max="3343" width="11.5" style="167" bestFit="1" customWidth="1"/>
    <col min="3344" max="3346" width="9.5" style="167" customWidth="1"/>
    <col min="3347" max="3347" width="10.5" style="167" customWidth="1"/>
    <col min="3348" max="3349" width="9.5" style="167" customWidth="1"/>
    <col min="3350" max="3350" width="12.6640625" style="167" customWidth="1"/>
    <col min="3351" max="3351" width="11" style="167" customWidth="1"/>
    <col min="3352" max="3352" width="13.5" style="167" customWidth="1"/>
    <col min="3353" max="3354" width="13.6640625" style="167" customWidth="1"/>
    <col min="3355" max="3356" width="15" style="167" customWidth="1"/>
    <col min="3357" max="3363" width="13.6640625" style="167" customWidth="1"/>
    <col min="3364" max="3371" width="15" style="167" customWidth="1"/>
    <col min="3372" max="3586" width="11.5" style="167"/>
    <col min="3587" max="3587" width="1.6640625" style="167" customWidth="1"/>
    <col min="3588" max="3588" width="9.1640625" style="167" customWidth="1"/>
    <col min="3589" max="3589" width="9.5" style="167" customWidth="1"/>
    <col min="3590" max="3590" width="12.5" style="167" customWidth="1"/>
    <col min="3591" max="3591" width="13.1640625" style="167" customWidth="1"/>
    <col min="3592" max="3592" width="9.5" style="167" customWidth="1"/>
    <col min="3593" max="3593" width="12.1640625" style="167" customWidth="1"/>
    <col min="3594" max="3595" width="9.5" style="167" customWidth="1"/>
    <col min="3596" max="3596" width="13.1640625" style="167" customWidth="1"/>
    <col min="3597" max="3597" width="13.1640625" style="167" bestFit="1" customWidth="1"/>
    <col min="3598" max="3598" width="9.5" style="167" customWidth="1"/>
    <col min="3599" max="3599" width="11.5" style="167" bestFit="1" customWidth="1"/>
    <col min="3600" max="3602" width="9.5" style="167" customWidth="1"/>
    <col min="3603" max="3603" width="10.5" style="167" customWidth="1"/>
    <col min="3604" max="3605" width="9.5" style="167" customWidth="1"/>
    <col min="3606" max="3606" width="12.6640625" style="167" customWidth="1"/>
    <col min="3607" max="3607" width="11" style="167" customWidth="1"/>
    <col min="3608" max="3608" width="13.5" style="167" customWidth="1"/>
    <col min="3609" max="3610" width="13.6640625" style="167" customWidth="1"/>
    <col min="3611" max="3612" width="15" style="167" customWidth="1"/>
    <col min="3613" max="3619" width="13.6640625" style="167" customWidth="1"/>
    <col min="3620" max="3627" width="15" style="167" customWidth="1"/>
    <col min="3628" max="3842" width="11.5" style="167"/>
    <col min="3843" max="3843" width="1.6640625" style="167" customWidth="1"/>
    <col min="3844" max="3844" width="9.1640625" style="167" customWidth="1"/>
    <col min="3845" max="3845" width="9.5" style="167" customWidth="1"/>
    <col min="3846" max="3846" width="12.5" style="167" customWidth="1"/>
    <col min="3847" max="3847" width="13.1640625" style="167" customWidth="1"/>
    <col min="3848" max="3848" width="9.5" style="167" customWidth="1"/>
    <col min="3849" max="3849" width="12.1640625" style="167" customWidth="1"/>
    <col min="3850" max="3851" width="9.5" style="167" customWidth="1"/>
    <col min="3852" max="3852" width="13.1640625" style="167" customWidth="1"/>
    <col min="3853" max="3853" width="13.1640625" style="167" bestFit="1" customWidth="1"/>
    <col min="3854" max="3854" width="9.5" style="167" customWidth="1"/>
    <col min="3855" max="3855" width="11.5" style="167" bestFit="1" customWidth="1"/>
    <col min="3856" max="3858" width="9.5" style="167" customWidth="1"/>
    <col min="3859" max="3859" width="10.5" style="167" customWidth="1"/>
    <col min="3860" max="3861" width="9.5" style="167" customWidth="1"/>
    <col min="3862" max="3862" width="12.6640625" style="167" customWidth="1"/>
    <col min="3863" max="3863" width="11" style="167" customWidth="1"/>
    <col min="3864" max="3864" width="13.5" style="167" customWidth="1"/>
    <col min="3865" max="3866" width="13.6640625" style="167" customWidth="1"/>
    <col min="3867" max="3868" width="15" style="167" customWidth="1"/>
    <col min="3869" max="3875" width="13.6640625" style="167" customWidth="1"/>
    <col min="3876" max="3883" width="15" style="167" customWidth="1"/>
    <col min="3884" max="4098" width="11.5" style="167"/>
    <col min="4099" max="4099" width="1.6640625" style="167" customWidth="1"/>
    <col min="4100" max="4100" width="9.1640625" style="167" customWidth="1"/>
    <col min="4101" max="4101" width="9.5" style="167" customWidth="1"/>
    <col min="4102" max="4102" width="12.5" style="167" customWidth="1"/>
    <col min="4103" max="4103" width="13.1640625" style="167" customWidth="1"/>
    <col min="4104" max="4104" width="9.5" style="167" customWidth="1"/>
    <col min="4105" max="4105" width="12.1640625" style="167" customWidth="1"/>
    <col min="4106" max="4107" width="9.5" style="167" customWidth="1"/>
    <col min="4108" max="4108" width="13.1640625" style="167" customWidth="1"/>
    <col min="4109" max="4109" width="13.1640625" style="167" bestFit="1" customWidth="1"/>
    <col min="4110" max="4110" width="9.5" style="167" customWidth="1"/>
    <col min="4111" max="4111" width="11.5" style="167" bestFit="1" customWidth="1"/>
    <col min="4112" max="4114" width="9.5" style="167" customWidth="1"/>
    <col min="4115" max="4115" width="10.5" style="167" customWidth="1"/>
    <col min="4116" max="4117" width="9.5" style="167" customWidth="1"/>
    <col min="4118" max="4118" width="12.6640625" style="167" customWidth="1"/>
    <col min="4119" max="4119" width="11" style="167" customWidth="1"/>
    <col min="4120" max="4120" width="13.5" style="167" customWidth="1"/>
    <col min="4121" max="4122" width="13.6640625" style="167" customWidth="1"/>
    <col min="4123" max="4124" width="15" style="167" customWidth="1"/>
    <col min="4125" max="4131" width="13.6640625" style="167" customWidth="1"/>
    <col min="4132" max="4139" width="15" style="167" customWidth="1"/>
    <col min="4140" max="4354" width="11.5" style="167"/>
    <col min="4355" max="4355" width="1.6640625" style="167" customWidth="1"/>
    <col min="4356" max="4356" width="9.1640625" style="167" customWidth="1"/>
    <col min="4357" max="4357" width="9.5" style="167" customWidth="1"/>
    <col min="4358" max="4358" width="12.5" style="167" customWidth="1"/>
    <col min="4359" max="4359" width="13.1640625" style="167" customWidth="1"/>
    <col min="4360" max="4360" width="9.5" style="167" customWidth="1"/>
    <col min="4361" max="4361" width="12.1640625" style="167" customWidth="1"/>
    <col min="4362" max="4363" width="9.5" style="167" customWidth="1"/>
    <col min="4364" max="4364" width="13.1640625" style="167" customWidth="1"/>
    <col min="4365" max="4365" width="13.1640625" style="167" bestFit="1" customWidth="1"/>
    <col min="4366" max="4366" width="9.5" style="167" customWidth="1"/>
    <col min="4367" max="4367" width="11.5" style="167" bestFit="1" customWidth="1"/>
    <col min="4368" max="4370" width="9.5" style="167" customWidth="1"/>
    <col min="4371" max="4371" width="10.5" style="167" customWidth="1"/>
    <col min="4372" max="4373" width="9.5" style="167" customWidth="1"/>
    <col min="4374" max="4374" width="12.6640625" style="167" customWidth="1"/>
    <col min="4375" max="4375" width="11" style="167" customWidth="1"/>
    <col min="4376" max="4376" width="13.5" style="167" customWidth="1"/>
    <col min="4377" max="4378" width="13.6640625" style="167" customWidth="1"/>
    <col min="4379" max="4380" width="15" style="167" customWidth="1"/>
    <col min="4381" max="4387" width="13.6640625" style="167" customWidth="1"/>
    <col min="4388" max="4395" width="15" style="167" customWidth="1"/>
    <col min="4396" max="4610" width="11.5" style="167"/>
    <col min="4611" max="4611" width="1.6640625" style="167" customWidth="1"/>
    <col min="4612" max="4612" width="9.1640625" style="167" customWidth="1"/>
    <col min="4613" max="4613" width="9.5" style="167" customWidth="1"/>
    <col min="4614" max="4614" width="12.5" style="167" customWidth="1"/>
    <col min="4615" max="4615" width="13.1640625" style="167" customWidth="1"/>
    <col min="4616" max="4616" width="9.5" style="167" customWidth="1"/>
    <col min="4617" max="4617" width="12.1640625" style="167" customWidth="1"/>
    <col min="4618" max="4619" width="9.5" style="167" customWidth="1"/>
    <col min="4620" max="4620" width="13.1640625" style="167" customWidth="1"/>
    <col min="4621" max="4621" width="13.1640625" style="167" bestFit="1" customWidth="1"/>
    <col min="4622" max="4622" width="9.5" style="167" customWidth="1"/>
    <col min="4623" max="4623" width="11.5" style="167" bestFit="1" customWidth="1"/>
    <col min="4624" max="4626" width="9.5" style="167" customWidth="1"/>
    <col min="4627" max="4627" width="10.5" style="167" customWidth="1"/>
    <col min="4628" max="4629" width="9.5" style="167" customWidth="1"/>
    <col min="4630" max="4630" width="12.6640625" style="167" customWidth="1"/>
    <col min="4631" max="4631" width="11" style="167" customWidth="1"/>
    <col min="4632" max="4632" width="13.5" style="167" customWidth="1"/>
    <col min="4633" max="4634" width="13.6640625" style="167" customWidth="1"/>
    <col min="4635" max="4636" width="15" style="167" customWidth="1"/>
    <col min="4637" max="4643" width="13.6640625" style="167" customWidth="1"/>
    <col min="4644" max="4651" width="15" style="167" customWidth="1"/>
    <col min="4652" max="4866" width="11.5" style="167"/>
    <col min="4867" max="4867" width="1.6640625" style="167" customWidth="1"/>
    <col min="4868" max="4868" width="9.1640625" style="167" customWidth="1"/>
    <col min="4869" max="4869" width="9.5" style="167" customWidth="1"/>
    <col min="4870" max="4870" width="12.5" style="167" customWidth="1"/>
    <col min="4871" max="4871" width="13.1640625" style="167" customWidth="1"/>
    <col min="4872" max="4872" width="9.5" style="167" customWidth="1"/>
    <col min="4873" max="4873" width="12.1640625" style="167" customWidth="1"/>
    <col min="4874" max="4875" width="9.5" style="167" customWidth="1"/>
    <col min="4876" max="4876" width="13.1640625" style="167" customWidth="1"/>
    <col min="4877" max="4877" width="13.1640625" style="167" bestFit="1" customWidth="1"/>
    <col min="4878" max="4878" width="9.5" style="167" customWidth="1"/>
    <col min="4879" max="4879" width="11.5" style="167" bestFit="1" customWidth="1"/>
    <col min="4880" max="4882" width="9.5" style="167" customWidth="1"/>
    <col min="4883" max="4883" width="10.5" style="167" customWidth="1"/>
    <col min="4884" max="4885" width="9.5" style="167" customWidth="1"/>
    <col min="4886" max="4886" width="12.6640625" style="167" customWidth="1"/>
    <col min="4887" max="4887" width="11" style="167" customWidth="1"/>
    <col min="4888" max="4888" width="13.5" style="167" customWidth="1"/>
    <col min="4889" max="4890" width="13.6640625" style="167" customWidth="1"/>
    <col min="4891" max="4892" width="15" style="167" customWidth="1"/>
    <col min="4893" max="4899" width="13.6640625" style="167" customWidth="1"/>
    <col min="4900" max="4907" width="15" style="167" customWidth="1"/>
    <col min="4908" max="5122" width="11.5" style="167"/>
    <col min="5123" max="5123" width="1.6640625" style="167" customWidth="1"/>
    <col min="5124" max="5124" width="9.1640625" style="167" customWidth="1"/>
    <col min="5125" max="5125" width="9.5" style="167" customWidth="1"/>
    <col min="5126" max="5126" width="12.5" style="167" customWidth="1"/>
    <col min="5127" max="5127" width="13.1640625" style="167" customWidth="1"/>
    <col min="5128" max="5128" width="9.5" style="167" customWidth="1"/>
    <col min="5129" max="5129" width="12.1640625" style="167" customWidth="1"/>
    <col min="5130" max="5131" width="9.5" style="167" customWidth="1"/>
    <col min="5132" max="5132" width="13.1640625" style="167" customWidth="1"/>
    <col min="5133" max="5133" width="13.1640625" style="167" bestFit="1" customWidth="1"/>
    <col min="5134" max="5134" width="9.5" style="167" customWidth="1"/>
    <col min="5135" max="5135" width="11.5" style="167" bestFit="1" customWidth="1"/>
    <col min="5136" max="5138" width="9.5" style="167" customWidth="1"/>
    <col min="5139" max="5139" width="10.5" style="167" customWidth="1"/>
    <col min="5140" max="5141" width="9.5" style="167" customWidth="1"/>
    <col min="5142" max="5142" width="12.6640625" style="167" customWidth="1"/>
    <col min="5143" max="5143" width="11" style="167" customWidth="1"/>
    <col min="5144" max="5144" width="13.5" style="167" customWidth="1"/>
    <col min="5145" max="5146" width="13.6640625" style="167" customWidth="1"/>
    <col min="5147" max="5148" width="15" style="167" customWidth="1"/>
    <col min="5149" max="5155" width="13.6640625" style="167" customWidth="1"/>
    <col min="5156" max="5163" width="15" style="167" customWidth="1"/>
    <col min="5164" max="5378" width="11.5" style="167"/>
    <col min="5379" max="5379" width="1.6640625" style="167" customWidth="1"/>
    <col min="5380" max="5380" width="9.1640625" style="167" customWidth="1"/>
    <col min="5381" max="5381" width="9.5" style="167" customWidth="1"/>
    <col min="5382" max="5382" width="12.5" style="167" customWidth="1"/>
    <col min="5383" max="5383" width="13.1640625" style="167" customWidth="1"/>
    <col min="5384" max="5384" width="9.5" style="167" customWidth="1"/>
    <col min="5385" max="5385" width="12.1640625" style="167" customWidth="1"/>
    <col min="5386" max="5387" width="9.5" style="167" customWidth="1"/>
    <col min="5388" max="5388" width="13.1640625" style="167" customWidth="1"/>
    <col min="5389" max="5389" width="13.1640625" style="167" bestFit="1" customWidth="1"/>
    <col min="5390" max="5390" width="9.5" style="167" customWidth="1"/>
    <col min="5391" max="5391" width="11.5" style="167" bestFit="1" customWidth="1"/>
    <col min="5392" max="5394" width="9.5" style="167" customWidth="1"/>
    <col min="5395" max="5395" width="10.5" style="167" customWidth="1"/>
    <col min="5396" max="5397" width="9.5" style="167" customWidth="1"/>
    <col min="5398" max="5398" width="12.6640625" style="167" customWidth="1"/>
    <col min="5399" max="5399" width="11" style="167" customWidth="1"/>
    <col min="5400" max="5400" width="13.5" style="167" customWidth="1"/>
    <col min="5401" max="5402" width="13.6640625" style="167" customWidth="1"/>
    <col min="5403" max="5404" width="15" style="167" customWidth="1"/>
    <col min="5405" max="5411" width="13.6640625" style="167" customWidth="1"/>
    <col min="5412" max="5419" width="15" style="167" customWidth="1"/>
    <col min="5420" max="5634" width="11.5" style="167"/>
    <col min="5635" max="5635" width="1.6640625" style="167" customWidth="1"/>
    <col min="5636" max="5636" width="9.1640625" style="167" customWidth="1"/>
    <col min="5637" max="5637" width="9.5" style="167" customWidth="1"/>
    <col min="5638" max="5638" width="12.5" style="167" customWidth="1"/>
    <col min="5639" max="5639" width="13.1640625" style="167" customWidth="1"/>
    <col min="5640" max="5640" width="9.5" style="167" customWidth="1"/>
    <col min="5641" max="5641" width="12.1640625" style="167" customWidth="1"/>
    <col min="5642" max="5643" width="9.5" style="167" customWidth="1"/>
    <col min="5644" max="5644" width="13.1640625" style="167" customWidth="1"/>
    <col min="5645" max="5645" width="13.1640625" style="167" bestFit="1" customWidth="1"/>
    <col min="5646" max="5646" width="9.5" style="167" customWidth="1"/>
    <col min="5647" max="5647" width="11.5" style="167" bestFit="1" customWidth="1"/>
    <col min="5648" max="5650" width="9.5" style="167" customWidth="1"/>
    <col min="5651" max="5651" width="10.5" style="167" customWidth="1"/>
    <col min="5652" max="5653" width="9.5" style="167" customWidth="1"/>
    <col min="5654" max="5654" width="12.6640625" style="167" customWidth="1"/>
    <col min="5655" max="5655" width="11" style="167" customWidth="1"/>
    <col min="5656" max="5656" width="13.5" style="167" customWidth="1"/>
    <col min="5657" max="5658" width="13.6640625" style="167" customWidth="1"/>
    <col min="5659" max="5660" width="15" style="167" customWidth="1"/>
    <col min="5661" max="5667" width="13.6640625" style="167" customWidth="1"/>
    <col min="5668" max="5675" width="15" style="167" customWidth="1"/>
    <col min="5676" max="5890" width="11.5" style="167"/>
    <col min="5891" max="5891" width="1.6640625" style="167" customWidth="1"/>
    <col min="5892" max="5892" width="9.1640625" style="167" customWidth="1"/>
    <col min="5893" max="5893" width="9.5" style="167" customWidth="1"/>
    <col min="5894" max="5894" width="12.5" style="167" customWidth="1"/>
    <col min="5895" max="5895" width="13.1640625" style="167" customWidth="1"/>
    <col min="5896" max="5896" width="9.5" style="167" customWidth="1"/>
    <col min="5897" max="5897" width="12.1640625" style="167" customWidth="1"/>
    <col min="5898" max="5899" width="9.5" style="167" customWidth="1"/>
    <col min="5900" max="5900" width="13.1640625" style="167" customWidth="1"/>
    <col min="5901" max="5901" width="13.1640625" style="167" bestFit="1" customWidth="1"/>
    <col min="5902" max="5902" width="9.5" style="167" customWidth="1"/>
    <col min="5903" max="5903" width="11.5" style="167" bestFit="1" customWidth="1"/>
    <col min="5904" max="5906" width="9.5" style="167" customWidth="1"/>
    <col min="5907" max="5907" width="10.5" style="167" customWidth="1"/>
    <col min="5908" max="5909" width="9.5" style="167" customWidth="1"/>
    <col min="5910" max="5910" width="12.6640625" style="167" customWidth="1"/>
    <col min="5911" max="5911" width="11" style="167" customWidth="1"/>
    <col min="5912" max="5912" width="13.5" style="167" customWidth="1"/>
    <col min="5913" max="5914" width="13.6640625" style="167" customWidth="1"/>
    <col min="5915" max="5916" width="15" style="167" customWidth="1"/>
    <col min="5917" max="5923" width="13.6640625" style="167" customWidth="1"/>
    <col min="5924" max="5931" width="15" style="167" customWidth="1"/>
    <col min="5932" max="6146" width="11.5" style="167"/>
    <col min="6147" max="6147" width="1.6640625" style="167" customWidth="1"/>
    <col min="6148" max="6148" width="9.1640625" style="167" customWidth="1"/>
    <col min="6149" max="6149" width="9.5" style="167" customWidth="1"/>
    <col min="6150" max="6150" width="12.5" style="167" customWidth="1"/>
    <col min="6151" max="6151" width="13.1640625" style="167" customWidth="1"/>
    <col min="6152" max="6152" width="9.5" style="167" customWidth="1"/>
    <col min="6153" max="6153" width="12.1640625" style="167" customWidth="1"/>
    <col min="6154" max="6155" width="9.5" style="167" customWidth="1"/>
    <col min="6156" max="6156" width="13.1640625" style="167" customWidth="1"/>
    <col min="6157" max="6157" width="13.1640625" style="167" bestFit="1" customWidth="1"/>
    <col min="6158" max="6158" width="9.5" style="167" customWidth="1"/>
    <col min="6159" max="6159" width="11.5" style="167" bestFit="1" customWidth="1"/>
    <col min="6160" max="6162" width="9.5" style="167" customWidth="1"/>
    <col min="6163" max="6163" width="10.5" style="167" customWidth="1"/>
    <col min="6164" max="6165" width="9.5" style="167" customWidth="1"/>
    <col min="6166" max="6166" width="12.6640625" style="167" customWidth="1"/>
    <col min="6167" max="6167" width="11" style="167" customWidth="1"/>
    <col min="6168" max="6168" width="13.5" style="167" customWidth="1"/>
    <col min="6169" max="6170" width="13.6640625" style="167" customWidth="1"/>
    <col min="6171" max="6172" width="15" style="167" customWidth="1"/>
    <col min="6173" max="6179" width="13.6640625" style="167" customWidth="1"/>
    <col min="6180" max="6187" width="15" style="167" customWidth="1"/>
    <col min="6188" max="6402" width="11.5" style="167"/>
    <col min="6403" max="6403" width="1.6640625" style="167" customWidth="1"/>
    <col min="6404" max="6404" width="9.1640625" style="167" customWidth="1"/>
    <col min="6405" max="6405" width="9.5" style="167" customWidth="1"/>
    <col min="6406" max="6406" width="12.5" style="167" customWidth="1"/>
    <col min="6407" max="6407" width="13.1640625" style="167" customWidth="1"/>
    <col min="6408" max="6408" width="9.5" style="167" customWidth="1"/>
    <col min="6409" max="6409" width="12.1640625" style="167" customWidth="1"/>
    <col min="6410" max="6411" width="9.5" style="167" customWidth="1"/>
    <col min="6412" max="6412" width="13.1640625" style="167" customWidth="1"/>
    <col min="6413" max="6413" width="13.1640625" style="167" bestFit="1" customWidth="1"/>
    <col min="6414" max="6414" width="9.5" style="167" customWidth="1"/>
    <col min="6415" max="6415" width="11.5" style="167" bestFit="1" customWidth="1"/>
    <col min="6416" max="6418" width="9.5" style="167" customWidth="1"/>
    <col min="6419" max="6419" width="10.5" style="167" customWidth="1"/>
    <col min="6420" max="6421" width="9.5" style="167" customWidth="1"/>
    <col min="6422" max="6422" width="12.6640625" style="167" customWidth="1"/>
    <col min="6423" max="6423" width="11" style="167" customWidth="1"/>
    <col min="6424" max="6424" width="13.5" style="167" customWidth="1"/>
    <col min="6425" max="6426" width="13.6640625" style="167" customWidth="1"/>
    <col min="6427" max="6428" width="15" style="167" customWidth="1"/>
    <col min="6429" max="6435" width="13.6640625" style="167" customWidth="1"/>
    <col min="6436" max="6443" width="15" style="167" customWidth="1"/>
    <col min="6444" max="6658" width="11.5" style="167"/>
    <col min="6659" max="6659" width="1.6640625" style="167" customWidth="1"/>
    <col min="6660" max="6660" width="9.1640625" style="167" customWidth="1"/>
    <col min="6661" max="6661" width="9.5" style="167" customWidth="1"/>
    <col min="6662" max="6662" width="12.5" style="167" customWidth="1"/>
    <col min="6663" max="6663" width="13.1640625" style="167" customWidth="1"/>
    <col min="6664" max="6664" width="9.5" style="167" customWidth="1"/>
    <col min="6665" max="6665" width="12.1640625" style="167" customWidth="1"/>
    <col min="6666" max="6667" width="9.5" style="167" customWidth="1"/>
    <col min="6668" max="6668" width="13.1640625" style="167" customWidth="1"/>
    <col min="6669" max="6669" width="13.1640625" style="167" bestFit="1" customWidth="1"/>
    <col min="6670" max="6670" width="9.5" style="167" customWidth="1"/>
    <col min="6671" max="6671" width="11.5" style="167" bestFit="1" customWidth="1"/>
    <col min="6672" max="6674" width="9.5" style="167" customWidth="1"/>
    <col min="6675" max="6675" width="10.5" style="167" customWidth="1"/>
    <col min="6676" max="6677" width="9.5" style="167" customWidth="1"/>
    <col min="6678" max="6678" width="12.6640625" style="167" customWidth="1"/>
    <col min="6679" max="6679" width="11" style="167" customWidth="1"/>
    <col min="6680" max="6680" width="13.5" style="167" customWidth="1"/>
    <col min="6681" max="6682" width="13.6640625" style="167" customWidth="1"/>
    <col min="6683" max="6684" width="15" style="167" customWidth="1"/>
    <col min="6685" max="6691" width="13.6640625" style="167" customWidth="1"/>
    <col min="6692" max="6699" width="15" style="167" customWidth="1"/>
    <col min="6700" max="6914" width="11.5" style="167"/>
    <col min="6915" max="6915" width="1.6640625" style="167" customWidth="1"/>
    <col min="6916" max="6916" width="9.1640625" style="167" customWidth="1"/>
    <col min="6917" max="6917" width="9.5" style="167" customWidth="1"/>
    <col min="6918" max="6918" width="12.5" style="167" customWidth="1"/>
    <col min="6919" max="6919" width="13.1640625" style="167" customWidth="1"/>
    <col min="6920" max="6920" width="9.5" style="167" customWidth="1"/>
    <col min="6921" max="6921" width="12.1640625" style="167" customWidth="1"/>
    <col min="6922" max="6923" width="9.5" style="167" customWidth="1"/>
    <col min="6924" max="6924" width="13.1640625" style="167" customWidth="1"/>
    <col min="6925" max="6925" width="13.1640625" style="167" bestFit="1" customWidth="1"/>
    <col min="6926" max="6926" width="9.5" style="167" customWidth="1"/>
    <col min="6927" max="6927" width="11.5" style="167" bestFit="1" customWidth="1"/>
    <col min="6928" max="6930" width="9.5" style="167" customWidth="1"/>
    <col min="6931" max="6931" width="10.5" style="167" customWidth="1"/>
    <col min="6932" max="6933" width="9.5" style="167" customWidth="1"/>
    <col min="6934" max="6934" width="12.6640625" style="167" customWidth="1"/>
    <col min="6935" max="6935" width="11" style="167" customWidth="1"/>
    <col min="6936" max="6936" width="13.5" style="167" customWidth="1"/>
    <col min="6937" max="6938" width="13.6640625" style="167" customWidth="1"/>
    <col min="6939" max="6940" width="15" style="167" customWidth="1"/>
    <col min="6941" max="6947" width="13.6640625" style="167" customWidth="1"/>
    <col min="6948" max="6955" width="15" style="167" customWidth="1"/>
    <col min="6956" max="7170" width="11.5" style="167"/>
    <col min="7171" max="7171" width="1.6640625" style="167" customWidth="1"/>
    <col min="7172" max="7172" width="9.1640625" style="167" customWidth="1"/>
    <col min="7173" max="7173" width="9.5" style="167" customWidth="1"/>
    <col min="7174" max="7174" width="12.5" style="167" customWidth="1"/>
    <col min="7175" max="7175" width="13.1640625" style="167" customWidth="1"/>
    <col min="7176" max="7176" width="9.5" style="167" customWidth="1"/>
    <col min="7177" max="7177" width="12.1640625" style="167" customWidth="1"/>
    <col min="7178" max="7179" width="9.5" style="167" customWidth="1"/>
    <col min="7180" max="7180" width="13.1640625" style="167" customWidth="1"/>
    <col min="7181" max="7181" width="13.1640625" style="167" bestFit="1" customWidth="1"/>
    <col min="7182" max="7182" width="9.5" style="167" customWidth="1"/>
    <col min="7183" max="7183" width="11.5" style="167" bestFit="1" customWidth="1"/>
    <col min="7184" max="7186" width="9.5" style="167" customWidth="1"/>
    <col min="7187" max="7187" width="10.5" style="167" customWidth="1"/>
    <col min="7188" max="7189" width="9.5" style="167" customWidth="1"/>
    <col min="7190" max="7190" width="12.6640625" style="167" customWidth="1"/>
    <col min="7191" max="7191" width="11" style="167" customWidth="1"/>
    <col min="7192" max="7192" width="13.5" style="167" customWidth="1"/>
    <col min="7193" max="7194" width="13.6640625" style="167" customWidth="1"/>
    <col min="7195" max="7196" width="15" style="167" customWidth="1"/>
    <col min="7197" max="7203" width="13.6640625" style="167" customWidth="1"/>
    <col min="7204" max="7211" width="15" style="167" customWidth="1"/>
    <col min="7212" max="7426" width="11.5" style="167"/>
    <col min="7427" max="7427" width="1.6640625" style="167" customWidth="1"/>
    <col min="7428" max="7428" width="9.1640625" style="167" customWidth="1"/>
    <col min="7429" max="7429" width="9.5" style="167" customWidth="1"/>
    <col min="7430" max="7430" width="12.5" style="167" customWidth="1"/>
    <col min="7431" max="7431" width="13.1640625" style="167" customWidth="1"/>
    <col min="7432" max="7432" width="9.5" style="167" customWidth="1"/>
    <col min="7433" max="7433" width="12.1640625" style="167" customWidth="1"/>
    <col min="7434" max="7435" width="9.5" style="167" customWidth="1"/>
    <col min="7436" max="7436" width="13.1640625" style="167" customWidth="1"/>
    <col min="7437" max="7437" width="13.1640625" style="167" bestFit="1" customWidth="1"/>
    <col min="7438" max="7438" width="9.5" style="167" customWidth="1"/>
    <col min="7439" max="7439" width="11.5" style="167" bestFit="1" customWidth="1"/>
    <col min="7440" max="7442" width="9.5" style="167" customWidth="1"/>
    <col min="7443" max="7443" width="10.5" style="167" customWidth="1"/>
    <col min="7444" max="7445" width="9.5" style="167" customWidth="1"/>
    <col min="7446" max="7446" width="12.6640625" style="167" customWidth="1"/>
    <col min="7447" max="7447" width="11" style="167" customWidth="1"/>
    <col min="7448" max="7448" width="13.5" style="167" customWidth="1"/>
    <col min="7449" max="7450" width="13.6640625" style="167" customWidth="1"/>
    <col min="7451" max="7452" width="15" style="167" customWidth="1"/>
    <col min="7453" max="7459" width="13.6640625" style="167" customWidth="1"/>
    <col min="7460" max="7467" width="15" style="167" customWidth="1"/>
    <col min="7468" max="7682" width="11.5" style="167"/>
    <col min="7683" max="7683" width="1.6640625" style="167" customWidth="1"/>
    <col min="7684" max="7684" width="9.1640625" style="167" customWidth="1"/>
    <col min="7685" max="7685" width="9.5" style="167" customWidth="1"/>
    <col min="7686" max="7686" width="12.5" style="167" customWidth="1"/>
    <col min="7687" max="7687" width="13.1640625" style="167" customWidth="1"/>
    <col min="7688" max="7688" width="9.5" style="167" customWidth="1"/>
    <col min="7689" max="7689" width="12.1640625" style="167" customWidth="1"/>
    <col min="7690" max="7691" width="9.5" style="167" customWidth="1"/>
    <col min="7692" max="7692" width="13.1640625" style="167" customWidth="1"/>
    <col min="7693" max="7693" width="13.1640625" style="167" bestFit="1" customWidth="1"/>
    <col min="7694" max="7694" width="9.5" style="167" customWidth="1"/>
    <col min="7695" max="7695" width="11.5" style="167" bestFit="1" customWidth="1"/>
    <col min="7696" max="7698" width="9.5" style="167" customWidth="1"/>
    <col min="7699" max="7699" width="10.5" style="167" customWidth="1"/>
    <col min="7700" max="7701" width="9.5" style="167" customWidth="1"/>
    <col min="7702" max="7702" width="12.6640625" style="167" customWidth="1"/>
    <col min="7703" max="7703" width="11" style="167" customWidth="1"/>
    <col min="7704" max="7704" width="13.5" style="167" customWidth="1"/>
    <col min="7705" max="7706" width="13.6640625" style="167" customWidth="1"/>
    <col min="7707" max="7708" width="15" style="167" customWidth="1"/>
    <col min="7709" max="7715" width="13.6640625" style="167" customWidth="1"/>
    <col min="7716" max="7723" width="15" style="167" customWidth="1"/>
    <col min="7724" max="7938" width="11.5" style="167"/>
    <col min="7939" max="7939" width="1.6640625" style="167" customWidth="1"/>
    <col min="7940" max="7940" width="9.1640625" style="167" customWidth="1"/>
    <col min="7941" max="7941" width="9.5" style="167" customWidth="1"/>
    <col min="7942" max="7942" width="12.5" style="167" customWidth="1"/>
    <col min="7943" max="7943" width="13.1640625" style="167" customWidth="1"/>
    <col min="7944" max="7944" width="9.5" style="167" customWidth="1"/>
    <col min="7945" max="7945" width="12.1640625" style="167" customWidth="1"/>
    <col min="7946" max="7947" width="9.5" style="167" customWidth="1"/>
    <col min="7948" max="7948" width="13.1640625" style="167" customWidth="1"/>
    <col min="7949" max="7949" width="13.1640625" style="167" bestFit="1" customWidth="1"/>
    <col min="7950" max="7950" width="9.5" style="167" customWidth="1"/>
    <col min="7951" max="7951" width="11.5" style="167" bestFit="1" customWidth="1"/>
    <col min="7952" max="7954" width="9.5" style="167" customWidth="1"/>
    <col min="7955" max="7955" width="10.5" style="167" customWidth="1"/>
    <col min="7956" max="7957" width="9.5" style="167" customWidth="1"/>
    <col min="7958" max="7958" width="12.6640625" style="167" customWidth="1"/>
    <col min="7959" max="7959" width="11" style="167" customWidth="1"/>
    <col min="7960" max="7960" width="13.5" style="167" customWidth="1"/>
    <col min="7961" max="7962" width="13.6640625" style="167" customWidth="1"/>
    <col min="7963" max="7964" width="15" style="167" customWidth="1"/>
    <col min="7965" max="7971" width="13.6640625" style="167" customWidth="1"/>
    <col min="7972" max="7979" width="15" style="167" customWidth="1"/>
    <col min="7980" max="8194" width="11.5" style="167"/>
    <col min="8195" max="8195" width="1.6640625" style="167" customWidth="1"/>
    <col min="8196" max="8196" width="9.1640625" style="167" customWidth="1"/>
    <col min="8197" max="8197" width="9.5" style="167" customWidth="1"/>
    <col min="8198" max="8198" width="12.5" style="167" customWidth="1"/>
    <col min="8199" max="8199" width="13.1640625" style="167" customWidth="1"/>
    <col min="8200" max="8200" width="9.5" style="167" customWidth="1"/>
    <col min="8201" max="8201" width="12.1640625" style="167" customWidth="1"/>
    <col min="8202" max="8203" width="9.5" style="167" customWidth="1"/>
    <col min="8204" max="8204" width="13.1640625" style="167" customWidth="1"/>
    <col min="8205" max="8205" width="13.1640625" style="167" bestFit="1" customWidth="1"/>
    <col min="8206" max="8206" width="9.5" style="167" customWidth="1"/>
    <col min="8207" max="8207" width="11.5" style="167" bestFit="1" customWidth="1"/>
    <col min="8208" max="8210" width="9.5" style="167" customWidth="1"/>
    <col min="8211" max="8211" width="10.5" style="167" customWidth="1"/>
    <col min="8212" max="8213" width="9.5" style="167" customWidth="1"/>
    <col min="8214" max="8214" width="12.6640625" style="167" customWidth="1"/>
    <col min="8215" max="8215" width="11" style="167" customWidth="1"/>
    <col min="8216" max="8216" width="13.5" style="167" customWidth="1"/>
    <col min="8217" max="8218" width="13.6640625" style="167" customWidth="1"/>
    <col min="8219" max="8220" width="15" style="167" customWidth="1"/>
    <col min="8221" max="8227" width="13.6640625" style="167" customWidth="1"/>
    <col min="8228" max="8235" width="15" style="167" customWidth="1"/>
    <col min="8236" max="8450" width="11.5" style="167"/>
    <col min="8451" max="8451" width="1.6640625" style="167" customWidth="1"/>
    <col min="8452" max="8452" width="9.1640625" style="167" customWidth="1"/>
    <col min="8453" max="8453" width="9.5" style="167" customWidth="1"/>
    <col min="8454" max="8454" width="12.5" style="167" customWidth="1"/>
    <col min="8455" max="8455" width="13.1640625" style="167" customWidth="1"/>
    <col min="8456" max="8456" width="9.5" style="167" customWidth="1"/>
    <col min="8457" max="8457" width="12.1640625" style="167" customWidth="1"/>
    <col min="8458" max="8459" width="9.5" style="167" customWidth="1"/>
    <col min="8460" max="8460" width="13.1640625" style="167" customWidth="1"/>
    <col min="8461" max="8461" width="13.1640625" style="167" bestFit="1" customWidth="1"/>
    <col min="8462" max="8462" width="9.5" style="167" customWidth="1"/>
    <col min="8463" max="8463" width="11.5" style="167" bestFit="1" customWidth="1"/>
    <col min="8464" max="8466" width="9.5" style="167" customWidth="1"/>
    <col min="8467" max="8467" width="10.5" style="167" customWidth="1"/>
    <col min="8468" max="8469" width="9.5" style="167" customWidth="1"/>
    <col min="8470" max="8470" width="12.6640625" style="167" customWidth="1"/>
    <col min="8471" max="8471" width="11" style="167" customWidth="1"/>
    <col min="8472" max="8472" width="13.5" style="167" customWidth="1"/>
    <col min="8473" max="8474" width="13.6640625" style="167" customWidth="1"/>
    <col min="8475" max="8476" width="15" style="167" customWidth="1"/>
    <col min="8477" max="8483" width="13.6640625" style="167" customWidth="1"/>
    <col min="8484" max="8491" width="15" style="167" customWidth="1"/>
    <col min="8492" max="8706" width="11.5" style="167"/>
    <col min="8707" max="8707" width="1.6640625" style="167" customWidth="1"/>
    <col min="8708" max="8708" width="9.1640625" style="167" customWidth="1"/>
    <col min="8709" max="8709" width="9.5" style="167" customWidth="1"/>
    <col min="8710" max="8710" width="12.5" style="167" customWidth="1"/>
    <col min="8711" max="8711" width="13.1640625" style="167" customWidth="1"/>
    <col min="8712" max="8712" width="9.5" style="167" customWidth="1"/>
    <col min="8713" max="8713" width="12.1640625" style="167" customWidth="1"/>
    <col min="8714" max="8715" width="9.5" style="167" customWidth="1"/>
    <col min="8716" max="8716" width="13.1640625" style="167" customWidth="1"/>
    <col min="8717" max="8717" width="13.1640625" style="167" bestFit="1" customWidth="1"/>
    <col min="8718" max="8718" width="9.5" style="167" customWidth="1"/>
    <col min="8719" max="8719" width="11.5" style="167" bestFit="1" customWidth="1"/>
    <col min="8720" max="8722" width="9.5" style="167" customWidth="1"/>
    <col min="8723" max="8723" width="10.5" style="167" customWidth="1"/>
    <col min="8724" max="8725" width="9.5" style="167" customWidth="1"/>
    <col min="8726" max="8726" width="12.6640625" style="167" customWidth="1"/>
    <col min="8727" max="8727" width="11" style="167" customWidth="1"/>
    <col min="8728" max="8728" width="13.5" style="167" customWidth="1"/>
    <col min="8729" max="8730" width="13.6640625" style="167" customWidth="1"/>
    <col min="8731" max="8732" width="15" style="167" customWidth="1"/>
    <col min="8733" max="8739" width="13.6640625" style="167" customWidth="1"/>
    <col min="8740" max="8747" width="15" style="167" customWidth="1"/>
    <col min="8748" max="8962" width="11.5" style="167"/>
    <col min="8963" max="8963" width="1.6640625" style="167" customWidth="1"/>
    <col min="8964" max="8964" width="9.1640625" style="167" customWidth="1"/>
    <col min="8965" max="8965" width="9.5" style="167" customWidth="1"/>
    <col min="8966" max="8966" width="12.5" style="167" customWidth="1"/>
    <col min="8967" max="8967" width="13.1640625" style="167" customWidth="1"/>
    <col min="8968" max="8968" width="9.5" style="167" customWidth="1"/>
    <col min="8969" max="8969" width="12.1640625" style="167" customWidth="1"/>
    <col min="8970" max="8971" width="9.5" style="167" customWidth="1"/>
    <col min="8972" max="8972" width="13.1640625" style="167" customWidth="1"/>
    <col min="8973" max="8973" width="13.1640625" style="167" bestFit="1" customWidth="1"/>
    <col min="8974" max="8974" width="9.5" style="167" customWidth="1"/>
    <col min="8975" max="8975" width="11.5" style="167" bestFit="1" customWidth="1"/>
    <col min="8976" max="8978" width="9.5" style="167" customWidth="1"/>
    <col min="8979" max="8979" width="10.5" style="167" customWidth="1"/>
    <col min="8980" max="8981" width="9.5" style="167" customWidth="1"/>
    <col min="8982" max="8982" width="12.6640625" style="167" customWidth="1"/>
    <col min="8983" max="8983" width="11" style="167" customWidth="1"/>
    <col min="8984" max="8984" width="13.5" style="167" customWidth="1"/>
    <col min="8985" max="8986" width="13.6640625" style="167" customWidth="1"/>
    <col min="8987" max="8988" width="15" style="167" customWidth="1"/>
    <col min="8989" max="8995" width="13.6640625" style="167" customWidth="1"/>
    <col min="8996" max="9003" width="15" style="167" customWidth="1"/>
    <col min="9004" max="9218" width="11.5" style="167"/>
    <col min="9219" max="9219" width="1.6640625" style="167" customWidth="1"/>
    <col min="9220" max="9220" width="9.1640625" style="167" customWidth="1"/>
    <col min="9221" max="9221" width="9.5" style="167" customWidth="1"/>
    <col min="9222" max="9222" width="12.5" style="167" customWidth="1"/>
    <col min="9223" max="9223" width="13.1640625" style="167" customWidth="1"/>
    <col min="9224" max="9224" width="9.5" style="167" customWidth="1"/>
    <col min="9225" max="9225" width="12.1640625" style="167" customWidth="1"/>
    <col min="9226" max="9227" width="9.5" style="167" customWidth="1"/>
    <col min="9228" max="9228" width="13.1640625" style="167" customWidth="1"/>
    <col min="9229" max="9229" width="13.1640625" style="167" bestFit="1" customWidth="1"/>
    <col min="9230" max="9230" width="9.5" style="167" customWidth="1"/>
    <col min="9231" max="9231" width="11.5" style="167" bestFit="1" customWidth="1"/>
    <col min="9232" max="9234" width="9.5" style="167" customWidth="1"/>
    <col min="9235" max="9235" width="10.5" style="167" customWidth="1"/>
    <col min="9236" max="9237" width="9.5" style="167" customWidth="1"/>
    <col min="9238" max="9238" width="12.6640625" style="167" customWidth="1"/>
    <col min="9239" max="9239" width="11" style="167" customWidth="1"/>
    <col min="9240" max="9240" width="13.5" style="167" customWidth="1"/>
    <col min="9241" max="9242" width="13.6640625" style="167" customWidth="1"/>
    <col min="9243" max="9244" width="15" style="167" customWidth="1"/>
    <col min="9245" max="9251" width="13.6640625" style="167" customWidth="1"/>
    <col min="9252" max="9259" width="15" style="167" customWidth="1"/>
    <col min="9260" max="9474" width="11.5" style="167"/>
    <col min="9475" max="9475" width="1.6640625" style="167" customWidth="1"/>
    <col min="9476" max="9476" width="9.1640625" style="167" customWidth="1"/>
    <col min="9477" max="9477" width="9.5" style="167" customWidth="1"/>
    <col min="9478" max="9478" width="12.5" style="167" customWidth="1"/>
    <col min="9479" max="9479" width="13.1640625" style="167" customWidth="1"/>
    <col min="9480" max="9480" width="9.5" style="167" customWidth="1"/>
    <col min="9481" max="9481" width="12.1640625" style="167" customWidth="1"/>
    <col min="9482" max="9483" width="9.5" style="167" customWidth="1"/>
    <col min="9484" max="9484" width="13.1640625" style="167" customWidth="1"/>
    <col min="9485" max="9485" width="13.1640625" style="167" bestFit="1" customWidth="1"/>
    <col min="9486" max="9486" width="9.5" style="167" customWidth="1"/>
    <col min="9487" max="9487" width="11.5" style="167" bestFit="1" customWidth="1"/>
    <col min="9488" max="9490" width="9.5" style="167" customWidth="1"/>
    <col min="9491" max="9491" width="10.5" style="167" customWidth="1"/>
    <col min="9492" max="9493" width="9.5" style="167" customWidth="1"/>
    <col min="9494" max="9494" width="12.6640625" style="167" customWidth="1"/>
    <col min="9495" max="9495" width="11" style="167" customWidth="1"/>
    <col min="9496" max="9496" width="13.5" style="167" customWidth="1"/>
    <col min="9497" max="9498" width="13.6640625" style="167" customWidth="1"/>
    <col min="9499" max="9500" width="15" style="167" customWidth="1"/>
    <col min="9501" max="9507" width="13.6640625" style="167" customWidth="1"/>
    <col min="9508" max="9515" width="15" style="167" customWidth="1"/>
    <col min="9516" max="9730" width="11.5" style="167"/>
    <col min="9731" max="9731" width="1.6640625" style="167" customWidth="1"/>
    <col min="9732" max="9732" width="9.1640625" style="167" customWidth="1"/>
    <col min="9733" max="9733" width="9.5" style="167" customWidth="1"/>
    <col min="9734" max="9734" width="12.5" style="167" customWidth="1"/>
    <col min="9735" max="9735" width="13.1640625" style="167" customWidth="1"/>
    <col min="9736" max="9736" width="9.5" style="167" customWidth="1"/>
    <col min="9737" max="9737" width="12.1640625" style="167" customWidth="1"/>
    <col min="9738" max="9739" width="9.5" style="167" customWidth="1"/>
    <col min="9740" max="9740" width="13.1640625" style="167" customWidth="1"/>
    <col min="9741" max="9741" width="13.1640625" style="167" bestFit="1" customWidth="1"/>
    <col min="9742" max="9742" width="9.5" style="167" customWidth="1"/>
    <col min="9743" max="9743" width="11.5" style="167" bestFit="1" customWidth="1"/>
    <col min="9744" max="9746" width="9.5" style="167" customWidth="1"/>
    <col min="9747" max="9747" width="10.5" style="167" customWidth="1"/>
    <col min="9748" max="9749" width="9.5" style="167" customWidth="1"/>
    <col min="9750" max="9750" width="12.6640625" style="167" customWidth="1"/>
    <col min="9751" max="9751" width="11" style="167" customWidth="1"/>
    <col min="9752" max="9752" width="13.5" style="167" customWidth="1"/>
    <col min="9753" max="9754" width="13.6640625" style="167" customWidth="1"/>
    <col min="9755" max="9756" width="15" style="167" customWidth="1"/>
    <col min="9757" max="9763" width="13.6640625" style="167" customWidth="1"/>
    <col min="9764" max="9771" width="15" style="167" customWidth="1"/>
    <col min="9772" max="9986" width="11.5" style="167"/>
    <col min="9987" max="9987" width="1.6640625" style="167" customWidth="1"/>
    <col min="9988" max="9988" width="9.1640625" style="167" customWidth="1"/>
    <col min="9989" max="9989" width="9.5" style="167" customWidth="1"/>
    <col min="9990" max="9990" width="12.5" style="167" customWidth="1"/>
    <col min="9991" max="9991" width="13.1640625" style="167" customWidth="1"/>
    <col min="9992" max="9992" width="9.5" style="167" customWidth="1"/>
    <col min="9993" max="9993" width="12.1640625" style="167" customWidth="1"/>
    <col min="9994" max="9995" width="9.5" style="167" customWidth="1"/>
    <col min="9996" max="9996" width="13.1640625" style="167" customWidth="1"/>
    <col min="9997" max="9997" width="13.1640625" style="167" bestFit="1" customWidth="1"/>
    <col min="9998" max="9998" width="9.5" style="167" customWidth="1"/>
    <col min="9999" max="9999" width="11.5" style="167" bestFit="1" customWidth="1"/>
    <col min="10000" max="10002" width="9.5" style="167" customWidth="1"/>
    <col min="10003" max="10003" width="10.5" style="167" customWidth="1"/>
    <col min="10004" max="10005" width="9.5" style="167" customWidth="1"/>
    <col min="10006" max="10006" width="12.6640625" style="167" customWidth="1"/>
    <col min="10007" max="10007" width="11" style="167" customWidth="1"/>
    <col min="10008" max="10008" width="13.5" style="167" customWidth="1"/>
    <col min="10009" max="10010" width="13.6640625" style="167" customWidth="1"/>
    <col min="10011" max="10012" width="15" style="167" customWidth="1"/>
    <col min="10013" max="10019" width="13.6640625" style="167" customWidth="1"/>
    <col min="10020" max="10027" width="15" style="167" customWidth="1"/>
    <col min="10028" max="10242" width="11.5" style="167"/>
    <col min="10243" max="10243" width="1.6640625" style="167" customWidth="1"/>
    <col min="10244" max="10244" width="9.1640625" style="167" customWidth="1"/>
    <col min="10245" max="10245" width="9.5" style="167" customWidth="1"/>
    <col min="10246" max="10246" width="12.5" style="167" customWidth="1"/>
    <col min="10247" max="10247" width="13.1640625" style="167" customWidth="1"/>
    <col min="10248" max="10248" width="9.5" style="167" customWidth="1"/>
    <col min="10249" max="10249" width="12.1640625" style="167" customWidth="1"/>
    <col min="10250" max="10251" width="9.5" style="167" customWidth="1"/>
    <col min="10252" max="10252" width="13.1640625" style="167" customWidth="1"/>
    <col min="10253" max="10253" width="13.1640625" style="167" bestFit="1" customWidth="1"/>
    <col min="10254" max="10254" width="9.5" style="167" customWidth="1"/>
    <col min="10255" max="10255" width="11.5" style="167" bestFit="1" customWidth="1"/>
    <col min="10256" max="10258" width="9.5" style="167" customWidth="1"/>
    <col min="10259" max="10259" width="10.5" style="167" customWidth="1"/>
    <col min="10260" max="10261" width="9.5" style="167" customWidth="1"/>
    <col min="10262" max="10262" width="12.6640625" style="167" customWidth="1"/>
    <col min="10263" max="10263" width="11" style="167" customWidth="1"/>
    <col min="10264" max="10264" width="13.5" style="167" customWidth="1"/>
    <col min="10265" max="10266" width="13.6640625" style="167" customWidth="1"/>
    <col min="10267" max="10268" width="15" style="167" customWidth="1"/>
    <col min="10269" max="10275" width="13.6640625" style="167" customWidth="1"/>
    <col min="10276" max="10283" width="15" style="167" customWidth="1"/>
    <col min="10284" max="10498" width="11.5" style="167"/>
    <col min="10499" max="10499" width="1.6640625" style="167" customWidth="1"/>
    <col min="10500" max="10500" width="9.1640625" style="167" customWidth="1"/>
    <col min="10501" max="10501" width="9.5" style="167" customWidth="1"/>
    <col min="10502" max="10502" width="12.5" style="167" customWidth="1"/>
    <col min="10503" max="10503" width="13.1640625" style="167" customWidth="1"/>
    <col min="10504" max="10504" width="9.5" style="167" customWidth="1"/>
    <col min="10505" max="10505" width="12.1640625" style="167" customWidth="1"/>
    <col min="10506" max="10507" width="9.5" style="167" customWidth="1"/>
    <col min="10508" max="10508" width="13.1640625" style="167" customWidth="1"/>
    <col min="10509" max="10509" width="13.1640625" style="167" bestFit="1" customWidth="1"/>
    <col min="10510" max="10510" width="9.5" style="167" customWidth="1"/>
    <col min="10511" max="10511" width="11.5" style="167" bestFit="1" customWidth="1"/>
    <col min="10512" max="10514" width="9.5" style="167" customWidth="1"/>
    <col min="10515" max="10515" width="10.5" style="167" customWidth="1"/>
    <col min="10516" max="10517" width="9.5" style="167" customWidth="1"/>
    <col min="10518" max="10518" width="12.6640625" style="167" customWidth="1"/>
    <col min="10519" max="10519" width="11" style="167" customWidth="1"/>
    <col min="10520" max="10520" width="13.5" style="167" customWidth="1"/>
    <col min="10521" max="10522" width="13.6640625" style="167" customWidth="1"/>
    <col min="10523" max="10524" width="15" style="167" customWidth="1"/>
    <col min="10525" max="10531" width="13.6640625" style="167" customWidth="1"/>
    <col min="10532" max="10539" width="15" style="167" customWidth="1"/>
    <col min="10540" max="10754" width="11.5" style="167"/>
    <col min="10755" max="10755" width="1.6640625" style="167" customWidth="1"/>
    <col min="10756" max="10756" width="9.1640625" style="167" customWidth="1"/>
    <col min="10757" max="10757" width="9.5" style="167" customWidth="1"/>
    <col min="10758" max="10758" width="12.5" style="167" customWidth="1"/>
    <col min="10759" max="10759" width="13.1640625" style="167" customWidth="1"/>
    <col min="10760" max="10760" width="9.5" style="167" customWidth="1"/>
    <col min="10761" max="10761" width="12.1640625" style="167" customWidth="1"/>
    <col min="10762" max="10763" width="9.5" style="167" customWidth="1"/>
    <col min="10764" max="10764" width="13.1640625" style="167" customWidth="1"/>
    <col min="10765" max="10765" width="13.1640625" style="167" bestFit="1" customWidth="1"/>
    <col min="10766" max="10766" width="9.5" style="167" customWidth="1"/>
    <col min="10767" max="10767" width="11.5" style="167" bestFit="1" customWidth="1"/>
    <col min="10768" max="10770" width="9.5" style="167" customWidth="1"/>
    <col min="10771" max="10771" width="10.5" style="167" customWidth="1"/>
    <col min="10772" max="10773" width="9.5" style="167" customWidth="1"/>
    <col min="10774" max="10774" width="12.6640625" style="167" customWidth="1"/>
    <col min="10775" max="10775" width="11" style="167" customWidth="1"/>
    <col min="10776" max="10776" width="13.5" style="167" customWidth="1"/>
    <col min="10777" max="10778" width="13.6640625" style="167" customWidth="1"/>
    <col min="10779" max="10780" width="15" style="167" customWidth="1"/>
    <col min="10781" max="10787" width="13.6640625" style="167" customWidth="1"/>
    <col min="10788" max="10795" width="15" style="167" customWidth="1"/>
    <col min="10796" max="11010" width="11.5" style="167"/>
    <col min="11011" max="11011" width="1.6640625" style="167" customWidth="1"/>
    <col min="11012" max="11012" width="9.1640625" style="167" customWidth="1"/>
    <col min="11013" max="11013" width="9.5" style="167" customWidth="1"/>
    <col min="11014" max="11014" width="12.5" style="167" customWidth="1"/>
    <col min="11015" max="11015" width="13.1640625" style="167" customWidth="1"/>
    <col min="11016" max="11016" width="9.5" style="167" customWidth="1"/>
    <col min="11017" max="11017" width="12.1640625" style="167" customWidth="1"/>
    <col min="11018" max="11019" width="9.5" style="167" customWidth="1"/>
    <col min="11020" max="11020" width="13.1640625" style="167" customWidth="1"/>
    <col min="11021" max="11021" width="13.1640625" style="167" bestFit="1" customWidth="1"/>
    <col min="11022" max="11022" width="9.5" style="167" customWidth="1"/>
    <col min="11023" max="11023" width="11.5" style="167" bestFit="1" customWidth="1"/>
    <col min="11024" max="11026" width="9.5" style="167" customWidth="1"/>
    <col min="11027" max="11027" width="10.5" style="167" customWidth="1"/>
    <col min="11028" max="11029" width="9.5" style="167" customWidth="1"/>
    <col min="11030" max="11030" width="12.6640625" style="167" customWidth="1"/>
    <col min="11031" max="11031" width="11" style="167" customWidth="1"/>
    <col min="11032" max="11032" width="13.5" style="167" customWidth="1"/>
    <col min="11033" max="11034" width="13.6640625" style="167" customWidth="1"/>
    <col min="11035" max="11036" width="15" style="167" customWidth="1"/>
    <col min="11037" max="11043" width="13.6640625" style="167" customWidth="1"/>
    <col min="11044" max="11051" width="15" style="167" customWidth="1"/>
    <col min="11052" max="11266" width="11.5" style="167"/>
    <col min="11267" max="11267" width="1.6640625" style="167" customWidth="1"/>
    <col min="11268" max="11268" width="9.1640625" style="167" customWidth="1"/>
    <col min="11269" max="11269" width="9.5" style="167" customWidth="1"/>
    <col min="11270" max="11270" width="12.5" style="167" customWidth="1"/>
    <col min="11271" max="11271" width="13.1640625" style="167" customWidth="1"/>
    <col min="11272" max="11272" width="9.5" style="167" customWidth="1"/>
    <col min="11273" max="11273" width="12.1640625" style="167" customWidth="1"/>
    <col min="11274" max="11275" width="9.5" style="167" customWidth="1"/>
    <col min="11276" max="11276" width="13.1640625" style="167" customWidth="1"/>
    <col min="11277" max="11277" width="13.1640625" style="167" bestFit="1" customWidth="1"/>
    <col min="11278" max="11278" width="9.5" style="167" customWidth="1"/>
    <col min="11279" max="11279" width="11.5" style="167" bestFit="1" customWidth="1"/>
    <col min="11280" max="11282" width="9.5" style="167" customWidth="1"/>
    <col min="11283" max="11283" width="10.5" style="167" customWidth="1"/>
    <col min="11284" max="11285" width="9.5" style="167" customWidth="1"/>
    <col min="11286" max="11286" width="12.6640625" style="167" customWidth="1"/>
    <col min="11287" max="11287" width="11" style="167" customWidth="1"/>
    <col min="11288" max="11288" width="13.5" style="167" customWidth="1"/>
    <col min="11289" max="11290" width="13.6640625" style="167" customWidth="1"/>
    <col min="11291" max="11292" width="15" style="167" customWidth="1"/>
    <col min="11293" max="11299" width="13.6640625" style="167" customWidth="1"/>
    <col min="11300" max="11307" width="15" style="167" customWidth="1"/>
    <col min="11308" max="11522" width="11.5" style="167"/>
    <col min="11523" max="11523" width="1.6640625" style="167" customWidth="1"/>
    <col min="11524" max="11524" width="9.1640625" style="167" customWidth="1"/>
    <col min="11525" max="11525" width="9.5" style="167" customWidth="1"/>
    <col min="11526" max="11526" width="12.5" style="167" customWidth="1"/>
    <col min="11527" max="11527" width="13.1640625" style="167" customWidth="1"/>
    <col min="11528" max="11528" width="9.5" style="167" customWidth="1"/>
    <col min="11529" max="11529" width="12.1640625" style="167" customWidth="1"/>
    <col min="11530" max="11531" width="9.5" style="167" customWidth="1"/>
    <col min="11532" max="11532" width="13.1640625" style="167" customWidth="1"/>
    <col min="11533" max="11533" width="13.1640625" style="167" bestFit="1" customWidth="1"/>
    <col min="11534" max="11534" width="9.5" style="167" customWidth="1"/>
    <col min="11535" max="11535" width="11.5" style="167" bestFit="1" customWidth="1"/>
    <col min="11536" max="11538" width="9.5" style="167" customWidth="1"/>
    <col min="11539" max="11539" width="10.5" style="167" customWidth="1"/>
    <col min="11540" max="11541" width="9.5" style="167" customWidth="1"/>
    <col min="11542" max="11542" width="12.6640625" style="167" customWidth="1"/>
    <col min="11543" max="11543" width="11" style="167" customWidth="1"/>
    <col min="11544" max="11544" width="13.5" style="167" customWidth="1"/>
    <col min="11545" max="11546" width="13.6640625" style="167" customWidth="1"/>
    <col min="11547" max="11548" width="15" style="167" customWidth="1"/>
    <col min="11549" max="11555" width="13.6640625" style="167" customWidth="1"/>
    <col min="11556" max="11563" width="15" style="167" customWidth="1"/>
    <col min="11564" max="11778" width="11.5" style="167"/>
    <col min="11779" max="11779" width="1.6640625" style="167" customWidth="1"/>
    <col min="11780" max="11780" width="9.1640625" style="167" customWidth="1"/>
    <col min="11781" max="11781" width="9.5" style="167" customWidth="1"/>
    <col min="11782" max="11782" width="12.5" style="167" customWidth="1"/>
    <col min="11783" max="11783" width="13.1640625" style="167" customWidth="1"/>
    <col min="11784" max="11784" width="9.5" style="167" customWidth="1"/>
    <col min="11785" max="11785" width="12.1640625" style="167" customWidth="1"/>
    <col min="11786" max="11787" width="9.5" style="167" customWidth="1"/>
    <col min="11788" max="11788" width="13.1640625" style="167" customWidth="1"/>
    <col min="11789" max="11789" width="13.1640625" style="167" bestFit="1" customWidth="1"/>
    <col min="11790" max="11790" width="9.5" style="167" customWidth="1"/>
    <col min="11791" max="11791" width="11.5" style="167" bestFit="1" customWidth="1"/>
    <col min="11792" max="11794" width="9.5" style="167" customWidth="1"/>
    <col min="11795" max="11795" width="10.5" style="167" customWidth="1"/>
    <col min="11796" max="11797" width="9.5" style="167" customWidth="1"/>
    <col min="11798" max="11798" width="12.6640625" style="167" customWidth="1"/>
    <col min="11799" max="11799" width="11" style="167" customWidth="1"/>
    <col min="11800" max="11800" width="13.5" style="167" customWidth="1"/>
    <col min="11801" max="11802" width="13.6640625" style="167" customWidth="1"/>
    <col min="11803" max="11804" width="15" style="167" customWidth="1"/>
    <col min="11805" max="11811" width="13.6640625" style="167" customWidth="1"/>
    <col min="11812" max="11819" width="15" style="167" customWidth="1"/>
    <col min="11820" max="12034" width="11.5" style="167"/>
    <col min="12035" max="12035" width="1.6640625" style="167" customWidth="1"/>
    <col min="12036" max="12036" width="9.1640625" style="167" customWidth="1"/>
    <col min="12037" max="12037" width="9.5" style="167" customWidth="1"/>
    <col min="12038" max="12038" width="12.5" style="167" customWidth="1"/>
    <col min="12039" max="12039" width="13.1640625" style="167" customWidth="1"/>
    <col min="12040" max="12040" width="9.5" style="167" customWidth="1"/>
    <col min="12041" max="12041" width="12.1640625" style="167" customWidth="1"/>
    <col min="12042" max="12043" width="9.5" style="167" customWidth="1"/>
    <col min="12044" max="12044" width="13.1640625" style="167" customWidth="1"/>
    <col min="12045" max="12045" width="13.1640625" style="167" bestFit="1" customWidth="1"/>
    <col min="12046" max="12046" width="9.5" style="167" customWidth="1"/>
    <col min="12047" max="12047" width="11.5" style="167" bestFit="1" customWidth="1"/>
    <col min="12048" max="12050" width="9.5" style="167" customWidth="1"/>
    <col min="12051" max="12051" width="10.5" style="167" customWidth="1"/>
    <col min="12052" max="12053" width="9.5" style="167" customWidth="1"/>
    <col min="12054" max="12054" width="12.6640625" style="167" customWidth="1"/>
    <col min="12055" max="12055" width="11" style="167" customWidth="1"/>
    <col min="12056" max="12056" width="13.5" style="167" customWidth="1"/>
    <col min="12057" max="12058" width="13.6640625" style="167" customWidth="1"/>
    <col min="12059" max="12060" width="15" style="167" customWidth="1"/>
    <col min="12061" max="12067" width="13.6640625" style="167" customWidth="1"/>
    <col min="12068" max="12075" width="15" style="167" customWidth="1"/>
    <col min="12076" max="12290" width="11.5" style="167"/>
    <col min="12291" max="12291" width="1.6640625" style="167" customWidth="1"/>
    <col min="12292" max="12292" width="9.1640625" style="167" customWidth="1"/>
    <col min="12293" max="12293" width="9.5" style="167" customWidth="1"/>
    <col min="12294" max="12294" width="12.5" style="167" customWidth="1"/>
    <col min="12295" max="12295" width="13.1640625" style="167" customWidth="1"/>
    <col min="12296" max="12296" width="9.5" style="167" customWidth="1"/>
    <col min="12297" max="12297" width="12.1640625" style="167" customWidth="1"/>
    <col min="12298" max="12299" width="9.5" style="167" customWidth="1"/>
    <col min="12300" max="12300" width="13.1640625" style="167" customWidth="1"/>
    <col min="12301" max="12301" width="13.1640625" style="167" bestFit="1" customWidth="1"/>
    <col min="12302" max="12302" width="9.5" style="167" customWidth="1"/>
    <col min="12303" max="12303" width="11.5" style="167" bestFit="1" customWidth="1"/>
    <col min="12304" max="12306" width="9.5" style="167" customWidth="1"/>
    <col min="12307" max="12307" width="10.5" style="167" customWidth="1"/>
    <col min="12308" max="12309" width="9.5" style="167" customWidth="1"/>
    <col min="12310" max="12310" width="12.6640625" style="167" customWidth="1"/>
    <col min="12311" max="12311" width="11" style="167" customWidth="1"/>
    <col min="12312" max="12312" width="13.5" style="167" customWidth="1"/>
    <col min="12313" max="12314" width="13.6640625" style="167" customWidth="1"/>
    <col min="12315" max="12316" width="15" style="167" customWidth="1"/>
    <col min="12317" max="12323" width="13.6640625" style="167" customWidth="1"/>
    <col min="12324" max="12331" width="15" style="167" customWidth="1"/>
    <col min="12332" max="12546" width="11.5" style="167"/>
    <col min="12547" max="12547" width="1.6640625" style="167" customWidth="1"/>
    <col min="12548" max="12548" width="9.1640625" style="167" customWidth="1"/>
    <col min="12549" max="12549" width="9.5" style="167" customWidth="1"/>
    <col min="12550" max="12550" width="12.5" style="167" customWidth="1"/>
    <col min="12551" max="12551" width="13.1640625" style="167" customWidth="1"/>
    <col min="12552" max="12552" width="9.5" style="167" customWidth="1"/>
    <col min="12553" max="12553" width="12.1640625" style="167" customWidth="1"/>
    <col min="12554" max="12555" width="9.5" style="167" customWidth="1"/>
    <col min="12556" max="12556" width="13.1640625" style="167" customWidth="1"/>
    <col min="12557" max="12557" width="13.1640625" style="167" bestFit="1" customWidth="1"/>
    <col min="12558" max="12558" width="9.5" style="167" customWidth="1"/>
    <col min="12559" max="12559" width="11.5" style="167" bestFit="1" customWidth="1"/>
    <col min="12560" max="12562" width="9.5" style="167" customWidth="1"/>
    <col min="12563" max="12563" width="10.5" style="167" customWidth="1"/>
    <col min="12564" max="12565" width="9.5" style="167" customWidth="1"/>
    <col min="12566" max="12566" width="12.6640625" style="167" customWidth="1"/>
    <col min="12567" max="12567" width="11" style="167" customWidth="1"/>
    <col min="12568" max="12568" width="13.5" style="167" customWidth="1"/>
    <col min="12569" max="12570" width="13.6640625" style="167" customWidth="1"/>
    <col min="12571" max="12572" width="15" style="167" customWidth="1"/>
    <col min="12573" max="12579" width="13.6640625" style="167" customWidth="1"/>
    <col min="12580" max="12587" width="15" style="167" customWidth="1"/>
    <col min="12588" max="12802" width="11.5" style="167"/>
    <col min="12803" max="12803" width="1.6640625" style="167" customWidth="1"/>
    <col min="12804" max="12804" width="9.1640625" style="167" customWidth="1"/>
    <col min="12805" max="12805" width="9.5" style="167" customWidth="1"/>
    <col min="12806" max="12806" width="12.5" style="167" customWidth="1"/>
    <col min="12807" max="12807" width="13.1640625" style="167" customWidth="1"/>
    <col min="12808" max="12808" width="9.5" style="167" customWidth="1"/>
    <col min="12809" max="12809" width="12.1640625" style="167" customWidth="1"/>
    <col min="12810" max="12811" width="9.5" style="167" customWidth="1"/>
    <col min="12812" max="12812" width="13.1640625" style="167" customWidth="1"/>
    <col min="12813" max="12813" width="13.1640625" style="167" bestFit="1" customWidth="1"/>
    <col min="12814" max="12814" width="9.5" style="167" customWidth="1"/>
    <col min="12815" max="12815" width="11.5" style="167" bestFit="1" customWidth="1"/>
    <col min="12816" max="12818" width="9.5" style="167" customWidth="1"/>
    <col min="12819" max="12819" width="10.5" style="167" customWidth="1"/>
    <col min="12820" max="12821" width="9.5" style="167" customWidth="1"/>
    <col min="12822" max="12822" width="12.6640625" style="167" customWidth="1"/>
    <col min="12823" max="12823" width="11" style="167" customWidth="1"/>
    <col min="12824" max="12824" width="13.5" style="167" customWidth="1"/>
    <col min="12825" max="12826" width="13.6640625" style="167" customWidth="1"/>
    <col min="12827" max="12828" width="15" style="167" customWidth="1"/>
    <col min="12829" max="12835" width="13.6640625" style="167" customWidth="1"/>
    <col min="12836" max="12843" width="15" style="167" customWidth="1"/>
    <col min="12844" max="13058" width="11.5" style="167"/>
    <col min="13059" max="13059" width="1.6640625" style="167" customWidth="1"/>
    <col min="13060" max="13060" width="9.1640625" style="167" customWidth="1"/>
    <col min="13061" max="13061" width="9.5" style="167" customWidth="1"/>
    <col min="13062" max="13062" width="12.5" style="167" customWidth="1"/>
    <col min="13063" max="13063" width="13.1640625" style="167" customWidth="1"/>
    <col min="13064" max="13064" width="9.5" style="167" customWidth="1"/>
    <col min="13065" max="13065" width="12.1640625" style="167" customWidth="1"/>
    <col min="13066" max="13067" width="9.5" style="167" customWidth="1"/>
    <col min="13068" max="13068" width="13.1640625" style="167" customWidth="1"/>
    <col min="13069" max="13069" width="13.1640625" style="167" bestFit="1" customWidth="1"/>
    <col min="13070" max="13070" width="9.5" style="167" customWidth="1"/>
    <col min="13071" max="13071" width="11.5" style="167" bestFit="1" customWidth="1"/>
    <col min="13072" max="13074" width="9.5" style="167" customWidth="1"/>
    <col min="13075" max="13075" width="10.5" style="167" customWidth="1"/>
    <col min="13076" max="13077" width="9.5" style="167" customWidth="1"/>
    <col min="13078" max="13078" width="12.6640625" style="167" customWidth="1"/>
    <col min="13079" max="13079" width="11" style="167" customWidth="1"/>
    <col min="13080" max="13080" width="13.5" style="167" customWidth="1"/>
    <col min="13081" max="13082" width="13.6640625" style="167" customWidth="1"/>
    <col min="13083" max="13084" width="15" style="167" customWidth="1"/>
    <col min="13085" max="13091" width="13.6640625" style="167" customWidth="1"/>
    <col min="13092" max="13099" width="15" style="167" customWidth="1"/>
    <col min="13100" max="13314" width="11.5" style="167"/>
    <col min="13315" max="13315" width="1.6640625" style="167" customWidth="1"/>
    <col min="13316" max="13316" width="9.1640625" style="167" customWidth="1"/>
    <col min="13317" max="13317" width="9.5" style="167" customWidth="1"/>
    <col min="13318" max="13318" width="12.5" style="167" customWidth="1"/>
    <col min="13319" max="13319" width="13.1640625" style="167" customWidth="1"/>
    <col min="13320" max="13320" width="9.5" style="167" customWidth="1"/>
    <col min="13321" max="13321" width="12.1640625" style="167" customWidth="1"/>
    <col min="13322" max="13323" width="9.5" style="167" customWidth="1"/>
    <col min="13324" max="13324" width="13.1640625" style="167" customWidth="1"/>
    <col min="13325" max="13325" width="13.1640625" style="167" bestFit="1" customWidth="1"/>
    <col min="13326" max="13326" width="9.5" style="167" customWidth="1"/>
    <col min="13327" max="13327" width="11.5" style="167" bestFit="1" customWidth="1"/>
    <col min="13328" max="13330" width="9.5" style="167" customWidth="1"/>
    <col min="13331" max="13331" width="10.5" style="167" customWidth="1"/>
    <col min="13332" max="13333" width="9.5" style="167" customWidth="1"/>
    <col min="13334" max="13334" width="12.6640625" style="167" customWidth="1"/>
    <col min="13335" max="13335" width="11" style="167" customWidth="1"/>
    <col min="13336" max="13336" width="13.5" style="167" customWidth="1"/>
    <col min="13337" max="13338" width="13.6640625" style="167" customWidth="1"/>
    <col min="13339" max="13340" width="15" style="167" customWidth="1"/>
    <col min="13341" max="13347" width="13.6640625" style="167" customWidth="1"/>
    <col min="13348" max="13355" width="15" style="167" customWidth="1"/>
    <col min="13356" max="13570" width="11.5" style="167"/>
    <col min="13571" max="13571" width="1.6640625" style="167" customWidth="1"/>
    <col min="13572" max="13572" width="9.1640625" style="167" customWidth="1"/>
    <col min="13573" max="13573" width="9.5" style="167" customWidth="1"/>
    <col min="13574" max="13574" width="12.5" style="167" customWidth="1"/>
    <col min="13575" max="13575" width="13.1640625" style="167" customWidth="1"/>
    <col min="13576" max="13576" width="9.5" style="167" customWidth="1"/>
    <col min="13577" max="13577" width="12.1640625" style="167" customWidth="1"/>
    <col min="13578" max="13579" width="9.5" style="167" customWidth="1"/>
    <col min="13580" max="13580" width="13.1640625" style="167" customWidth="1"/>
    <col min="13581" max="13581" width="13.1640625" style="167" bestFit="1" customWidth="1"/>
    <col min="13582" max="13582" width="9.5" style="167" customWidth="1"/>
    <col min="13583" max="13583" width="11.5" style="167" bestFit="1" customWidth="1"/>
    <col min="13584" max="13586" width="9.5" style="167" customWidth="1"/>
    <col min="13587" max="13587" width="10.5" style="167" customWidth="1"/>
    <col min="13588" max="13589" width="9.5" style="167" customWidth="1"/>
    <col min="13590" max="13590" width="12.6640625" style="167" customWidth="1"/>
    <col min="13591" max="13591" width="11" style="167" customWidth="1"/>
    <col min="13592" max="13592" width="13.5" style="167" customWidth="1"/>
    <col min="13593" max="13594" width="13.6640625" style="167" customWidth="1"/>
    <col min="13595" max="13596" width="15" style="167" customWidth="1"/>
    <col min="13597" max="13603" width="13.6640625" style="167" customWidth="1"/>
    <col min="13604" max="13611" width="15" style="167" customWidth="1"/>
    <col min="13612" max="13826" width="11.5" style="167"/>
    <col min="13827" max="13827" width="1.6640625" style="167" customWidth="1"/>
    <col min="13828" max="13828" width="9.1640625" style="167" customWidth="1"/>
    <col min="13829" max="13829" width="9.5" style="167" customWidth="1"/>
    <col min="13830" max="13830" width="12.5" style="167" customWidth="1"/>
    <col min="13831" max="13831" width="13.1640625" style="167" customWidth="1"/>
    <col min="13832" max="13832" width="9.5" style="167" customWidth="1"/>
    <col min="13833" max="13833" width="12.1640625" style="167" customWidth="1"/>
    <col min="13834" max="13835" width="9.5" style="167" customWidth="1"/>
    <col min="13836" max="13836" width="13.1640625" style="167" customWidth="1"/>
    <col min="13837" max="13837" width="13.1640625" style="167" bestFit="1" customWidth="1"/>
    <col min="13838" max="13838" width="9.5" style="167" customWidth="1"/>
    <col min="13839" max="13839" width="11.5" style="167" bestFit="1" customWidth="1"/>
    <col min="13840" max="13842" width="9.5" style="167" customWidth="1"/>
    <col min="13843" max="13843" width="10.5" style="167" customWidth="1"/>
    <col min="13844" max="13845" width="9.5" style="167" customWidth="1"/>
    <col min="13846" max="13846" width="12.6640625" style="167" customWidth="1"/>
    <col min="13847" max="13847" width="11" style="167" customWidth="1"/>
    <col min="13848" max="13848" width="13.5" style="167" customWidth="1"/>
    <col min="13849" max="13850" width="13.6640625" style="167" customWidth="1"/>
    <col min="13851" max="13852" width="15" style="167" customWidth="1"/>
    <col min="13853" max="13859" width="13.6640625" style="167" customWidth="1"/>
    <col min="13860" max="13867" width="15" style="167" customWidth="1"/>
    <col min="13868" max="14082" width="11.5" style="167"/>
    <col min="14083" max="14083" width="1.6640625" style="167" customWidth="1"/>
    <col min="14084" max="14084" width="9.1640625" style="167" customWidth="1"/>
    <col min="14085" max="14085" width="9.5" style="167" customWidth="1"/>
    <col min="14086" max="14086" width="12.5" style="167" customWidth="1"/>
    <col min="14087" max="14087" width="13.1640625" style="167" customWidth="1"/>
    <col min="14088" max="14088" width="9.5" style="167" customWidth="1"/>
    <col min="14089" max="14089" width="12.1640625" style="167" customWidth="1"/>
    <col min="14090" max="14091" width="9.5" style="167" customWidth="1"/>
    <col min="14092" max="14092" width="13.1640625" style="167" customWidth="1"/>
    <col min="14093" max="14093" width="13.1640625" style="167" bestFit="1" customWidth="1"/>
    <col min="14094" max="14094" width="9.5" style="167" customWidth="1"/>
    <col min="14095" max="14095" width="11.5" style="167" bestFit="1" customWidth="1"/>
    <col min="14096" max="14098" width="9.5" style="167" customWidth="1"/>
    <col min="14099" max="14099" width="10.5" style="167" customWidth="1"/>
    <col min="14100" max="14101" width="9.5" style="167" customWidth="1"/>
    <col min="14102" max="14102" width="12.6640625" style="167" customWidth="1"/>
    <col min="14103" max="14103" width="11" style="167" customWidth="1"/>
    <col min="14104" max="14104" width="13.5" style="167" customWidth="1"/>
    <col min="14105" max="14106" width="13.6640625" style="167" customWidth="1"/>
    <col min="14107" max="14108" width="15" style="167" customWidth="1"/>
    <col min="14109" max="14115" width="13.6640625" style="167" customWidth="1"/>
    <col min="14116" max="14123" width="15" style="167" customWidth="1"/>
    <col min="14124" max="14338" width="11.5" style="167"/>
    <col min="14339" max="14339" width="1.6640625" style="167" customWidth="1"/>
    <col min="14340" max="14340" width="9.1640625" style="167" customWidth="1"/>
    <col min="14341" max="14341" width="9.5" style="167" customWidth="1"/>
    <col min="14342" max="14342" width="12.5" style="167" customWidth="1"/>
    <col min="14343" max="14343" width="13.1640625" style="167" customWidth="1"/>
    <col min="14344" max="14344" width="9.5" style="167" customWidth="1"/>
    <col min="14345" max="14345" width="12.1640625" style="167" customWidth="1"/>
    <col min="14346" max="14347" width="9.5" style="167" customWidth="1"/>
    <col min="14348" max="14348" width="13.1640625" style="167" customWidth="1"/>
    <col min="14349" max="14349" width="13.1640625" style="167" bestFit="1" customWidth="1"/>
    <col min="14350" max="14350" width="9.5" style="167" customWidth="1"/>
    <col min="14351" max="14351" width="11.5" style="167" bestFit="1" customWidth="1"/>
    <col min="14352" max="14354" width="9.5" style="167" customWidth="1"/>
    <col min="14355" max="14355" width="10.5" style="167" customWidth="1"/>
    <col min="14356" max="14357" width="9.5" style="167" customWidth="1"/>
    <col min="14358" max="14358" width="12.6640625" style="167" customWidth="1"/>
    <col min="14359" max="14359" width="11" style="167" customWidth="1"/>
    <col min="14360" max="14360" width="13.5" style="167" customWidth="1"/>
    <col min="14361" max="14362" width="13.6640625" style="167" customWidth="1"/>
    <col min="14363" max="14364" width="15" style="167" customWidth="1"/>
    <col min="14365" max="14371" width="13.6640625" style="167" customWidth="1"/>
    <col min="14372" max="14379" width="15" style="167" customWidth="1"/>
    <col min="14380" max="14594" width="11.5" style="167"/>
    <col min="14595" max="14595" width="1.6640625" style="167" customWidth="1"/>
    <col min="14596" max="14596" width="9.1640625" style="167" customWidth="1"/>
    <col min="14597" max="14597" width="9.5" style="167" customWidth="1"/>
    <col min="14598" max="14598" width="12.5" style="167" customWidth="1"/>
    <col min="14599" max="14599" width="13.1640625" style="167" customWidth="1"/>
    <col min="14600" max="14600" width="9.5" style="167" customWidth="1"/>
    <col min="14601" max="14601" width="12.1640625" style="167" customWidth="1"/>
    <col min="14602" max="14603" width="9.5" style="167" customWidth="1"/>
    <col min="14604" max="14604" width="13.1640625" style="167" customWidth="1"/>
    <col min="14605" max="14605" width="13.1640625" style="167" bestFit="1" customWidth="1"/>
    <col min="14606" max="14606" width="9.5" style="167" customWidth="1"/>
    <col min="14607" max="14607" width="11.5" style="167" bestFit="1" customWidth="1"/>
    <col min="14608" max="14610" width="9.5" style="167" customWidth="1"/>
    <col min="14611" max="14611" width="10.5" style="167" customWidth="1"/>
    <col min="14612" max="14613" width="9.5" style="167" customWidth="1"/>
    <col min="14614" max="14614" width="12.6640625" style="167" customWidth="1"/>
    <col min="14615" max="14615" width="11" style="167" customWidth="1"/>
    <col min="14616" max="14616" width="13.5" style="167" customWidth="1"/>
    <col min="14617" max="14618" width="13.6640625" style="167" customWidth="1"/>
    <col min="14619" max="14620" width="15" style="167" customWidth="1"/>
    <col min="14621" max="14627" width="13.6640625" style="167" customWidth="1"/>
    <col min="14628" max="14635" width="15" style="167" customWidth="1"/>
    <col min="14636" max="14850" width="11.5" style="167"/>
    <col min="14851" max="14851" width="1.6640625" style="167" customWidth="1"/>
    <col min="14852" max="14852" width="9.1640625" style="167" customWidth="1"/>
    <col min="14853" max="14853" width="9.5" style="167" customWidth="1"/>
    <col min="14854" max="14854" width="12.5" style="167" customWidth="1"/>
    <col min="14855" max="14855" width="13.1640625" style="167" customWidth="1"/>
    <col min="14856" max="14856" width="9.5" style="167" customWidth="1"/>
    <col min="14857" max="14857" width="12.1640625" style="167" customWidth="1"/>
    <col min="14858" max="14859" width="9.5" style="167" customWidth="1"/>
    <col min="14860" max="14860" width="13.1640625" style="167" customWidth="1"/>
    <col min="14861" max="14861" width="13.1640625" style="167" bestFit="1" customWidth="1"/>
    <col min="14862" max="14862" width="9.5" style="167" customWidth="1"/>
    <col min="14863" max="14863" width="11.5" style="167" bestFit="1" customWidth="1"/>
    <col min="14864" max="14866" width="9.5" style="167" customWidth="1"/>
    <col min="14867" max="14867" width="10.5" style="167" customWidth="1"/>
    <col min="14868" max="14869" width="9.5" style="167" customWidth="1"/>
    <col min="14870" max="14870" width="12.6640625" style="167" customWidth="1"/>
    <col min="14871" max="14871" width="11" style="167" customWidth="1"/>
    <col min="14872" max="14872" width="13.5" style="167" customWidth="1"/>
    <col min="14873" max="14874" width="13.6640625" style="167" customWidth="1"/>
    <col min="14875" max="14876" width="15" style="167" customWidth="1"/>
    <col min="14877" max="14883" width="13.6640625" style="167" customWidth="1"/>
    <col min="14884" max="14891" width="15" style="167" customWidth="1"/>
    <col min="14892" max="15106" width="11.5" style="167"/>
    <col min="15107" max="15107" width="1.6640625" style="167" customWidth="1"/>
    <col min="15108" max="15108" width="9.1640625" style="167" customWidth="1"/>
    <col min="15109" max="15109" width="9.5" style="167" customWidth="1"/>
    <col min="15110" max="15110" width="12.5" style="167" customWidth="1"/>
    <col min="15111" max="15111" width="13.1640625" style="167" customWidth="1"/>
    <col min="15112" max="15112" width="9.5" style="167" customWidth="1"/>
    <col min="15113" max="15113" width="12.1640625" style="167" customWidth="1"/>
    <col min="15114" max="15115" width="9.5" style="167" customWidth="1"/>
    <col min="15116" max="15116" width="13.1640625" style="167" customWidth="1"/>
    <col min="15117" max="15117" width="13.1640625" style="167" bestFit="1" customWidth="1"/>
    <col min="15118" max="15118" width="9.5" style="167" customWidth="1"/>
    <col min="15119" max="15119" width="11.5" style="167" bestFit="1" customWidth="1"/>
    <col min="15120" max="15122" width="9.5" style="167" customWidth="1"/>
    <col min="15123" max="15123" width="10.5" style="167" customWidth="1"/>
    <col min="15124" max="15125" width="9.5" style="167" customWidth="1"/>
    <col min="15126" max="15126" width="12.6640625" style="167" customWidth="1"/>
    <col min="15127" max="15127" width="11" style="167" customWidth="1"/>
    <col min="15128" max="15128" width="13.5" style="167" customWidth="1"/>
    <col min="15129" max="15130" width="13.6640625" style="167" customWidth="1"/>
    <col min="15131" max="15132" width="15" style="167" customWidth="1"/>
    <col min="15133" max="15139" width="13.6640625" style="167" customWidth="1"/>
    <col min="15140" max="15147" width="15" style="167" customWidth="1"/>
    <col min="15148" max="15362" width="11.5" style="167"/>
    <col min="15363" max="15363" width="1.6640625" style="167" customWidth="1"/>
    <col min="15364" max="15364" width="9.1640625" style="167" customWidth="1"/>
    <col min="15365" max="15365" width="9.5" style="167" customWidth="1"/>
    <col min="15366" max="15366" width="12.5" style="167" customWidth="1"/>
    <col min="15367" max="15367" width="13.1640625" style="167" customWidth="1"/>
    <col min="15368" max="15368" width="9.5" style="167" customWidth="1"/>
    <col min="15369" max="15369" width="12.1640625" style="167" customWidth="1"/>
    <col min="15370" max="15371" width="9.5" style="167" customWidth="1"/>
    <col min="15372" max="15372" width="13.1640625" style="167" customWidth="1"/>
    <col min="15373" max="15373" width="13.1640625" style="167" bestFit="1" customWidth="1"/>
    <col min="15374" max="15374" width="9.5" style="167" customWidth="1"/>
    <col min="15375" max="15375" width="11.5" style="167" bestFit="1" customWidth="1"/>
    <col min="15376" max="15378" width="9.5" style="167" customWidth="1"/>
    <col min="15379" max="15379" width="10.5" style="167" customWidth="1"/>
    <col min="15380" max="15381" width="9.5" style="167" customWidth="1"/>
    <col min="15382" max="15382" width="12.6640625" style="167" customWidth="1"/>
    <col min="15383" max="15383" width="11" style="167" customWidth="1"/>
    <col min="15384" max="15384" width="13.5" style="167" customWidth="1"/>
    <col min="15385" max="15386" width="13.6640625" style="167" customWidth="1"/>
    <col min="15387" max="15388" width="15" style="167" customWidth="1"/>
    <col min="15389" max="15395" width="13.6640625" style="167" customWidth="1"/>
    <col min="15396" max="15403" width="15" style="167" customWidth="1"/>
    <col min="15404" max="15618" width="11.5" style="167"/>
    <col min="15619" max="15619" width="1.6640625" style="167" customWidth="1"/>
    <col min="15620" max="15620" width="9.1640625" style="167" customWidth="1"/>
    <col min="15621" max="15621" width="9.5" style="167" customWidth="1"/>
    <col min="15622" max="15622" width="12.5" style="167" customWidth="1"/>
    <col min="15623" max="15623" width="13.1640625" style="167" customWidth="1"/>
    <col min="15624" max="15624" width="9.5" style="167" customWidth="1"/>
    <col min="15625" max="15625" width="12.1640625" style="167" customWidth="1"/>
    <col min="15626" max="15627" width="9.5" style="167" customWidth="1"/>
    <col min="15628" max="15628" width="13.1640625" style="167" customWidth="1"/>
    <col min="15629" max="15629" width="13.1640625" style="167" bestFit="1" customWidth="1"/>
    <col min="15630" max="15630" width="9.5" style="167" customWidth="1"/>
    <col min="15631" max="15631" width="11.5" style="167" bestFit="1" customWidth="1"/>
    <col min="15632" max="15634" width="9.5" style="167" customWidth="1"/>
    <col min="15635" max="15635" width="10.5" style="167" customWidth="1"/>
    <col min="15636" max="15637" width="9.5" style="167" customWidth="1"/>
    <col min="15638" max="15638" width="12.6640625" style="167" customWidth="1"/>
    <col min="15639" max="15639" width="11" style="167" customWidth="1"/>
    <col min="15640" max="15640" width="13.5" style="167" customWidth="1"/>
    <col min="15641" max="15642" width="13.6640625" style="167" customWidth="1"/>
    <col min="15643" max="15644" width="15" style="167" customWidth="1"/>
    <col min="15645" max="15651" width="13.6640625" style="167" customWidth="1"/>
    <col min="15652" max="15659" width="15" style="167" customWidth="1"/>
    <col min="15660" max="15874" width="11.5" style="167"/>
    <col min="15875" max="15875" width="1.6640625" style="167" customWidth="1"/>
    <col min="15876" max="15876" width="9.1640625" style="167" customWidth="1"/>
    <col min="15877" max="15877" width="9.5" style="167" customWidth="1"/>
    <col min="15878" max="15878" width="12.5" style="167" customWidth="1"/>
    <col min="15879" max="15879" width="13.1640625" style="167" customWidth="1"/>
    <col min="15880" max="15880" width="9.5" style="167" customWidth="1"/>
    <col min="15881" max="15881" width="12.1640625" style="167" customWidth="1"/>
    <col min="15882" max="15883" width="9.5" style="167" customWidth="1"/>
    <col min="15884" max="15884" width="13.1640625" style="167" customWidth="1"/>
    <col min="15885" max="15885" width="13.1640625" style="167" bestFit="1" customWidth="1"/>
    <col min="15886" max="15886" width="9.5" style="167" customWidth="1"/>
    <col min="15887" max="15887" width="11.5" style="167" bestFit="1" customWidth="1"/>
    <col min="15888" max="15890" width="9.5" style="167" customWidth="1"/>
    <col min="15891" max="15891" width="10.5" style="167" customWidth="1"/>
    <col min="15892" max="15893" width="9.5" style="167" customWidth="1"/>
    <col min="15894" max="15894" width="12.6640625" style="167" customWidth="1"/>
    <col min="15895" max="15895" width="11" style="167" customWidth="1"/>
    <col min="15896" max="15896" width="13.5" style="167" customWidth="1"/>
    <col min="15897" max="15898" width="13.6640625" style="167" customWidth="1"/>
    <col min="15899" max="15900" width="15" style="167" customWidth="1"/>
    <col min="15901" max="15907" width="13.6640625" style="167" customWidth="1"/>
    <col min="15908" max="15915" width="15" style="167" customWidth="1"/>
    <col min="15916" max="16130" width="11.5" style="167"/>
    <col min="16131" max="16131" width="1.6640625" style="167" customWidth="1"/>
    <col min="16132" max="16132" width="9.1640625" style="167" customWidth="1"/>
    <col min="16133" max="16133" width="9.5" style="167" customWidth="1"/>
    <col min="16134" max="16134" width="12.5" style="167" customWidth="1"/>
    <col min="16135" max="16135" width="13.1640625" style="167" customWidth="1"/>
    <col min="16136" max="16136" width="9.5" style="167" customWidth="1"/>
    <col min="16137" max="16137" width="12.1640625" style="167" customWidth="1"/>
    <col min="16138" max="16139" width="9.5" style="167" customWidth="1"/>
    <col min="16140" max="16140" width="13.1640625" style="167" customWidth="1"/>
    <col min="16141" max="16141" width="13.1640625" style="167" bestFit="1" customWidth="1"/>
    <col min="16142" max="16142" width="9.5" style="167" customWidth="1"/>
    <col min="16143" max="16143" width="11.5" style="167" bestFit="1" customWidth="1"/>
    <col min="16144" max="16146" width="9.5" style="167" customWidth="1"/>
    <col min="16147" max="16147" width="10.5" style="167" customWidth="1"/>
    <col min="16148" max="16149" width="9.5" style="167" customWidth="1"/>
    <col min="16150" max="16150" width="12.6640625" style="167" customWidth="1"/>
    <col min="16151" max="16151" width="11" style="167" customWidth="1"/>
    <col min="16152" max="16152" width="13.5" style="167" customWidth="1"/>
    <col min="16153" max="16154" width="13.6640625" style="167" customWidth="1"/>
    <col min="16155" max="16156" width="15" style="167" customWidth="1"/>
    <col min="16157" max="16163" width="13.6640625" style="167" customWidth="1"/>
    <col min="16164" max="16171" width="15" style="167" customWidth="1"/>
    <col min="16172" max="16384" width="11.5" style="167"/>
  </cols>
  <sheetData>
    <row r="1" spans="1:78" s="56" customFormat="1" ht="32.25" customHeight="1">
      <c r="A1" s="447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Bolivia - FluID - ETI - Establecimiento - Hospital MP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447"/>
      <c r="W1" s="447"/>
      <c r="X1" s="448"/>
      <c r="Y1" s="449" t="s">
        <v>351</v>
      </c>
      <c r="Z1" s="450"/>
      <c r="AA1" s="450"/>
      <c r="AB1" s="450"/>
      <c r="AC1" s="451"/>
      <c r="AD1" s="449" t="s">
        <v>352</v>
      </c>
      <c r="AE1" s="450"/>
      <c r="AF1" s="450"/>
      <c r="AG1" s="450"/>
      <c r="AH1" s="450"/>
      <c r="AI1" s="450"/>
      <c r="AJ1" s="450"/>
      <c r="AK1" s="450"/>
      <c r="AL1" s="450"/>
      <c r="AM1" s="450"/>
      <c r="AN1" s="450"/>
      <c r="AO1" s="450"/>
      <c r="AP1" s="450"/>
      <c r="AQ1" s="450"/>
      <c r="AR1" s="450"/>
      <c r="AS1" s="450"/>
      <c r="AT1" s="450"/>
      <c r="AU1" s="451"/>
      <c r="BY1" s="261"/>
      <c r="BZ1" s="261"/>
    </row>
    <row r="2" spans="1:78" s="57" customFormat="1" ht="18">
      <c r="A2" s="447" t="str">
        <f>"Vigilancia de Influenza y otros Virus Respiratorios - ETI" &amp; Leyendas!$T1</f>
        <v>Vigilancia de Influenza y otros Virus Respiratorios - ETI, 2019 - 2020, Mes: 2020-05</v>
      </c>
      <c r="B2" s="447"/>
      <c r="C2" s="447"/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  <c r="W2" s="447"/>
      <c r="X2" s="448"/>
      <c r="Y2" s="452"/>
      <c r="Z2" s="453"/>
      <c r="AA2" s="453"/>
      <c r="AB2" s="453"/>
      <c r="AC2" s="454"/>
      <c r="AD2" s="452"/>
      <c r="AE2" s="453"/>
      <c r="AF2" s="453"/>
      <c r="AG2" s="453"/>
      <c r="AH2" s="453"/>
      <c r="AI2" s="453"/>
      <c r="AJ2" s="453"/>
      <c r="AK2" s="453"/>
      <c r="AL2" s="453"/>
      <c r="AM2" s="453"/>
      <c r="AN2" s="453"/>
      <c r="AO2" s="453"/>
      <c r="AP2" s="453"/>
      <c r="AQ2" s="453"/>
      <c r="AR2" s="453"/>
      <c r="AS2" s="453"/>
      <c r="AT2" s="453"/>
      <c r="AU2" s="454"/>
      <c r="BY2" s="262"/>
      <c r="BZ2" s="262"/>
    </row>
    <row r="3" spans="1:78" s="57" customFormat="1" ht="38.25" customHeight="1" thickBot="1">
      <c r="A3" s="460" t="s">
        <v>353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460"/>
      <c r="R3" s="460"/>
      <c r="S3" s="460"/>
      <c r="T3" s="460"/>
      <c r="U3" s="460"/>
      <c r="V3" s="460"/>
      <c r="W3" s="460"/>
      <c r="X3" s="461"/>
      <c r="Y3" s="455"/>
      <c r="Z3" s="456"/>
      <c r="AA3" s="456"/>
      <c r="AB3" s="456"/>
      <c r="AC3" s="457"/>
      <c r="AD3" s="455"/>
      <c r="AE3" s="456"/>
      <c r="AF3" s="456"/>
      <c r="AG3" s="456"/>
      <c r="AH3" s="456"/>
      <c r="AI3" s="456"/>
      <c r="AJ3" s="456"/>
      <c r="AK3" s="456"/>
      <c r="AL3" s="456"/>
      <c r="AM3" s="456"/>
      <c r="AN3" s="456"/>
      <c r="AO3" s="456"/>
      <c r="AP3" s="456"/>
      <c r="AQ3" s="456"/>
      <c r="AR3" s="456"/>
      <c r="AS3" s="456"/>
      <c r="AT3" s="456"/>
      <c r="AU3" s="457"/>
      <c r="BY3" s="262"/>
      <c r="BZ3" s="262"/>
    </row>
    <row r="4" spans="1:78" ht="42.75" customHeight="1">
      <c r="A4" s="426" t="str">
        <f>IF(Leyendas!$E$2&lt;&gt;"",Leyendas!$E$1,IF(Leyendas!$D$2&lt;&gt;"",Leyendas!$D$1,Leyendas!$C$1))</f>
        <v>Establecimiento</v>
      </c>
      <c r="B4" s="428" t="s">
        <v>12</v>
      </c>
      <c r="C4" s="428" t="s">
        <v>15</v>
      </c>
      <c r="D4" s="430" t="s">
        <v>354</v>
      </c>
      <c r="E4" s="431"/>
      <c r="F4" s="431"/>
      <c r="G4" s="431"/>
      <c r="H4" s="431"/>
      <c r="I4" s="432" t="s">
        <v>174</v>
      </c>
      <c r="J4" s="432"/>
      <c r="K4" s="432"/>
      <c r="L4" s="432"/>
      <c r="M4" s="432"/>
      <c r="N4" s="433" t="s">
        <v>175</v>
      </c>
      <c r="O4" s="433"/>
      <c r="P4" s="433"/>
      <c r="Q4" s="433"/>
      <c r="R4" s="433"/>
      <c r="S4" s="433"/>
      <c r="T4" s="433"/>
      <c r="U4" s="433"/>
      <c r="V4" s="433"/>
      <c r="W4" s="433"/>
      <c r="X4" s="434" t="s">
        <v>176</v>
      </c>
      <c r="Y4" s="436" t="s">
        <v>177</v>
      </c>
      <c r="Z4" s="424" t="s">
        <v>178</v>
      </c>
      <c r="AA4" s="424" t="s">
        <v>179</v>
      </c>
      <c r="AB4" s="424" t="s">
        <v>180</v>
      </c>
      <c r="AC4" s="438" t="s">
        <v>181</v>
      </c>
      <c r="AD4" s="436" t="s">
        <v>205</v>
      </c>
      <c r="AE4" s="440" t="s">
        <v>182</v>
      </c>
      <c r="AF4" s="442" t="s">
        <v>183</v>
      </c>
      <c r="AG4" s="444" t="s">
        <v>184</v>
      </c>
      <c r="AH4" s="445"/>
      <c r="AI4" s="445"/>
      <c r="AJ4" s="445"/>
      <c r="AK4" s="446"/>
      <c r="AL4" s="424" t="s">
        <v>355</v>
      </c>
      <c r="AM4" s="424" t="s">
        <v>185</v>
      </c>
      <c r="AN4" s="424" t="s">
        <v>186</v>
      </c>
      <c r="AO4" s="424" t="s">
        <v>187</v>
      </c>
      <c r="AP4" s="424" t="s">
        <v>188</v>
      </c>
      <c r="AQ4" s="424" t="s">
        <v>189</v>
      </c>
      <c r="AR4" s="424" t="s">
        <v>190</v>
      </c>
      <c r="AS4" s="424" t="s">
        <v>397</v>
      </c>
      <c r="AT4" s="424" t="s">
        <v>191</v>
      </c>
      <c r="AU4" s="438" t="s">
        <v>192</v>
      </c>
    </row>
    <row r="5" spans="1:78" s="55" customFormat="1" ht="60.75" customHeight="1" thickBot="1">
      <c r="A5" s="427"/>
      <c r="B5" s="429"/>
      <c r="C5" s="429"/>
      <c r="D5" s="218" t="s">
        <v>193</v>
      </c>
      <c r="E5" s="219" t="s">
        <v>194</v>
      </c>
      <c r="F5" s="220" t="s">
        <v>195</v>
      </c>
      <c r="G5" s="220" t="s">
        <v>196</v>
      </c>
      <c r="H5" s="219" t="s">
        <v>5</v>
      </c>
      <c r="I5" s="221" t="s">
        <v>197</v>
      </c>
      <c r="J5" s="221" t="s">
        <v>350</v>
      </c>
      <c r="K5" s="221" t="s">
        <v>396</v>
      </c>
      <c r="L5" s="221" t="s">
        <v>198</v>
      </c>
      <c r="M5" s="221" t="s">
        <v>199</v>
      </c>
      <c r="N5" s="222" t="s">
        <v>200</v>
      </c>
      <c r="O5" s="222" t="s">
        <v>201</v>
      </c>
      <c r="P5" s="222" t="s">
        <v>4</v>
      </c>
      <c r="Q5" s="222" t="s">
        <v>202</v>
      </c>
      <c r="R5" s="222" t="s">
        <v>203</v>
      </c>
      <c r="S5" s="222" t="s">
        <v>190</v>
      </c>
      <c r="T5" s="385" t="s">
        <v>409</v>
      </c>
      <c r="U5" s="385" t="s">
        <v>500</v>
      </c>
      <c r="V5" s="222" t="s">
        <v>191</v>
      </c>
      <c r="W5" s="240" t="s">
        <v>204</v>
      </c>
      <c r="X5" s="435"/>
      <c r="Y5" s="437"/>
      <c r="Z5" s="425"/>
      <c r="AA5" s="425"/>
      <c r="AB5" s="425"/>
      <c r="AC5" s="439"/>
      <c r="AD5" s="437"/>
      <c r="AE5" s="441"/>
      <c r="AF5" s="443"/>
      <c r="AG5" s="223" t="s">
        <v>356</v>
      </c>
      <c r="AH5" s="224" t="s">
        <v>357</v>
      </c>
      <c r="AI5" s="224" t="s">
        <v>358</v>
      </c>
      <c r="AJ5" s="223" t="s">
        <v>359</v>
      </c>
      <c r="AK5" s="223" t="s">
        <v>360</v>
      </c>
      <c r="AL5" s="425"/>
      <c r="AM5" s="425"/>
      <c r="AN5" s="425"/>
      <c r="AO5" s="425"/>
      <c r="AP5" s="425"/>
      <c r="AQ5" s="425"/>
      <c r="AR5" s="425"/>
      <c r="AS5" s="425"/>
      <c r="AT5" s="425"/>
      <c r="AU5" s="439"/>
      <c r="BY5" s="366"/>
      <c r="BZ5" s="366"/>
    </row>
    <row r="6" spans="1:78" s="56" customFormat="1" ht="16.5" customHeight="1">
      <c r="A6" s="56" t="str">
        <f>CONCATENATE(Leyendas!$C$2)</f>
        <v>Bolivia</v>
      </c>
      <c r="B6" s="56" t="str">
        <f>CONCATENATE(Leyendas!$K$2)</f>
        <v>2020</v>
      </c>
      <c r="C6" s="58" t="s">
        <v>206</v>
      </c>
      <c r="D6" s="194"/>
      <c r="E6" s="194"/>
      <c r="F6" s="194"/>
      <c r="G6" s="194"/>
      <c r="H6" s="194"/>
      <c r="I6" s="195"/>
      <c r="J6" s="195"/>
      <c r="K6" s="248"/>
      <c r="L6" s="195"/>
      <c r="M6" s="195"/>
      <c r="N6" s="196"/>
      <c r="O6" s="196"/>
      <c r="P6" s="196"/>
      <c r="Q6" s="196"/>
      <c r="R6" s="196"/>
      <c r="S6" s="196"/>
      <c r="T6" s="249"/>
      <c r="U6" s="383"/>
      <c r="V6" s="196"/>
      <c r="W6" s="196"/>
      <c r="X6" s="196"/>
      <c r="Y6" s="197"/>
      <c r="Z6" s="197"/>
      <c r="AA6" s="197"/>
      <c r="AB6" s="197"/>
      <c r="AC6" s="197"/>
      <c r="AD6" s="62" t="str">
        <f t="shared" ref="AD6:AD57" si="0">IF(Y6=0,"",Z6/Y6)</f>
        <v/>
      </c>
      <c r="AE6" s="62" t="str">
        <f t="shared" ref="AE6:AE57" si="1">IF(Y6=0,"",AA6/Y6)</f>
        <v/>
      </c>
      <c r="AF6" s="62" t="str">
        <f t="shared" ref="AF6:AF57" si="2">IF(Y6=0,"",AB6/Y6)</f>
        <v/>
      </c>
      <c r="AG6" s="62" t="str">
        <f t="shared" ref="AG6:AG37" si="3">IF($AB6=0,"",D6/$AB6)</f>
        <v/>
      </c>
      <c r="AH6" s="62" t="str">
        <f t="shared" ref="AH6:AH37" si="4">IF($AB6=0,"",E6/$AB6)</f>
        <v/>
      </c>
      <c r="AI6" s="62" t="str">
        <f t="shared" ref="AI6:AI37" si="5">IF($AB6=0,"",F6/$AB6)</f>
        <v/>
      </c>
      <c r="AJ6" s="62" t="str">
        <f t="shared" ref="AJ6:AJ37" si="6">IF($AB6=0,"",G6/$AB6)</f>
        <v/>
      </c>
      <c r="AK6" s="62" t="str">
        <f t="shared" ref="AK6:AK37" si="7">IF($AB6=0,"",H6/$AB6)</f>
        <v/>
      </c>
      <c r="AL6" s="63" t="str">
        <f t="shared" ref="AL6:AL58" si="8">IF($Y6=0,"",AC6/$Y6)</f>
        <v/>
      </c>
      <c r="AM6" s="62" t="str">
        <f t="shared" ref="AM6:AS6" si="9">IF($Y6=0,"",N6/$Y6)</f>
        <v/>
      </c>
      <c r="AN6" s="62" t="str">
        <f t="shared" si="9"/>
        <v/>
      </c>
      <c r="AO6" s="62" t="str">
        <f t="shared" si="9"/>
        <v/>
      </c>
      <c r="AP6" s="62" t="str">
        <f t="shared" si="9"/>
        <v/>
      </c>
      <c r="AQ6" s="62" t="str">
        <f t="shared" si="9"/>
        <v/>
      </c>
      <c r="AR6" s="62" t="str">
        <f t="shared" si="9"/>
        <v/>
      </c>
      <c r="AS6" s="254" t="str">
        <f t="shared" si="9"/>
        <v/>
      </c>
      <c r="AT6" s="62" t="str">
        <f>IF($Y6=0,"",V6/$Y6)</f>
        <v/>
      </c>
      <c r="AU6" s="62" t="str">
        <f>IF($Y6=0,"",W6/$Y6)</f>
        <v/>
      </c>
      <c r="AV6" s="64"/>
      <c r="BY6" s="263" t="str">
        <f>$B8</f>
        <v>2020</v>
      </c>
      <c r="BZ6" s="263" t="str">
        <f t="shared" ref="BZ6:BZ7" si="10">$C6</f>
        <v>1</v>
      </c>
    </row>
    <row r="7" spans="1:78" s="56" customFormat="1" ht="16.5" customHeight="1">
      <c r="A7" s="56" t="str">
        <f>CONCATENATE(Leyendas!$C$2)</f>
        <v>Bolivia</v>
      </c>
      <c r="B7" s="56" t="str">
        <f>CONCATENATE(Leyendas!$K$2)</f>
        <v>2020</v>
      </c>
      <c r="C7" s="58" t="s">
        <v>207</v>
      </c>
      <c r="D7" s="194"/>
      <c r="E7" s="194"/>
      <c r="F7" s="194"/>
      <c r="G7" s="194"/>
      <c r="H7" s="194"/>
      <c r="I7" s="195"/>
      <c r="J7" s="195"/>
      <c r="K7" s="248"/>
      <c r="L7" s="195"/>
      <c r="M7" s="195"/>
      <c r="N7" s="196"/>
      <c r="O7" s="196"/>
      <c r="P7" s="196"/>
      <c r="Q7" s="196"/>
      <c r="R7" s="196"/>
      <c r="S7" s="196"/>
      <c r="T7" s="249"/>
      <c r="U7" s="383"/>
      <c r="V7" s="196"/>
      <c r="W7" s="196"/>
      <c r="X7" s="196"/>
      <c r="Y7" s="197"/>
      <c r="Z7" s="197"/>
      <c r="AA7" s="197"/>
      <c r="AB7" s="197"/>
      <c r="AC7" s="197"/>
      <c r="AD7" s="62" t="str">
        <f t="shared" si="0"/>
        <v/>
      </c>
      <c r="AE7" s="62" t="str">
        <f t="shared" si="1"/>
        <v/>
      </c>
      <c r="AF7" s="62" t="str">
        <f t="shared" si="2"/>
        <v/>
      </c>
      <c r="AG7" s="62" t="str">
        <f t="shared" si="3"/>
        <v/>
      </c>
      <c r="AH7" s="62" t="str">
        <f t="shared" si="4"/>
        <v/>
      </c>
      <c r="AI7" s="62" t="str">
        <f t="shared" si="5"/>
        <v/>
      </c>
      <c r="AJ7" s="62" t="str">
        <f t="shared" si="6"/>
        <v/>
      </c>
      <c r="AK7" s="62" t="str">
        <f t="shared" si="7"/>
        <v/>
      </c>
      <c r="AL7" s="63" t="str">
        <f t="shared" si="8"/>
        <v/>
      </c>
      <c r="AM7" s="62" t="str">
        <f t="shared" ref="AM7:AM38" si="11">IF($Y7=0,"",N7/$Y7)</f>
        <v/>
      </c>
      <c r="AN7" s="62" t="str">
        <f t="shared" ref="AN7:AN38" si="12">IF($Y7=0,"",O7/$Y7)</f>
        <v/>
      </c>
      <c r="AO7" s="62" t="str">
        <f t="shared" ref="AO7:AO38" si="13">IF($Y7=0,"",P7/$Y7)</f>
        <v/>
      </c>
      <c r="AP7" s="62" t="str">
        <f t="shared" ref="AP7:AP38" si="14">IF($Y7=0,"",Q7/$Y7)</f>
        <v/>
      </c>
      <c r="AQ7" s="62" t="str">
        <f t="shared" ref="AQ7:AQ38" si="15">IF($Y7=0,"",R7/$Y7)</f>
        <v/>
      </c>
      <c r="AR7" s="62" t="str">
        <f t="shared" ref="AR7:AR38" si="16">IF($Y7=0,"",S7/$Y7)</f>
        <v/>
      </c>
      <c r="AS7" s="254" t="str">
        <f t="shared" ref="AS7:AS57" si="17">IF($Y7=0,"",T7/$Y7)</f>
        <v/>
      </c>
      <c r="AT7" s="62" t="str">
        <f t="shared" ref="AT7:AT38" si="18">IF($Y7=0,"",V7/$Y7)</f>
        <v/>
      </c>
      <c r="AU7" s="62" t="str">
        <f t="shared" ref="AU7:AU38" si="19">IF($Y7=0,"",W7/$Y7)</f>
        <v/>
      </c>
      <c r="AV7" s="64"/>
      <c r="BY7" s="261"/>
      <c r="BZ7" s="263" t="str">
        <f t="shared" si="10"/>
        <v>2</v>
      </c>
    </row>
    <row r="8" spans="1:78" s="56" customFormat="1" ht="16.5" customHeight="1">
      <c r="A8" s="56" t="str">
        <f>CONCATENATE(Leyendas!$C$2)</f>
        <v>Bolivia</v>
      </c>
      <c r="B8" s="56" t="str">
        <f>CONCATENATE(Leyendas!$K$2)</f>
        <v>2020</v>
      </c>
      <c r="C8" s="58" t="s">
        <v>208</v>
      </c>
      <c r="D8" s="194"/>
      <c r="E8" s="194"/>
      <c r="F8" s="194"/>
      <c r="G8" s="194"/>
      <c r="H8" s="194"/>
      <c r="I8" s="195"/>
      <c r="J8" s="195"/>
      <c r="K8" s="248"/>
      <c r="L8" s="195"/>
      <c r="M8" s="195"/>
      <c r="N8" s="196"/>
      <c r="O8" s="196"/>
      <c r="P8" s="196"/>
      <c r="Q8" s="196"/>
      <c r="R8" s="196"/>
      <c r="S8" s="196"/>
      <c r="T8" s="249"/>
      <c r="U8" s="383"/>
      <c r="V8" s="196"/>
      <c r="W8" s="196"/>
      <c r="X8" s="196"/>
      <c r="Y8" s="197"/>
      <c r="Z8" s="197"/>
      <c r="AA8" s="197"/>
      <c r="AB8" s="197"/>
      <c r="AC8" s="197"/>
      <c r="AD8" s="62" t="str">
        <f t="shared" si="0"/>
        <v/>
      </c>
      <c r="AE8" s="62" t="str">
        <f t="shared" si="1"/>
        <v/>
      </c>
      <c r="AF8" s="62" t="str">
        <f t="shared" si="2"/>
        <v/>
      </c>
      <c r="AG8" s="62" t="str">
        <f t="shared" si="3"/>
        <v/>
      </c>
      <c r="AH8" s="62" t="str">
        <f t="shared" si="4"/>
        <v/>
      </c>
      <c r="AI8" s="62" t="str">
        <f t="shared" si="5"/>
        <v/>
      </c>
      <c r="AJ8" s="62" t="str">
        <f t="shared" si="6"/>
        <v/>
      </c>
      <c r="AK8" s="62" t="str">
        <f t="shared" si="7"/>
        <v/>
      </c>
      <c r="AL8" s="63" t="str">
        <f t="shared" si="8"/>
        <v/>
      </c>
      <c r="AM8" s="62" t="str">
        <f t="shared" si="11"/>
        <v/>
      </c>
      <c r="AN8" s="62" t="str">
        <f t="shared" si="12"/>
        <v/>
      </c>
      <c r="AO8" s="62" t="str">
        <f t="shared" si="13"/>
        <v/>
      </c>
      <c r="AP8" s="62" t="str">
        <f t="shared" si="14"/>
        <v/>
      </c>
      <c r="AQ8" s="62" t="str">
        <f t="shared" si="15"/>
        <v/>
      </c>
      <c r="AR8" s="62" t="str">
        <f t="shared" si="16"/>
        <v/>
      </c>
      <c r="AS8" s="254" t="str">
        <f t="shared" si="17"/>
        <v/>
      </c>
      <c r="AT8" s="62" t="str">
        <f t="shared" si="18"/>
        <v/>
      </c>
      <c r="AU8" s="62" t="str">
        <f t="shared" si="19"/>
        <v/>
      </c>
      <c r="AV8" s="64"/>
      <c r="BY8" s="261"/>
      <c r="BZ8" s="263" t="str">
        <f>$C8</f>
        <v>3</v>
      </c>
    </row>
    <row r="9" spans="1:78" s="56" customFormat="1" ht="16.5" customHeight="1">
      <c r="A9" s="56" t="str">
        <f>CONCATENATE(Leyendas!$C$2)</f>
        <v>Bolivia</v>
      </c>
      <c r="B9" s="56" t="str">
        <f>CONCATENATE(Leyendas!$K$2)</f>
        <v>2020</v>
      </c>
      <c r="C9" s="58" t="s">
        <v>209</v>
      </c>
      <c r="D9" s="194"/>
      <c r="E9" s="194"/>
      <c r="F9" s="194"/>
      <c r="G9" s="194"/>
      <c r="H9" s="194"/>
      <c r="I9" s="195"/>
      <c r="J9" s="195"/>
      <c r="K9" s="248"/>
      <c r="L9" s="195"/>
      <c r="M9" s="195"/>
      <c r="N9" s="196"/>
      <c r="O9" s="196"/>
      <c r="P9" s="196"/>
      <c r="Q9" s="196"/>
      <c r="R9" s="196"/>
      <c r="S9" s="196"/>
      <c r="T9" s="249"/>
      <c r="U9" s="383"/>
      <c r="V9" s="196"/>
      <c r="W9" s="196"/>
      <c r="X9" s="196"/>
      <c r="Y9" s="197"/>
      <c r="Z9" s="197"/>
      <c r="AA9" s="197"/>
      <c r="AB9" s="197"/>
      <c r="AC9" s="197"/>
      <c r="AD9" s="62" t="str">
        <f t="shared" si="0"/>
        <v/>
      </c>
      <c r="AE9" s="62" t="str">
        <f t="shared" si="1"/>
        <v/>
      </c>
      <c r="AF9" s="62" t="str">
        <f t="shared" si="2"/>
        <v/>
      </c>
      <c r="AG9" s="62" t="str">
        <f t="shared" si="3"/>
        <v/>
      </c>
      <c r="AH9" s="62" t="str">
        <f t="shared" si="4"/>
        <v/>
      </c>
      <c r="AI9" s="62" t="str">
        <f t="shared" si="5"/>
        <v/>
      </c>
      <c r="AJ9" s="62" t="str">
        <f t="shared" si="6"/>
        <v/>
      </c>
      <c r="AK9" s="62" t="str">
        <f t="shared" si="7"/>
        <v/>
      </c>
      <c r="AL9" s="63" t="str">
        <f t="shared" si="8"/>
        <v/>
      </c>
      <c r="AM9" s="62" t="str">
        <f t="shared" si="11"/>
        <v/>
      </c>
      <c r="AN9" s="62" t="str">
        <f t="shared" si="12"/>
        <v/>
      </c>
      <c r="AO9" s="62" t="str">
        <f t="shared" si="13"/>
        <v/>
      </c>
      <c r="AP9" s="62" t="str">
        <f t="shared" si="14"/>
        <v/>
      </c>
      <c r="AQ9" s="62" t="str">
        <f t="shared" si="15"/>
        <v/>
      </c>
      <c r="AR9" s="62" t="str">
        <f t="shared" si="16"/>
        <v/>
      </c>
      <c r="AS9" s="254" t="str">
        <f t="shared" si="17"/>
        <v/>
      </c>
      <c r="AT9" s="62" t="str">
        <f t="shared" si="18"/>
        <v/>
      </c>
      <c r="AU9" s="62" t="str">
        <f t="shared" si="19"/>
        <v/>
      </c>
      <c r="AV9" s="64"/>
      <c r="BY9" s="263"/>
      <c r="BZ9" s="263" t="str">
        <f t="shared" ref="BZ9:BZ57" si="20">$C9</f>
        <v>4</v>
      </c>
    </row>
    <row r="10" spans="1:78" s="56" customFormat="1" ht="16.5" customHeight="1">
      <c r="A10" s="56" t="str">
        <f>CONCATENATE(Leyendas!$C$2)</f>
        <v>Bolivia</v>
      </c>
      <c r="B10" s="56" t="str">
        <f>CONCATENATE(Leyendas!$K$2)</f>
        <v>2020</v>
      </c>
      <c r="C10" s="58" t="s">
        <v>210</v>
      </c>
      <c r="D10" s="110">
        <v>20</v>
      </c>
      <c r="E10" s="110">
        <v>5</v>
      </c>
      <c r="F10" s="60">
        <v>8</v>
      </c>
      <c r="G10" s="60">
        <v>5</v>
      </c>
      <c r="H10" s="249">
        <v>3</v>
      </c>
      <c r="I10" s="249">
        <v>4</v>
      </c>
      <c r="J10" s="249">
        <v>30</v>
      </c>
      <c r="K10" s="249">
        <v>6</v>
      </c>
      <c r="L10" s="249">
        <v>7</v>
      </c>
      <c r="M10" s="249">
        <v>2</v>
      </c>
      <c r="N10" s="110">
        <v>20</v>
      </c>
      <c r="O10" s="110">
        <v>5</v>
      </c>
      <c r="P10" s="60">
        <v>8</v>
      </c>
      <c r="Q10" s="60">
        <v>5</v>
      </c>
      <c r="R10" s="249">
        <v>3</v>
      </c>
      <c r="S10" s="249">
        <v>4</v>
      </c>
      <c r="T10" s="249">
        <v>30</v>
      </c>
      <c r="U10" s="383"/>
      <c r="V10" s="249">
        <v>6</v>
      </c>
      <c r="W10" s="249">
        <v>7</v>
      </c>
      <c r="X10" s="249">
        <v>2</v>
      </c>
      <c r="Y10" s="257">
        <v>50</v>
      </c>
      <c r="Z10" s="257">
        <v>20</v>
      </c>
      <c r="AA10" s="257">
        <v>15</v>
      </c>
      <c r="AB10" s="257">
        <v>10</v>
      </c>
      <c r="AC10" s="257">
        <v>5</v>
      </c>
      <c r="AD10" s="62">
        <f t="shared" si="0"/>
        <v>0.4</v>
      </c>
      <c r="AE10" s="62">
        <f t="shared" si="1"/>
        <v>0.3</v>
      </c>
      <c r="AF10" s="62">
        <f t="shared" si="2"/>
        <v>0.2</v>
      </c>
      <c r="AG10" s="62">
        <f t="shared" si="3"/>
        <v>2</v>
      </c>
      <c r="AH10" s="62">
        <f t="shared" si="4"/>
        <v>0.5</v>
      </c>
      <c r="AI10" s="62">
        <f t="shared" si="5"/>
        <v>0.8</v>
      </c>
      <c r="AJ10" s="62">
        <f t="shared" si="6"/>
        <v>0.5</v>
      </c>
      <c r="AK10" s="62">
        <f t="shared" si="7"/>
        <v>0.3</v>
      </c>
      <c r="AL10" s="63">
        <f t="shared" si="8"/>
        <v>0.1</v>
      </c>
      <c r="AM10" s="62">
        <f t="shared" si="11"/>
        <v>0.4</v>
      </c>
      <c r="AN10" s="62">
        <f t="shared" si="12"/>
        <v>0.1</v>
      </c>
      <c r="AO10" s="62">
        <f t="shared" si="13"/>
        <v>0.16</v>
      </c>
      <c r="AP10" s="62">
        <f t="shared" si="14"/>
        <v>0.1</v>
      </c>
      <c r="AQ10" s="62">
        <f t="shared" si="15"/>
        <v>0.06</v>
      </c>
      <c r="AR10" s="62">
        <f t="shared" si="16"/>
        <v>0.08</v>
      </c>
      <c r="AS10" s="254">
        <f t="shared" si="17"/>
        <v>0.6</v>
      </c>
      <c r="AT10" s="62">
        <f t="shared" si="18"/>
        <v>0.12</v>
      </c>
      <c r="AU10" s="62">
        <f t="shared" si="19"/>
        <v>0.14000000000000001</v>
      </c>
      <c r="AV10" s="64"/>
      <c r="BY10" s="263"/>
      <c r="BZ10" s="263" t="str">
        <f t="shared" si="20"/>
        <v>5</v>
      </c>
    </row>
    <row r="11" spans="1:78" s="56" customFormat="1" ht="16.5" customHeight="1">
      <c r="A11" s="56" t="str">
        <f>CONCATENATE(Leyendas!$C$2)</f>
        <v>Bolivia</v>
      </c>
      <c r="B11" s="56" t="str">
        <f>CONCATENATE(Leyendas!$K$2)</f>
        <v>2020</v>
      </c>
      <c r="C11" s="58" t="s">
        <v>211</v>
      </c>
      <c r="D11" s="110">
        <v>20</v>
      </c>
      <c r="E11" s="110">
        <v>5</v>
      </c>
      <c r="F11" s="60">
        <v>6</v>
      </c>
      <c r="G11" s="60">
        <v>5</v>
      </c>
      <c r="H11" s="249">
        <v>2</v>
      </c>
      <c r="I11" s="249">
        <v>3</v>
      </c>
      <c r="J11" s="249">
        <v>28</v>
      </c>
      <c r="K11" s="249">
        <v>6</v>
      </c>
      <c r="L11" s="249">
        <v>7</v>
      </c>
      <c r="M11" s="249">
        <v>2</v>
      </c>
      <c r="N11" s="110">
        <v>20</v>
      </c>
      <c r="O11" s="110">
        <v>5</v>
      </c>
      <c r="P11" s="60">
        <v>6</v>
      </c>
      <c r="Q11" s="60">
        <v>5</v>
      </c>
      <c r="R11" s="249">
        <v>2</v>
      </c>
      <c r="S11" s="249">
        <v>3</v>
      </c>
      <c r="T11" s="249">
        <v>28</v>
      </c>
      <c r="U11" s="383"/>
      <c r="V11" s="249">
        <v>6</v>
      </c>
      <c r="W11" s="249">
        <v>7</v>
      </c>
      <c r="X11" s="249">
        <v>2</v>
      </c>
      <c r="Y11" s="257">
        <v>50</v>
      </c>
      <c r="Z11" s="257">
        <v>20</v>
      </c>
      <c r="AA11" s="257">
        <v>15</v>
      </c>
      <c r="AB11" s="257">
        <v>10</v>
      </c>
      <c r="AC11" s="257">
        <v>5</v>
      </c>
      <c r="AD11" s="62">
        <f t="shared" si="0"/>
        <v>0.4</v>
      </c>
      <c r="AE11" s="62">
        <f t="shared" si="1"/>
        <v>0.3</v>
      </c>
      <c r="AF11" s="62">
        <f t="shared" si="2"/>
        <v>0.2</v>
      </c>
      <c r="AG11" s="62">
        <f t="shared" si="3"/>
        <v>2</v>
      </c>
      <c r="AH11" s="62">
        <f t="shared" si="4"/>
        <v>0.5</v>
      </c>
      <c r="AI11" s="62">
        <f t="shared" si="5"/>
        <v>0.6</v>
      </c>
      <c r="AJ11" s="62">
        <f t="shared" si="6"/>
        <v>0.5</v>
      </c>
      <c r="AK11" s="62">
        <f t="shared" si="7"/>
        <v>0.2</v>
      </c>
      <c r="AL11" s="63">
        <f t="shared" si="8"/>
        <v>0.1</v>
      </c>
      <c r="AM11" s="62">
        <f t="shared" si="11"/>
        <v>0.4</v>
      </c>
      <c r="AN11" s="62">
        <f t="shared" si="12"/>
        <v>0.1</v>
      </c>
      <c r="AO11" s="62">
        <f t="shared" si="13"/>
        <v>0.12</v>
      </c>
      <c r="AP11" s="62">
        <f t="shared" si="14"/>
        <v>0.1</v>
      </c>
      <c r="AQ11" s="62">
        <f t="shared" si="15"/>
        <v>0.04</v>
      </c>
      <c r="AR11" s="62">
        <f t="shared" si="16"/>
        <v>0.06</v>
      </c>
      <c r="AS11" s="254">
        <f t="shared" si="17"/>
        <v>0.56000000000000005</v>
      </c>
      <c r="AT11" s="62">
        <f t="shared" si="18"/>
        <v>0.12</v>
      </c>
      <c r="AU11" s="62">
        <f t="shared" si="19"/>
        <v>0.14000000000000001</v>
      </c>
      <c r="AV11" s="64"/>
      <c r="BY11" s="263"/>
      <c r="BZ11" s="263" t="str">
        <f t="shared" si="20"/>
        <v>6</v>
      </c>
    </row>
    <row r="12" spans="1:78" s="56" customFormat="1" ht="16.5" customHeight="1">
      <c r="A12" s="56" t="str">
        <f>CONCATENATE(Leyendas!$C$2)</f>
        <v>Bolivia</v>
      </c>
      <c r="B12" s="56" t="str">
        <f>CONCATENATE(Leyendas!$K$2)</f>
        <v>2020</v>
      </c>
      <c r="C12" s="58" t="s">
        <v>212</v>
      </c>
      <c r="D12" s="110">
        <v>15</v>
      </c>
      <c r="E12" s="110">
        <v>5</v>
      </c>
      <c r="F12" s="60">
        <v>12</v>
      </c>
      <c r="G12" s="60">
        <v>5</v>
      </c>
      <c r="H12" s="249">
        <v>1</v>
      </c>
      <c r="I12" s="249">
        <v>2</v>
      </c>
      <c r="J12" s="249">
        <v>26</v>
      </c>
      <c r="K12" s="249">
        <v>3</v>
      </c>
      <c r="L12" s="249">
        <v>7</v>
      </c>
      <c r="M12" s="249">
        <v>2</v>
      </c>
      <c r="N12" s="110">
        <v>15</v>
      </c>
      <c r="O12" s="110">
        <v>5</v>
      </c>
      <c r="P12" s="60">
        <v>12</v>
      </c>
      <c r="Q12" s="60">
        <v>5</v>
      </c>
      <c r="R12" s="249">
        <v>1</v>
      </c>
      <c r="S12" s="249">
        <v>2</v>
      </c>
      <c r="T12" s="249">
        <v>26</v>
      </c>
      <c r="U12" s="383"/>
      <c r="V12" s="249">
        <v>3</v>
      </c>
      <c r="W12" s="249">
        <v>7</v>
      </c>
      <c r="X12" s="249">
        <v>2</v>
      </c>
      <c r="Y12" s="257">
        <v>50</v>
      </c>
      <c r="Z12" s="257">
        <v>20</v>
      </c>
      <c r="AA12" s="257">
        <v>10</v>
      </c>
      <c r="AB12" s="257">
        <v>10</v>
      </c>
      <c r="AC12" s="257">
        <v>5</v>
      </c>
      <c r="AD12" s="62">
        <f t="shared" si="0"/>
        <v>0.4</v>
      </c>
      <c r="AE12" s="62">
        <f t="shared" si="1"/>
        <v>0.2</v>
      </c>
      <c r="AF12" s="62">
        <f t="shared" si="2"/>
        <v>0.2</v>
      </c>
      <c r="AG12" s="62">
        <f t="shared" si="3"/>
        <v>1.5</v>
      </c>
      <c r="AH12" s="62">
        <f t="shared" si="4"/>
        <v>0.5</v>
      </c>
      <c r="AI12" s="62">
        <f t="shared" si="5"/>
        <v>1.2</v>
      </c>
      <c r="AJ12" s="62">
        <f t="shared" si="6"/>
        <v>0.5</v>
      </c>
      <c r="AK12" s="62">
        <f t="shared" si="7"/>
        <v>0.1</v>
      </c>
      <c r="AL12" s="63">
        <f t="shared" si="8"/>
        <v>0.1</v>
      </c>
      <c r="AM12" s="62">
        <f t="shared" si="11"/>
        <v>0.3</v>
      </c>
      <c r="AN12" s="62">
        <f t="shared" si="12"/>
        <v>0.1</v>
      </c>
      <c r="AO12" s="62">
        <f t="shared" si="13"/>
        <v>0.24</v>
      </c>
      <c r="AP12" s="62">
        <f t="shared" si="14"/>
        <v>0.1</v>
      </c>
      <c r="AQ12" s="62">
        <f t="shared" si="15"/>
        <v>0.02</v>
      </c>
      <c r="AR12" s="62">
        <f t="shared" si="16"/>
        <v>0.04</v>
      </c>
      <c r="AS12" s="254">
        <f t="shared" si="17"/>
        <v>0.52</v>
      </c>
      <c r="AT12" s="62">
        <f t="shared" si="18"/>
        <v>0.06</v>
      </c>
      <c r="AU12" s="62">
        <f t="shared" si="19"/>
        <v>0.14000000000000001</v>
      </c>
      <c r="AV12" s="64"/>
      <c r="BY12" s="263"/>
      <c r="BZ12" s="263" t="str">
        <f t="shared" si="20"/>
        <v>7</v>
      </c>
    </row>
    <row r="13" spans="1:78" s="56" customFormat="1" ht="16.5" customHeight="1">
      <c r="A13" s="56" t="str">
        <f>CONCATENATE(Leyendas!$C$2)</f>
        <v>Bolivia</v>
      </c>
      <c r="B13" s="56" t="str">
        <f>CONCATENATE(Leyendas!$K$2)</f>
        <v>2020</v>
      </c>
      <c r="C13" s="58" t="s">
        <v>213</v>
      </c>
      <c r="D13" s="110">
        <v>10</v>
      </c>
      <c r="E13" s="110">
        <v>15</v>
      </c>
      <c r="F13" s="60">
        <v>15</v>
      </c>
      <c r="G13" s="60">
        <v>5</v>
      </c>
      <c r="H13" s="249">
        <v>3</v>
      </c>
      <c r="I13" s="249">
        <v>1</v>
      </c>
      <c r="J13" s="249">
        <v>24</v>
      </c>
      <c r="K13" s="249">
        <v>3</v>
      </c>
      <c r="L13" s="249">
        <v>7</v>
      </c>
      <c r="M13" s="249">
        <v>2</v>
      </c>
      <c r="N13" s="110">
        <v>10</v>
      </c>
      <c r="O13" s="110">
        <v>15</v>
      </c>
      <c r="P13" s="60">
        <v>15</v>
      </c>
      <c r="Q13" s="60">
        <v>5</v>
      </c>
      <c r="R13" s="249">
        <v>3</v>
      </c>
      <c r="S13" s="249">
        <v>1</v>
      </c>
      <c r="T13" s="249">
        <v>24</v>
      </c>
      <c r="U13" s="383"/>
      <c r="V13" s="249">
        <v>3</v>
      </c>
      <c r="W13" s="249">
        <v>7</v>
      </c>
      <c r="X13" s="249">
        <v>2</v>
      </c>
      <c r="Y13" s="257">
        <v>50</v>
      </c>
      <c r="Z13" s="257">
        <v>20</v>
      </c>
      <c r="AA13" s="257">
        <v>5</v>
      </c>
      <c r="AB13" s="257">
        <v>10</v>
      </c>
      <c r="AC13" s="257">
        <v>5</v>
      </c>
      <c r="AD13" s="62">
        <f t="shared" si="0"/>
        <v>0.4</v>
      </c>
      <c r="AE13" s="62">
        <f t="shared" si="1"/>
        <v>0.1</v>
      </c>
      <c r="AF13" s="62">
        <f t="shared" si="2"/>
        <v>0.2</v>
      </c>
      <c r="AG13" s="62">
        <f t="shared" si="3"/>
        <v>1</v>
      </c>
      <c r="AH13" s="62">
        <f t="shared" si="4"/>
        <v>1.5</v>
      </c>
      <c r="AI13" s="62">
        <f t="shared" si="5"/>
        <v>1.5</v>
      </c>
      <c r="AJ13" s="62">
        <f t="shared" si="6"/>
        <v>0.5</v>
      </c>
      <c r="AK13" s="62">
        <f t="shared" si="7"/>
        <v>0.3</v>
      </c>
      <c r="AL13" s="63">
        <f t="shared" si="8"/>
        <v>0.1</v>
      </c>
      <c r="AM13" s="62">
        <f t="shared" si="11"/>
        <v>0.2</v>
      </c>
      <c r="AN13" s="62">
        <f t="shared" si="12"/>
        <v>0.3</v>
      </c>
      <c r="AO13" s="62">
        <f t="shared" si="13"/>
        <v>0.3</v>
      </c>
      <c r="AP13" s="62">
        <f t="shared" si="14"/>
        <v>0.1</v>
      </c>
      <c r="AQ13" s="62">
        <f t="shared" si="15"/>
        <v>0.06</v>
      </c>
      <c r="AR13" s="62">
        <f t="shared" si="16"/>
        <v>0.02</v>
      </c>
      <c r="AS13" s="254">
        <f t="shared" si="17"/>
        <v>0.48</v>
      </c>
      <c r="AT13" s="62">
        <f t="shared" si="18"/>
        <v>0.06</v>
      </c>
      <c r="AU13" s="62">
        <f t="shared" si="19"/>
        <v>0.14000000000000001</v>
      </c>
      <c r="AV13" s="64"/>
      <c r="BY13" s="263"/>
      <c r="BZ13" s="263" t="str">
        <f t="shared" si="20"/>
        <v>8</v>
      </c>
    </row>
    <row r="14" spans="1:78" s="56" customFormat="1" ht="16.5" customHeight="1">
      <c r="A14" s="56" t="str">
        <f>CONCATENATE(Leyendas!$C$2)</f>
        <v>Bolivia</v>
      </c>
      <c r="B14" s="56" t="str">
        <f>CONCATENATE(Leyendas!$K$2)</f>
        <v>2020</v>
      </c>
      <c r="C14" s="58" t="s">
        <v>214</v>
      </c>
      <c r="D14" s="110">
        <v>15</v>
      </c>
      <c r="E14" s="110">
        <v>5</v>
      </c>
      <c r="F14" s="60">
        <v>4</v>
      </c>
      <c r="G14" s="60">
        <v>5</v>
      </c>
      <c r="H14" s="249">
        <v>2</v>
      </c>
      <c r="I14" s="249">
        <v>2</v>
      </c>
      <c r="J14" s="249">
        <v>26</v>
      </c>
      <c r="K14" s="249">
        <v>3</v>
      </c>
      <c r="L14" s="249">
        <v>7</v>
      </c>
      <c r="M14" s="249">
        <v>2</v>
      </c>
      <c r="N14" s="110">
        <v>15</v>
      </c>
      <c r="O14" s="110">
        <v>5</v>
      </c>
      <c r="P14" s="60">
        <v>4</v>
      </c>
      <c r="Q14" s="60">
        <v>5</v>
      </c>
      <c r="R14" s="249">
        <v>2</v>
      </c>
      <c r="S14" s="249">
        <v>2</v>
      </c>
      <c r="T14" s="249">
        <v>26</v>
      </c>
      <c r="U14" s="383"/>
      <c r="V14" s="249">
        <v>3</v>
      </c>
      <c r="W14" s="249">
        <v>7</v>
      </c>
      <c r="X14" s="249">
        <v>2</v>
      </c>
      <c r="Y14" s="257">
        <v>50</v>
      </c>
      <c r="Z14" s="257">
        <v>20</v>
      </c>
      <c r="AA14" s="257">
        <v>10</v>
      </c>
      <c r="AB14" s="257">
        <v>10</v>
      </c>
      <c r="AC14" s="257">
        <v>5</v>
      </c>
      <c r="AD14" s="62">
        <f t="shared" si="0"/>
        <v>0.4</v>
      </c>
      <c r="AE14" s="62">
        <f t="shared" si="1"/>
        <v>0.2</v>
      </c>
      <c r="AF14" s="62">
        <f t="shared" si="2"/>
        <v>0.2</v>
      </c>
      <c r="AG14" s="62">
        <f t="shared" si="3"/>
        <v>1.5</v>
      </c>
      <c r="AH14" s="62">
        <f t="shared" si="4"/>
        <v>0.5</v>
      </c>
      <c r="AI14" s="62">
        <f t="shared" si="5"/>
        <v>0.4</v>
      </c>
      <c r="AJ14" s="62">
        <f t="shared" si="6"/>
        <v>0.5</v>
      </c>
      <c r="AK14" s="62">
        <f t="shared" si="7"/>
        <v>0.2</v>
      </c>
      <c r="AL14" s="63">
        <f t="shared" si="8"/>
        <v>0.1</v>
      </c>
      <c r="AM14" s="62">
        <f t="shared" si="11"/>
        <v>0.3</v>
      </c>
      <c r="AN14" s="62">
        <f t="shared" si="12"/>
        <v>0.1</v>
      </c>
      <c r="AO14" s="62">
        <f t="shared" si="13"/>
        <v>0.08</v>
      </c>
      <c r="AP14" s="62">
        <f t="shared" si="14"/>
        <v>0.1</v>
      </c>
      <c r="AQ14" s="62">
        <f t="shared" si="15"/>
        <v>0.04</v>
      </c>
      <c r="AR14" s="62">
        <f t="shared" si="16"/>
        <v>0.04</v>
      </c>
      <c r="AS14" s="254">
        <f t="shared" si="17"/>
        <v>0.52</v>
      </c>
      <c r="AT14" s="62">
        <f t="shared" si="18"/>
        <v>0.06</v>
      </c>
      <c r="AU14" s="62">
        <f t="shared" si="19"/>
        <v>0.14000000000000001</v>
      </c>
      <c r="AV14" s="64"/>
      <c r="BY14" s="263"/>
      <c r="BZ14" s="263" t="str">
        <f t="shared" si="20"/>
        <v>9</v>
      </c>
    </row>
    <row r="15" spans="1:78" s="56" customFormat="1" ht="16.5" customHeight="1">
      <c r="A15" s="56" t="str">
        <f>CONCATENATE(Leyendas!$C$2)</f>
        <v>Bolivia</v>
      </c>
      <c r="B15" s="56" t="str">
        <f>CONCATENATE(Leyendas!$K$2)</f>
        <v>2020</v>
      </c>
      <c r="C15" s="58" t="s">
        <v>215</v>
      </c>
      <c r="D15" s="110">
        <v>20</v>
      </c>
      <c r="E15" s="110">
        <v>5</v>
      </c>
      <c r="F15" s="60">
        <v>3</v>
      </c>
      <c r="G15" s="60">
        <v>5</v>
      </c>
      <c r="H15" s="249">
        <v>1</v>
      </c>
      <c r="I15" s="249">
        <v>3</v>
      </c>
      <c r="J15" s="249">
        <v>28</v>
      </c>
      <c r="K15" s="249">
        <v>6</v>
      </c>
      <c r="L15" s="249">
        <v>7</v>
      </c>
      <c r="M15" s="249">
        <v>2</v>
      </c>
      <c r="N15" s="110">
        <v>20</v>
      </c>
      <c r="O15" s="110">
        <v>5</v>
      </c>
      <c r="P15" s="60">
        <v>3</v>
      </c>
      <c r="Q15" s="60">
        <v>5</v>
      </c>
      <c r="R15" s="249">
        <v>1</v>
      </c>
      <c r="S15" s="249">
        <v>3</v>
      </c>
      <c r="T15" s="249">
        <v>28</v>
      </c>
      <c r="U15" s="383"/>
      <c r="V15" s="249">
        <v>6</v>
      </c>
      <c r="W15" s="249">
        <v>7</v>
      </c>
      <c r="X15" s="249">
        <v>2</v>
      </c>
      <c r="Y15" s="257">
        <v>50</v>
      </c>
      <c r="Z15" s="257">
        <v>20</v>
      </c>
      <c r="AA15" s="257">
        <v>15</v>
      </c>
      <c r="AB15" s="257">
        <v>10</v>
      </c>
      <c r="AC15" s="257">
        <v>5</v>
      </c>
      <c r="AD15" s="62">
        <f t="shared" si="0"/>
        <v>0.4</v>
      </c>
      <c r="AE15" s="62">
        <f t="shared" si="1"/>
        <v>0.3</v>
      </c>
      <c r="AF15" s="62">
        <f t="shared" si="2"/>
        <v>0.2</v>
      </c>
      <c r="AG15" s="62">
        <f t="shared" si="3"/>
        <v>2</v>
      </c>
      <c r="AH15" s="62">
        <f t="shared" si="4"/>
        <v>0.5</v>
      </c>
      <c r="AI15" s="62">
        <f t="shared" si="5"/>
        <v>0.3</v>
      </c>
      <c r="AJ15" s="62">
        <f t="shared" si="6"/>
        <v>0.5</v>
      </c>
      <c r="AK15" s="62">
        <f t="shared" si="7"/>
        <v>0.1</v>
      </c>
      <c r="AL15" s="63">
        <f t="shared" si="8"/>
        <v>0.1</v>
      </c>
      <c r="AM15" s="62">
        <f t="shared" si="11"/>
        <v>0.4</v>
      </c>
      <c r="AN15" s="62">
        <f t="shared" si="12"/>
        <v>0.1</v>
      </c>
      <c r="AO15" s="62">
        <f t="shared" si="13"/>
        <v>0.06</v>
      </c>
      <c r="AP15" s="62">
        <f t="shared" si="14"/>
        <v>0.1</v>
      </c>
      <c r="AQ15" s="62">
        <f t="shared" si="15"/>
        <v>0.02</v>
      </c>
      <c r="AR15" s="62">
        <f t="shared" si="16"/>
        <v>0.06</v>
      </c>
      <c r="AS15" s="254">
        <f t="shared" si="17"/>
        <v>0.56000000000000005</v>
      </c>
      <c r="AT15" s="62">
        <f t="shared" si="18"/>
        <v>0.12</v>
      </c>
      <c r="AU15" s="62">
        <f t="shared" si="19"/>
        <v>0.14000000000000001</v>
      </c>
      <c r="AV15" s="64"/>
      <c r="BY15" s="263"/>
      <c r="BZ15" s="263" t="str">
        <f t="shared" si="20"/>
        <v>10</v>
      </c>
    </row>
    <row r="16" spans="1:78" s="56" customFormat="1" ht="16.5" customHeight="1">
      <c r="A16" s="56" t="str">
        <f>CONCATENATE(Leyendas!$C$2)</f>
        <v>Bolivia</v>
      </c>
      <c r="B16" s="56" t="str">
        <f>CONCATENATE(Leyendas!$K$2)</f>
        <v>2020</v>
      </c>
      <c r="C16" s="58" t="s">
        <v>216</v>
      </c>
      <c r="D16" s="110">
        <v>20</v>
      </c>
      <c r="E16" s="110">
        <v>5</v>
      </c>
      <c r="F16" s="60">
        <v>6</v>
      </c>
      <c r="G16" s="60">
        <v>5</v>
      </c>
      <c r="H16" s="249">
        <v>3</v>
      </c>
      <c r="I16" s="249">
        <v>4</v>
      </c>
      <c r="J16" s="249">
        <v>30</v>
      </c>
      <c r="K16" s="249">
        <v>6</v>
      </c>
      <c r="L16" s="249">
        <v>7</v>
      </c>
      <c r="M16" s="249">
        <v>2</v>
      </c>
      <c r="N16" s="110">
        <v>20</v>
      </c>
      <c r="O16" s="110">
        <v>5</v>
      </c>
      <c r="P16" s="60">
        <v>6</v>
      </c>
      <c r="Q16" s="60">
        <v>5</v>
      </c>
      <c r="R16" s="249">
        <v>3</v>
      </c>
      <c r="S16" s="249">
        <v>4</v>
      </c>
      <c r="T16" s="249">
        <v>30</v>
      </c>
      <c r="U16" s="383"/>
      <c r="V16" s="249">
        <v>6</v>
      </c>
      <c r="W16" s="249">
        <v>7</v>
      </c>
      <c r="X16" s="249">
        <v>2</v>
      </c>
      <c r="Y16" s="257">
        <v>50</v>
      </c>
      <c r="Z16" s="257">
        <v>20</v>
      </c>
      <c r="AA16" s="257">
        <v>15</v>
      </c>
      <c r="AB16" s="257">
        <v>10</v>
      </c>
      <c r="AC16" s="257">
        <v>5</v>
      </c>
      <c r="AD16" s="62">
        <f t="shared" si="0"/>
        <v>0.4</v>
      </c>
      <c r="AE16" s="62">
        <f t="shared" si="1"/>
        <v>0.3</v>
      </c>
      <c r="AF16" s="62">
        <f t="shared" si="2"/>
        <v>0.2</v>
      </c>
      <c r="AG16" s="62">
        <f t="shared" si="3"/>
        <v>2</v>
      </c>
      <c r="AH16" s="62">
        <f t="shared" si="4"/>
        <v>0.5</v>
      </c>
      <c r="AI16" s="62">
        <f t="shared" si="5"/>
        <v>0.6</v>
      </c>
      <c r="AJ16" s="62">
        <f t="shared" si="6"/>
        <v>0.5</v>
      </c>
      <c r="AK16" s="62">
        <f t="shared" si="7"/>
        <v>0.3</v>
      </c>
      <c r="AL16" s="63">
        <f t="shared" si="8"/>
        <v>0.1</v>
      </c>
      <c r="AM16" s="62">
        <f t="shared" si="11"/>
        <v>0.4</v>
      </c>
      <c r="AN16" s="62">
        <f t="shared" si="12"/>
        <v>0.1</v>
      </c>
      <c r="AO16" s="62">
        <f t="shared" si="13"/>
        <v>0.12</v>
      </c>
      <c r="AP16" s="62">
        <f t="shared" si="14"/>
        <v>0.1</v>
      </c>
      <c r="AQ16" s="62">
        <f t="shared" si="15"/>
        <v>0.06</v>
      </c>
      <c r="AR16" s="62">
        <f t="shared" si="16"/>
        <v>0.08</v>
      </c>
      <c r="AS16" s="254">
        <f t="shared" si="17"/>
        <v>0.6</v>
      </c>
      <c r="AT16" s="62">
        <f t="shared" si="18"/>
        <v>0.12</v>
      </c>
      <c r="AU16" s="62">
        <f t="shared" si="19"/>
        <v>0.14000000000000001</v>
      </c>
      <c r="AV16" s="64"/>
      <c r="BY16" s="263"/>
      <c r="BZ16" s="263" t="str">
        <f t="shared" si="20"/>
        <v>11</v>
      </c>
    </row>
    <row r="17" spans="1:78" s="56" customFormat="1" ht="16.5" customHeight="1">
      <c r="A17" s="56" t="str">
        <f>CONCATENATE(Leyendas!$C$2)</f>
        <v>Bolivia</v>
      </c>
      <c r="B17" s="56" t="str">
        <f>CONCATENATE(Leyendas!$K$2)</f>
        <v>2020</v>
      </c>
      <c r="C17" s="58" t="s">
        <v>217</v>
      </c>
      <c r="D17" s="130"/>
      <c r="E17" s="130"/>
      <c r="F17" s="130"/>
      <c r="G17" s="130"/>
      <c r="H17" s="130"/>
      <c r="I17" s="60"/>
      <c r="J17" s="196"/>
      <c r="K17" s="249"/>
      <c r="L17" s="60"/>
      <c r="M17" s="60"/>
      <c r="N17" s="60"/>
      <c r="O17" s="60"/>
      <c r="P17" s="60"/>
      <c r="Q17" s="60"/>
      <c r="R17" s="60"/>
      <c r="S17" s="60"/>
      <c r="T17" s="249"/>
      <c r="U17" s="383"/>
      <c r="V17" s="60"/>
      <c r="W17" s="60"/>
      <c r="X17" s="60"/>
      <c r="Y17" s="129"/>
      <c r="Z17" s="61"/>
      <c r="AA17" s="61"/>
      <c r="AB17" s="61"/>
      <c r="AC17" s="61"/>
      <c r="AD17" s="62" t="str">
        <f t="shared" si="0"/>
        <v/>
      </c>
      <c r="AE17" s="62" t="str">
        <f t="shared" si="1"/>
        <v/>
      </c>
      <c r="AF17" s="62" t="str">
        <f t="shared" si="2"/>
        <v/>
      </c>
      <c r="AG17" s="62" t="str">
        <f t="shared" si="3"/>
        <v/>
      </c>
      <c r="AH17" s="62" t="str">
        <f t="shared" si="4"/>
        <v/>
      </c>
      <c r="AI17" s="62" t="str">
        <f t="shared" si="5"/>
        <v/>
      </c>
      <c r="AJ17" s="62" t="str">
        <f t="shared" si="6"/>
        <v/>
      </c>
      <c r="AK17" s="62" t="str">
        <f t="shared" si="7"/>
        <v/>
      </c>
      <c r="AL17" s="63" t="str">
        <f t="shared" si="8"/>
        <v/>
      </c>
      <c r="AM17" s="62" t="str">
        <f t="shared" si="11"/>
        <v/>
      </c>
      <c r="AN17" s="62" t="str">
        <f t="shared" si="12"/>
        <v/>
      </c>
      <c r="AO17" s="62" t="str">
        <f t="shared" si="13"/>
        <v/>
      </c>
      <c r="AP17" s="62" t="str">
        <f t="shared" si="14"/>
        <v/>
      </c>
      <c r="AQ17" s="62" t="str">
        <f t="shared" si="15"/>
        <v/>
      </c>
      <c r="AR17" s="62" t="str">
        <f t="shared" si="16"/>
        <v/>
      </c>
      <c r="AS17" s="254" t="str">
        <f t="shared" si="17"/>
        <v/>
      </c>
      <c r="AT17" s="62" t="str">
        <f t="shared" si="18"/>
        <v/>
      </c>
      <c r="AU17" s="62" t="str">
        <f t="shared" si="19"/>
        <v/>
      </c>
      <c r="AV17" s="64"/>
      <c r="BY17" s="263"/>
      <c r="BZ17" s="263" t="str">
        <f t="shared" si="20"/>
        <v>12</v>
      </c>
    </row>
    <row r="18" spans="1:78" s="56" customFormat="1" ht="16.5" customHeight="1">
      <c r="A18" s="56" t="str">
        <f>CONCATENATE(Leyendas!$C$2)</f>
        <v>Bolivia</v>
      </c>
      <c r="B18" s="56" t="str">
        <f>CONCATENATE(Leyendas!$K$2)</f>
        <v>2020</v>
      </c>
      <c r="C18" s="58" t="s">
        <v>218</v>
      </c>
      <c r="D18" s="131"/>
      <c r="E18" s="131"/>
      <c r="F18" s="131"/>
      <c r="G18" s="131"/>
      <c r="H18" s="131"/>
      <c r="I18" s="60"/>
      <c r="J18" s="196"/>
      <c r="K18" s="249"/>
      <c r="L18" s="60"/>
      <c r="M18" s="60"/>
      <c r="N18" s="60"/>
      <c r="O18" s="60"/>
      <c r="P18" s="60"/>
      <c r="Q18" s="60"/>
      <c r="R18" s="60"/>
      <c r="S18" s="60"/>
      <c r="T18" s="249"/>
      <c r="U18" s="383"/>
      <c r="V18" s="60"/>
      <c r="W18" s="60"/>
      <c r="X18" s="60"/>
      <c r="Y18" s="129"/>
      <c r="Z18" s="61"/>
      <c r="AA18" s="61"/>
      <c r="AB18" s="61"/>
      <c r="AC18" s="61"/>
      <c r="AD18" s="62" t="str">
        <f t="shared" si="0"/>
        <v/>
      </c>
      <c r="AE18" s="62" t="str">
        <f t="shared" si="1"/>
        <v/>
      </c>
      <c r="AF18" s="62" t="str">
        <f t="shared" si="2"/>
        <v/>
      </c>
      <c r="AG18" s="62" t="str">
        <f t="shared" si="3"/>
        <v/>
      </c>
      <c r="AH18" s="62" t="str">
        <f t="shared" si="4"/>
        <v/>
      </c>
      <c r="AI18" s="62" t="str">
        <f t="shared" si="5"/>
        <v/>
      </c>
      <c r="AJ18" s="62" t="str">
        <f t="shared" si="6"/>
        <v/>
      </c>
      <c r="AK18" s="62" t="str">
        <f t="shared" si="7"/>
        <v/>
      </c>
      <c r="AL18" s="63" t="str">
        <f t="shared" si="8"/>
        <v/>
      </c>
      <c r="AM18" s="62" t="str">
        <f t="shared" si="11"/>
        <v/>
      </c>
      <c r="AN18" s="62" t="str">
        <f t="shared" si="12"/>
        <v/>
      </c>
      <c r="AO18" s="62" t="str">
        <f t="shared" si="13"/>
        <v/>
      </c>
      <c r="AP18" s="62" t="str">
        <f t="shared" si="14"/>
        <v/>
      </c>
      <c r="AQ18" s="62" t="str">
        <f t="shared" si="15"/>
        <v/>
      </c>
      <c r="AR18" s="62" t="str">
        <f t="shared" si="16"/>
        <v/>
      </c>
      <c r="AS18" s="254" t="str">
        <f t="shared" si="17"/>
        <v/>
      </c>
      <c r="AT18" s="62" t="str">
        <f t="shared" si="18"/>
        <v/>
      </c>
      <c r="AU18" s="62" t="str">
        <f t="shared" si="19"/>
        <v/>
      </c>
      <c r="AV18" s="64"/>
      <c r="BY18" s="263"/>
      <c r="BZ18" s="263" t="str">
        <f t="shared" si="20"/>
        <v>13</v>
      </c>
    </row>
    <row r="19" spans="1:78" s="56" customFormat="1" ht="16.5" customHeight="1">
      <c r="A19" s="56" t="str">
        <f>CONCATENATE(Leyendas!$C$2)</f>
        <v>Bolivia</v>
      </c>
      <c r="B19" s="56" t="str">
        <f>CONCATENATE(Leyendas!$K$2)</f>
        <v>2020</v>
      </c>
      <c r="C19" s="58" t="s">
        <v>219</v>
      </c>
      <c r="D19" s="130"/>
      <c r="E19" s="130"/>
      <c r="F19" s="130"/>
      <c r="G19" s="130"/>
      <c r="H19" s="130"/>
      <c r="I19" s="60"/>
      <c r="J19" s="196"/>
      <c r="K19" s="249"/>
      <c r="L19" s="60"/>
      <c r="M19" s="60"/>
      <c r="N19" s="60"/>
      <c r="O19" s="60"/>
      <c r="P19" s="60"/>
      <c r="Q19" s="60"/>
      <c r="R19" s="60"/>
      <c r="S19" s="60"/>
      <c r="T19" s="249"/>
      <c r="U19" s="383"/>
      <c r="V19" s="60"/>
      <c r="W19" s="60"/>
      <c r="X19" s="60"/>
      <c r="Y19" s="129"/>
      <c r="Z19" s="61"/>
      <c r="AA19" s="61"/>
      <c r="AB19" s="61"/>
      <c r="AC19" s="61"/>
      <c r="AD19" s="62" t="str">
        <f t="shared" si="0"/>
        <v/>
      </c>
      <c r="AE19" s="62" t="str">
        <f t="shared" si="1"/>
        <v/>
      </c>
      <c r="AF19" s="62" t="str">
        <f t="shared" si="2"/>
        <v/>
      </c>
      <c r="AG19" s="62" t="str">
        <f t="shared" si="3"/>
        <v/>
      </c>
      <c r="AH19" s="62" t="str">
        <f t="shared" si="4"/>
        <v/>
      </c>
      <c r="AI19" s="62" t="str">
        <f t="shared" si="5"/>
        <v/>
      </c>
      <c r="AJ19" s="62" t="str">
        <f t="shared" si="6"/>
        <v/>
      </c>
      <c r="AK19" s="62" t="str">
        <f t="shared" si="7"/>
        <v/>
      </c>
      <c r="AL19" s="63" t="str">
        <f t="shared" si="8"/>
        <v/>
      </c>
      <c r="AM19" s="62" t="str">
        <f t="shared" si="11"/>
        <v/>
      </c>
      <c r="AN19" s="62" t="str">
        <f t="shared" si="12"/>
        <v/>
      </c>
      <c r="AO19" s="62" t="str">
        <f t="shared" si="13"/>
        <v/>
      </c>
      <c r="AP19" s="62" t="str">
        <f t="shared" si="14"/>
        <v/>
      </c>
      <c r="AQ19" s="62" t="str">
        <f t="shared" si="15"/>
        <v/>
      </c>
      <c r="AR19" s="62" t="str">
        <f t="shared" si="16"/>
        <v/>
      </c>
      <c r="AS19" s="254" t="str">
        <f t="shared" si="17"/>
        <v/>
      </c>
      <c r="AT19" s="62" t="str">
        <f t="shared" si="18"/>
        <v/>
      </c>
      <c r="AU19" s="62" t="str">
        <f t="shared" si="19"/>
        <v/>
      </c>
      <c r="AV19" s="64"/>
      <c r="BY19" s="263"/>
      <c r="BZ19" s="263" t="str">
        <f t="shared" si="20"/>
        <v>14</v>
      </c>
    </row>
    <row r="20" spans="1:78" s="56" customFormat="1" ht="16.5" customHeight="1">
      <c r="A20" s="56" t="str">
        <f>CONCATENATE(Leyendas!$C$2)</f>
        <v>Bolivia</v>
      </c>
      <c r="B20" s="56" t="str">
        <f>CONCATENATE(Leyendas!$K$2)</f>
        <v>2020</v>
      </c>
      <c r="C20" s="58" t="s">
        <v>220</v>
      </c>
      <c r="D20" s="130"/>
      <c r="E20" s="130"/>
      <c r="F20" s="130"/>
      <c r="G20" s="130"/>
      <c r="H20" s="130"/>
      <c r="I20" s="60"/>
      <c r="J20" s="196"/>
      <c r="K20" s="249"/>
      <c r="L20" s="60"/>
      <c r="M20" s="60"/>
      <c r="N20" s="60"/>
      <c r="O20" s="60"/>
      <c r="P20" s="60"/>
      <c r="Q20" s="60"/>
      <c r="R20" s="60"/>
      <c r="S20" s="60"/>
      <c r="T20" s="249"/>
      <c r="U20" s="383"/>
      <c r="V20" s="60"/>
      <c r="W20" s="60"/>
      <c r="X20" s="60"/>
      <c r="Y20" s="129"/>
      <c r="Z20" s="61"/>
      <c r="AA20" s="61"/>
      <c r="AB20" s="61"/>
      <c r="AC20" s="61"/>
      <c r="AD20" s="62" t="str">
        <f t="shared" si="0"/>
        <v/>
      </c>
      <c r="AE20" s="62" t="str">
        <f t="shared" si="1"/>
        <v/>
      </c>
      <c r="AF20" s="62" t="str">
        <f t="shared" si="2"/>
        <v/>
      </c>
      <c r="AG20" s="62" t="str">
        <f t="shared" si="3"/>
        <v/>
      </c>
      <c r="AH20" s="62" t="str">
        <f t="shared" si="4"/>
        <v/>
      </c>
      <c r="AI20" s="62" t="str">
        <f t="shared" si="5"/>
        <v/>
      </c>
      <c r="AJ20" s="62" t="str">
        <f t="shared" si="6"/>
        <v/>
      </c>
      <c r="AK20" s="62" t="str">
        <f t="shared" si="7"/>
        <v/>
      </c>
      <c r="AL20" s="63" t="str">
        <f t="shared" si="8"/>
        <v/>
      </c>
      <c r="AM20" s="62" t="str">
        <f t="shared" si="11"/>
        <v/>
      </c>
      <c r="AN20" s="62" t="str">
        <f t="shared" si="12"/>
        <v/>
      </c>
      <c r="AO20" s="62" t="str">
        <f t="shared" si="13"/>
        <v/>
      </c>
      <c r="AP20" s="62" t="str">
        <f t="shared" si="14"/>
        <v/>
      </c>
      <c r="AQ20" s="62" t="str">
        <f t="shared" si="15"/>
        <v/>
      </c>
      <c r="AR20" s="62" t="str">
        <f t="shared" si="16"/>
        <v/>
      </c>
      <c r="AS20" s="254" t="str">
        <f t="shared" si="17"/>
        <v/>
      </c>
      <c r="AT20" s="62" t="str">
        <f t="shared" si="18"/>
        <v/>
      </c>
      <c r="AU20" s="62" t="str">
        <f t="shared" si="19"/>
        <v/>
      </c>
      <c r="AV20" s="64"/>
      <c r="BY20" s="263"/>
      <c r="BZ20" s="263" t="str">
        <f t="shared" si="20"/>
        <v>15</v>
      </c>
    </row>
    <row r="21" spans="1:78" s="128" customFormat="1" ht="16.5" customHeight="1">
      <c r="A21" s="56" t="str">
        <f>CONCATENATE(Leyendas!$C$2)</f>
        <v>Bolivia</v>
      </c>
      <c r="B21" s="56" t="str">
        <f>CONCATENATE(Leyendas!$K$2)</f>
        <v>2020</v>
      </c>
      <c r="C21" s="58" t="s">
        <v>221</v>
      </c>
      <c r="D21" s="130"/>
      <c r="E21" s="130"/>
      <c r="F21" s="130"/>
      <c r="G21" s="130"/>
      <c r="H21" s="130"/>
      <c r="I21" s="125"/>
      <c r="J21" s="217"/>
      <c r="K21" s="250"/>
      <c r="L21" s="125"/>
      <c r="M21" s="125"/>
      <c r="N21" s="125"/>
      <c r="O21" s="125"/>
      <c r="P21" s="125"/>
      <c r="Q21" s="125"/>
      <c r="R21" s="125"/>
      <c r="S21" s="125"/>
      <c r="T21" s="250"/>
      <c r="U21" s="384"/>
      <c r="V21" s="125"/>
      <c r="W21" s="125"/>
      <c r="X21" s="125"/>
      <c r="Y21" s="129"/>
      <c r="Z21" s="126"/>
      <c r="AA21" s="126"/>
      <c r="AB21" s="126"/>
      <c r="AC21" s="126"/>
      <c r="AD21" s="62" t="str">
        <f t="shared" si="0"/>
        <v/>
      </c>
      <c r="AE21" s="62" t="str">
        <f t="shared" si="1"/>
        <v/>
      </c>
      <c r="AF21" s="62" t="str">
        <f t="shared" si="2"/>
        <v/>
      </c>
      <c r="AG21" s="62" t="str">
        <f t="shared" si="3"/>
        <v/>
      </c>
      <c r="AH21" s="62" t="str">
        <f t="shared" si="4"/>
        <v/>
      </c>
      <c r="AI21" s="62" t="str">
        <f t="shared" si="5"/>
        <v/>
      </c>
      <c r="AJ21" s="62" t="str">
        <f t="shared" si="6"/>
        <v/>
      </c>
      <c r="AK21" s="62" t="str">
        <f t="shared" si="7"/>
        <v/>
      </c>
      <c r="AL21" s="63" t="str">
        <f t="shared" si="8"/>
        <v/>
      </c>
      <c r="AM21" s="62" t="str">
        <f t="shared" si="11"/>
        <v/>
      </c>
      <c r="AN21" s="62" t="str">
        <f t="shared" si="12"/>
        <v/>
      </c>
      <c r="AO21" s="62" t="str">
        <f t="shared" si="13"/>
        <v/>
      </c>
      <c r="AP21" s="62" t="str">
        <f t="shared" si="14"/>
        <v/>
      </c>
      <c r="AQ21" s="62" t="str">
        <f t="shared" si="15"/>
        <v/>
      </c>
      <c r="AR21" s="62" t="str">
        <f t="shared" si="16"/>
        <v/>
      </c>
      <c r="AS21" s="254" t="str">
        <f t="shared" si="17"/>
        <v/>
      </c>
      <c r="AT21" s="62" t="str">
        <f t="shared" si="18"/>
        <v/>
      </c>
      <c r="AU21" s="62" t="str">
        <f t="shared" si="19"/>
        <v/>
      </c>
      <c r="AV21" s="127"/>
      <c r="BY21" s="263"/>
      <c r="BZ21" s="263" t="str">
        <f t="shared" si="20"/>
        <v>16</v>
      </c>
    </row>
    <row r="22" spans="1:78" s="56" customFormat="1" ht="16.5" customHeight="1">
      <c r="A22" s="56" t="str">
        <f>CONCATENATE(Leyendas!$C$2)</f>
        <v>Bolivia</v>
      </c>
      <c r="B22" s="56" t="str">
        <f>CONCATENATE(Leyendas!$K$2)</f>
        <v>2020</v>
      </c>
      <c r="C22" s="58" t="s">
        <v>222</v>
      </c>
      <c r="D22" s="130"/>
      <c r="E22" s="130"/>
      <c r="F22" s="130"/>
      <c r="G22" s="130"/>
      <c r="H22" s="130"/>
      <c r="I22" s="60"/>
      <c r="J22" s="196"/>
      <c r="K22" s="249"/>
      <c r="L22" s="60"/>
      <c r="M22" s="60"/>
      <c r="N22" s="60"/>
      <c r="O22" s="60"/>
      <c r="P22" s="60"/>
      <c r="Q22" s="60"/>
      <c r="R22" s="60"/>
      <c r="S22" s="60"/>
      <c r="T22" s="249"/>
      <c r="U22" s="383"/>
      <c r="V22" s="60"/>
      <c r="W22" s="60"/>
      <c r="X22" s="60"/>
      <c r="Y22" s="129"/>
      <c r="Z22" s="61"/>
      <c r="AA22" s="61"/>
      <c r="AB22" s="61"/>
      <c r="AC22" s="61"/>
      <c r="AD22" s="62" t="str">
        <f t="shared" si="0"/>
        <v/>
      </c>
      <c r="AE22" s="62" t="str">
        <f t="shared" si="1"/>
        <v/>
      </c>
      <c r="AF22" s="62" t="str">
        <f t="shared" si="2"/>
        <v/>
      </c>
      <c r="AG22" s="62" t="str">
        <f t="shared" si="3"/>
        <v/>
      </c>
      <c r="AH22" s="62" t="str">
        <f t="shared" si="4"/>
        <v/>
      </c>
      <c r="AI22" s="62" t="str">
        <f t="shared" si="5"/>
        <v/>
      </c>
      <c r="AJ22" s="62" t="str">
        <f t="shared" si="6"/>
        <v/>
      </c>
      <c r="AK22" s="62" t="str">
        <f t="shared" si="7"/>
        <v/>
      </c>
      <c r="AL22" s="63" t="str">
        <f t="shared" si="8"/>
        <v/>
      </c>
      <c r="AM22" s="62" t="str">
        <f t="shared" si="11"/>
        <v/>
      </c>
      <c r="AN22" s="62" t="str">
        <f t="shared" si="12"/>
        <v/>
      </c>
      <c r="AO22" s="62" t="str">
        <f t="shared" si="13"/>
        <v/>
      </c>
      <c r="AP22" s="62" t="str">
        <f t="shared" si="14"/>
        <v/>
      </c>
      <c r="AQ22" s="62" t="str">
        <f t="shared" si="15"/>
        <v/>
      </c>
      <c r="AR22" s="62" t="str">
        <f t="shared" si="16"/>
        <v/>
      </c>
      <c r="AS22" s="254" t="str">
        <f t="shared" si="17"/>
        <v/>
      </c>
      <c r="AT22" s="62" t="str">
        <f t="shared" si="18"/>
        <v/>
      </c>
      <c r="AU22" s="62" t="str">
        <f t="shared" si="19"/>
        <v/>
      </c>
      <c r="AV22" s="64"/>
      <c r="BY22" s="263"/>
      <c r="BZ22" s="263" t="str">
        <f t="shared" si="20"/>
        <v>17</v>
      </c>
    </row>
    <row r="23" spans="1:78" s="56" customFormat="1" ht="16.5" customHeight="1">
      <c r="A23" s="56" t="str">
        <f>CONCATENATE(Leyendas!$C$2)</f>
        <v>Bolivia</v>
      </c>
      <c r="B23" s="56" t="str">
        <f>CONCATENATE(Leyendas!$K$2)</f>
        <v>2020</v>
      </c>
      <c r="C23" s="58" t="s">
        <v>223</v>
      </c>
      <c r="D23" s="130"/>
      <c r="E23" s="130"/>
      <c r="F23" s="130"/>
      <c r="G23" s="130"/>
      <c r="H23" s="130"/>
      <c r="I23" s="60"/>
      <c r="J23" s="196"/>
      <c r="K23" s="249"/>
      <c r="L23" s="60"/>
      <c r="M23" s="60"/>
      <c r="N23" s="60"/>
      <c r="O23" s="60"/>
      <c r="P23" s="60"/>
      <c r="Q23" s="60"/>
      <c r="R23" s="60"/>
      <c r="S23" s="60"/>
      <c r="T23" s="249"/>
      <c r="U23" s="383"/>
      <c r="V23" s="60"/>
      <c r="W23" s="60"/>
      <c r="X23" s="60"/>
      <c r="Y23" s="129"/>
      <c r="Z23" s="61"/>
      <c r="AA23" s="61"/>
      <c r="AB23" s="61"/>
      <c r="AC23" s="61"/>
      <c r="AD23" s="62" t="str">
        <f t="shared" si="0"/>
        <v/>
      </c>
      <c r="AE23" s="62" t="str">
        <f t="shared" si="1"/>
        <v/>
      </c>
      <c r="AF23" s="62" t="str">
        <f t="shared" si="2"/>
        <v/>
      </c>
      <c r="AG23" s="62" t="str">
        <f t="shared" si="3"/>
        <v/>
      </c>
      <c r="AH23" s="62" t="str">
        <f t="shared" si="4"/>
        <v/>
      </c>
      <c r="AI23" s="62" t="str">
        <f t="shared" si="5"/>
        <v/>
      </c>
      <c r="AJ23" s="62" t="str">
        <f t="shared" si="6"/>
        <v/>
      </c>
      <c r="AK23" s="62" t="str">
        <f t="shared" si="7"/>
        <v/>
      </c>
      <c r="AL23" s="63" t="str">
        <f t="shared" si="8"/>
        <v/>
      </c>
      <c r="AM23" s="62" t="str">
        <f t="shared" si="11"/>
        <v/>
      </c>
      <c r="AN23" s="62" t="str">
        <f t="shared" si="12"/>
        <v/>
      </c>
      <c r="AO23" s="62" t="str">
        <f t="shared" si="13"/>
        <v/>
      </c>
      <c r="AP23" s="62" t="str">
        <f t="shared" si="14"/>
        <v/>
      </c>
      <c r="AQ23" s="62" t="str">
        <f t="shared" si="15"/>
        <v/>
      </c>
      <c r="AR23" s="62" t="str">
        <f t="shared" si="16"/>
        <v/>
      </c>
      <c r="AS23" s="254" t="str">
        <f t="shared" si="17"/>
        <v/>
      </c>
      <c r="AT23" s="62" t="str">
        <f t="shared" si="18"/>
        <v/>
      </c>
      <c r="AU23" s="62" t="str">
        <f t="shared" si="19"/>
        <v/>
      </c>
      <c r="AV23" s="64"/>
      <c r="BY23" s="266"/>
      <c r="BZ23" s="263" t="str">
        <f t="shared" si="20"/>
        <v>18</v>
      </c>
    </row>
    <row r="24" spans="1:78" s="56" customFormat="1" ht="16.5" customHeight="1">
      <c r="A24" s="56" t="str">
        <f>CONCATENATE(Leyendas!$C$2)</f>
        <v>Bolivia</v>
      </c>
      <c r="B24" s="56" t="str">
        <f>CONCATENATE(Leyendas!$K$2)</f>
        <v>2020</v>
      </c>
      <c r="C24" s="58" t="s">
        <v>224</v>
      </c>
      <c r="D24" s="130"/>
      <c r="E24" s="130"/>
      <c r="F24" s="130"/>
      <c r="G24" s="130"/>
      <c r="H24" s="130"/>
      <c r="I24" s="60"/>
      <c r="J24" s="196"/>
      <c r="K24" s="249"/>
      <c r="L24" s="60"/>
      <c r="M24" s="60"/>
      <c r="N24" s="60"/>
      <c r="O24" s="60"/>
      <c r="P24" s="60"/>
      <c r="Q24" s="60"/>
      <c r="R24" s="60"/>
      <c r="S24" s="60"/>
      <c r="T24" s="249"/>
      <c r="U24" s="383"/>
      <c r="V24" s="60"/>
      <c r="W24" s="60"/>
      <c r="X24" s="60"/>
      <c r="Y24" s="129"/>
      <c r="Z24" s="61"/>
      <c r="AA24" s="61"/>
      <c r="AB24" s="61"/>
      <c r="AC24" s="61"/>
      <c r="AD24" s="62" t="str">
        <f t="shared" si="0"/>
        <v/>
      </c>
      <c r="AE24" s="62" t="str">
        <f t="shared" si="1"/>
        <v/>
      </c>
      <c r="AF24" s="62" t="str">
        <f t="shared" si="2"/>
        <v/>
      </c>
      <c r="AG24" s="62" t="str">
        <f t="shared" si="3"/>
        <v/>
      </c>
      <c r="AH24" s="62" t="str">
        <f t="shared" si="4"/>
        <v/>
      </c>
      <c r="AI24" s="62" t="str">
        <f t="shared" si="5"/>
        <v/>
      </c>
      <c r="AJ24" s="62" t="str">
        <f t="shared" si="6"/>
        <v/>
      </c>
      <c r="AK24" s="62" t="str">
        <f t="shared" si="7"/>
        <v/>
      </c>
      <c r="AL24" s="63" t="str">
        <f t="shared" si="8"/>
        <v/>
      </c>
      <c r="AM24" s="62" t="str">
        <f t="shared" si="11"/>
        <v/>
      </c>
      <c r="AN24" s="62" t="str">
        <f t="shared" si="12"/>
        <v/>
      </c>
      <c r="AO24" s="62" t="str">
        <f t="shared" si="13"/>
        <v/>
      </c>
      <c r="AP24" s="62" t="str">
        <f t="shared" si="14"/>
        <v/>
      </c>
      <c r="AQ24" s="62" t="str">
        <f t="shared" si="15"/>
        <v/>
      </c>
      <c r="AR24" s="62" t="str">
        <f t="shared" si="16"/>
        <v/>
      </c>
      <c r="AS24" s="254" t="str">
        <f t="shared" si="17"/>
        <v/>
      </c>
      <c r="AT24" s="62" t="str">
        <f t="shared" si="18"/>
        <v/>
      </c>
      <c r="AU24" s="62" t="str">
        <f t="shared" si="19"/>
        <v/>
      </c>
      <c r="AV24" s="64"/>
      <c r="BY24" s="263"/>
      <c r="BZ24" s="263" t="str">
        <f t="shared" si="20"/>
        <v>19</v>
      </c>
    </row>
    <row r="25" spans="1:78" s="56" customFormat="1" ht="16.5" customHeight="1">
      <c r="A25" s="56" t="str">
        <f>CONCATENATE(Leyendas!$C$2)</f>
        <v>Bolivia</v>
      </c>
      <c r="B25" s="56" t="str">
        <f>CONCATENATE(Leyendas!$K$2)</f>
        <v>2020</v>
      </c>
      <c r="C25" s="58" t="s">
        <v>225</v>
      </c>
      <c r="D25" s="130"/>
      <c r="E25" s="130"/>
      <c r="F25" s="130"/>
      <c r="G25" s="130"/>
      <c r="H25" s="130"/>
      <c r="I25" s="60"/>
      <c r="J25" s="196"/>
      <c r="K25" s="249"/>
      <c r="L25" s="60"/>
      <c r="M25" s="60"/>
      <c r="N25" s="60"/>
      <c r="O25" s="60"/>
      <c r="P25" s="60"/>
      <c r="Q25" s="60"/>
      <c r="R25" s="60"/>
      <c r="S25" s="60"/>
      <c r="T25" s="249"/>
      <c r="U25" s="383"/>
      <c r="V25" s="60"/>
      <c r="W25" s="60"/>
      <c r="X25" s="60"/>
      <c r="Y25" s="129"/>
      <c r="Z25" s="61"/>
      <c r="AA25" s="61"/>
      <c r="AB25" s="61"/>
      <c r="AC25" s="61"/>
      <c r="AD25" s="62" t="str">
        <f t="shared" si="0"/>
        <v/>
      </c>
      <c r="AE25" s="62" t="str">
        <f t="shared" si="1"/>
        <v/>
      </c>
      <c r="AF25" s="62" t="str">
        <f t="shared" si="2"/>
        <v/>
      </c>
      <c r="AG25" s="62" t="str">
        <f t="shared" si="3"/>
        <v/>
      </c>
      <c r="AH25" s="62" t="str">
        <f t="shared" si="4"/>
        <v/>
      </c>
      <c r="AI25" s="62" t="str">
        <f t="shared" si="5"/>
        <v/>
      </c>
      <c r="AJ25" s="62" t="str">
        <f t="shared" si="6"/>
        <v/>
      </c>
      <c r="AK25" s="62" t="str">
        <f t="shared" si="7"/>
        <v/>
      </c>
      <c r="AL25" s="63" t="str">
        <f t="shared" si="8"/>
        <v/>
      </c>
      <c r="AM25" s="62" t="str">
        <f t="shared" si="11"/>
        <v/>
      </c>
      <c r="AN25" s="62" t="str">
        <f t="shared" si="12"/>
        <v/>
      </c>
      <c r="AO25" s="62" t="str">
        <f t="shared" si="13"/>
        <v/>
      </c>
      <c r="AP25" s="62" t="str">
        <f t="shared" si="14"/>
        <v/>
      </c>
      <c r="AQ25" s="62" t="str">
        <f t="shared" si="15"/>
        <v/>
      </c>
      <c r="AR25" s="62" t="str">
        <f t="shared" si="16"/>
        <v/>
      </c>
      <c r="AS25" s="254" t="str">
        <f t="shared" si="17"/>
        <v/>
      </c>
      <c r="AT25" s="62" t="str">
        <f t="shared" si="18"/>
        <v/>
      </c>
      <c r="AU25" s="62" t="str">
        <f t="shared" si="19"/>
        <v/>
      </c>
      <c r="AV25" s="64"/>
      <c r="BY25" s="263"/>
      <c r="BZ25" s="263" t="str">
        <f t="shared" si="20"/>
        <v>20</v>
      </c>
    </row>
    <row r="26" spans="1:78" s="56" customFormat="1" ht="15">
      <c r="A26" s="56" t="str">
        <f>CONCATENATE(Leyendas!$C$2)</f>
        <v>Bolivia</v>
      </c>
      <c r="B26" s="56" t="str">
        <f>CONCATENATE(Leyendas!$K$2)</f>
        <v>2020</v>
      </c>
      <c r="C26" s="58" t="s">
        <v>226</v>
      </c>
      <c r="D26" s="130"/>
      <c r="E26" s="130"/>
      <c r="F26" s="130"/>
      <c r="G26" s="130"/>
      <c r="H26" s="130"/>
      <c r="I26" s="59"/>
      <c r="J26" s="194"/>
      <c r="K26" s="251"/>
      <c r="L26" s="59"/>
      <c r="M26" s="59"/>
      <c r="N26" s="60"/>
      <c r="O26" s="60"/>
      <c r="P26" s="60"/>
      <c r="Q26" s="60"/>
      <c r="R26" s="60"/>
      <c r="S26" s="60"/>
      <c r="T26" s="249"/>
      <c r="U26" s="383"/>
      <c r="V26" s="60"/>
      <c r="W26" s="60"/>
      <c r="X26" s="60"/>
      <c r="Y26" s="129"/>
      <c r="Z26" s="61"/>
      <c r="AA26" s="61"/>
      <c r="AB26" s="61"/>
      <c r="AC26" s="61"/>
      <c r="AD26" s="62" t="str">
        <f t="shared" si="0"/>
        <v/>
      </c>
      <c r="AE26" s="62" t="str">
        <f t="shared" si="1"/>
        <v/>
      </c>
      <c r="AF26" s="62" t="str">
        <f t="shared" si="2"/>
        <v/>
      </c>
      <c r="AG26" s="62" t="str">
        <f t="shared" si="3"/>
        <v/>
      </c>
      <c r="AH26" s="62" t="str">
        <f t="shared" si="4"/>
        <v/>
      </c>
      <c r="AI26" s="62" t="str">
        <f t="shared" si="5"/>
        <v/>
      </c>
      <c r="AJ26" s="62" t="str">
        <f t="shared" si="6"/>
        <v/>
      </c>
      <c r="AK26" s="62" t="str">
        <f t="shared" si="7"/>
        <v/>
      </c>
      <c r="AL26" s="63" t="str">
        <f t="shared" si="8"/>
        <v/>
      </c>
      <c r="AM26" s="62" t="str">
        <f t="shared" si="11"/>
        <v/>
      </c>
      <c r="AN26" s="62" t="str">
        <f t="shared" si="12"/>
        <v/>
      </c>
      <c r="AO26" s="62" t="str">
        <f t="shared" si="13"/>
        <v/>
      </c>
      <c r="AP26" s="62" t="str">
        <f t="shared" si="14"/>
        <v/>
      </c>
      <c r="AQ26" s="62" t="str">
        <f t="shared" si="15"/>
        <v/>
      </c>
      <c r="AR26" s="62" t="str">
        <f t="shared" si="16"/>
        <v/>
      </c>
      <c r="AS26" s="254" t="str">
        <f t="shared" si="17"/>
        <v/>
      </c>
      <c r="AT26" s="62" t="str">
        <f t="shared" si="18"/>
        <v/>
      </c>
      <c r="AU26" s="62" t="str">
        <f t="shared" si="19"/>
        <v/>
      </c>
      <c r="AV26" s="64"/>
      <c r="BY26" s="263"/>
      <c r="BZ26" s="263" t="str">
        <f t="shared" si="20"/>
        <v>21</v>
      </c>
    </row>
    <row r="27" spans="1:78" s="56" customFormat="1" ht="15">
      <c r="A27" s="56" t="str">
        <f>CONCATENATE(Leyendas!$C$2)</f>
        <v>Bolivia</v>
      </c>
      <c r="B27" s="56" t="str">
        <f>CONCATENATE(Leyendas!$K$2)</f>
        <v>2020</v>
      </c>
      <c r="C27" s="58" t="s">
        <v>227</v>
      </c>
      <c r="D27" s="130"/>
      <c r="E27" s="130"/>
      <c r="F27" s="132"/>
      <c r="G27" s="132"/>
      <c r="H27" s="130"/>
      <c r="I27" s="59"/>
      <c r="J27" s="194"/>
      <c r="K27" s="251"/>
      <c r="L27" s="59"/>
      <c r="M27" s="59"/>
      <c r="N27" s="60"/>
      <c r="O27" s="60"/>
      <c r="P27" s="60"/>
      <c r="Q27" s="60"/>
      <c r="R27" s="60"/>
      <c r="S27" s="60"/>
      <c r="T27" s="249"/>
      <c r="U27" s="383"/>
      <c r="V27" s="60"/>
      <c r="W27" s="60"/>
      <c r="X27" s="60"/>
      <c r="Y27" s="129"/>
      <c r="Z27" s="61"/>
      <c r="AA27" s="61"/>
      <c r="AB27" s="61"/>
      <c r="AC27" s="61"/>
      <c r="AD27" s="62" t="str">
        <f t="shared" si="0"/>
        <v/>
      </c>
      <c r="AE27" s="62" t="str">
        <f t="shared" si="1"/>
        <v/>
      </c>
      <c r="AF27" s="62" t="str">
        <f t="shared" si="2"/>
        <v/>
      </c>
      <c r="AG27" s="62" t="str">
        <f t="shared" si="3"/>
        <v/>
      </c>
      <c r="AH27" s="62" t="str">
        <f t="shared" si="4"/>
        <v/>
      </c>
      <c r="AI27" s="62" t="str">
        <f t="shared" si="5"/>
        <v/>
      </c>
      <c r="AJ27" s="62" t="str">
        <f t="shared" si="6"/>
        <v/>
      </c>
      <c r="AK27" s="62" t="str">
        <f t="shared" si="7"/>
        <v/>
      </c>
      <c r="AL27" s="63" t="str">
        <f t="shared" si="8"/>
        <v/>
      </c>
      <c r="AM27" s="62" t="str">
        <f t="shared" si="11"/>
        <v/>
      </c>
      <c r="AN27" s="62" t="str">
        <f t="shared" si="12"/>
        <v/>
      </c>
      <c r="AO27" s="62" t="str">
        <f t="shared" si="13"/>
        <v/>
      </c>
      <c r="AP27" s="62" t="str">
        <f t="shared" si="14"/>
        <v/>
      </c>
      <c r="AQ27" s="62" t="str">
        <f t="shared" si="15"/>
        <v/>
      </c>
      <c r="AR27" s="62" t="str">
        <f t="shared" si="16"/>
        <v/>
      </c>
      <c r="AS27" s="254" t="str">
        <f t="shared" si="17"/>
        <v/>
      </c>
      <c r="AT27" s="62" t="str">
        <f t="shared" si="18"/>
        <v/>
      </c>
      <c r="AU27" s="62" t="str">
        <f t="shared" si="19"/>
        <v/>
      </c>
      <c r="AV27" s="64"/>
      <c r="BY27" s="263"/>
      <c r="BZ27" s="263" t="str">
        <f t="shared" si="20"/>
        <v>22</v>
      </c>
    </row>
    <row r="28" spans="1:78" s="56" customFormat="1" ht="15">
      <c r="A28" s="56" t="str">
        <f>CONCATENATE(Leyendas!$C$2)</f>
        <v>Bolivia</v>
      </c>
      <c r="B28" s="56" t="str">
        <f>CONCATENATE(Leyendas!$K$2)</f>
        <v>2020</v>
      </c>
      <c r="C28" s="58" t="s">
        <v>228</v>
      </c>
      <c r="D28" s="130"/>
      <c r="E28" s="130"/>
      <c r="F28" s="132"/>
      <c r="G28" s="132"/>
      <c r="H28" s="130"/>
      <c r="I28" s="59"/>
      <c r="J28" s="194"/>
      <c r="K28" s="251"/>
      <c r="L28" s="59"/>
      <c r="M28" s="59"/>
      <c r="N28" s="60"/>
      <c r="O28" s="60"/>
      <c r="P28" s="60"/>
      <c r="Q28" s="60"/>
      <c r="R28" s="60"/>
      <c r="S28" s="60"/>
      <c r="T28" s="249"/>
      <c r="U28" s="383"/>
      <c r="V28" s="60"/>
      <c r="W28" s="60"/>
      <c r="X28" s="60"/>
      <c r="Y28" s="129"/>
      <c r="Z28" s="61"/>
      <c r="AA28" s="61"/>
      <c r="AB28" s="61"/>
      <c r="AC28" s="61"/>
      <c r="AD28" s="62" t="str">
        <f t="shared" si="0"/>
        <v/>
      </c>
      <c r="AE28" s="62" t="str">
        <f t="shared" si="1"/>
        <v/>
      </c>
      <c r="AF28" s="62" t="str">
        <f t="shared" si="2"/>
        <v/>
      </c>
      <c r="AG28" s="62" t="str">
        <f t="shared" si="3"/>
        <v/>
      </c>
      <c r="AH28" s="62" t="str">
        <f t="shared" si="4"/>
        <v/>
      </c>
      <c r="AI28" s="62" t="str">
        <f t="shared" si="5"/>
        <v/>
      </c>
      <c r="AJ28" s="62" t="str">
        <f t="shared" si="6"/>
        <v/>
      </c>
      <c r="AK28" s="62" t="str">
        <f t="shared" si="7"/>
        <v/>
      </c>
      <c r="AL28" s="63" t="str">
        <f t="shared" si="8"/>
        <v/>
      </c>
      <c r="AM28" s="62" t="str">
        <f t="shared" si="11"/>
        <v/>
      </c>
      <c r="AN28" s="62" t="str">
        <f t="shared" si="12"/>
        <v/>
      </c>
      <c r="AO28" s="62" t="str">
        <f t="shared" si="13"/>
        <v/>
      </c>
      <c r="AP28" s="62" t="str">
        <f t="shared" si="14"/>
        <v/>
      </c>
      <c r="AQ28" s="62" t="str">
        <f t="shared" si="15"/>
        <v/>
      </c>
      <c r="AR28" s="62" t="str">
        <f t="shared" si="16"/>
        <v/>
      </c>
      <c r="AS28" s="254" t="str">
        <f t="shared" si="17"/>
        <v/>
      </c>
      <c r="AT28" s="62" t="str">
        <f t="shared" si="18"/>
        <v/>
      </c>
      <c r="AU28" s="62" t="str">
        <f t="shared" si="19"/>
        <v/>
      </c>
      <c r="AV28" s="64"/>
      <c r="BY28" s="263"/>
      <c r="BZ28" s="263" t="str">
        <f t="shared" si="20"/>
        <v>23</v>
      </c>
    </row>
    <row r="29" spans="1:78" s="56" customFormat="1" ht="15">
      <c r="A29" s="56" t="str">
        <f>CONCATENATE(Leyendas!$C$2)</f>
        <v>Bolivia</v>
      </c>
      <c r="B29" s="56" t="str">
        <f>CONCATENATE(Leyendas!$K$2)</f>
        <v>2020</v>
      </c>
      <c r="C29" s="58" t="s">
        <v>229</v>
      </c>
      <c r="D29" s="130"/>
      <c r="E29" s="130"/>
      <c r="F29" s="132"/>
      <c r="G29" s="132"/>
      <c r="H29" s="130"/>
      <c r="I29" s="59"/>
      <c r="J29" s="194"/>
      <c r="K29" s="251"/>
      <c r="L29" s="59"/>
      <c r="M29" s="59"/>
      <c r="N29" s="60"/>
      <c r="O29" s="60"/>
      <c r="P29" s="60"/>
      <c r="Q29" s="60"/>
      <c r="R29" s="60"/>
      <c r="S29" s="60"/>
      <c r="T29" s="249"/>
      <c r="U29" s="383"/>
      <c r="V29" s="60"/>
      <c r="W29" s="60"/>
      <c r="X29" s="60"/>
      <c r="Y29" s="129"/>
      <c r="Z29" s="61"/>
      <c r="AA29" s="61"/>
      <c r="AB29" s="61"/>
      <c r="AC29" s="61"/>
      <c r="AD29" s="62" t="str">
        <f t="shared" si="0"/>
        <v/>
      </c>
      <c r="AE29" s="62" t="str">
        <f t="shared" si="1"/>
        <v/>
      </c>
      <c r="AF29" s="62" t="str">
        <f t="shared" si="2"/>
        <v/>
      </c>
      <c r="AG29" s="62" t="str">
        <f t="shared" si="3"/>
        <v/>
      </c>
      <c r="AH29" s="62" t="str">
        <f t="shared" si="4"/>
        <v/>
      </c>
      <c r="AI29" s="62" t="str">
        <f t="shared" si="5"/>
        <v/>
      </c>
      <c r="AJ29" s="62" t="str">
        <f t="shared" si="6"/>
        <v/>
      </c>
      <c r="AK29" s="62" t="str">
        <f t="shared" si="7"/>
        <v/>
      </c>
      <c r="AL29" s="63" t="str">
        <f t="shared" si="8"/>
        <v/>
      </c>
      <c r="AM29" s="62" t="str">
        <f t="shared" si="11"/>
        <v/>
      </c>
      <c r="AN29" s="62" t="str">
        <f t="shared" si="12"/>
        <v/>
      </c>
      <c r="AO29" s="62" t="str">
        <f t="shared" si="13"/>
        <v/>
      </c>
      <c r="AP29" s="62" t="str">
        <f t="shared" si="14"/>
        <v/>
      </c>
      <c r="AQ29" s="62" t="str">
        <f t="shared" si="15"/>
        <v/>
      </c>
      <c r="AR29" s="62" t="str">
        <f t="shared" si="16"/>
        <v/>
      </c>
      <c r="AS29" s="254" t="str">
        <f t="shared" si="17"/>
        <v/>
      </c>
      <c r="AT29" s="62" t="str">
        <f t="shared" si="18"/>
        <v/>
      </c>
      <c r="AU29" s="62" t="str">
        <f t="shared" si="19"/>
        <v/>
      </c>
      <c r="AV29" s="64"/>
      <c r="BY29" s="263"/>
      <c r="BZ29" s="263" t="str">
        <f t="shared" si="20"/>
        <v>24</v>
      </c>
    </row>
    <row r="30" spans="1:78" s="56" customFormat="1" ht="15">
      <c r="A30" s="56" t="str">
        <f>CONCATENATE(Leyendas!$C$2)</f>
        <v>Bolivia</v>
      </c>
      <c r="B30" s="56" t="str">
        <f>CONCATENATE(Leyendas!$K$2)</f>
        <v>2020</v>
      </c>
      <c r="C30" s="58" t="s">
        <v>230</v>
      </c>
      <c r="D30" s="130"/>
      <c r="E30" s="130"/>
      <c r="F30" s="132"/>
      <c r="G30" s="132"/>
      <c r="H30" s="130"/>
      <c r="I30" s="60"/>
      <c r="J30" s="196"/>
      <c r="K30" s="249"/>
      <c r="L30" s="60"/>
      <c r="M30" s="60"/>
      <c r="N30" s="60"/>
      <c r="O30" s="60"/>
      <c r="P30" s="60"/>
      <c r="Q30" s="60"/>
      <c r="R30" s="60"/>
      <c r="S30" s="60"/>
      <c r="T30" s="249"/>
      <c r="U30" s="383"/>
      <c r="V30" s="60"/>
      <c r="W30" s="60"/>
      <c r="X30" s="60"/>
      <c r="Y30" s="129"/>
      <c r="Z30" s="61"/>
      <c r="AA30" s="61"/>
      <c r="AB30" s="61"/>
      <c r="AC30" s="61"/>
      <c r="AD30" s="62" t="str">
        <f t="shared" si="0"/>
        <v/>
      </c>
      <c r="AE30" s="62" t="str">
        <f t="shared" si="1"/>
        <v/>
      </c>
      <c r="AF30" s="62" t="str">
        <f t="shared" si="2"/>
        <v/>
      </c>
      <c r="AG30" s="62" t="str">
        <f t="shared" si="3"/>
        <v/>
      </c>
      <c r="AH30" s="62" t="str">
        <f t="shared" si="4"/>
        <v/>
      </c>
      <c r="AI30" s="62" t="str">
        <f t="shared" si="5"/>
        <v/>
      </c>
      <c r="AJ30" s="62" t="str">
        <f t="shared" si="6"/>
        <v/>
      </c>
      <c r="AK30" s="62" t="str">
        <f t="shared" si="7"/>
        <v/>
      </c>
      <c r="AL30" s="63" t="str">
        <f t="shared" si="8"/>
        <v/>
      </c>
      <c r="AM30" s="62" t="str">
        <f t="shared" si="11"/>
        <v/>
      </c>
      <c r="AN30" s="62" t="str">
        <f t="shared" si="12"/>
        <v/>
      </c>
      <c r="AO30" s="62" t="str">
        <f t="shared" si="13"/>
        <v/>
      </c>
      <c r="AP30" s="62" t="str">
        <f t="shared" si="14"/>
        <v/>
      </c>
      <c r="AQ30" s="62" t="str">
        <f t="shared" si="15"/>
        <v/>
      </c>
      <c r="AR30" s="62" t="str">
        <f t="shared" si="16"/>
        <v/>
      </c>
      <c r="AS30" s="254" t="str">
        <f t="shared" si="17"/>
        <v/>
      </c>
      <c r="AT30" s="62" t="str">
        <f t="shared" si="18"/>
        <v/>
      </c>
      <c r="AU30" s="62" t="str">
        <f t="shared" si="19"/>
        <v/>
      </c>
      <c r="AV30" s="64"/>
      <c r="BY30" s="263"/>
      <c r="BZ30" s="263" t="str">
        <f t="shared" si="20"/>
        <v>25</v>
      </c>
    </row>
    <row r="31" spans="1:78" s="56" customFormat="1" ht="15">
      <c r="A31" s="56" t="str">
        <f>CONCATENATE(Leyendas!$C$2)</f>
        <v>Bolivia</v>
      </c>
      <c r="B31" s="56" t="str">
        <f>CONCATENATE(Leyendas!$K$2)</f>
        <v>2020</v>
      </c>
      <c r="C31" s="58" t="s">
        <v>231</v>
      </c>
      <c r="D31" s="130"/>
      <c r="E31" s="130"/>
      <c r="F31" s="130"/>
      <c r="G31" s="130"/>
      <c r="H31" s="130"/>
      <c r="I31" s="60"/>
      <c r="J31" s="196"/>
      <c r="K31" s="249"/>
      <c r="L31" s="60"/>
      <c r="M31" s="60"/>
      <c r="N31" s="60"/>
      <c r="O31" s="60"/>
      <c r="P31" s="60"/>
      <c r="Q31" s="60"/>
      <c r="R31" s="60"/>
      <c r="S31" s="60"/>
      <c r="T31" s="249"/>
      <c r="U31" s="383"/>
      <c r="V31" s="60"/>
      <c r="W31" s="60"/>
      <c r="X31" s="60"/>
      <c r="Y31" s="129"/>
      <c r="Z31" s="61"/>
      <c r="AA31" s="61"/>
      <c r="AB31" s="61"/>
      <c r="AC31" s="61"/>
      <c r="AD31" s="62" t="str">
        <f t="shared" si="0"/>
        <v/>
      </c>
      <c r="AE31" s="62" t="str">
        <f t="shared" si="1"/>
        <v/>
      </c>
      <c r="AF31" s="62" t="str">
        <f t="shared" si="2"/>
        <v/>
      </c>
      <c r="AG31" s="62" t="str">
        <f t="shared" si="3"/>
        <v/>
      </c>
      <c r="AH31" s="62" t="str">
        <f t="shared" si="4"/>
        <v/>
      </c>
      <c r="AI31" s="62" t="str">
        <f t="shared" si="5"/>
        <v/>
      </c>
      <c r="AJ31" s="62" t="str">
        <f t="shared" si="6"/>
        <v/>
      </c>
      <c r="AK31" s="62" t="str">
        <f t="shared" si="7"/>
        <v/>
      </c>
      <c r="AL31" s="63" t="str">
        <f t="shared" si="8"/>
        <v/>
      </c>
      <c r="AM31" s="62" t="str">
        <f t="shared" si="11"/>
        <v/>
      </c>
      <c r="AN31" s="62" t="str">
        <f t="shared" si="12"/>
        <v/>
      </c>
      <c r="AO31" s="62" t="str">
        <f t="shared" si="13"/>
        <v/>
      </c>
      <c r="AP31" s="62" t="str">
        <f t="shared" si="14"/>
        <v/>
      </c>
      <c r="AQ31" s="62" t="str">
        <f t="shared" si="15"/>
        <v/>
      </c>
      <c r="AR31" s="62" t="str">
        <f t="shared" si="16"/>
        <v/>
      </c>
      <c r="AS31" s="254" t="str">
        <f t="shared" si="17"/>
        <v/>
      </c>
      <c r="AT31" s="62" t="str">
        <f t="shared" si="18"/>
        <v/>
      </c>
      <c r="AU31" s="62" t="str">
        <f t="shared" si="19"/>
        <v/>
      </c>
      <c r="AV31" s="64"/>
      <c r="BY31" s="263"/>
      <c r="BZ31" s="263" t="str">
        <f t="shared" si="20"/>
        <v>26</v>
      </c>
    </row>
    <row r="32" spans="1:78" s="56" customFormat="1" ht="15">
      <c r="A32" s="56" t="str">
        <f>CONCATENATE(Leyendas!$C$2)</f>
        <v>Bolivia</v>
      </c>
      <c r="B32" s="56" t="str">
        <f>CONCATENATE(Leyendas!$K$2)</f>
        <v>2020</v>
      </c>
      <c r="C32" s="58" t="s">
        <v>232</v>
      </c>
      <c r="D32" s="130"/>
      <c r="E32" s="130"/>
      <c r="F32" s="130"/>
      <c r="G32" s="130"/>
      <c r="H32" s="130"/>
      <c r="I32" s="60"/>
      <c r="J32" s="196"/>
      <c r="K32" s="249"/>
      <c r="L32" s="60"/>
      <c r="M32" s="60"/>
      <c r="N32" s="60"/>
      <c r="O32" s="60"/>
      <c r="P32" s="60"/>
      <c r="Q32" s="60"/>
      <c r="R32" s="60"/>
      <c r="S32" s="60"/>
      <c r="T32" s="249"/>
      <c r="U32" s="383"/>
      <c r="V32" s="60"/>
      <c r="W32" s="60"/>
      <c r="X32" s="60"/>
      <c r="Y32" s="129"/>
      <c r="Z32" s="61"/>
      <c r="AA32" s="61"/>
      <c r="AB32" s="61"/>
      <c r="AC32" s="61"/>
      <c r="AD32" s="62" t="str">
        <f t="shared" si="0"/>
        <v/>
      </c>
      <c r="AE32" s="62" t="str">
        <f t="shared" si="1"/>
        <v/>
      </c>
      <c r="AF32" s="62" t="str">
        <f t="shared" si="2"/>
        <v/>
      </c>
      <c r="AG32" s="62" t="str">
        <f t="shared" si="3"/>
        <v/>
      </c>
      <c r="AH32" s="62" t="str">
        <f t="shared" si="4"/>
        <v/>
      </c>
      <c r="AI32" s="62" t="str">
        <f t="shared" si="5"/>
        <v/>
      </c>
      <c r="AJ32" s="62" t="str">
        <f t="shared" si="6"/>
        <v/>
      </c>
      <c r="AK32" s="62" t="str">
        <f t="shared" si="7"/>
        <v/>
      </c>
      <c r="AL32" s="63" t="str">
        <f t="shared" si="8"/>
        <v/>
      </c>
      <c r="AM32" s="62" t="str">
        <f t="shared" si="11"/>
        <v/>
      </c>
      <c r="AN32" s="62" t="str">
        <f t="shared" si="12"/>
        <v/>
      </c>
      <c r="AO32" s="62" t="str">
        <f t="shared" si="13"/>
        <v/>
      </c>
      <c r="AP32" s="62" t="str">
        <f t="shared" si="14"/>
        <v/>
      </c>
      <c r="AQ32" s="62" t="str">
        <f t="shared" si="15"/>
        <v/>
      </c>
      <c r="AR32" s="62" t="str">
        <f t="shared" si="16"/>
        <v/>
      </c>
      <c r="AS32" s="254" t="str">
        <f t="shared" si="17"/>
        <v/>
      </c>
      <c r="AT32" s="62" t="str">
        <f t="shared" si="18"/>
        <v/>
      </c>
      <c r="AU32" s="62" t="str">
        <f t="shared" si="19"/>
        <v/>
      </c>
      <c r="AV32" s="64"/>
      <c r="BY32" s="263"/>
      <c r="BZ32" s="263" t="str">
        <f t="shared" si="20"/>
        <v>27</v>
      </c>
    </row>
    <row r="33" spans="1:78" ht="15">
      <c r="A33" s="56" t="str">
        <f>CONCATENATE(Leyendas!$C$2)</f>
        <v>Bolivia</v>
      </c>
      <c r="B33" s="56" t="str">
        <f>CONCATENATE(Leyendas!$K$2)</f>
        <v>2020</v>
      </c>
      <c r="C33" s="58" t="s">
        <v>233</v>
      </c>
      <c r="D33" s="130"/>
      <c r="E33" s="130"/>
      <c r="F33" s="130"/>
      <c r="G33" s="130"/>
      <c r="H33" s="130"/>
      <c r="I33" s="60"/>
      <c r="J33" s="196"/>
      <c r="K33" s="249"/>
      <c r="L33" s="60"/>
      <c r="M33" s="60"/>
      <c r="N33" s="60"/>
      <c r="O33" s="60"/>
      <c r="P33" s="60"/>
      <c r="Q33" s="60"/>
      <c r="R33" s="60"/>
      <c r="S33" s="60"/>
      <c r="T33" s="249"/>
      <c r="U33" s="383"/>
      <c r="V33" s="60"/>
      <c r="W33" s="60"/>
      <c r="X33" s="60"/>
      <c r="Y33" s="129"/>
      <c r="Z33" s="61"/>
      <c r="AA33" s="61"/>
      <c r="AB33" s="61"/>
      <c r="AC33" s="61"/>
      <c r="AD33" s="62" t="str">
        <f t="shared" si="0"/>
        <v/>
      </c>
      <c r="AE33" s="62" t="str">
        <f t="shared" si="1"/>
        <v/>
      </c>
      <c r="AF33" s="62" t="str">
        <f t="shared" si="2"/>
        <v/>
      </c>
      <c r="AG33" s="62" t="str">
        <f t="shared" si="3"/>
        <v/>
      </c>
      <c r="AH33" s="62" t="str">
        <f t="shared" si="4"/>
        <v/>
      </c>
      <c r="AI33" s="62" t="str">
        <f t="shared" si="5"/>
        <v/>
      </c>
      <c r="AJ33" s="62" t="str">
        <f t="shared" si="6"/>
        <v/>
      </c>
      <c r="AK33" s="62" t="str">
        <f t="shared" si="7"/>
        <v/>
      </c>
      <c r="AL33" s="63" t="str">
        <f t="shared" si="8"/>
        <v/>
      </c>
      <c r="AM33" s="62" t="str">
        <f t="shared" si="11"/>
        <v/>
      </c>
      <c r="AN33" s="62" t="str">
        <f t="shared" si="12"/>
        <v/>
      </c>
      <c r="AO33" s="62" t="str">
        <f t="shared" si="13"/>
        <v/>
      </c>
      <c r="AP33" s="62" t="str">
        <f t="shared" si="14"/>
        <v/>
      </c>
      <c r="AQ33" s="62" t="str">
        <f t="shared" si="15"/>
        <v/>
      </c>
      <c r="AR33" s="62" t="str">
        <f t="shared" si="16"/>
        <v/>
      </c>
      <c r="AS33" s="254" t="str">
        <f t="shared" si="17"/>
        <v/>
      </c>
      <c r="AT33" s="62" t="str">
        <f t="shared" si="18"/>
        <v/>
      </c>
      <c r="AU33" s="62" t="str">
        <f t="shared" si="19"/>
        <v/>
      </c>
      <c r="AV33" s="64"/>
      <c r="BY33" s="263"/>
      <c r="BZ33" s="263" t="str">
        <f t="shared" si="20"/>
        <v>28</v>
      </c>
    </row>
    <row r="34" spans="1:78" ht="15">
      <c r="A34" s="56" t="str">
        <f>CONCATENATE(Leyendas!$C$2)</f>
        <v>Bolivia</v>
      </c>
      <c r="B34" s="56" t="str">
        <f>CONCATENATE(Leyendas!$K$2)</f>
        <v>2020</v>
      </c>
      <c r="C34" s="58" t="s">
        <v>234</v>
      </c>
      <c r="D34" s="130"/>
      <c r="E34" s="130"/>
      <c r="F34" s="130"/>
      <c r="G34" s="130"/>
      <c r="H34" s="130"/>
      <c r="I34" s="60"/>
      <c r="J34" s="196"/>
      <c r="K34" s="249"/>
      <c r="L34" s="60"/>
      <c r="M34" s="60"/>
      <c r="N34" s="60"/>
      <c r="O34" s="60"/>
      <c r="P34" s="60"/>
      <c r="Q34" s="60"/>
      <c r="R34" s="60"/>
      <c r="S34" s="60"/>
      <c r="T34" s="249"/>
      <c r="U34" s="383"/>
      <c r="V34" s="60"/>
      <c r="W34" s="60"/>
      <c r="X34" s="60"/>
      <c r="Y34" s="129"/>
      <c r="Z34" s="61"/>
      <c r="AA34" s="61"/>
      <c r="AB34" s="61"/>
      <c r="AC34" s="61"/>
      <c r="AD34" s="62" t="str">
        <f t="shared" si="0"/>
        <v/>
      </c>
      <c r="AE34" s="62" t="str">
        <f t="shared" si="1"/>
        <v/>
      </c>
      <c r="AF34" s="62" t="str">
        <f t="shared" si="2"/>
        <v/>
      </c>
      <c r="AG34" s="62" t="str">
        <f t="shared" si="3"/>
        <v/>
      </c>
      <c r="AH34" s="62" t="str">
        <f t="shared" si="4"/>
        <v/>
      </c>
      <c r="AI34" s="62" t="str">
        <f t="shared" si="5"/>
        <v/>
      </c>
      <c r="AJ34" s="62" t="str">
        <f t="shared" si="6"/>
        <v/>
      </c>
      <c r="AK34" s="62" t="str">
        <f t="shared" si="7"/>
        <v/>
      </c>
      <c r="AL34" s="63" t="str">
        <f t="shared" si="8"/>
        <v/>
      </c>
      <c r="AM34" s="62" t="str">
        <f t="shared" si="11"/>
        <v/>
      </c>
      <c r="AN34" s="62" t="str">
        <f t="shared" si="12"/>
        <v/>
      </c>
      <c r="AO34" s="62" t="str">
        <f t="shared" si="13"/>
        <v/>
      </c>
      <c r="AP34" s="62" t="str">
        <f t="shared" si="14"/>
        <v/>
      </c>
      <c r="AQ34" s="62" t="str">
        <f t="shared" si="15"/>
        <v/>
      </c>
      <c r="AR34" s="62" t="str">
        <f t="shared" si="16"/>
        <v/>
      </c>
      <c r="AS34" s="254" t="str">
        <f t="shared" si="17"/>
        <v/>
      </c>
      <c r="AT34" s="62" t="str">
        <f t="shared" si="18"/>
        <v/>
      </c>
      <c r="AU34" s="62" t="str">
        <f t="shared" si="19"/>
        <v/>
      </c>
      <c r="AV34" s="64"/>
      <c r="BY34" s="263"/>
      <c r="BZ34" s="263" t="str">
        <f t="shared" si="20"/>
        <v>29</v>
      </c>
    </row>
    <row r="35" spans="1:78" ht="15">
      <c r="A35" s="56" t="str">
        <f>CONCATENATE(Leyendas!$C$2)</f>
        <v>Bolivia</v>
      </c>
      <c r="B35" s="56" t="str">
        <f>CONCATENATE(Leyendas!$K$2)</f>
        <v>2020</v>
      </c>
      <c r="C35" s="58" t="s">
        <v>235</v>
      </c>
      <c r="D35" s="130"/>
      <c r="E35" s="130"/>
      <c r="F35" s="130"/>
      <c r="G35" s="130"/>
      <c r="H35" s="130"/>
      <c r="I35" s="60"/>
      <c r="J35" s="196"/>
      <c r="K35" s="249"/>
      <c r="L35" s="60"/>
      <c r="M35" s="60"/>
      <c r="N35" s="60"/>
      <c r="O35" s="60"/>
      <c r="P35" s="60"/>
      <c r="Q35" s="60"/>
      <c r="R35" s="60"/>
      <c r="S35" s="60"/>
      <c r="T35" s="249"/>
      <c r="U35" s="383"/>
      <c r="V35" s="60"/>
      <c r="W35" s="60"/>
      <c r="X35" s="60"/>
      <c r="Y35" s="129"/>
      <c r="Z35" s="61"/>
      <c r="AA35" s="61"/>
      <c r="AB35" s="61"/>
      <c r="AC35" s="61"/>
      <c r="AD35" s="62" t="str">
        <f t="shared" si="0"/>
        <v/>
      </c>
      <c r="AE35" s="62" t="str">
        <f t="shared" si="1"/>
        <v/>
      </c>
      <c r="AF35" s="62" t="str">
        <f t="shared" si="2"/>
        <v/>
      </c>
      <c r="AG35" s="62" t="str">
        <f t="shared" si="3"/>
        <v/>
      </c>
      <c r="AH35" s="62" t="str">
        <f t="shared" si="4"/>
        <v/>
      </c>
      <c r="AI35" s="62" t="str">
        <f t="shared" si="5"/>
        <v/>
      </c>
      <c r="AJ35" s="62" t="str">
        <f t="shared" si="6"/>
        <v/>
      </c>
      <c r="AK35" s="62" t="str">
        <f t="shared" si="7"/>
        <v/>
      </c>
      <c r="AL35" s="63" t="str">
        <f t="shared" si="8"/>
        <v/>
      </c>
      <c r="AM35" s="62" t="str">
        <f t="shared" si="11"/>
        <v/>
      </c>
      <c r="AN35" s="62" t="str">
        <f t="shared" si="12"/>
        <v/>
      </c>
      <c r="AO35" s="62" t="str">
        <f t="shared" si="13"/>
        <v/>
      </c>
      <c r="AP35" s="62" t="str">
        <f t="shared" si="14"/>
        <v/>
      </c>
      <c r="AQ35" s="62" t="str">
        <f t="shared" si="15"/>
        <v/>
      </c>
      <c r="AR35" s="62" t="str">
        <f t="shared" si="16"/>
        <v/>
      </c>
      <c r="AS35" s="254" t="str">
        <f t="shared" si="17"/>
        <v/>
      </c>
      <c r="AT35" s="62" t="str">
        <f t="shared" si="18"/>
        <v/>
      </c>
      <c r="AU35" s="62" t="str">
        <f t="shared" si="19"/>
        <v/>
      </c>
      <c r="AV35" s="64"/>
      <c r="BY35" s="263"/>
      <c r="BZ35" s="263" t="str">
        <f t="shared" si="20"/>
        <v>30</v>
      </c>
    </row>
    <row r="36" spans="1:78" ht="15">
      <c r="A36" s="56" t="str">
        <f>CONCATENATE(Leyendas!$C$2)</f>
        <v>Bolivia</v>
      </c>
      <c r="B36" s="56" t="str">
        <f>CONCATENATE(Leyendas!$K$2)</f>
        <v>2020</v>
      </c>
      <c r="C36" s="58" t="s">
        <v>236</v>
      </c>
      <c r="D36" s="130"/>
      <c r="E36" s="130"/>
      <c r="F36" s="130"/>
      <c r="G36" s="130"/>
      <c r="H36" s="130"/>
      <c r="I36" s="60"/>
      <c r="J36" s="196"/>
      <c r="K36" s="249"/>
      <c r="L36" s="60"/>
      <c r="M36" s="60"/>
      <c r="N36" s="60"/>
      <c r="O36" s="60"/>
      <c r="P36" s="60"/>
      <c r="Q36" s="60"/>
      <c r="R36" s="60"/>
      <c r="S36" s="60"/>
      <c r="T36" s="249"/>
      <c r="U36" s="383"/>
      <c r="V36" s="60"/>
      <c r="W36" s="60"/>
      <c r="X36" s="60"/>
      <c r="Y36" s="129"/>
      <c r="Z36" s="61"/>
      <c r="AA36" s="61"/>
      <c r="AB36" s="61"/>
      <c r="AC36" s="61"/>
      <c r="AD36" s="62" t="str">
        <f t="shared" si="0"/>
        <v/>
      </c>
      <c r="AE36" s="62" t="str">
        <f t="shared" si="1"/>
        <v/>
      </c>
      <c r="AF36" s="62" t="str">
        <f t="shared" si="2"/>
        <v/>
      </c>
      <c r="AG36" s="62" t="str">
        <f t="shared" si="3"/>
        <v/>
      </c>
      <c r="AH36" s="62" t="str">
        <f t="shared" si="4"/>
        <v/>
      </c>
      <c r="AI36" s="62" t="str">
        <f t="shared" si="5"/>
        <v/>
      </c>
      <c r="AJ36" s="62" t="str">
        <f t="shared" si="6"/>
        <v/>
      </c>
      <c r="AK36" s="62" t="str">
        <f t="shared" si="7"/>
        <v/>
      </c>
      <c r="AL36" s="63" t="str">
        <f t="shared" si="8"/>
        <v/>
      </c>
      <c r="AM36" s="62" t="str">
        <f t="shared" si="11"/>
        <v/>
      </c>
      <c r="AN36" s="62" t="str">
        <f t="shared" si="12"/>
        <v/>
      </c>
      <c r="AO36" s="62" t="str">
        <f t="shared" si="13"/>
        <v/>
      </c>
      <c r="AP36" s="62" t="str">
        <f t="shared" si="14"/>
        <v/>
      </c>
      <c r="AQ36" s="62" t="str">
        <f t="shared" si="15"/>
        <v/>
      </c>
      <c r="AR36" s="62" t="str">
        <f t="shared" si="16"/>
        <v/>
      </c>
      <c r="AS36" s="254" t="str">
        <f t="shared" si="17"/>
        <v/>
      </c>
      <c r="AT36" s="62" t="str">
        <f t="shared" si="18"/>
        <v/>
      </c>
      <c r="AU36" s="62" t="str">
        <f t="shared" si="19"/>
        <v/>
      </c>
      <c r="AV36" s="64"/>
      <c r="BY36" s="263"/>
      <c r="BZ36" s="263" t="str">
        <f t="shared" si="20"/>
        <v>31</v>
      </c>
    </row>
    <row r="37" spans="1:78" ht="15">
      <c r="A37" s="56" t="str">
        <f>CONCATENATE(Leyendas!$C$2)</f>
        <v>Bolivia</v>
      </c>
      <c r="B37" s="56" t="str">
        <f>CONCATENATE(Leyendas!$K$2)</f>
        <v>2020</v>
      </c>
      <c r="C37" s="58" t="s">
        <v>237</v>
      </c>
      <c r="D37" s="130"/>
      <c r="E37" s="130"/>
      <c r="F37" s="130"/>
      <c r="G37" s="130"/>
      <c r="H37" s="130"/>
      <c r="I37" s="60"/>
      <c r="J37" s="196"/>
      <c r="K37" s="249"/>
      <c r="L37" s="60"/>
      <c r="M37" s="60"/>
      <c r="N37" s="60"/>
      <c r="O37" s="60"/>
      <c r="P37" s="60"/>
      <c r="Q37" s="60"/>
      <c r="R37" s="60"/>
      <c r="S37" s="60"/>
      <c r="T37" s="249"/>
      <c r="U37" s="383"/>
      <c r="V37" s="60"/>
      <c r="W37" s="60"/>
      <c r="X37" s="60"/>
      <c r="Y37" s="129"/>
      <c r="Z37" s="61"/>
      <c r="AA37" s="61"/>
      <c r="AB37" s="61"/>
      <c r="AC37" s="61"/>
      <c r="AD37" s="62" t="str">
        <f t="shared" si="0"/>
        <v/>
      </c>
      <c r="AE37" s="62" t="str">
        <f t="shared" si="1"/>
        <v/>
      </c>
      <c r="AF37" s="62" t="str">
        <f t="shared" si="2"/>
        <v/>
      </c>
      <c r="AG37" s="62" t="str">
        <f t="shared" si="3"/>
        <v/>
      </c>
      <c r="AH37" s="62" t="str">
        <f t="shared" si="4"/>
        <v/>
      </c>
      <c r="AI37" s="62" t="str">
        <f t="shared" si="5"/>
        <v/>
      </c>
      <c r="AJ37" s="62" t="str">
        <f t="shared" si="6"/>
        <v/>
      </c>
      <c r="AK37" s="62" t="str">
        <f t="shared" si="7"/>
        <v/>
      </c>
      <c r="AL37" s="63" t="str">
        <f t="shared" si="8"/>
        <v/>
      </c>
      <c r="AM37" s="62" t="str">
        <f t="shared" si="11"/>
        <v/>
      </c>
      <c r="AN37" s="62" t="str">
        <f t="shared" si="12"/>
        <v/>
      </c>
      <c r="AO37" s="62" t="str">
        <f t="shared" si="13"/>
        <v/>
      </c>
      <c r="AP37" s="62" t="str">
        <f t="shared" si="14"/>
        <v/>
      </c>
      <c r="AQ37" s="62" t="str">
        <f t="shared" si="15"/>
        <v/>
      </c>
      <c r="AR37" s="62" t="str">
        <f t="shared" si="16"/>
        <v/>
      </c>
      <c r="AS37" s="254" t="str">
        <f t="shared" si="17"/>
        <v/>
      </c>
      <c r="AT37" s="62" t="str">
        <f t="shared" si="18"/>
        <v/>
      </c>
      <c r="AU37" s="62" t="str">
        <f t="shared" si="19"/>
        <v/>
      </c>
      <c r="AV37" s="64"/>
      <c r="BY37" s="263"/>
      <c r="BZ37" s="263" t="str">
        <f t="shared" si="20"/>
        <v>32</v>
      </c>
    </row>
    <row r="38" spans="1:78" ht="15">
      <c r="A38" s="56" t="str">
        <f>CONCATENATE(Leyendas!$C$2)</f>
        <v>Bolivia</v>
      </c>
      <c r="B38" s="56" t="str">
        <f>CONCATENATE(Leyendas!$K$2)</f>
        <v>2020</v>
      </c>
      <c r="C38" s="58" t="s">
        <v>238</v>
      </c>
      <c r="D38" s="130"/>
      <c r="E38" s="130"/>
      <c r="F38" s="130"/>
      <c r="G38" s="130"/>
      <c r="H38" s="130"/>
      <c r="I38" s="60"/>
      <c r="J38" s="196"/>
      <c r="K38" s="249"/>
      <c r="L38" s="60"/>
      <c r="M38" s="60"/>
      <c r="N38" s="60"/>
      <c r="O38" s="60"/>
      <c r="P38" s="60"/>
      <c r="Q38" s="60"/>
      <c r="R38" s="60"/>
      <c r="S38" s="60"/>
      <c r="T38" s="249"/>
      <c r="U38" s="383"/>
      <c r="V38" s="60"/>
      <c r="W38" s="60"/>
      <c r="X38" s="60"/>
      <c r="Y38" s="129"/>
      <c r="Z38" s="61"/>
      <c r="AA38" s="61"/>
      <c r="AB38" s="61"/>
      <c r="AC38" s="61"/>
      <c r="AD38" s="62" t="str">
        <f t="shared" si="0"/>
        <v/>
      </c>
      <c r="AE38" s="62" t="str">
        <f t="shared" si="1"/>
        <v/>
      </c>
      <c r="AF38" s="62" t="str">
        <f t="shared" si="2"/>
        <v/>
      </c>
      <c r="AG38" s="62" t="str">
        <f t="shared" ref="AG38:AG58" si="21">IF($AB38=0,"",D38/$AB38)</f>
        <v/>
      </c>
      <c r="AH38" s="62" t="str">
        <f t="shared" ref="AH38:AH58" si="22">IF($AB38=0,"",E38/$AB38)</f>
        <v/>
      </c>
      <c r="AI38" s="62" t="str">
        <f t="shared" ref="AI38:AI58" si="23">IF($AB38=0,"",F38/$AB38)</f>
        <v/>
      </c>
      <c r="AJ38" s="62" t="str">
        <f t="shared" ref="AJ38:AJ58" si="24">IF($AB38=0,"",G38/$AB38)</f>
        <v/>
      </c>
      <c r="AK38" s="62" t="str">
        <f t="shared" ref="AK38:AK58" si="25">IF($AB38=0,"",H38/$AB38)</f>
        <v/>
      </c>
      <c r="AL38" s="63" t="str">
        <f t="shared" si="8"/>
        <v/>
      </c>
      <c r="AM38" s="62" t="str">
        <f t="shared" si="11"/>
        <v/>
      </c>
      <c r="AN38" s="62" t="str">
        <f t="shared" si="12"/>
        <v/>
      </c>
      <c r="AO38" s="62" t="str">
        <f t="shared" si="13"/>
        <v/>
      </c>
      <c r="AP38" s="62" t="str">
        <f t="shared" si="14"/>
        <v/>
      </c>
      <c r="AQ38" s="62" t="str">
        <f t="shared" si="15"/>
        <v/>
      </c>
      <c r="AR38" s="62" t="str">
        <f t="shared" si="16"/>
        <v/>
      </c>
      <c r="AS38" s="254" t="str">
        <f t="shared" si="17"/>
        <v/>
      </c>
      <c r="AT38" s="62" t="str">
        <f t="shared" si="18"/>
        <v/>
      </c>
      <c r="AU38" s="62" t="str">
        <f t="shared" si="19"/>
        <v/>
      </c>
      <c r="AV38" s="64"/>
      <c r="BY38" s="263"/>
      <c r="BZ38" s="263" t="str">
        <f t="shared" si="20"/>
        <v>33</v>
      </c>
    </row>
    <row r="39" spans="1:78" ht="15">
      <c r="A39" s="56" t="str">
        <f>CONCATENATE(Leyendas!$C$2)</f>
        <v>Bolivia</v>
      </c>
      <c r="B39" s="56" t="str">
        <f>CONCATENATE(Leyendas!$K$2)</f>
        <v>2020</v>
      </c>
      <c r="C39" s="58" t="s">
        <v>239</v>
      </c>
      <c r="D39" s="130"/>
      <c r="E39" s="130"/>
      <c r="F39" s="130"/>
      <c r="G39" s="130"/>
      <c r="H39" s="130"/>
      <c r="I39" s="60"/>
      <c r="J39" s="196"/>
      <c r="K39" s="249"/>
      <c r="L39" s="60"/>
      <c r="M39" s="60"/>
      <c r="N39" s="60"/>
      <c r="O39" s="60"/>
      <c r="P39" s="60"/>
      <c r="Q39" s="60"/>
      <c r="R39" s="60"/>
      <c r="S39" s="60"/>
      <c r="T39" s="249"/>
      <c r="U39" s="383"/>
      <c r="V39" s="60"/>
      <c r="W39" s="60"/>
      <c r="X39" s="60"/>
      <c r="Y39" s="117"/>
      <c r="Z39" s="61"/>
      <c r="AA39" s="61"/>
      <c r="AB39" s="61"/>
      <c r="AC39" s="61"/>
      <c r="AD39" s="62" t="str">
        <f t="shared" si="0"/>
        <v/>
      </c>
      <c r="AE39" s="62" t="str">
        <f t="shared" si="1"/>
        <v/>
      </c>
      <c r="AF39" s="62" t="str">
        <f t="shared" si="2"/>
        <v/>
      </c>
      <c r="AG39" s="62" t="str">
        <f t="shared" si="21"/>
        <v/>
      </c>
      <c r="AH39" s="62" t="str">
        <f t="shared" si="22"/>
        <v/>
      </c>
      <c r="AI39" s="62" t="str">
        <f t="shared" si="23"/>
        <v/>
      </c>
      <c r="AJ39" s="62" t="str">
        <f t="shared" si="24"/>
        <v/>
      </c>
      <c r="AK39" s="62" t="str">
        <f t="shared" si="25"/>
        <v/>
      </c>
      <c r="AL39" s="63" t="str">
        <f t="shared" si="8"/>
        <v/>
      </c>
      <c r="AM39" s="62" t="str">
        <f t="shared" ref="AM39:AM58" si="26">IF($Y39=0,"",N39/$Y39)</f>
        <v/>
      </c>
      <c r="AN39" s="62" t="str">
        <f t="shared" ref="AN39:AN58" si="27">IF($Y39=0,"",O39/$Y39)</f>
        <v/>
      </c>
      <c r="AO39" s="62" t="str">
        <f t="shared" ref="AO39:AO58" si="28">IF($Y39=0,"",P39/$Y39)</f>
        <v/>
      </c>
      <c r="AP39" s="62" t="str">
        <f t="shared" ref="AP39:AP58" si="29">IF($Y39=0,"",Q39/$Y39)</f>
        <v/>
      </c>
      <c r="AQ39" s="62" t="str">
        <f t="shared" ref="AQ39:AQ58" si="30">IF($Y39=0,"",R39/$Y39)</f>
        <v/>
      </c>
      <c r="AR39" s="62" t="str">
        <f t="shared" ref="AR39:AR58" si="31">IF($Y39=0,"",S39/$Y39)</f>
        <v/>
      </c>
      <c r="AS39" s="254" t="str">
        <f t="shared" si="17"/>
        <v/>
      </c>
      <c r="AT39" s="62" t="str">
        <f t="shared" ref="AT39:AT58" si="32">IF($Y39=0,"",V39/$Y39)</f>
        <v/>
      </c>
      <c r="AU39" s="62" t="str">
        <f t="shared" ref="AU39:AU58" si="33">IF($Y39=0,"",W39/$Y39)</f>
        <v/>
      </c>
      <c r="AV39" s="64"/>
      <c r="BY39" s="263"/>
      <c r="BZ39" s="263" t="str">
        <f t="shared" si="20"/>
        <v>34</v>
      </c>
    </row>
    <row r="40" spans="1:78" ht="15">
      <c r="A40" s="56" t="str">
        <f>CONCATENATE(Leyendas!$C$2)</f>
        <v>Bolivia</v>
      </c>
      <c r="B40" s="56" t="str">
        <f>CONCATENATE(Leyendas!$K$2)</f>
        <v>2020</v>
      </c>
      <c r="C40" s="58" t="s">
        <v>240</v>
      </c>
      <c r="D40" s="130"/>
      <c r="E40" s="130"/>
      <c r="F40" s="130"/>
      <c r="G40" s="130"/>
      <c r="H40" s="130"/>
      <c r="I40" s="60"/>
      <c r="J40" s="196"/>
      <c r="K40" s="249"/>
      <c r="L40" s="60"/>
      <c r="M40" s="60"/>
      <c r="N40" s="60"/>
      <c r="O40" s="60"/>
      <c r="P40" s="60"/>
      <c r="Q40" s="60"/>
      <c r="R40" s="60"/>
      <c r="S40" s="60"/>
      <c r="T40" s="249"/>
      <c r="U40" s="383"/>
      <c r="V40" s="60"/>
      <c r="W40" s="60"/>
      <c r="X40" s="60"/>
      <c r="Y40" s="117"/>
      <c r="Z40" s="61"/>
      <c r="AA40" s="61"/>
      <c r="AB40" s="61"/>
      <c r="AC40" s="61"/>
      <c r="AD40" s="62" t="str">
        <f t="shared" si="0"/>
        <v/>
      </c>
      <c r="AE40" s="62" t="str">
        <f t="shared" si="1"/>
        <v/>
      </c>
      <c r="AF40" s="62" t="str">
        <f t="shared" si="2"/>
        <v/>
      </c>
      <c r="AG40" s="62" t="str">
        <f t="shared" si="21"/>
        <v/>
      </c>
      <c r="AH40" s="62" t="str">
        <f t="shared" si="22"/>
        <v/>
      </c>
      <c r="AI40" s="62" t="str">
        <f t="shared" si="23"/>
        <v/>
      </c>
      <c r="AJ40" s="62" t="str">
        <f t="shared" si="24"/>
        <v/>
      </c>
      <c r="AK40" s="62" t="str">
        <f t="shared" si="25"/>
        <v/>
      </c>
      <c r="AL40" s="63" t="str">
        <f t="shared" si="8"/>
        <v/>
      </c>
      <c r="AM40" s="62" t="str">
        <f t="shared" si="26"/>
        <v/>
      </c>
      <c r="AN40" s="62" t="str">
        <f t="shared" si="27"/>
        <v/>
      </c>
      <c r="AO40" s="62" t="str">
        <f t="shared" si="28"/>
        <v/>
      </c>
      <c r="AP40" s="62" t="str">
        <f t="shared" si="29"/>
        <v/>
      </c>
      <c r="AQ40" s="62" t="str">
        <f t="shared" si="30"/>
        <v/>
      </c>
      <c r="AR40" s="62" t="str">
        <f t="shared" si="31"/>
        <v/>
      </c>
      <c r="AS40" s="254" t="str">
        <f t="shared" si="17"/>
        <v/>
      </c>
      <c r="AT40" s="62" t="str">
        <f t="shared" si="32"/>
        <v/>
      </c>
      <c r="AU40" s="62" t="str">
        <f t="shared" si="33"/>
        <v/>
      </c>
      <c r="AV40" s="64"/>
      <c r="BY40" s="263"/>
      <c r="BZ40" s="263" t="str">
        <f t="shared" si="20"/>
        <v>35</v>
      </c>
    </row>
    <row r="41" spans="1:78" ht="15">
      <c r="A41" s="56" t="str">
        <f>CONCATENATE(Leyendas!$C$2)</f>
        <v>Bolivia</v>
      </c>
      <c r="B41" s="56" t="str">
        <f>CONCATENATE(Leyendas!$K$2)</f>
        <v>2020</v>
      </c>
      <c r="C41" s="58" t="s">
        <v>241</v>
      </c>
      <c r="D41" s="130"/>
      <c r="E41" s="130"/>
      <c r="F41" s="130"/>
      <c r="G41" s="130"/>
      <c r="H41" s="130"/>
      <c r="I41" s="60"/>
      <c r="J41" s="196"/>
      <c r="K41" s="249"/>
      <c r="L41" s="60"/>
      <c r="M41" s="60"/>
      <c r="N41" s="60"/>
      <c r="O41" s="60"/>
      <c r="P41" s="60"/>
      <c r="Q41" s="60"/>
      <c r="R41" s="60"/>
      <c r="S41" s="60"/>
      <c r="T41" s="249"/>
      <c r="U41" s="383"/>
      <c r="V41" s="60"/>
      <c r="W41" s="60"/>
      <c r="X41" s="60"/>
      <c r="Y41" s="117"/>
      <c r="Z41" s="61"/>
      <c r="AA41" s="61"/>
      <c r="AB41" s="61"/>
      <c r="AC41" s="61"/>
      <c r="AD41" s="62" t="str">
        <f t="shared" si="0"/>
        <v/>
      </c>
      <c r="AE41" s="62" t="str">
        <f t="shared" si="1"/>
        <v/>
      </c>
      <c r="AF41" s="62" t="str">
        <f t="shared" si="2"/>
        <v/>
      </c>
      <c r="AG41" s="62" t="str">
        <f t="shared" si="21"/>
        <v/>
      </c>
      <c r="AH41" s="62" t="str">
        <f t="shared" si="22"/>
        <v/>
      </c>
      <c r="AI41" s="62" t="str">
        <f t="shared" si="23"/>
        <v/>
      </c>
      <c r="AJ41" s="62" t="str">
        <f t="shared" si="24"/>
        <v/>
      </c>
      <c r="AK41" s="62" t="str">
        <f t="shared" si="25"/>
        <v/>
      </c>
      <c r="AL41" s="63" t="str">
        <f t="shared" si="8"/>
        <v/>
      </c>
      <c r="AM41" s="62" t="str">
        <f t="shared" si="26"/>
        <v/>
      </c>
      <c r="AN41" s="62" t="str">
        <f t="shared" si="27"/>
        <v/>
      </c>
      <c r="AO41" s="62" t="str">
        <f t="shared" si="28"/>
        <v/>
      </c>
      <c r="AP41" s="62" t="str">
        <f t="shared" si="29"/>
        <v/>
      </c>
      <c r="AQ41" s="62" t="str">
        <f t="shared" si="30"/>
        <v/>
      </c>
      <c r="AR41" s="62" t="str">
        <f t="shared" si="31"/>
        <v/>
      </c>
      <c r="AS41" s="254" t="str">
        <f t="shared" si="17"/>
        <v/>
      </c>
      <c r="AT41" s="62" t="str">
        <f t="shared" si="32"/>
        <v/>
      </c>
      <c r="AU41" s="62" t="str">
        <f t="shared" si="33"/>
        <v/>
      </c>
      <c r="AV41" s="64"/>
      <c r="BY41" s="263"/>
      <c r="BZ41" s="263" t="str">
        <f t="shared" si="20"/>
        <v>36</v>
      </c>
    </row>
    <row r="42" spans="1:78" ht="15">
      <c r="A42" s="56" t="str">
        <f>CONCATENATE(Leyendas!$C$2)</f>
        <v>Bolivia</v>
      </c>
      <c r="B42" s="56" t="str">
        <f>CONCATENATE(Leyendas!$K$2)</f>
        <v>2020</v>
      </c>
      <c r="C42" s="58" t="s">
        <v>242</v>
      </c>
      <c r="D42" s="130"/>
      <c r="E42" s="130"/>
      <c r="F42" s="130"/>
      <c r="G42" s="130"/>
      <c r="H42" s="130"/>
      <c r="I42" s="60"/>
      <c r="J42" s="196"/>
      <c r="K42" s="249"/>
      <c r="L42" s="60"/>
      <c r="M42" s="60"/>
      <c r="N42" s="60"/>
      <c r="O42" s="60"/>
      <c r="P42" s="60"/>
      <c r="Q42" s="60"/>
      <c r="R42" s="60"/>
      <c r="S42" s="60"/>
      <c r="T42" s="249"/>
      <c r="U42" s="383"/>
      <c r="V42" s="60"/>
      <c r="W42" s="60"/>
      <c r="X42" s="60"/>
      <c r="Y42" s="117"/>
      <c r="Z42" s="61"/>
      <c r="AA42" s="61"/>
      <c r="AB42" s="61"/>
      <c r="AC42" s="61"/>
      <c r="AD42" s="62" t="str">
        <f t="shared" si="0"/>
        <v/>
      </c>
      <c r="AE42" s="62" t="str">
        <f t="shared" si="1"/>
        <v/>
      </c>
      <c r="AF42" s="62" t="str">
        <f t="shared" si="2"/>
        <v/>
      </c>
      <c r="AG42" s="62" t="str">
        <f t="shared" si="21"/>
        <v/>
      </c>
      <c r="AH42" s="62" t="str">
        <f t="shared" si="22"/>
        <v/>
      </c>
      <c r="AI42" s="62" t="str">
        <f t="shared" si="23"/>
        <v/>
      </c>
      <c r="AJ42" s="62" t="str">
        <f t="shared" si="24"/>
        <v/>
      </c>
      <c r="AK42" s="62" t="str">
        <f t="shared" si="25"/>
        <v/>
      </c>
      <c r="AL42" s="63" t="str">
        <f t="shared" si="8"/>
        <v/>
      </c>
      <c r="AM42" s="62" t="str">
        <f t="shared" si="26"/>
        <v/>
      </c>
      <c r="AN42" s="62" t="str">
        <f t="shared" si="27"/>
        <v/>
      </c>
      <c r="AO42" s="62" t="str">
        <f t="shared" si="28"/>
        <v/>
      </c>
      <c r="AP42" s="62" t="str">
        <f t="shared" si="29"/>
        <v/>
      </c>
      <c r="AQ42" s="62" t="str">
        <f t="shared" si="30"/>
        <v/>
      </c>
      <c r="AR42" s="62" t="str">
        <f t="shared" si="31"/>
        <v/>
      </c>
      <c r="AS42" s="254" t="str">
        <f t="shared" si="17"/>
        <v/>
      </c>
      <c r="AT42" s="62" t="str">
        <f t="shared" si="32"/>
        <v/>
      </c>
      <c r="AU42" s="62" t="str">
        <f t="shared" si="33"/>
        <v/>
      </c>
      <c r="AV42" s="64"/>
      <c r="BY42" s="263"/>
      <c r="BZ42" s="263" t="str">
        <f t="shared" si="20"/>
        <v>37</v>
      </c>
    </row>
    <row r="43" spans="1:78" ht="15">
      <c r="A43" s="56" t="str">
        <f>CONCATENATE(Leyendas!$C$2)</f>
        <v>Bolivia</v>
      </c>
      <c r="B43" s="56" t="str">
        <f>CONCATENATE(Leyendas!$K$2)</f>
        <v>2020</v>
      </c>
      <c r="C43" s="58" t="s">
        <v>243</v>
      </c>
      <c r="D43" s="130"/>
      <c r="E43" s="130"/>
      <c r="F43" s="130"/>
      <c r="G43" s="130"/>
      <c r="H43" s="130"/>
      <c r="I43" s="60"/>
      <c r="J43" s="196"/>
      <c r="K43" s="249"/>
      <c r="L43" s="60"/>
      <c r="M43" s="60"/>
      <c r="N43" s="60"/>
      <c r="O43" s="60"/>
      <c r="P43" s="60"/>
      <c r="Q43" s="60"/>
      <c r="R43" s="60"/>
      <c r="S43" s="60"/>
      <c r="T43" s="249"/>
      <c r="U43" s="383"/>
      <c r="V43" s="60"/>
      <c r="W43" s="60"/>
      <c r="X43" s="60"/>
      <c r="Y43" s="117"/>
      <c r="Z43" s="61"/>
      <c r="AA43" s="61"/>
      <c r="AB43" s="61"/>
      <c r="AC43" s="61"/>
      <c r="AD43" s="62" t="str">
        <f t="shared" si="0"/>
        <v/>
      </c>
      <c r="AE43" s="62" t="str">
        <f t="shared" si="1"/>
        <v/>
      </c>
      <c r="AF43" s="62" t="str">
        <f t="shared" si="2"/>
        <v/>
      </c>
      <c r="AG43" s="62" t="str">
        <f t="shared" si="21"/>
        <v/>
      </c>
      <c r="AH43" s="62" t="str">
        <f t="shared" si="22"/>
        <v/>
      </c>
      <c r="AI43" s="62" t="str">
        <f t="shared" si="23"/>
        <v/>
      </c>
      <c r="AJ43" s="62" t="str">
        <f t="shared" si="24"/>
        <v/>
      </c>
      <c r="AK43" s="62" t="str">
        <f t="shared" si="25"/>
        <v/>
      </c>
      <c r="AL43" s="63" t="str">
        <f t="shared" si="8"/>
        <v/>
      </c>
      <c r="AM43" s="62" t="str">
        <f t="shared" si="26"/>
        <v/>
      </c>
      <c r="AN43" s="62" t="str">
        <f t="shared" si="27"/>
        <v/>
      </c>
      <c r="AO43" s="62" t="str">
        <f t="shared" si="28"/>
        <v/>
      </c>
      <c r="AP43" s="62" t="str">
        <f t="shared" si="29"/>
        <v/>
      </c>
      <c r="AQ43" s="62" t="str">
        <f t="shared" si="30"/>
        <v/>
      </c>
      <c r="AR43" s="62" t="str">
        <f t="shared" si="31"/>
        <v/>
      </c>
      <c r="AS43" s="254" t="str">
        <f t="shared" si="17"/>
        <v/>
      </c>
      <c r="AT43" s="62" t="str">
        <f t="shared" si="32"/>
        <v/>
      </c>
      <c r="AU43" s="62" t="str">
        <f t="shared" si="33"/>
        <v/>
      </c>
      <c r="AV43" s="64"/>
      <c r="BY43" s="263"/>
      <c r="BZ43" s="263" t="str">
        <f t="shared" si="20"/>
        <v>38</v>
      </c>
    </row>
    <row r="44" spans="1:78" ht="15">
      <c r="A44" s="56" t="str">
        <f>CONCATENATE(Leyendas!$C$2)</f>
        <v>Bolivia</v>
      </c>
      <c r="B44" s="56" t="str">
        <f>CONCATENATE(Leyendas!$K$2)</f>
        <v>2020</v>
      </c>
      <c r="C44" s="58" t="s">
        <v>244</v>
      </c>
      <c r="D44" s="130"/>
      <c r="E44" s="130"/>
      <c r="F44" s="130"/>
      <c r="G44" s="130"/>
      <c r="H44" s="130"/>
      <c r="I44" s="60"/>
      <c r="J44" s="196"/>
      <c r="K44" s="249"/>
      <c r="L44" s="60"/>
      <c r="M44" s="60"/>
      <c r="N44" s="60"/>
      <c r="O44" s="60"/>
      <c r="P44" s="60"/>
      <c r="Q44" s="60"/>
      <c r="R44" s="60"/>
      <c r="S44" s="60"/>
      <c r="T44" s="249"/>
      <c r="U44" s="383"/>
      <c r="V44" s="60"/>
      <c r="W44" s="60"/>
      <c r="X44" s="60"/>
      <c r="Y44" s="117"/>
      <c r="Z44" s="61"/>
      <c r="AA44" s="61"/>
      <c r="AB44" s="61"/>
      <c r="AC44" s="61"/>
      <c r="AD44" s="62" t="str">
        <f t="shared" si="0"/>
        <v/>
      </c>
      <c r="AE44" s="62" t="str">
        <f t="shared" si="1"/>
        <v/>
      </c>
      <c r="AF44" s="62" t="str">
        <f t="shared" si="2"/>
        <v/>
      </c>
      <c r="AG44" s="62" t="str">
        <f t="shared" si="21"/>
        <v/>
      </c>
      <c r="AH44" s="62" t="str">
        <f t="shared" si="22"/>
        <v/>
      </c>
      <c r="AI44" s="62" t="str">
        <f t="shared" si="23"/>
        <v/>
      </c>
      <c r="AJ44" s="62" t="str">
        <f t="shared" si="24"/>
        <v/>
      </c>
      <c r="AK44" s="62" t="str">
        <f t="shared" si="25"/>
        <v/>
      </c>
      <c r="AL44" s="63" t="str">
        <f t="shared" si="8"/>
        <v/>
      </c>
      <c r="AM44" s="62" t="str">
        <f t="shared" si="26"/>
        <v/>
      </c>
      <c r="AN44" s="62" t="str">
        <f t="shared" si="27"/>
        <v/>
      </c>
      <c r="AO44" s="62" t="str">
        <f t="shared" si="28"/>
        <v/>
      </c>
      <c r="AP44" s="62" t="str">
        <f t="shared" si="29"/>
        <v/>
      </c>
      <c r="AQ44" s="62" t="str">
        <f t="shared" si="30"/>
        <v/>
      </c>
      <c r="AR44" s="62" t="str">
        <f t="shared" si="31"/>
        <v/>
      </c>
      <c r="AS44" s="254" t="str">
        <f t="shared" si="17"/>
        <v/>
      </c>
      <c r="AT44" s="62" t="str">
        <f t="shared" si="32"/>
        <v/>
      </c>
      <c r="AU44" s="62" t="str">
        <f t="shared" si="33"/>
        <v/>
      </c>
      <c r="AV44" s="64"/>
      <c r="BY44" s="263"/>
      <c r="BZ44" s="263" t="str">
        <f t="shared" si="20"/>
        <v>39</v>
      </c>
    </row>
    <row r="45" spans="1:78" ht="15">
      <c r="A45" s="56" t="str">
        <f>CONCATENATE(Leyendas!$C$2)</f>
        <v>Bolivia</v>
      </c>
      <c r="B45" s="56" t="str">
        <f>CONCATENATE(Leyendas!$K$2)</f>
        <v>2020</v>
      </c>
      <c r="C45" s="58" t="s">
        <v>245</v>
      </c>
      <c r="D45" s="130"/>
      <c r="E45" s="130"/>
      <c r="F45" s="130"/>
      <c r="G45" s="130"/>
      <c r="H45" s="130"/>
      <c r="I45" s="60"/>
      <c r="J45" s="196"/>
      <c r="K45" s="249"/>
      <c r="L45" s="60"/>
      <c r="M45" s="60"/>
      <c r="N45" s="60"/>
      <c r="O45" s="60"/>
      <c r="P45" s="60"/>
      <c r="Q45" s="60"/>
      <c r="R45" s="60"/>
      <c r="S45" s="60"/>
      <c r="T45" s="249"/>
      <c r="U45" s="383"/>
      <c r="V45" s="60"/>
      <c r="W45" s="60"/>
      <c r="X45" s="60"/>
      <c r="Y45" s="117"/>
      <c r="Z45" s="61"/>
      <c r="AA45" s="61"/>
      <c r="AB45" s="61"/>
      <c r="AC45" s="61"/>
      <c r="AD45" s="62" t="str">
        <f t="shared" si="0"/>
        <v/>
      </c>
      <c r="AE45" s="62" t="str">
        <f t="shared" si="1"/>
        <v/>
      </c>
      <c r="AF45" s="62" t="str">
        <f t="shared" si="2"/>
        <v/>
      </c>
      <c r="AG45" s="62" t="str">
        <f t="shared" si="21"/>
        <v/>
      </c>
      <c r="AH45" s="62" t="str">
        <f t="shared" si="22"/>
        <v/>
      </c>
      <c r="AI45" s="62" t="str">
        <f t="shared" si="23"/>
        <v/>
      </c>
      <c r="AJ45" s="62" t="str">
        <f t="shared" si="24"/>
        <v/>
      </c>
      <c r="AK45" s="62" t="str">
        <f t="shared" si="25"/>
        <v/>
      </c>
      <c r="AL45" s="63" t="str">
        <f t="shared" si="8"/>
        <v/>
      </c>
      <c r="AM45" s="62" t="str">
        <f t="shared" si="26"/>
        <v/>
      </c>
      <c r="AN45" s="62" t="str">
        <f t="shared" si="27"/>
        <v/>
      </c>
      <c r="AO45" s="62" t="str">
        <f t="shared" si="28"/>
        <v/>
      </c>
      <c r="AP45" s="62" t="str">
        <f t="shared" si="29"/>
        <v/>
      </c>
      <c r="AQ45" s="62" t="str">
        <f t="shared" si="30"/>
        <v/>
      </c>
      <c r="AR45" s="62" t="str">
        <f t="shared" si="31"/>
        <v/>
      </c>
      <c r="AS45" s="254" t="str">
        <f t="shared" si="17"/>
        <v/>
      </c>
      <c r="AT45" s="62" t="str">
        <f t="shared" si="32"/>
        <v/>
      </c>
      <c r="AU45" s="62" t="str">
        <f t="shared" si="33"/>
        <v/>
      </c>
      <c r="AV45" s="64"/>
      <c r="BY45" s="263"/>
      <c r="BZ45" s="263" t="str">
        <f t="shared" si="20"/>
        <v>40</v>
      </c>
    </row>
    <row r="46" spans="1:78" ht="15">
      <c r="A46" s="56" t="str">
        <f>CONCATENATE(Leyendas!$C$2)</f>
        <v>Bolivia</v>
      </c>
      <c r="B46" s="56" t="str">
        <f>CONCATENATE(Leyendas!$K$2)</f>
        <v>2020</v>
      </c>
      <c r="C46" s="58" t="s">
        <v>246</v>
      </c>
      <c r="D46" s="60"/>
      <c r="E46" s="60"/>
      <c r="F46" s="60"/>
      <c r="G46" s="60"/>
      <c r="H46" s="60"/>
      <c r="I46" s="60"/>
      <c r="J46" s="196"/>
      <c r="K46" s="249"/>
      <c r="L46" s="60"/>
      <c r="M46" s="60"/>
      <c r="N46" s="60"/>
      <c r="O46" s="60"/>
      <c r="P46" s="60"/>
      <c r="Q46" s="60"/>
      <c r="R46" s="60"/>
      <c r="S46" s="60"/>
      <c r="T46" s="249"/>
      <c r="U46" s="383"/>
      <c r="V46" s="60"/>
      <c r="W46" s="60"/>
      <c r="X46" s="60"/>
      <c r="Y46" s="117"/>
      <c r="Z46" s="61"/>
      <c r="AA46" s="61"/>
      <c r="AB46" s="61"/>
      <c r="AC46" s="61"/>
      <c r="AD46" s="62" t="str">
        <f t="shared" si="0"/>
        <v/>
      </c>
      <c r="AE46" s="62" t="str">
        <f t="shared" si="1"/>
        <v/>
      </c>
      <c r="AF46" s="62" t="str">
        <f t="shared" si="2"/>
        <v/>
      </c>
      <c r="AG46" s="62" t="str">
        <f t="shared" si="21"/>
        <v/>
      </c>
      <c r="AH46" s="62" t="str">
        <f t="shared" si="22"/>
        <v/>
      </c>
      <c r="AI46" s="62" t="str">
        <f t="shared" si="23"/>
        <v/>
      </c>
      <c r="AJ46" s="62" t="str">
        <f t="shared" si="24"/>
        <v/>
      </c>
      <c r="AK46" s="62" t="str">
        <f t="shared" si="25"/>
        <v/>
      </c>
      <c r="AL46" s="63" t="str">
        <f t="shared" si="8"/>
        <v/>
      </c>
      <c r="AM46" s="62" t="str">
        <f t="shared" si="26"/>
        <v/>
      </c>
      <c r="AN46" s="62" t="str">
        <f t="shared" si="27"/>
        <v/>
      </c>
      <c r="AO46" s="62" t="str">
        <f t="shared" si="28"/>
        <v/>
      </c>
      <c r="AP46" s="62" t="str">
        <f t="shared" si="29"/>
        <v/>
      </c>
      <c r="AQ46" s="62" t="str">
        <f t="shared" si="30"/>
        <v/>
      </c>
      <c r="AR46" s="62" t="str">
        <f t="shared" si="31"/>
        <v/>
      </c>
      <c r="AS46" s="254" t="str">
        <f t="shared" si="17"/>
        <v/>
      </c>
      <c r="AT46" s="62" t="str">
        <f t="shared" si="32"/>
        <v/>
      </c>
      <c r="AU46" s="62" t="str">
        <f t="shared" si="33"/>
        <v/>
      </c>
      <c r="AV46" s="64"/>
      <c r="BY46" s="263"/>
      <c r="BZ46" s="263" t="str">
        <f t="shared" si="20"/>
        <v>41</v>
      </c>
    </row>
    <row r="47" spans="1:78" ht="15">
      <c r="A47" s="56" t="str">
        <f>CONCATENATE(Leyendas!$C$2)</f>
        <v>Bolivia</v>
      </c>
      <c r="B47" s="56" t="str">
        <f>CONCATENATE(Leyendas!$K$2)</f>
        <v>2020</v>
      </c>
      <c r="C47" s="58" t="s">
        <v>247</v>
      </c>
      <c r="D47" s="60"/>
      <c r="E47" s="60"/>
      <c r="F47" s="60"/>
      <c r="G47" s="60"/>
      <c r="H47" s="60"/>
      <c r="I47" s="60"/>
      <c r="J47" s="196"/>
      <c r="K47" s="249"/>
      <c r="L47" s="60"/>
      <c r="M47" s="60"/>
      <c r="N47" s="60"/>
      <c r="O47" s="60"/>
      <c r="P47" s="60"/>
      <c r="Q47" s="60"/>
      <c r="R47" s="60"/>
      <c r="S47" s="60"/>
      <c r="T47" s="249"/>
      <c r="U47" s="383"/>
      <c r="V47" s="60"/>
      <c r="W47" s="60"/>
      <c r="X47" s="60"/>
      <c r="Y47" s="117"/>
      <c r="Z47" s="61"/>
      <c r="AA47" s="61"/>
      <c r="AB47" s="61"/>
      <c r="AC47" s="61"/>
      <c r="AD47" s="62" t="str">
        <f t="shared" si="0"/>
        <v/>
      </c>
      <c r="AE47" s="62" t="str">
        <f t="shared" si="1"/>
        <v/>
      </c>
      <c r="AF47" s="62" t="str">
        <f t="shared" si="2"/>
        <v/>
      </c>
      <c r="AG47" s="62" t="str">
        <f t="shared" si="21"/>
        <v/>
      </c>
      <c r="AH47" s="62" t="str">
        <f t="shared" si="22"/>
        <v/>
      </c>
      <c r="AI47" s="62" t="str">
        <f t="shared" si="23"/>
        <v/>
      </c>
      <c r="AJ47" s="62" t="str">
        <f t="shared" si="24"/>
        <v/>
      </c>
      <c r="AK47" s="62" t="str">
        <f t="shared" si="25"/>
        <v/>
      </c>
      <c r="AL47" s="63" t="str">
        <f t="shared" si="8"/>
        <v/>
      </c>
      <c r="AM47" s="62" t="str">
        <f t="shared" si="26"/>
        <v/>
      </c>
      <c r="AN47" s="62" t="str">
        <f t="shared" si="27"/>
        <v/>
      </c>
      <c r="AO47" s="62" t="str">
        <f t="shared" si="28"/>
        <v/>
      </c>
      <c r="AP47" s="62" t="str">
        <f t="shared" si="29"/>
        <v/>
      </c>
      <c r="AQ47" s="62" t="str">
        <f t="shared" si="30"/>
        <v/>
      </c>
      <c r="AR47" s="62" t="str">
        <f t="shared" si="31"/>
        <v/>
      </c>
      <c r="AS47" s="254" t="str">
        <f t="shared" si="17"/>
        <v/>
      </c>
      <c r="AT47" s="62" t="str">
        <f t="shared" si="32"/>
        <v/>
      </c>
      <c r="AU47" s="62" t="str">
        <f t="shared" si="33"/>
        <v/>
      </c>
      <c r="AV47" s="64"/>
      <c r="BY47" s="263"/>
      <c r="BZ47" s="263" t="str">
        <f t="shared" si="20"/>
        <v>42</v>
      </c>
    </row>
    <row r="48" spans="1:78" ht="15">
      <c r="A48" s="56" t="str">
        <f>CONCATENATE(Leyendas!$C$2)</f>
        <v>Bolivia</v>
      </c>
      <c r="B48" s="56" t="str">
        <f>CONCATENATE(Leyendas!$K$2)</f>
        <v>2020</v>
      </c>
      <c r="C48" s="58" t="s">
        <v>248</v>
      </c>
      <c r="D48" s="60"/>
      <c r="E48" s="60"/>
      <c r="F48" s="60"/>
      <c r="G48" s="60"/>
      <c r="H48" s="60"/>
      <c r="I48" s="60"/>
      <c r="J48" s="196"/>
      <c r="K48" s="249"/>
      <c r="L48" s="60"/>
      <c r="M48" s="60"/>
      <c r="N48" s="60"/>
      <c r="O48" s="60"/>
      <c r="P48" s="60"/>
      <c r="Q48" s="60"/>
      <c r="R48" s="60"/>
      <c r="S48" s="60"/>
      <c r="T48" s="249"/>
      <c r="U48" s="383"/>
      <c r="V48" s="60"/>
      <c r="W48" s="60"/>
      <c r="X48" s="60"/>
      <c r="Y48" s="117"/>
      <c r="Z48" s="61"/>
      <c r="AA48" s="61"/>
      <c r="AB48" s="61"/>
      <c r="AC48" s="61"/>
      <c r="AD48" s="62" t="str">
        <f t="shared" si="0"/>
        <v/>
      </c>
      <c r="AE48" s="62" t="str">
        <f t="shared" si="1"/>
        <v/>
      </c>
      <c r="AF48" s="62" t="str">
        <f t="shared" si="2"/>
        <v/>
      </c>
      <c r="AG48" s="62" t="str">
        <f t="shared" si="21"/>
        <v/>
      </c>
      <c r="AH48" s="62" t="str">
        <f t="shared" si="22"/>
        <v/>
      </c>
      <c r="AI48" s="62" t="str">
        <f t="shared" si="23"/>
        <v/>
      </c>
      <c r="AJ48" s="62" t="str">
        <f t="shared" si="24"/>
        <v/>
      </c>
      <c r="AK48" s="62" t="str">
        <f t="shared" si="25"/>
        <v/>
      </c>
      <c r="AL48" s="63" t="str">
        <f t="shared" si="8"/>
        <v/>
      </c>
      <c r="AM48" s="62" t="str">
        <f t="shared" si="26"/>
        <v/>
      </c>
      <c r="AN48" s="62" t="str">
        <f t="shared" si="27"/>
        <v/>
      </c>
      <c r="AO48" s="62" t="str">
        <f t="shared" si="28"/>
        <v/>
      </c>
      <c r="AP48" s="62" t="str">
        <f t="shared" si="29"/>
        <v/>
      </c>
      <c r="AQ48" s="62" t="str">
        <f t="shared" si="30"/>
        <v/>
      </c>
      <c r="AR48" s="62" t="str">
        <f t="shared" si="31"/>
        <v/>
      </c>
      <c r="AS48" s="254" t="str">
        <f t="shared" si="17"/>
        <v/>
      </c>
      <c r="AT48" s="62" t="str">
        <f t="shared" si="32"/>
        <v/>
      </c>
      <c r="AU48" s="62" t="str">
        <f t="shared" si="33"/>
        <v/>
      </c>
      <c r="AV48" s="64"/>
      <c r="BY48" s="263"/>
      <c r="BZ48" s="263" t="str">
        <f t="shared" si="20"/>
        <v>43</v>
      </c>
    </row>
    <row r="49" spans="1:78" ht="15">
      <c r="A49" s="56" t="str">
        <f>CONCATENATE(Leyendas!$C$2)</f>
        <v>Bolivia</v>
      </c>
      <c r="B49" s="56" t="str">
        <f>CONCATENATE(Leyendas!$K$2)</f>
        <v>2020</v>
      </c>
      <c r="C49" s="58" t="s">
        <v>249</v>
      </c>
      <c r="D49" s="60"/>
      <c r="E49" s="60"/>
      <c r="F49" s="60"/>
      <c r="G49" s="60"/>
      <c r="H49" s="60"/>
      <c r="I49" s="60"/>
      <c r="J49" s="196"/>
      <c r="K49" s="249"/>
      <c r="L49" s="60"/>
      <c r="M49" s="60"/>
      <c r="N49" s="60"/>
      <c r="O49" s="60"/>
      <c r="P49" s="60"/>
      <c r="Q49" s="60"/>
      <c r="R49" s="60"/>
      <c r="S49" s="60"/>
      <c r="T49" s="249"/>
      <c r="U49" s="383"/>
      <c r="V49" s="60"/>
      <c r="W49" s="60"/>
      <c r="X49" s="60"/>
      <c r="Y49" s="117"/>
      <c r="Z49" s="61"/>
      <c r="AA49" s="61"/>
      <c r="AB49" s="61"/>
      <c r="AC49" s="61"/>
      <c r="AD49" s="62" t="str">
        <f t="shared" si="0"/>
        <v/>
      </c>
      <c r="AE49" s="62" t="str">
        <f t="shared" si="1"/>
        <v/>
      </c>
      <c r="AF49" s="62" t="str">
        <f t="shared" si="2"/>
        <v/>
      </c>
      <c r="AG49" s="62" t="str">
        <f t="shared" si="21"/>
        <v/>
      </c>
      <c r="AH49" s="62" t="str">
        <f t="shared" si="22"/>
        <v/>
      </c>
      <c r="AI49" s="62" t="str">
        <f t="shared" si="23"/>
        <v/>
      </c>
      <c r="AJ49" s="62" t="str">
        <f t="shared" si="24"/>
        <v/>
      </c>
      <c r="AK49" s="62" t="str">
        <f t="shared" si="25"/>
        <v/>
      </c>
      <c r="AL49" s="63" t="str">
        <f t="shared" si="8"/>
        <v/>
      </c>
      <c r="AM49" s="62" t="str">
        <f t="shared" si="26"/>
        <v/>
      </c>
      <c r="AN49" s="62" t="str">
        <f t="shared" si="27"/>
        <v/>
      </c>
      <c r="AO49" s="62" t="str">
        <f t="shared" si="28"/>
        <v/>
      </c>
      <c r="AP49" s="62" t="str">
        <f t="shared" si="29"/>
        <v/>
      </c>
      <c r="AQ49" s="62" t="str">
        <f t="shared" si="30"/>
        <v/>
      </c>
      <c r="AR49" s="62" t="str">
        <f t="shared" si="31"/>
        <v/>
      </c>
      <c r="AS49" s="254" t="str">
        <f t="shared" si="17"/>
        <v/>
      </c>
      <c r="AT49" s="62" t="str">
        <f t="shared" si="32"/>
        <v/>
      </c>
      <c r="AU49" s="62" t="str">
        <f t="shared" si="33"/>
        <v/>
      </c>
      <c r="AV49" s="64"/>
      <c r="BY49" s="263"/>
      <c r="BZ49" s="263" t="str">
        <f t="shared" si="20"/>
        <v>44</v>
      </c>
    </row>
    <row r="50" spans="1:78" ht="15">
      <c r="A50" s="56" t="str">
        <f>CONCATENATE(Leyendas!$C$2)</f>
        <v>Bolivia</v>
      </c>
      <c r="B50" s="56" t="str">
        <f>CONCATENATE(Leyendas!$K$2)</f>
        <v>2020</v>
      </c>
      <c r="C50" s="58" t="s">
        <v>250</v>
      </c>
      <c r="D50" s="60"/>
      <c r="E50" s="60"/>
      <c r="F50" s="60"/>
      <c r="G50" s="60"/>
      <c r="H50" s="60"/>
      <c r="I50" s="60"/>
      <c r="J50" s="196"/>
      <c r="K50" s="249"/>
      <c r="L50" s="60"/>
      <c r="M50" s="60"/>
      <c r="N50" s="60"/>
      <c r="O50" s="60"/>
      <c r="P50" s="60"/>
      <c r="Q50" s="60"/>
      <c r="R50" s="60"/>
      <c r="S50" s="60"/>
      <c r="T50" s="249"/>
      <c r="U50" s="383"/>
      <c r="V50" s="60"/>
      <c r="W50" s="60"/>
      <c r="X50" s="60"/>
      <c r="Y50" s="117"/>
      <c r="Z50" s="61"/>
      <c r="AA50" s="61"/>
      <c r="AB50" s="61"/>
      <c r="AC50" s="61"/>
      <c r="AD50" s="62" t="str">
        <f t="shared" si="0"/>
        <v/>
      </c>
      <c r="AE50" s="62" t="str">
        <f t="shared" si="1"/>
        <v/>
      </c>
      <c r="AF50" s="62" t="str">
        <f t="shared" si="2"/>
        <v/>
      </c>
      <c r="AG50" s="62" t="str">
        <f t="shared" si="21"/>
        <v/>
      </c>
      <c r="AH50" s="62" t="str">
        <f t="shared" si="22"/>
        <v/>
      </c>
      <c r="AI50" s="62" t="str">
        <f t="shared" si="23"/>
        <v/>
      </c>
      <c r="AJ50" s="62" t="str">
        <f t="shared" si="24"/>
        <v/>
      </c>
      <c r="AK50" s="62" t="str">
        <f t="shared" si="25"/>
        <v/>
      </c>
      <c r="AL50" s="63" t="str">
        <f t="shared" si="8"/>
        <v/>
      </c>
      <c r="AM50" s="62" t="str">
        <f t="shared" si="26"/>
        <v/>
      </c>
      <c r="AN50" s="62" t="str">
        <f t="shared" si="27"/>
        <v/>
      </c>
      <c r="AO50" s="62" t="str">
        <f t="shared" si="28"/>
        <v/>
      </c>
      <c r="AP50" s="62" t="str">
        <f t="shared" si="29"/>
        <v/>
      </c>
      <c r="AQ50" s="62" t="str">
        <f t="shared" si="30"/>
        <v/>
      </c>
      <c r="AR50" s="62" t="str">
        <f t="shared" si="31"/>
        <v/>
      </c>
      <c r="AS50" s="254" t="str">
        <f t="shared" si="17"/>
        <v/>
      </c>
      <c r="AT50" s="62" t="str">
        <f t="shared" si="32"/>
        <v/>
      </c>
      <c r="AU50" s="62" t="str">
        <f t="shared" si="33"/>
        <v/>
      </c>
      <c r="AV50" s="64"/>
      <c r="BY50" s="263"/>
      <c r="BZ50" s="263" t="str">
        <f t="shared" si="20"/>
        <v>45</v>
      </c>
    </row>
    <row r="51" spans="1:78" ht="15">
      <c r="A51" s="56" t="str">
        <f>CONCATENATE(Leyendas!$C$2)</f>
        <v>Bolivia</v>
      </c>
      <c r="B51" s="56" t="str">
        <f>CONCATENATE(Leyendas!$K$2)</f>
        <v>2020</v>
      </c>
      <c r="C51" s="58" t="s">
        <v>251</v>
      </c>
      <c r="D51" s="60"/>
      <c r="E51" s="60"/>
      <c r="F51" s="60"/>
      <c r="G51" s="60"/>
      <c r="H51" s="60"/>
      <c r="I51" s="60"/>
      <c r="J51" s="196"/>
      <c r="K51" s="249"/>
      <c r="L51" s="60"/>
      <c r="M51" s="60"/>
      <c r="N51" s="60"/>
      <c r="O51" s="60"/>
      <c r="P51" s="60"/>
      <c r="Q51" s="60"/>
      <c r="R51" s="60"/>
      <c r="S51" s="60"/>
      <c r="T51" s="249"/>
      <c r="U51" s="383"/>
      <c r="V51" s="60"/>
      <c r="W51" s="60"/>
      <c r="X51" s="60"/>
      <c r="Y51" s="117"/>
      <c r="Z51" s="61"/>
      <c r="AA51" s="61"/>
      <c r="AB51" s="61"/>
      <c r="AC51" s="61"/>
      <c r="AD51" s="62" t="str">
        <f t="shared" si="0"/>
        <v/>
      </c>
      <c r="AE51" s="62" t="str">
        <f t="shared" si="1"/>
        <v/>
      </c>
      <c r="AF51" s="62" t="str">
        <f t="shared" si="2"/>
        <v/>
      </c>
      <c r="AG51" s="62" t="str">
        <f t="shared" si="21"/>
        <v/>
      </c>
      <c r="AH51" s="62" t="str">
        <f t="shared" si="22"/>
        <v/>
      </c>
      <c r="AI51" s="62" t="str">
        <f t="shared" si="23"/>
        <v/>
      </c>
      <c r="AJ51" s="62" t="str">
        <f t="shared" si="24"/>
        <v/>
      </c>
      <c r="AK51" s="62" t="str">
        <f t="shared" si="25"/>
        <v/>
      </c>
      <c r="AL51" s="63" t="str">
        <f t="shared" si="8"/>
        <v/>
      </c>
      <c r="AM51" s="62" t="str">
        <f t="shared" si="26"/>
        <v/>
      </c>
      <c r="AN51" s="62" t="str">
        <f t="shared" si="27"/>
        <v/>
      </c>
      <c r="AO51" s="62" t="str">
        <f t="shared" si="28"/>
        <v/>
      </c>
      <c r="AP51" s="62" t="str">
        <f t="shared" si="29"/>
        <v/>
      </c>
      <c r="AQ51" s="62" t="str">
        <f t="shared" si="30"/>
        <v/>
      </c>
      <c r="AR51" s="62" t="str">
        <f t="shared" si="31"/>
        <v/>
      </c>
      <c r="AS51" s="254" t="str">
        <f t="shared" si="17"/>
        <v/>
      </c>
      <c r="AT51" s="62" t="str">
        <f t="shared" si="32"/>
        <v/>
      </c>
      <c r="AU51" s="62" t="str">
        <f t="shared" si="33"/>
        <v/>
      </c>
      <c r="AV51" s="64"/>
      <c r="BY51" s="263"/>
      <c r="BZ51" s="263" t="str">
        <f t="shared" si="20"/>
        <v>46</v>
      </c>
    </row>
    <row r="52" spans="1:78" ht="15">
      <c r="A52" s="56" t="str">
        <f>CONCATENATE(Leyendas!$C$2)</f>
        <v>Bolivia</v>
      </c>
      <c r="B52" s="56" t="str">
        <f>CONCATENATE(Leyendas!$K$2)</f>
        <v>2020</v>
      </c>
      <c r="C52" s="58" t="s">
        <v>252</v>
      </c>
      <c r="D52" s="60"/>
      <c r="E52" s="60"/>
      <c r="F52" s="60"/>
      <c r="G52" s="60"/>
      <c r="H52" s="60"/>
      <c r="I52" s="60"/>
      <c r="J52" s="196"/>
      <c r="K52" s="249"/>
      <c r="L52" s="60"/>
      <c r="M52" s="60"/>
      <c r="N52" s="60"/>
      <c r="O52" s="60"/>
      <c r="P52" s="60"/>
      <c r="Q52" s="60"/>
      <c r="R52" s="60"/>
      <c r="S52" s="60"/>
      <c r="T52" s="249"/>
      <c r="U52" s="383"/>
      <c r="V52" s="60"/>
      <c r="W52" s="60"/>
      <c r="X52" s="60"/>
      <c r="Y52" s="117"/>
      <c r="Z52" s="61"/>
      <c r="AA52" s="61"/>
      <c r="AB52" s="61"/>
      <c r="AC52" s="61"/>
      <c r="AD52" s="62" t="str">
        <f t="shared" si="0"/>
        <v/>
      </c>
      <c r="AE52" s="62" t="str">
        <f t="shared" si="1"/>
        <v/>
      </c>
      <c r="AF52" s="62" t="str">
        <f t="shared" si="2"/>
        <v/>
      </c>
      <c r="AG52" s="62" t="str">
        <f t="shared" si="21"/>
        <v/>
      </c>
      <c r="AH52" s="62" t="str">
        <f t="shared" si="22"/>
        <v/>
      </c>
      <c r="AI52" s="62" t="str">
        <f t="shared" si="23"/>
        <v/>
      </c>
      <c r="AJ52" s="62" t="str">
        <f t="shared" si="24"/>
        <v/>
      </c>
      <c r="AK52" s="62" t="str">
        <f t="shared" si="25"/>
        <v/>
      </c>
      <c r="AL52" s="63" t="str">
        <f t="shared" si="8"/>
        <v/>
      </c>
      <c r="AM52" s="62" t="str">
        <f t="shared" si="26"/>
        <v/>
      </c>
      <c r="AN52" s="62" t="str">
        <f t="shared" si="27"/>
        <v/>
      </c>
      <c r="AO52" s="62" t="str">
        <f t="shared" si="28"/>
        <v/>
      </c>
      <c r="AP52" s="62" t="str">
        <f t="shared" si="29"/>
        <v/>
      </c>
      <c r="AQ52" s="62" t="str">
        <f t="shared" si="30"/>
        <v/>
      </c>
      <c r="AR52" s="62" t="str">
        <f t="shared" si="31"/>
        <v/>
      </c>
      <c r="AS52" s="254" t="str">
        <f t="shared" si="17"/>
        <v/>
      </c>
      <c r="AT52" s="62" t="str">
        <f t="shared" si="32"/>
        <v/>
      </c>
      <c r="AU52" s="62" t="str">
        <f t="shared" si="33"/>
        <v/>
      </c>
      <c r="AV52" s="64"/>
      <c r="BY52" s="263"/>
      <c r="BZ52" s="263" t="str">
        <f t="shared" si="20"/>
        <v>47</v>
      </c>
    </row>
    <row r="53" spans="1:78" ht="35.25" customHeight="1">
      <c r="A53" s="56" t="str">
        <f>CONCATENATE(Leyendas!$C$2)</f>
        <v>Bolivia</v>
      </c>
      <c r="B53" s="56" t="str">
        <f>CONCATENATE(Leyendas!$K$2)</f>
        <v>2020</v>
      </c>
      <c r="C53" s="58" t="s">
        <v>253</v>
      </c>
      <c r="D53" s="60"/>
      <c r="E53" s="60"/>
      <c r="F53" s="60"/>
      <c r="G53" s="60"/>
      <c r="H53" s="60"/>
      <c r="I53" s="60"/>
      <c r="J53" s="196"/>
      <c r="K53" s="249"/>
      <c r="L53" s="60"/>
      <c r="M53" s="60"/>
      <c r="N53" s="60"/>
      <c r="O53" s="60"/>
      <c r="P53" s="60"/>
      <c r="Q53" s="60"/>
      <c r="R53" s="60"/>
      <c r="S53" s="60"/>
      <c r="T53" s="249"/>
      <c r="U53" s="383"/>
      <c r="V53" s="60"/>
      <c r="W53" s="60"/>
      <c r="X53" s="60"/>
      <c r="Y53" s="61"/>
      <c r="Z53" s="61"/>
      <c r="AA53" s="61"/>
      <c r="AB53" s="61"/>
      <c r="AC53" s="61"/>
      <c r="AD53" s="62" t="str">
        <f t="shared" si="0"/>
        <v/>
      </c>
      <c r="AE53" s="62" t="str">
        <f t="shared" si="1"/>
        <v/>
      </c>
      <c r="AF53" s="62" t="str">
        <f t="shared" si="2"/>
        <v/>
      </c>
      <c r="AG53" s="62" t="str">
        <f t="shared" si="21"/>
        <v/>
      </c>
      <c r="AH53" s="62" t="str">
        <f t="shared" si="22"/>
        <v/>
      </c>
      <c r="AI53" s="62" t="str">
        <f t="shared" si="23"/>
        <v/>
      </c>
      <c r="AJ53" s="62" t="str">
        <f t="shared" si="24"/>
        <v/>
      </c>
      <c r="AK53" s="62" t="str">
        <f t="shared" si="25"/>
        <v/>
      </c>
      <c r="AL53" s="63" t="str">
        <f t="shared" si="8"/>
        <v/>
      </c>
      <c r="AM53" s="62" t="str">
        <f t="shared" si="26"/>
        <v/>
      </c>
      <c r="AN53" s="62" t="str">
        <f t="shared" si="27"/>
        <v/>
      </c>
      <c r="AO53" s="62" t="str">
        <f t="shared" si="28"/>
        <v/>
      </c>
      <c r="AP53" s="62" t="str">
        <f t="shared" si="29"/>
        <v/>
      </c>
      <c r="AQ53" s="62" t="str">
        <f t="shared" si="30"/>
        <v/>
      </c>
      <c r="AR53" s="62" t="str">
        <f t="shared" si="31"/>
        <v/>
      </c>
      <c r="AS53" s="254" t="str">
        <f t="shared" si="17"/>
        <v/>
      </c>
      <c r="AT53" s="62" t="str">
        <f t="shared" si="32"/>
        <v/>
      </c>
      <c r="AU53" s="62" t="str">
        <f t="shared" si="33"/>
        <v/>
      </c>
      <c r="AV53" s="64"/>
      <c r="AX53" s="532" t="s">
        <v>301</v>
      </c>
      <c r="AY53" s="532"/>
      <c r="AZ53" s="532"/>
      <c r="BA53" s="532"/>
      <c r="BB53" s="532"/>
      <c r="BC53" s="532"/>
      <c r="BY53" s="263"/>
      <c r="BZ53" s="263" t="str">
        <f t="shared" si="20"/>
        <v>48</v>
      </c>
    </row>
    <row r="54" spans="1:78" ht="17">
      <c r="A54" s="56" t="str">
        <f>CONCATENATE(Leyendas!$C$2)</f>
        <v>Bolivia</v>
      </c>
      <c r="B54" s="56" t="str">
        <f>CONCATENATE(Leyendas!$K$2)</f>
        <v>2020</v>
      </c>
      <c r="C54" s="58" t="s">
        <v>254</v>
      </c>
      <c r="D54" s="60"/>
      <c r="E54" s="60"/>
      <c r="F54" s="60"/>
      <c r="G54" s="60"/>
      <c r="H54" s="60"/>
      <c r="I54" s="60"/>
      <c r="J54" s="196"/>
      <c r="K54" s="249"/>
      <c r="L54" s="60"/>
      <c r="M54" s="60"/>
      <c r="N54" s="60"/>
      <c r="O54" s="60"/>
      <c r="P54" s="60"/>
      <c r="Q54" s="60"/>
      <c r="R54" s="60"/>
      <c r="S54" s="60"/>
      <c r="T54" s="249"/>
      <c r="U54" s="383"/>
      <c r="V54" s="60"/>
      <c r="W54" s="60"/>
      <c r="X54" s="60"/>
      <c r="Y54" s="61"/>
      <c r="Z54" s="61"/>
      <c r="AA54" s="61"/>
      <c r="AB54" s="61"/>
      <c r="AC54" s="61"/>
      <c r="AD54" s="62" t="str">
        <f t="shared" si="0"/>
        <v/>
      </c>
      <c r="AE54" s="62" t="str">
        <f t="shared" si="1"/>
        <v/>
      </c>
      <c r="AF54" s="62" t="str">
        <f t="shared" si="2"/>
        <v/>
      </c>
      <c r="AG54" s="62" t="str">
        <f t="shared" si="21"/>
        <v/>
      </c>
      <c r="AH54" s="62" t="str">
        <f t="shared" si="22"/>
        <v/>
      </c>
      <c r="AI54" s="62" t="str">
        <f t="shared" si="23"/>
        <v/>
      </c>
      <c r="AJ54" s="62" t="str">
        <f t="shared" si="24"/>
        <v/>
      </c>
      <c r="AK54" s="62" t="str">
        <f t="shared" si="25"/>
        <v/>
      </c>
      <c r="AL54" s="63" t="str">
        <f t="shared" si="8"/>
        <v/>
      </c>
      <c r="AM54" s="62" t="str">
        <f t="shared" si="26"/>
        <v/>
      </c>
      <c r="AN54" s="62" t="str">
        <f t="shared" si="27"/>
        <v/>
      </c>
      <c r="AO54" s="62" t="str">
        <f t="shared" si="28"/>
        <v/>
      </c>
      <c r="AP54" s="62" t="str">
        <f t="shared" si="29"/>
        <v/>
      </c>
      <c r="AQ54" s="62" t="str">
        <f t="shared" si="30"/>
        <v/>
      </c>
      <c r="AR54" s="62" t="str">
        <f t="shared" si="31"/>
        <v/>
      </c>
      <c r="AS54" s="254" t="str">
        <f t="shared" si="17"/>
        <v/>
      </c>
      <c r="AT54" s="62" t="str">
        <f t="shared" si="32"/>
        <v/>
      </c>
      <c r="AU54" s="62" t="str">
        <f t="shared" si="33"/>
        <v/>
      </c>
      <c r="AV54" s="64"/>
      <c r="AX54" s="418" t="s">
        <v>258</v>
      </c>
      <c r="AY54" s="419"/>
      <c r="AZ54" s="419"/>
      <c r="BA54" s="419"/>
      <c r="BB54" s="420"/>
      <c r="BC54" s="70">
        <f>Z58/Y58</f>
        <v>0.4</v>
      </c>
      <c r="BY54" s="263"/>
      <c r="BZ54" s="263" t="str">
        <f t="shared" si="20"/>
        <v>49</v>
      </c>
    </row>
    <row r="55" spans="1:78" ht="17">
      <c r="A55" s="56" t="str">
        <f>CONCATENATE(Leyendas!$C$2)</f>
        <v>Bolivia</v>
      </c>
      <c r="B55" s="56" t="str">
        <f>CONCATENATE(Leyendas!$K$2)</f>
        <v>2020</v>
      </c>
      <c r="C55" s="58" t="s">
        <v>255</v>
      </c>
      <c r="D55" s="60"/>
      <c r="E55" s="60"/>
      <c r="F55" s="60"/>
      <c r="G55" s="60"/>
      <c r="H55" s="60"/>
      <c r="I55" s="60"/>
      <c r="J55" s="196"/>
      <c r="K55" s="249"/>
      <c r="L55" s="60"/>
      <c r="M55" s="60"/>
      <c r="N55" s="60"/>
      <c r="O55" s="60"/>
      <c r="P55" s="60"/>
      <c r="Q55" s="60"/>
      <c r="R55" s="60"/>
      <c r="S55" s="60"/>
      <c r="T55" s="249"/>
      <c r="U55" s="383"/>
      <c r="V55" s="60"/>
      <c r="W55" s="60"/>
      <c r="X55" s="60"/>
      <c r="Y55" s="61"/>
      <c r="Z55" s="61"/>
      <c r="AA55" s="61"/>
      <c r="AB55" s="61"/>
      <c r="AC55" s="61"/>
      <c r="AD55" s="62" t="str">
        <f t="shared" si="0"/>
        <v/>
      </c>
      <c r="AE55" s="62" t="str">
        <f t="shared" si="1"/>
        <v/>
      </c>
      <c r="AF55" s="62" t="str">
        <f t="shared" si="2"/>
        <v/>
      </c>
      <c r="AG55" s="62" t="str">
        <f t="shared" si="21"/>
        <v/>
      </c>
      <c r="AH55" s="62" t="str">
        <f t="shared" si="22"/>
        <v/>
      </c>
      <c r="AI55" s="62" t="str">
        <f t="shared" si="23"/>
        <v/>
      </c>
      <c r="AJ55" s="62" t="str">
        <f t="shared" si="24"/>
        <v/>
      </c>
      <c r="AK55" s="62" t="str">
        <f t="shared" si="25"/>
        <v/>
      </c>
      <c r="AL55" s="63" t="str">
        <f t="shared" si="8"/>
        <v/>
      </c>
      <c r="AM55" s="62" t="str">
        <f t="shared" si="26"/>
        <v/>
      </c>
      <c r="AN55" s="62" t="str">
        <f t="shared" si="27"/>
        <v/>
      </c>
      <c r="AO55" s="62" t="str">
        <f t="shared" si="28"/>
        <v/>
      </c>
      <c r="AP55" s="62" t="str">
        <f t="shared" si="29"/>
        <v/>
      </c>
      <c r="AQ55" s="62" t="str">
        <f t="shared" si="30"/>
        <v/>
      </c>
      <c r="AR55" s="62" t="str">
        <f t="shared" si="31"/>
        <v/>
      </c>
      <c r="AS55" s="254" t="str">
        <f t="shared" si="17"/>
        <v/>
      </c>
      <c r="AT55" s="62" t="str">
        <f t="shared" si="32"/>
        <v/>
      </c>
      <c r="AU55" s="62" t="str">
        <f t="shared" si="33"/>
        <v/>
      </c>
      <c r="AV55" s="64"/>
      <c r="AX55" s="418" t="s">
        <v>259</v>
      </c>
      <c r="AY55" s="419"/>
      <c r="AZ55" s="419"/>
      <c r="BA55" s="419"/>
      <c r="BB55" s="420"/>
      <c r="BC55" s="70">
        <f>AA58/Y58</f>
        <v>0.24285714285714285</v>
      </c>
      <c r="BY55" s="263"/>
      <c r="BZ55" s="263" t="str">
        <f t="shared" si="20"/>
        <v>50</v>
      </c>
    </row>
    <row r="56" spans="1:78" ht="17">
      <c r="A56" s="56" t="str">
        <f>CONCATENATE(Leyendas!$C$2)</f>
        <v>Bolivia</v>
      </c>
      <c r="B56" s="56" t="str">
        <f>CONCATENATE(Leyendas!$K$2)</f>
        <v>2020</v>
      </c>
      <c r="C56" s="58" t="s">
        <v>256</v>
      </c>
      <c r="D56" s="60"/>
      <c r="E56" s="60"/>
      <c r="F56" s="60"/>
      <c r="G56" s="60"/>
      <c r="H56" s="60"/>
      <c r="I56" s="60"/>
      <c r="J56" s="196"/>
      <c r="K56" s="249"/>
      <c r="L56" s="60"/>
      <c r="M56" s="60"/>
      <c r="N56" s="60"/>
      <c r="O56" s="60"/>
      <c r="P56" s="60"/>
      <c r="Q56" s="60"/>
      <c r="R56" s="60"/>
      <c r="S56" s="60"/>
      <c r="T56" s="249"/>
      <c r="U56" s="383"/>
      <c r="V56" s="60"/>
      <c r="W56" s="60"/>
      <c r="X56" s="60"/>
      <c r="Y56" s="61"/>
      <c r="Z56" s="61"/>
      <c r="AA56" s="61"/>
      <c r="AB56" s="61"/>
      <c r="AC56" s="61"/>
      <c r="AD56" s="62" t="str">
        <f t="shared" si="0"/>
        <v/>
      </c>
      <c r="AE56" s="62" t="str">
        <f t="shared" si="1"/>
        <v/>
      </c>
      <c r="AF56" s="62" t="str">
        <f t="shared" si="2"/>
        <v/>
      </c>
      <c r="AG56" s="62" t="str">
        <f t="shared" si="21"/>
        <v/>
      </c>
      <c r="AH56" s="62" t="str">
        <f t="shared" si="22"/>
        <v/>
      </c>
      <c r="AI56" s="62" t="str">
        <f t="shared" si="23"/>
        <v/>
      </c>
      <c r="AJ56" s="62" t="str">
        <f t="shared" si="24"/>
        <v/>
      </c>
      <c r="AK56" s="62" t="str">
        <f t="shared" si="25"/>
        <v/>
      </c>
      <c r="AL56" s="63" t="str">
        <f t="shared" si="8"/>
        <v/>
      </c>
      <c r="AM56" s="62" t="str">
        <f t="shared" si="26"/>
        <v/>
      </c>
      <c r="AN56" s="62" t="str">
        <f t="shared" si="27"/>
        <v/>
      </c>
      <c r="AO56" s="62" t="str">
        <f t="shared" si="28"/>
        <v/>
      </c>
      <c r="AP56" s="62" t="str">
        <f t="shared" si="29"/>
        <v/>
      </c>
      <c r="AQ56" s="62" t="str">
        <f t="shared" si="30"/>
        <v/>
      </c>
      <c r="AR56" s="62" t="str">
        <f t="shared" si="31"/>
        <v/>
      </c>
      <c r="AS56" s="254" t="str">
        <f t="shared" si="17"/>
        <v/>
      </c>
      <c r="AT56" s="62" t="str">
        <f t="shared" si="32"/>
        <v/>
      </c>
      <c r="AU56" s="62" t="str">
        <f t="shared" si="33"/>
        <v/>
      </c>
      <c r="AV56" s="64"/>
      <c r="AX56" s="74"/>
      <c r="AY56" s="418" t="s">
        <v>260</v>
      </c>
      <c r="AZ56" s="419"/>
      <c r="BA56" s="419"/>
      <c r="BB56" s="420"/>
      <c r="BC56" s="70">
        <f>AB58/Y58</f>
        <v>0.2</v>
      </c>
      <c r="BY56" s="263"/>
      <c r="BZ56" s="263" t="str">
        <f t="shared" si="20"/>
        <v>51</v>
      </c>
    </row>
    <row r="57" spans="1:78" ht="17">
      <c r="A57" s="56" t="str">
        <f>CONCATENATE(Leyendas!$C$2)</f>
        <v>Bolivia</v>
      </c>
      <c r="B57" s="56" t="str">
        <f>CONCATENATE(Leyendas!$K$2)</f>
        <v>2020</v>
      </c>
      <c r="C57" s="58" t="s">
        <v>257</v>
      </c>
      <c r="D57" s="60"/>
      <c r="E57" s="60"/>
      <c r="F57" s="60"/>
      <c r="G57" s="60"/>
      <c r="H57" s="60"/>
      <c r="I57" s="60"/>
      <c r="J57" s="196"/>
      <c r="K57" s="249"/>
      <c r="L57" s="60"/>
      <c r="M57" s="60"/>
      <c r="N57" s="60"/>
      <c r="O57" s="60"/>
      <c r="P57" s="60"/>
      <c r="Q57" s="60"/>
      <c r="R57" s="60"/>
      <c r="S57" s="60"/>
      <c r="T57" s="249"/>
      <c r="U57" s="383"/>
      <c r="V57" s="60"/>
      <c r="W57" s="60"/>
      <c r="X57" s="60"/>
      <c r="Y57" s="61"/>
      <c r="Z57" s="61"/>
      <c r="AA57" s="61"/>
      <c r="AB57" s="61"/>
      <c r="AC57" s="61"/>
      <c r="AD57" s="62" t="str">
        <f t="shared" si="0"/>
        <v/>
      </c>
      <c r="AE57" s="62" t="str">
        <f t="shared" si="1"/>
        <v/>
      </c>
      <c r="AF57" s="62" t="str">
        <f t="shared" si="2"/>
        <v/>
      </c>
      <c r="AG57" s="62" t="str">
        <f t="shared" si="21"/>
        <v/>
      </c>
      <c r="AH57" s="62" t="str">
        <f t="shared" si="22"/>
        <v/>
      </c>
      <c r="AI57" s="62" t="str">
        <f t="shared" si="23"/>
        <v/>
      </c>
      <c r="AJ57" s="62" t="str">
        <f t="shared" si="24"/>
        <v/>
      </c>
      <c r="AK57" s="62" t="str">
        <f t="shared" si="25"/>
        <v/>
      </c>
      <c r="AL57" s="63" t="str">
        <f t="shared" si="8"/>
        <v/>
      </c>
      <c r="AM57" s="62" t="str">
        <f t="shared" si="26"/>
        <v/>
      </c>
      <c r="AN57" s="62" t="str">
        <f t="shared" si="27"/>
        <v/>
      </c>
      <c r="AO57" s="62" t="str">
        <f t="shared" si="28"/>
        <v/>
      </c>
      <c r="AP57" s="62" t="str">
        <f t="shared" si="29"/>
        <v/>
      </c>
      <c r="AQ57" s="62" t="str">
        <f t="shared" si="30"/>
        <v/>
      </c>
      <c r="AR57" s="62" t="str">
        <f t="shared" si="31"/>
        <v/>
      </c>
      <c r="AS57" s="254" t="str">
        <f t="shared" si="17"/>
        <v/>
      </c>
      <c r="AT57" s="62" t="str">
        <f t="shared" si="32"/>
        <v/>
      </c>
      <c r="AU57" s="62" t="str">
        <f t="shared" si="33"/>
        <v/>
      </c>
      <c r="AV57" s="64"/>
      <c r="AX57" s="74"/>
      <c r="AY57" s="418" t="s">
        <v>261</v>
      </c>
      <c r="AZ57" s="419"/>
      <c r="BA57" s="419"/>
      <c r="BB57" s="420"/>
      <c r="BC57" s="70">
        <f>AC58/Y58</f>
        <v>0.1</v>
      </c>
      <c r="BY57" s="263"/>
      <c r="BZ57" s="263" t="str">
        <f t="shared" si="20"/>
        <v>52</v>
      </c>
    </row>
    <row r="58" spans="1:78" s="68" customFormat="1" ht="27.75" customHeight="1">
      <c r="C58" s="65" t="s">
        <v>53</v>
      </c>
      <c r="D58" s="65">
        <f>SUM(D$6:D57)</f>
        <v>120</v>
      </c>
      <c r="E58" s="65">
        <f>SUM(E$6:E57)</f>
        <v>45</v>
      </c>
      <c r="F58" s="65">
        <f>SUM(F$6:F57)</f>
        <v>54</v>
      </c>
      <c r="G58" s="65">
        <f>SUM(G$6:G57)</f>
        <v>35</v>
      </c>
      <c r="H58" s="65">
        <f>SUM(H$6:H57)</f>
        <v>15</v>
      </c>
      <c r="I58" s="65">
        <f>SUM(I$6:I57)</f>
        <v>19</v>
      </c>
      <c r="J58" s="65">
        <f>SUM(J$6:J57)</f>
        <v>192</v>
      </c>
      <c r="K58" s="252"/>
      <c r="L58" s="65">
        <f>SUM(L$6:L57)</f>
        <v>49</v>
      </c>
      <c r="M58" s="65">
        <f>SUM(M$6:M57)</f>
        <v>14</v>
      </c>
      <c r="N58" s="65">
        <f>SUM(N$6:N57)</f>
        <v>120</v>
      </c>
      <c r="O58" s="65">
        <f>SUM(O$6:O57)</f>
        <v>45</v>
      </c>
      <c r="P58" s="65">
        <f>SUM(P$6:P57)</f>
        <v>54</v>
      </c>
      <c r="Q58" s="65">
        <f>SUM(Q$6:Q57)</f>
        <v>35</v>
      </c>
      <c r="R58" s="65">
        <f>SUM(R$6:R57)</f>
        <v>15</v>
      </c>
      <c r="S58" s="65">
        <f>SUM(S$6:S57)</f>
        <v>19</v>
      </c>
      <c r="T58" s="65">
        <f>SUM(T$6:T57)</f>
        <v>192</v>
      </c>
      <c r="U58" s="65">
        <f>SUM(U$6:U57)</f>
        <v>0</v>
      </c>
      <c r="V58" s="65">
        <f>SUM(V$6:V57)</f>
        <v>33</v>
      </c>
      <c r="W58" s="65">
        <f>SUM(W$6:W57)</f>
        <v>49</v>
      </c>
      <c r="X58" s="65">
        <f>SUM(X$6:X57)</f>
        <v>14</v>
      </c>
      <c r="Y58" s="65">
        <f>SUM(Y$6:Y57)</f>
        <v>350</v>
      </c>
      <c r="Z58" s="65">
        <f>SUM(Z$6:Z57)</f>
        <v>140</v>
      </c>
      <c r="AA58" s="65">
        <f>SUM(AA$6:AA57)</f>
        <v>85</v>
      </c>
      <c r="AB58" s="65">
        <f>SUM(AB$6:AB57)</f>
        <v>70</v>
      </c>
      <c r="AC58" s="65">
        <f>SUM(AC$6:AC57)</f>
        <v>35</v>
      </c>
      <c r="AD58" s="66">
        <f>IF(Y58=0,"",Z58/Y58)</f>
        <v>0.4</v>
      </c>
      <c r="AE58" s="66">
        <f>IF(Y58=0,"",AA58/Y58)</f>
        <v>0.24285714285714285</v>
      </c>
      <c r="AF58" s="66">
        <f>IF(Y58=0,"",AB58/Y58)</f>
        <v>0.2</v>
      </c>
      <c r="AG58" s="66">
        <f t="shared" si="21"/>
        <v>1.7142857142857142</v>
      </c>
      <c r="AH58" s="66">
        <f t="shared" si="22"/>
        <v>0.6428571428571429</v>
      </c>
      <c r="AI58" s="66">
        <f t="shared" si="23"/>
        <v>0.77142857142857146</v>
      </c>
      <c r="AJ58" s="66">
        <f t="shared" si="24"/>
        <v>0.5</v>
      </c>
      <c r="AK58" s="66">
        <f t="shared" si="25"/>
        <v>0.21428571428571427</v>
      </c>
      <c r="AL58" s="67">
        <f t="shared" si="8"/>
        <v>0.1</v>
      </c>
      <c r="AM58" s="66">
        <f t="shared" si="26"/>
        <v>0.34285714285714286</v>
      </c>
      <c r="AN58" s="66">
        <f t="shared" si="27"/>
        <v>0.12857142857142856</v>
      </c>
      <c r="AO58" s="66">
        <f t="shared" si="28"/>
        <v>0.15428571428571428</v>
      </c>
      <c r="AP58" s="66">
        <f t="shared" si="29"/>
        <v>0.1</v>
      </c>
      <c r="AQ58" s="66">
        <f t="shared" si="30"/>
        <v>4.2857142857142858E-2</v>
      </c>
      <c r="AR58" s="66">
        <f t="shared" si="31"/>
        <v>5.4285714285714284E-2</v>
      </c>
      <c r="AS58" s="255">
        <f>IF($Y58=0,"",T58/$Y58)</f>
        <v>0.5485714285714286</v>
      </c>
      <c r="AT58" s="66">
        <f t="shared" si="32"/>
        <v>9.4285714285714292E-2</v>
      </c>
      <c r="AU58" s="66">
        <f t="shared" si="33"/>
        <v>0.14000000000000001</v>
      </c>
      <c r="AX58" s="421" t="s">
        <v>262</v>
      </c>
      <c r="AY58" s="422"/>
      <c r="AZ58" s="422"/>
      <c r="BA58" s="422"/>
      <c r="BB58" s="423"/>
      <c r="BC58" s="70">
        <f>SUM(N58:W58)/Y58</f>
        <v>1.6057142857142856</v>
      </c>
      <c r="BY58" s="264"/>
      <c r="BZ58" s="264"/>
    </row>
    <row r="59" spans="1:78" ht="21" customHeight="1">
      <c r="Y59" s="27"/>
      <c r="Z59" s="27"/>
      <c r="AA59" s="27"/>
      <c r="AB59" s="27"/>
      <c r="AC59" s="27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256"/>
      <c r="AT59" s="69"/>
      <c r="AU59" s="69"/>
    </row>
    <row r="60" spans="1:78" ht="37.5" customHeight="1"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78" s="71" customFormat="1" ht="36" customHeight="1">
      <c r="Y61" s="72"/>
      <c r="Z61" s="73"/>
      <c r="AA61" s="73"/>
      <c r="AB61" s="73"/>
      <c r="AC61" s="73"/>
      <c r="AD61" s="73"/>
      <c r="AE61" s="73"/>
      <c r="AF61" s="73"/>
      <c r="AG61" s="72"/>
      <c r="AH61" s="72"/>
      <c r="BY61" s="265"/>
      <c r="BZ61" s="265"/>
    </row>
    <row r="62" spans="1:78" s="71" customFormat="1" ht="36" customHeight="1">
      <c r="Y62" s="72"/>
      <c r="Z62" s="73"/>
      <c r="AA62" s="73"/>
      <c r="AB62" s="73"/>
      <c r="AC62" s="73"/>
      <c r="AD62" s="73"/>
      <c r="AE62" s="73"/>
      <c r="AF62" s="73"/>
      <c r="AG62" s="72"/>
      <c r="AH62" s="72"/>
      <c r="BY62" s="265"/>
      <c r="BZ62" s="265"/>
    </row>
    <row r="63" spans="1:78" s="71" customFormat="1" ht="36" customHeight="1">
      <c r="Y63" s="72"/>
      <c r="Z63" s="73"/>
      <c r="AA63" s="73"/>
      <c r="AB63" s="73"/>
      <c r="AC63" s="73"/>
      <c r="AD63" s="73"/>
      <c r="AE63" s="73"/>
      <c r="AF63" s="73"/>
      <c r="AG63" s="72"/>
      <c r="AH63" s="72"/>
      <c r="BY63" s="265"/>
      <c r="BZ63" s="265"/>
    </row>
    <row r="64" spans="1:78" s="71" customFormat="1" ht="36" customHeight="1">
      <c r="Y64" s="72"/>
      <c r="Z64" s="73"/>
      <c r="AA64" s="73"/>
      <c r="AB64" s="73"/>
      <c r="AC64" s="73"/>
      <c r="AD64" s="73"/>
      <c r="AE64" s="73"/>
      <c r="AF64" s="73"/>
      <c r="AG64" s="72"/>
      <c r="AH64" s="72"/>
      <c r="BY64" s="265"/>
      <c r="BZ64" s="265"/>
    </row>
    <row r="65" spans="25:34" ht="37.5" customHeight="1"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25:34" ht="15">
      <c r="Y66" s="75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25:34" ht="15">
      <c r="Y67" s="75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25:34" ht="15">
      <c r="Y68" s="75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25:34" ht="15">
      <c r="Y69" s="76"/>
    </row>
    <row r="70" spans="25:34" ht="15">
      <c r="Y70" s="76"/>
    </row>
    <row r="71" spans="25:34" ht="15">
      <c r="Y71" s="76"/>
    </row>
    <row r="72" spans="25:34" ht="16">
      <c r="Y72" s="77"/>
    </row>
    <row r="73" spans="25:34" ht="15">
      <c r="Y73" s="78"/>
    </row>
    <row r="74" spans="25:34" ht="15">
      <c r="Y74" s="78"/>
    </row>
    <row r="75" spans="25:34" ht="15">
      <c r="Y75" s="78"/>
    </row>
  </sheetData>
  <mergeCells count="37">
    <mergeCell ref="AF4:AF5"/>
    <mergeCell ref="AO4:AO5"/>
    <mergeCell ref="AD4:AD5"/>
    <mergeCell ref="AY56:BB56"/>
    <mergeCell ref="AY57:BB57"/>
    <mergeCell ref="AS4:AS5"/>
    <mergeCell ref="AX58:BB58"/>
    <mergeCell ref="AR4:AR5"/>
    <mergeCell ref="AX53:BC53"/>
    <mergeCell ref="AX54:BB54"/>
    <mergeCell ref="AX55:BB55"/>
    <mergeCell ref="N4:W4"/>
    <mergeCell ref="X4:X5"/>
    <mergeCell ref="Y4:Y5"/>
    <mergeCell ref="Z4:Z5"/>
    <mergeCell ref="AU4:AU5"/>
    <mergeCell ref="AN4:AN5"/>
    <mergeCell ref="AT4:AT5"/>
    <mergeCell ref="AP4:AP5"/>
    <mergeCell ref="AM4:AM5"/>
    <mergeCell ref="AQ4:AQ5"/>
    <mergeCell ref="AA4:AA5"/>
    <mergeCell ref="AB4:AB5"/>
    <mergeCell ref="AC4:AC5"/>
    <mergeCell ref="AE4:AE5"/>
    <mergeCell ref="AL4:AL5"/>
    <mergeCell ref="AG4:AK4"/>
    <mergeCell ref="A4:A5"/>
    <mergeCell ref="B4:B5"/>
    <mergeCell ref="C4:C5"/>
    <mergeCell ref="D4:H4"/>
    <mergeCell ref="I4:M4"/>
    <mergeCell ref="Y1:AC3"/>
    <mergeCell ref="AD1:AU3"/>
    <mergeCell ref="A1:X1"/>
    <mergeCell ref="A2:X2"/>
    <mergeCell ref="A3:X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 enableFormatConditionsCalculation="0">
    <tabColor theme="4"/>
  </sheetPr>
  <dimension ref="A118:A128"/>
  <sheetViews>
    <sheetView zoomScale="60" zoomScaleNormal="60" zoomScalePageLayoutView="60" workbookViewId="0"/>
  </sheetViews>
  <sheetFormatPr baseColWidth="10" defaultColWidth="11.5" defaultRowHeight="14" x14ac:dyDescent="0"/>
  <cols>
    <col min="1" max="16384" width="11.5" style="167"/>
  </cols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 enableFormatConditionsCalculation="0"/>
  <dimension ref="A1:U67"/>
  <sheetViews>
    <sheetView zoomScale="60" zoomScaleNormal="60" zoomScalePageLayoutView="60" workbookViewId="0"/>
  </sheetViews>
  <sheetFormatPr baseColWidth="10" defaultColWidth="9.1640625" defaultRowHeight="14" x14ac:dyDescent="0"/>
  <cols>
    <col min="2" max="2" width="5.5" customWidth="1"/>
    <col min="3" max="13" width="8" customWidth="1"/>
    <col min="14" max="14" width="8" style="108" customWidth="1"/>
    <col min="15" max="20" width="8" customWidth="1"/>
  </cols>
  <sheetData>
    <row r="1" spans="1:21">
      <c r="G1" s="14"/>
      <c r="H1" s="82"/>
      <c r="I1" s="82"/>
      <c r="J1" s="82"/>
      <c r="K1" s="82"/>
      <c r="L1" s="82"/>
      <c r="M1" s="82"/>
      <c r="N1" s="107"/>
      <c r="O1" s="82"/>
      <c r="P1" s="82"/>
      <c r="Q1" s="82"/>
      <c r="R1" s="82"/>
      <c r="S1" s="82"/>
      <c r="T1" s="82"/>
    </row>
    <row r="2" spans="1:21" s="142" customFormat="1" ht="98">
      <c r="A2" s="146" t="s">
        <v>12</v>
      </c>
      <c r="B2" s="145" t="s">
        <v>15</v>
      </c>
      <c r="C2" s="137" t="s">
        <v>282</v>
      </c>
      <c r="D2" s="137" t="s">
        <v>283</v>
      </c>
      <c r="E2" s="136" t="s">
        <v>284</v>
      </c>
      <c r="F2" s="136" t="s">
        <v>285</v>
      </c>
      <c r="G2" s="139" t="s">
        <v>286</v>
      </c>
      <c r="H2" s="138" t="s">
        <v>269</v>
      </c>
      <c r="I2" s="140" t="s">
        <v>287</v>
      </c>
      <c r="J2" s="140" t="s">
        <v>288</v>
      </c>
      <c r="K2" s="144"/>
      <c r="L2" s="135" t="s">
        <v>270</v>
      </c>
      <c r="M2" s="135" t="s">
        <v>297</v>
      </c>
      <c r="N2" s="179" t="s">
        <v>298</v>
      </c>
      <c r="O2" s="135" t="s">
        <v>271</v>
      </c>
      <c r="P2" s="134" t="s">
        <v>289</v>
      </c>
      <c r="Q2" s="134" t="s">
        <v>290</v>
      </c>
      <c r="R2" s="133" t="s">
        <v>291</v>
      </c>
      <c r="S2" s="133" t="s">
        <v>292</v>
      </c>
      <c r="T2" s="144"/>
      <c r="U2" s="143" t="s">
        <v>264</v>
      </c>
    </row>
    <row r="3" spans="1:21">
      <c r="A3" s="141">
        <f>Leyendas!$A$2</f>
        <v>2020</v>
      </c>
      <c r="B3" s="180">
        <v>1</v>
      </c>
      <c r="C3" s="83">
        <f>IRAG!G8</f>
        <v>0</v>
      </c>
      <c r="D3" s="91" t="e">
        <f>IRAG!G8/IRAG!F8</f>
        <v>#DIV/0!</v>
      </c>
      <c r="E3" s="83">
        <f>IRAG!K8</f>
        <v>0</v>
      </c>
      <c r="F3" s="91" t="e">
        <f>IRAG!K8/IRAG!F8</f>
        <v>#DIV/0!</v>
      </c>
      <c r="G3" s="14">
        <f>IRAG!E8</f>
        <v>0</v>
      </c>
      <c r="H3" s="82" t="e">
        <f>IRAG!E8/IRAG!D8</f>
        <v>#DIV/0!</v>
      </c>
      <c r="I3" s="104">
        <f>IRAG!R8</f>
        <v>0</v>
      </c>
      <c r="J3" s="82" t="e">
        <f>IRAG!R8/IRAG!Q8</f>
        <v>#DIV/0!</v>
      </c>
      <c r="K3" s="82"/>
      <c r="L3" s="104">
        <f>ETI!E8</f>
        <v>0</v>
      </c>
      <c r="M3" s="104">
        <f>ETI!D8</f>
        <v>0</v>
      </c>
      <c r="N3" s="107" t="e">
        <f>ETI!E8/ETI!D8</f>
        <v>#DIV/0!</v>
      </c>
      <c r="O3" s="82" t="e">
        <f>ETI!F8/ETI!E8</f>
        <v>#DIV/0!</v>
      </c>
      <c r="P3" s="104">
        <f>ETI!G8</f>
        <v>0</v>
      </c>
      <c r="Q3" s="82" t="e">
        <f>ETI!G8/ETI!F8</f>
        <v>#DIV/0!</v>
      </c>
      <c r="R3" s="104">
        <f>ETI!K8</f>
        <v>0</v>
      </c>
      <c r="S3" s="82" t="e">
        <f>ETI!K8/ETI!F8</f>
        <v>#DIV/0!</v>
      </c>
      <c r="T3" s="82"/>
    </row>
    <row r="4" spans="1:21">
      <c r="A4" s="141">
        <f>Leyendas!$A$2</f>
        <v>2020</v>
      </c>
      <c r="B4" s="180">
        <v>2</v>
      </c>
      <c r="C4" s="174">
        <f>IRAG!G9</f>
        <v>0</v>
      </c>
      <c r="D4" s="175" t="e">
        <f>IRAG!G9/IRAG!F9</f>
        <v>#DIV/0!</v>
      </c>
      <c r="E4" s="174">
        <f>IRAG!K9</f>
        <v>0</v>
      </c>
      <c r="F4" s="175" t="e">
        <f>IRAG!K9/IRAG!F9</f>
        <v>#DIV/0!</v>
      </c>
      <c r="G4" s="168">
        <f>IRAG!E9</f>
        <v>0</v>
      </c>
      <c r="H4" s="173" t="e">
        <f>IRAG!E9/IRAG!D9</f>
        <v>#DIV/0!</v>
      </c>
      <c r="I4" s="176">
        <f>IRAG!R9</f>
        <v>0</v>
      </c>
      <c r="J4" s="173" t="e">
        <f>IRAG!R9/IRAG!Q9</f>
        <v>#DIV/0!</v>
      </c>
      <c r="K4" s="82"/>
      <c r="L4" s="192">
        <f>ETI!E9</f>
        <v>0</v>
      </c>
      <c r="M4" s="192">
        <f>ETI!D9</f>
        <v>0</v>
      </c>
      <c r="N4" s="193" t="e">
        <f>ETI!E9/ETI!D9</f>
        <v>#DIV/0!</v>
      </c>
      <c r="O4" s="191" t="e">
        <f>ETI!F9/ETI!E9</f>
        <v>#DIV/0!</v>
      </c>
      <c r="P4" s="192">
        <f>ETI!G9</f>
        <v>0</v>
      </c>
      <c r="Q4" s="191" t="e">
        <f>ETI!G9/ETI!F9</f>
        <v>#DIV/0!</v>
      </c>
      <c r="R4" s="192">
        <f>ETI!K9</f>
        <v>0</v>
      </c>
      <c r="S4" s="191" t="e">
        <f>ETI!K9/ETI!F9</f>
        <v>#DIV/0!</v>
      </c>
      <c r="T4" s="82"/>
    </row>
    <row r="5" spans="1:21">
      <c r="A5" s="141">
        <f>Leyendas!$A$2</f>
        <v>2020</v>
      </c>
      <c r="B5" s="180">
        <v>3</v>
      </c>
      <c r="C5" s="174">
        <f>IRAG!G10</f>
        <v>0</v>
      </c>
      <c r="D5" s="175" t="e">
        <f>IRAG!G10/IRAG!F10</f>
        <v>#DIV/0!</v>
      </c>
      <c r="E5" s="174">
        <f>IRAG!K10</f>
        <v>0</v>
      </c>
      <c r="F5" s="175" t="e">
        <f>IRAG!K10/IRAG!F10</f>
        <v>#DIV/0!</v>
      </c>
      <c r="G5" s="168">
        <f>IRAG!E10</f>
        <v>0</v>
      </c>
      <c r="H5" s="173" t="e">
        <f>IRAG!E10/IRAG!D10</f>
        <v>#DIV/0!</v>
      </c>
      <c r="I5" s="176">
        <f>IRAG!R10</f>
        <v>0</v>
      </c>
      <c r="J5" s="173" t="e">
        <f>IRAG!R10/IRAG!Q10</f>
        <v>#DIV/0!</v>
      </c>
      <c r="K5" s="82"/>
      <c r="L5" s="192">
        <f>ETI!E10</f>
        <v>0</v>
      </c>
      <c r="M5" s="192">
        <f>ETI!D10</f>
        <v>0</v>
      </c>
      <c r="N5" s="193" t="e">
        <f>ETI!E10/ETI!D10</f>
        <v>#DIV/0!</v>
      </c>
      <c r="O5" s="191" t="e">
        <f>ETI!F10/ETI!E10</f>
        <v>#DIV/0!</v>
      </c>
      <c r="P5" s="192">
        <f>ETI!G10</f>
        <v>0</v>
      </c>
      <c r="Q5" s="191" t="e">
        <f>ETI!G10/ETI!F10</f>
        <v>#DIV/0!</v>
      </c>
      <c r="R5" s="192">
        <f>ETI!K10</f>
        <v>0</v>
      </c>
      <c r="S5" s="191" t="e">
        <f>ETI!K10/ETI!F10</f>
        <v>#DIV/0!</v>
      </c>
      <c r="T5" s="82"/>
    </row>
    <row r="6" spans="1:21">
      <c r="A6" s="141">
        <f>Leyendas!$A$2</f>
        <v>2020</v>
      </c>
      <c r="B6" s="180">
        <v>4</v>
      </c>
      <c r="C6" s="174">
        <f>IRAG!G11</f>
        <v>0</v>
      </c>
      <c r="D6" s="175" t="e">
        <f>IRAG!G11/IRAG!F11</f>
        <v>#DIV/0!</v>
      </c>
      <c r="E6" s="174">
        <f>IRAG!K11</f>
        <v>0</v>
      </c>
      <c r="F6" s="175" t="e">
        <f>IRAG!K11/IRAG!F11</f>
        <v>#DIV/0!</v>
      </c>
      <c r="G6" s="168">
        <f>IRAG!E11</f>
        <v>0</v>
      </c>
      <c r="H6" s="173" t="e">
        <f>IRAG!E11/IRAG!D11</f>
        <v>#DIV/0!</v>
      </c>
      <c r="I6" s="176">
        <f>IRAG!R11</f>
        <v>0</v>
      </c>
      <c r="J6" s="173" t="e">
        <f>IRAG!R11/IRAG!Q11</f>
        <v>#DIV/0!</v>
      </c>
      <c r="K6" s="82"/>
      <c r="L6" s="192">
        <f>ETI!E11</f>
        <v>80</v>
      </c>
      <c r="M6" s="192">
        <f>ETI!D11</f>
        <v>100</v>
      </c>
      <c r="N6" s="193">
        <f>ETI!E11/ETI!D11</f>
        <v>0.8</v>
      </c>
      <c r="O6" s="191">
        <f>ETI!F11/ETI!E11</f>
        <v>0.5</v>
      </c>
      <c r="P6" s="192">
        <f>ETI!G11</f>
        <v>10</v>
      </c>
      <c r="Q6" s="191">
        <f>ETI!G11/ETI!F11</f>
        <v>0.25</v>
      </c>
      <c r="R6" s="192">
        <f>ETI!K11</f>
        <v>5</v>
      </c>
      <c r="S6" s="191">
        <f>ETI!K11/ETI!F11</f>
        <v>0.125</v>
      </c>
      <c r="T6" s="82"/>
    </row>
    <row r="7" spans="1:21">
      <c r="A7" s="141">
        <f>Leyendas!$A$2</f>
        <v>2020</v>
      </c>
      <c r="B7" s="180">
        <v>5</v>
      </c>
      <c r="C7" s="174">
        <f>IRAG!G12</f>
        <v>50</v>
      </c>
      <c r="D7" s="175">
        <f>IRAG!G12/IRAG!F12</f>
        <v>0.625</v>
      </c>
      <c r="E7" s="174">
        <f>IRAG!K12</f>
        <v>20</v>
      </c>
      <c r="F7" s="175">
        <f>IRAG!K12/IRAG!F12</f>
        <v>0.25</v>
      </c>
      <c r="G7" s="168">
        <f>IRAG!E12</f>
        <v>100</v>
      </c>
      <c r="H7" s="173">
        <f>IRAG!E12/IRAG!D12</f>
        <v>0.2</v>
      </c>
      <c r="I7" s="176">
        <f>IRAG!R12</f>
        <v>0</v>
      </c>
      <c r="J7" s="173" t="e">
        <f>IRAG!R12/IRAG!Q12</f>
        <v>#DIV/0!</v>
      </c>
      <c r="K7" s="82"/>
      <c r="L7" s="192">
        <f>ETI!E12</f>
        <v>80</v>
      </c>
      <c r="M7" s="192">
        <f>ETI!D12</f>
        <v>100</v>
      </c>
      <c r="N7" s="193">
        <f>ETI!E12/ETI!D12</f>
        <v>0.8</v>
      </c>
      <c r="O7" s="191">
        <f>ETI!F12/ETI!E12</f>
        <v>0.375</v>
      </c>
      <c r="P7" s="192">
        <f>ETI!G12</f>
        <v>10</v>
      </c>
      <c r="Q7" s="191">
        <f>ETI!G12/ETI!F12</f>
        <v>0.33333333333333331</v>
      </c>
      <c r="R7" s="192">
        <f>ETI!K12</f>
        <v>2</v>
      </c>
      <c r="S7" s="191">
        <f>ETI!K12/ETI!F12</f>
        <v>6.6666666666666666E-2</v>
      </c>
      <c r="T7" s="82"/>
    </row>
    <row r="8" spans="1:21">
      <c r="A8" s="141">
        <f>Leyendas!$A$2</f>
        <v>2020</v>
      </c>
      <c r="B8" s="180">
        <v>6</v>
      </c>
      <c r="C8" s="174">
        <f>IRAG!G13</f>
        <v>40</v>
      </c>
      <c r="D8" s="175">
        <f>IRAG!G13/IRAG!F13</f>
        <v>0.5</v>
      </c>
      <c r="E8" s="174">
        <f>IRAG!K13</f>
        <v>10</v>
      </c>
      <c r="F8" s="175">
        <f>IRAG!K13/IRAG!F13</f>
        <v>0.125</v>
      </c>
      <c r="G8" s="168">
        <f>IRAG!E13</f>
        <v>100</v>
      </c>
      <c r="H8" s="173">
        <f>IRAG!E13/IRAG!D13</f>
        <v>0.2</v>
      </c>
      <c r="I8" s="176">
        <f>IRAG!R13</f>
        <v>0</v>
      </c>
      <c r="J8" s="173" t="e">
        <f>IRAG!R13/IRAG!Q13</f>
        <v>#DIV/0!</v>
      </c>
      <c r="K8" s="82"/>
      <c r="L8" s="192">
        <f>ETI!E13</f>
        <v>100</v>
      </c>
      <c r="M8" s="192">
        <f>ETI!D13</f>
        <v>150</v>
      </c>
      <c r="N8" s="193">
        <f>ETI!E13/ETI!D13</f>
        <v>0.66666666666666663</v>
      </c>
      <c r="O8" s="191">
        <f>ETI!F13/ETI!E13</f>
        <v>0.2</v>
      </c>
      <c r="P8" s="192">
        <f>ETI!G13</f>
        <v>15</v>
      </c>
      <c r="Q8" s="191">
        <f>ETI!G13/ETI!F13</f>
        <v>0.75</v>
      </c>
      <c r="R8" s="192">
        <f>ETI!K13</f>
        <v>2</v>
      </c>
      <c r="S8" s="191">
        <f>ETI!K13/ETI!F13</f>
        <v>0.1</v>
      </c>
      <c r="T8" s="82"/>
    </row>
    <row r="9" spans="1:21">
      <c r="A9" s="141">
        <f>Leyendas!$A$2</f>
        <v>2020</v>
      </c>
      <c r="B9" s="180">
        <v>7</v>
      </c>
      <c r="C9" s="174">
        <f>IRAG!G14</f>
        <v>30</v>
      </c>
      <c r="D9" s="175">
        <f>IRAG!G14/IRAG!F14</f>
        <v>0.375</v>
      </c>
      <c r="E9" s="174">
        <f>IRAG!K14</f>
        <v>20</v>
      </c>
      <c r="F9" s="175">
        <f>IRAG!K14/IRAG!F14</f>
        <v>0.25</v>
      </c>
      <c r="G9" s="168">
        <f>IRAG!E14</f>
        <v>100</v>
      </c>
      <c r="H9" s="173">
        <f>IRAG!E14/IRAG!D14</f>
        <v>0.2</v>
      </c>
      <c r="I9" s="176">
        <f>IRAG!R14</f>
        <v>0</v>
      </c>
      <c r="J9" s="173" t="e">
        <f>IRAG!R14/IRAG!Q14</f>
        <v>#DIV/0!</v>
      </c>
      <c r="K9" s="82"/>
      <c r="L9" s="192">
        <f>ETI!E14</f>
        <v>80</v>
      </c>
      <c r="M9" s="192">
        <f>ETI!D14</f>
        <v>100</v>
      </c>
      <c r="N9" s="193">
        <f>ETI!E14/ETI!D14</f>
        <v>0.8</v>
      </c>
      <c r="O9" s="191">
        <f>ETI!F14/ETI!E14</f>
        <v>0.375</v>
      </c>
      <c r="P9" s="192">
        <f>ETI!G14</f>
        <v>10</v>
      </c>
      <c r="Q9" s="191">
        <f>ETI!G14/ETI!F14</f>
        <v>0.33333333333333331</v>
      </c>
      <c r="R9" s="192">
        <f>ETI!K14</f>
        <v>2</v>
      </c>
      <c r="S9" s="191">
        <f>ETI!K14/ETI!F14</f>
        <v>6.6666666666666666E-2</v>
      </c>
      <c r="T9" s="82"/>
    </row>
    <row r="10" spans="1:21">
      <c r="A10" s="141">
        <f>Leyendas!$A$2</f>
        <v>2020</v>
      </c>
      <c r="B10" s="180">
        <v>8</v>
      </c>
      <c r="C10" s="174">
        <f>IRAG!G15</f>
        <v>40</v>
      </c>
      <c r="D10" s="175">
        <f>IRAG!G15/IRAG!F15</f>
        <v>0.5</v>
      </c>
      <c r="E10" s="174">
        <f>IRAG!K15</f>
        <v>10</v>
      </c>
      <c r="F10" s="175">
        <f>IRAG!K15/IRAG!F15</f>
        <v>0.125</v>
      </c>
      <c r="G10" s="168">
        <f>IRAG!E15</f>
        <v>100</v>
      </c>
      <c r="H10" s="173">
        <f>IRAG!E15/IRAG!D15</f>
        <v>0.2</v>
      </c>
      <c r="I10" s="176">
        <f>IRAG!R15</f>
        <v>0</v>
      </c>
      <c r="J10" s="173" t="e">
        <f>IRAG!R15/IRAG!Q15</f>
        <v>#DIV/0!</v>
      </c>
      <c r="K10" s="82"/>
      <c r="L10" s="192">
        <f>ETI!E15</f>
        <v>80</v>
      </c>
      <c r="M10" s="192">
        <f>ETI!D15</f>
        <v>100</v>
      </c>
      <c r="N10" s="193">
        <f>ETI!E15/ETI!D15</f>
        <v>0.8</v>
      </c>
      <c r="O10" s="191">
        <f>ETI!F15/ETI!E15</f>
        <v>0.5</v>
      </c>
      <c r="P10" s="192">
        <f>ETI!G15</f>
        <v>10</v>
      </c>
      <c r="Q10" s="191">
        <f>ETI!G15/ETI!F15</f>
        <v>0.25</v>
      </c>
      <c r="R10" s="192">
        <f>ETI!K15</f>
        <v>5</v>
      </c>
      <c r="S10" s="191">
        <f>ETI!K15/ETI!F15</f>
        <v>0.125</v>
      </c>
      <c r="T10" s="82"/>
    </row>
    <row r="11" spans="1:21">
      <c r="A11" s="141">
        <f>Leyendas!$A$2</f>
        <v>2020</v>
      </c>
      <c r="B11" s="180">
        <v>9</v>
      </c>
      <c r="C11" s="174">
        <f>IRAG!G16</f>
        <v>50</v>
      </c>
      <c r="D11" s="175">
        <f>IRAG!G16/IRAG!F16</f>
        <v>0.625</v>
      </c>
      <c r="E11" s="174">
        <f>IRAG!K16</f>
        <v>20</v>
      </c>
      <c r="F11" s="175">
        <f>IRAG!K16/IRAG!F16</f>
        <v>0.25</v>
      </c>
      <c r="G11" s="168">
        <f>IRAG!E16</f>
        <v>100</v>
      </c>
      <c r="H11" s="173">
        <f>IRAG!E16/IRAG!D16</f>
        <v>0.2</v>
      </c>
      <c r="I11" s="176">
        <f>IRAG!R16</f>
        <v>0</v>
      </c>
      <c r="J11" s="173" t="e">
        <f>IRAG!R16/IRAG!Q16</f>
        <v>#DIV/0!</v>
      </c>
      <c r="K11" s="82"/>
      <c r="L11" s="192">
        <f>ETI!E16</f>
        <v>0</v>
      </c>
      <c r="M11" s="192">
        <f>ETI!D16</f>
        <v>0</v>
      </c>
      <c r="N11" s="193" t="e">
        <f>ETI!E16/ETI!D16</f>
        <v>#DIV/0!</v>
      </c>
      <c r="O11" s="191" t="e">
        <f>ETI!F16/ETI!E16</f>
        <v>#DIV/0!</v>
      </c>
      <c r="P11" s="192">
        <f>ETI!G16</f>
        <v>0</v>
      </c>
      <c r="Q11" s="191" t="e">
        <f>ETI!G16/ETI!F16</f>
        <v>#DIV/0!</v>
      </c>
      <c r="R11" s="192">
        <f>ETI!K16</f>
        <v>0</v>
      </c>
      <c r="S11" s="191" t="e">
        <f>ETI!K16/ETI!F16</f>
        <v>#DIV/0!</v>
      </c>
      <c r="T11" s="82"/>
    </row>
    <row r="12" spans="1:21">
      <c r="A12" s="141">
        <f>Leyendas!$A$2</f>
        <v>2020</v>
      </c>
      <c r="B12" s="180">
        <v>10</v>
      </c>
      <c r="C12" s="174">
        <f>IRAG!G17</f>
        <v>0</v>
      </c>
      <c r="D12" s="175" t="e">
        <f>IRAG!G17/IRAG!F17</f>
        <v>#DIV/0!</v>
      </c>
      <c r="E12" s="174">
        <f>IRAG!K17</f>
        <v>0</v>
      </c>
      <c r="F12" s="175" t="e">
        <f>IRAG!K17/IRAG!F17</f>
        <v>#DIV/0!</v>
      </c>
      <c r="G12" s="168">
        <f>IRAG!E17</f>
        <v>0</v>
      </c>
      <c r="H12" s="173" t="e">
        <f>IRAG!E17/IRAG!D17</f>
        <v>#DIV/0!</v>
      </c>
      <c r="I12" s="176">
        <f>IRAG!R17</f>
        <v>0</v>
      </c>
      <c r="J12" s="173" t="e">
        <f>IRAG!R17/IRAG!Q17</f>
        <v>#DIV/0!</v>
      </c>
      <c r="K12" s="82"/>
      <c r="L12" s="192">
        <f>ETI!E17</f>
        <v>0</v>
      </c>
      <c r="M12" s="192">
        <f>ETI!D17</f>
        <v>0</v>
      </c>
      <c r="N12" s="193" t="e">
        <f>ETI!E17/ETI!D17</f>
        <v>#DIV/0!</v>
      </c>
      <c r="O12" s="191" t="e">
        <f>ETI!F17/ETI!E17</f>
        <v>#DIV/0!</v>
      </c>
      <c r="P12" s="192">
        <f>ETI!G17</f>
        <v>0</v>
      </c>
      <c r="Q12" s="191" t="e">
        <f>ETI!G17/ETI!F17</f>
        <v>#DIV/0!</v>
      </c>
      <c r="R12" s="192">
        <f>ETI!K17</f>
        <v>0</v>
      </c>
      <c r="S12" s="191" t="e">
        <f>ETI!K17/ETI!F17</f>
        <v>#DIV/0!</v>
      </c>
      <c r="T12" s="82"/>
    </row>
    <row r="13" spans="1:21">
      <c r="A13" s="141">
        <f>Leyendas!$A$2</f>
        <v>2020</v>
      </c>
      <c r="B13" s="180">
        <v>11</v>
      </c>
      <c r="C13" s="174">
        <f>IRAG!G18</f>
        <v>0</v>
      </c>
      <c r="D13" s="175" t="e">
        <f>IRAG!G18/IRAG!F18</f>
        <v>#DIV/0!</v>
      </c>
      <c r="E13" s="174">
        <f>IRAG!K18</f>
        <v>0</v>
      </c>
      <c r="F13" s="175" t="e">
        <f>IRAG!K18/IRAG!F18</f>
        <v>#DIV/0!</v>
      </c>
      <c r="G13" s="168">
        <f>IRAG!E18</f>
        <v>0</v>
      </c>
      <c r="H13" s="173" t="e">
        <f>IRAG!E18/IRAG!D18</f>
        <v>#DIV/0!</v>
      </c>
      <c r="I13" s="176">
        <f>IRAG!R18</f>
        <v>0</v>
      </c>
      <c r="J13" s="173" t="e">
        <f>IRAG!R18/IRAG!Q18</f>
        <v>#DIV/0!</v>
      </c>
      <c r="K13" s="82"/>
      <c r="L13" s="192">
        <f>ETI!E18</f>
        <v>0</v>
      </c>
      <c r="M13" s="192">
        <f>ETI!D18</f>
        <v>0</v>
      </c>
      <c r="N13" s="193" t="e">
        <f>ETI!E18/ETI!D18</f>
        <v>#DIV/0!</v>
      </c>
      <c r="O13" s="191" t="e">
        <f>ETI!F18/ETI!E18</f>
        <v>#DIV/0!</v>
      </c>
      <c r="P13" s="192">
        <f>ETI!G18</f>
        <v>0</v>
      </c>
      <c r="Q13" s="191" t="e">
        <f>ETI!G18/ETI!F18</f>
        <v>#DIV/0!</v>
      </c>
      <c r="R13" s="192">
        <f>ETI!K18</f>
        <v>0</v>
      </c>
      <c r="S13" s="191" t="e">
        <f>ETI!K18/ETI!F18</f>
        <v>#DIV/0!</v>
      </c>
      <c r="T13" s="82"/>
    </row>
    <row r="14" spans="1:21">
      <c r="A14" s="141">
        <f>Leyendas!$A$2</f>
        <v>2020</v>
      </c>
      <c r="B14" s="180">
        <v>12</v>
      </c>
      <c r="C14" s="174">
        <f>IRAG!G19</f>
        <v>0</v>
      </c>
      <c r="D14" s="175" t="e">
        <f>IRAG!G19/IRAG!F19</f>
        <v>#DIV/0!</v>
      </c>
      <c r="E14" s="174">
        <f>IRAG!K19</f>
        <v>0</v>
      </c>
      <c r="F14" s="175" t="e">
        <f>IRAG!K19/IRAG!F19</f>
        <v>#DIV/0!</v>
      </c>
      <c r="G14" s="168">
        <f>IRAG!E19</f>
        <v>0</v>
      </c>
      <c r="H14" s="173" t="e">
        <f>IRAG!E19/IRAG!D19</f>
        <v>#DIV/0!</v>
      </c>
      <c r="I14" s="176">
        <f>IRAG!R19</f>
        <v>0</v>
      </c>
      <c r="J14" s="173" t="e">
        <f>IRAG!R19/IRAG!Q19</f>
        <v>#DIV/0!</v>
      </c>
      <c r="K14" s="82"/>
      <c r="L14" s="192">
        <f>ETI!E19</f>
        <v>0</v>
      </c>
      <c r="M14" s="192">
        <f>ETI!D19</f>
        <v>0</v>
      </c>
      <c r="N14" s="193" t="e">
        <f>ETI!E19/ETI!D19</f>
        <v>#DIV/0!</v>
      </c>
      <c r="O14" s="191" t="e">
        <f>ETI!F19/ETI!E19</f>
        <v>#DIV/0!</v>
      </c>
      <c r="P14" s="192">
        <f>ETI!G19</f>
        <v>0</v>
      </c>
      <c r="Q14" s="191" t="e">
        <f>ETI!G19/ETI!F19</f>
        <v>#DIV/0!</v>
      </c>
      <c r="R14" s="192">
        <f>ETI!K19</f>
        <v>0</v>
      </c>
      <c r="S14" s="191" t="e">
        <f>ETI!K19/ETI!F19</f>
        <v>#DIV/0!</v>
      </c>
      <c r="T14" s="82"/>
    </row>
    <row r="15" spans="1:21">
      <c r="A15" s="141">
        <f>Leyendas!$A$2</f>
        <v>2020</v>
      </c>
      <c r="B15" s="180">
        <v>13</v>
      </c>
      <c r="C15" s="174">
        <f>IRAG!G20</f>
        <v>0</v>
      </c>
      <c r="D15" s="175" t="e">
        <f>IRAG!G20/IRAG!F20</f>
        <v>#DIV/0!</v>
      </c>
      <c r="E15" s="174">
        <f>IRAG!K20</f>
        <v>0</v>
      </c>
      <c r="F15" s="175" t="e">
        <f>IRAG!K20/IRAG!F20</f>
        <v>#DIV/0!</v>
      </c>
      <c r="G15" s="168">
        <f>IRAG!E20</f>
        <v>0</v>
      </c>
      <c r="H15" s="173" t="e">
        <f>IRAG!E20/IRAG!D20</f>
        <v>#DIV/0!</v>
      </c>
      <c r="I15" s="176">
        <f>IRAG!R20</f>
        <v>0</v>
      </c>
      <c r="J15" s="173" t="e">
        <f>IRAG!R20/IRAG!Q20</f>
        <v>#DIV/0!</v>
      </c>
      <c r="K15" s="82"/>
      <c r="L15" s="192">
        <f>ETI!E20</f>
        <v>0</v>
      </c>
      <c r="M15" s="192">
        <f>ETI!D20</f>
        <v>0</v>
      </c>
      <c r="N15" s="193" t="e">
        <f>ETI!E20/ETI!D20</f>
        <v>#DIV/0!</v>
      </c>
      <c r="O15" s="191" t="e">
        <f>ETI!F20/ETI!E20</f>
        <v>#DIV/0!</v>
      </c>
      <c r="P15" s="192">
        <f>ETI!G20</f>
        <v>0</v>
      </c>
      <c r="Q15" s="191" t="e">
        <f>ETI!G20/ETI!F20</f>
        <v>#DIV/0!</v>
      </c>
      <c r="R15" s="192">
        <f>ETI!K20</f>
        <v>0</v>
      </c>
      <c r="S15" s="191" t="e">
        <f>ETI!K20/ETI!F20</f>
        <v>#DIV/0!</v>
      </c>
      <c r="T15" s="82"/>
    </row>
    <row r="16" spans="1:21">
      <c r="A16" s="141">
        <f>Leyendas!$A$2</f>
        <v>2020</v>
      </c>
      <c r="B16" s="180">
        <v>14</v>
      </c>
      <c r="C16" s="174">
        <f>IRAG!G21</f>
        <v>0</v>
      </c>
      <c r="D16" s="175" t="e">
        <f>IRAG!G21/IRAG!F21</f>
        <v>#DIV/0!</v>
      </c>
      <c r="E16" s="174">
        <f>IRAG!K21</f>
        <v>0</v>
      </c>
      <c r="F16" s="175" t="e">
        <f>IRAG!K21/IRAG!F21</f>
        <v>#DIV/0!</v>
      </c>
      <c r="G16" s="168">
        <f>IRAG!E21</f>
        <v>0</v>
      </c>
      <c r="H16" s="173" t="e">
        <f>IRAG!E21/IRAG!D21</f>
        <v>#DIV/0!</v>
      </c>
      <c r="I16" s="176">
        <f>IRAG!R21</f>
        <v>0</v>
      </c>
      <c r="J16" s="173" t="e">
        <f>IRAG!R21/IRAG!Q21</f>
        <v>#DIV/0!</v>
      </c>
      <c r="K16" s="82"/>
      <c r="L16" s="192">
        <f>ETI!E21</f>
        <v>0</v>
      </c>
      <c r="M16" s="192">
        <f>ETI!D21</f>
        <v>0</v>
      </c>
      <c r="N16" s="193" t="e">
        <f>ETI!E21/ETI!D21</f>
        <v>#DIV/0!</v>
      </c>
      <c r="O16" s="191" t="e">
        <f>ETI!F21/ETI!E21</f>
        <v>#DIV/0!</v>
      </c>
      <c r="P16" s="192">
        <f>ETI!G21</f>
        <v>0</v>
      </c>
      <c r="Q16" s="191" t="e">
        <f>ETI!G21/ETI!F21</f>
        <v>#DIV/0!</v>
      </c>
      <c r="R16" s="192">
        <f>ETI!K21</f>
        <v>0</v>
      </c>
      <c r="S16" s="191" t="e">
        <f>ETI!K21/ETI!F21</f>
        <v>#DIV/0!</v>
      </c>
      <c r="T16" s="82"/>
    </row>
    <row r="17" spans="1:20">
      <c r="A17" s="141">
        <f>Leyendas!$A$2</f>
        <v>2020</v>
      </c>
      <c r="B17" s="180">
        <v>15</v>
      </c>
      <c r="C17" s="174">
        <f>IRAG!G22</f>
        <v>0</v>
      </c>
      <c r="D17" s="175" t="e">
        <f>IRAG!G22/IRAG!F22</f>
        <v>#DIV/0!</v>
      </c>
      <c r="E17" s="174">
        <f>IRAG!K22</f>
        <v>0</v>
      </c>
      <c r="F17" s="175" t="e">
        <f>IRAG!K22/IRAG!F22</f>
        <v>#DIV/0!</v>
      </c>
      <c r="G17" s="168">
        <f>IRAG!E22</f>
        <v>0</v>
      </c>
      <c r="H17" s="173" t="e">
        <f>IRAG!E22/IRAG!D22</f>
        <v>#DIV/0!</v>
      </c>
      <c r="I17" s="176">
        <f>IRAG!R22</f>
        <v>0</v>
      </c>
      <c r="J17" s="173" t="e">
        <f>IRAG!R22/IRAG!Q22</f>
        <v>#DIV/0!</v>
      </c>
      <c r="K17" s="82"/>
      <c r="L17" s="192">
        <f>ETI!E22</f>
        <v>0</v>
      </c>
      <c r="M17" s="192">
        <f>ETI!D22</f>
        <v>0</v>
      </c>
      <c r="N17" s="193" t="e">
        <f>ETI!E22/ETI!D22</f>
        <v>#DIV/0!</v>
      </c>
      <c r="O17" s="191" t="e">
        <f>ETI!F22/ETI!E22</f>
        <v>#DIV/0!</v>
      </c>
      <c r="P17" s="192">
        <f>ETI!G22</f>
        <v>0</v>
      </c>
      <c r="Q17" s="191" t="e">
        <f>ETI!G22/ETI!F22</f>
        <v>#DIV/0!</v>
      </c>
      <c r="R17" s="192">
        <f>ETI!K22</f>
        <v>0</v>
      </c>
      <c r="S17" s="191" t="e">
        <f>ETI!K22/ETI!F22</f>
        <v>#DIV/0!</v>
      </c>
      <c r="T17" s="82"/>
    </row>
    <row r="18" spans="1:20">
      <c r="A18" s="141">
        <f>Leyendas!$A$2</f>
        <v>2020</v>
      </c>
      <c r="B18" s="180">
        <v>16</v>
      </c>
      <c r="C18" s="174">
        <f>IRAG!G23</f>
        <v>0</v>
      </c>
      <c r="D18" s="175" t="e">
        <f>IRAG!G23/IRAG!F23</f>
        <v>#DIV/0!</v>
      </c>
      <c r="E18" s="174">
        <f>IRAG!K23</f>
        <v>0</v>
      </c>
      <c r="F18" s="175" t="e">
        <f>IRAG!K23/IRAG!F23</f>
        <v>#DIV/0!</v>
      </c>
      <c r="G18" s="168">
        <f>IRAG!E23</f>
        <v>0</v>
      </c>
      <c r="H18" s="173" t="e">
        <f>IRAG!E23/IRAG!D23</f>
        <v>#DIV/0!</v>
      </c>
      <c r="I18" s="176">
        <f>IRAG!R23</f>
        <v>0</v>
      </c>
      <c r="J18" s="173" t="e">
        <f>IRAG!R23/IRAG!Q23</f>
        <v>#DIV/0!</v>
      </c>
      <c r="K18" s="82"/>
      <c r="L18" s="192">
        <f>ETI!E23</f>
        <v>0</v>
      </c>
      <c r="M18" s="192">
        <f>ETI!D23</f>
        <v>0</v>
      </c>
      <c r="N18" s="193" t="e">
        <f>ETI!E23/ETI!D23</f>
        <v>#DIV/0!</v>
      </c>
      <c r="O18" s="191" t="e">
        <f>ETI!F23/ETI!E23</f>
        <v>#DIV/0!</v>
      </c>
      <c r="P18" s="192">
        <f>ETI!G23</f>
        <v>0</v>
      </c>
      <c r="Q18" s="191" t="e">
        <f>ETI!G23/ETI!F23</f>
        <v>#DIV/0!</v>
      </c>
      <c r="R18" s="192">
        <f>ETI!K23</f>
        <v>0</v>
      </c>
      <c r="S18" s="191" t="e">
        <f>ETI!K23/ETI!F23</f>
        <v>#DIV/0!</v>
      </c>
      <c r="T18" s="82"/>
    </row>
    <row r="19" spans="1:20">
      <c r="A19" s="141">
        <f>Leyendas!$A$2</f>
        <v>2020</v>
      </c>
      <c r="B19" s="180">
        <v>17</v>
      </c>
      <c r="C19" s="174">
        <f>IRAG!G24</f>
        <v>0</v>
      </c>
      <c r="D19" s="175" t="e">
        <f>IRAG!G24/IRAG!F24</f>
        <v>#DIV/0!</v>
      </c>
      <c r="E19" s="174">
        <f>IRAG!K24</f>
        <v>0</v>
      </c>
      <c r="F19" s="175" t="e">
        <f>IRAG!K24/IRAG!F24</f>
        <v>#DIV/0!</v>
      </c>
      <c r="G19" s="168">
        <f>IRAG!E24</f>
        <v>0</v>
      </c>
      <c r="H19" s="173" t="e">
        <f>IRAG!E24/IRAG!D24</f>
        <v>#DIV/0!</v>
      </c>
      <c r="I19" s="176">
        <f>IRAG!R24</f>
        <v>0</v>
      </c>
      <c r="J19" s="173" t="e">
        <f>IRAG!R24/IRAG!Q24</f>
        <v>#DIV/0!</v>
      </c>
      <c r="K19" s="82"/>
      <c r="L19" s="192">
        <f>ETI!E24</f>
        <v>0</v>
      </c>
      <c r="M19" s="192">
        <f>ETI!D24</f>
        <v>0</v>
      </c>
      <c r="N19" s="193" t="e">
        <f>ETI!E24/ETI!D24</f>
        <v>#DIV/0!</v>
      </c>
      <c r="O19" s="191" t="e">
        <f>ETI!F24/ETI!E24</f>
        <v>#DIV/0!</v>
      </c>
      <c r="P19" s="192">
        <f>ETI!G24</f>
        <v>0</v>
      </c>
      <c r="Q19" s="191" t="e">
        <f>ETI!G24/ETI!F24</f>
        <v>#DIV/0!</v>
      </c>
      <c r="R19" s="192">
        <f>ETI!K24</f>
        <v>0</v>
      </c>
      <c r="S19" s="191" t="e">
        <f>ETI!K24/ETI!F24</f>
        <v>#DIV/0!</v>
      </c>
      <c r="T19" s="82"/>
    </row>
    <row r="20" spans="1:20">
      <c r="A20" s="141">
        <f>Leyendas!$A$2</f>
        <v>2020</v>
      </c>
      <c r="B20" s="180">
        <v>18</v>
      </c>
      <c r="C20" s="174">
        <f>IRAG!G25</f>
        <v>0</v>
      </c>
      <c r="D20" s="175" t="e">
        <f>IRAG!G25/IRAG!F25</f>
        <v>#DIV/0!</v>
      </c>
      <c r="E20" s="174">
        <f>IRAG!K25</f>
        <v>0</v>
      </c>
      <c r="F20" s="175" t="e">
        <f>IRAG!K25/IRAG!F25</f>
        <v>#DIV/0!</v>
      </c>
      <c r="G20" s="168">
        <f>IRAG!E25</f>
        <v>0</v>
      </c>
      <c r="H20" s="173" t="e">
        <f>IRAG!E25/IRAG!D25</f>
        <v>#DIV/0!</v>
      </c>
      <c r="I20" s="176">
        <f>IRAG!R25</f>
        <v>0</v>
      </c>
      <c r="J20" s="173" t="e">
        <f>IRAG!R25/IRAG!Q25</f>
        <v>#DIV/0!</v>
      </c>
      <c r="K20" s="82"/>
      <c r="L20" s="192">
        <f>ETI!E25</f>
        <v>0</v>
      </c>
      <c r="M20" s="192">
        <f>ETI!D25</f>
        <v>0</v>
      </c>
      <c r="N20" s="193" t="e">
        <f>ETI!E25/ETI!D25</f>
        <v>#DIV/0!</v>
      </c>
      <c r="O20" s="191" t="e">
        <f>ETI!F25/ETI!E25</f>
        <v>#DIV/0!</v>
      </c>
      <c r="P20" s="192">
        <f>ETI!G25</f>
        <v>0</v>
      </c>
      <c r="Q20" s="191" t="e">
        <f>ETI!G25/ETI!F25</f>
        <v>#DIV/0!</v>
      </c>
      <c r="R20" s="192">
        <f>ETI!K25</f>
        <v>0</v>
      </c>
      <c r="S20" s="191" t="e">
        <f>ETI!K25/ETI!F25</f>
        <v>#DIV/0!</v>
      </c>
      <c r="T20" s="82"/>
    </row>
    <row r="21" spans="1:20">
      <c r="A21" s="141">
        <f>Leyendas!$A$2</f>
        <v>2020</v>
      </c>
      <c r="B21" s="180">
        <v>19</v>
      </c>
      <c r="C21" s="174">
        <f>IRAG!G26</f>
        <v>0</v>
      </c>
      <c r="D21" s="175" t="e">
        <f>IRAG!G26/IRAG!F26</f>
        <v>#DIV/0!</v>
      </c>
      <c r="E21" s="174">
        <f>IRAG!K26</f>
        <v>0</v>
      </c>
      <c r="F21" s="175" t="e">
        <f>IRAG!K26/IRAG!F26</f>
        <v>#DIV/0!</v>
      </c>
      <c r="G21" s="168">
        <f>IRAG!E26</f>
        <v>0</v>
      </c>
      <c r="H21" s="173" t="e">
        <f>IRAG!E26/IRAG!D26</f>
        <v>#DIV/0!</v>
      </c>
      <c r="I21" s="176">
        <f>IRAG!R26</f>
        <v>0</v>
      </c>
      <c r="J21" s="173" t="e">
        <f>IRAG!R26/IRAG!Q26</f>
        <v>#DIV/0!</v>
      </c>
      <c r="K21" s="82"/>
      <c r="L21" s="192">
        <f>ETI!E26</f>
        <v>0</v>
      </c>
      <c r="M21" s="192">
        <f>ETI!D26</f>
        <v>0</v>
      </c>
      <c r="N21" s="193" t="e">
        <f>ETI!E26/ETI!D26</f>
        <v>#DIV/0!</v>
      </c>
      <c r="O21" s="191" t="e">
        <f>ETI!F26/ETI!E26</f>
        <v>#DIV/0!</v>
      </c>
      <c r="P21" s="192">
        <f>ETI!G26</f>
        <v>0</v>
      </c>
      <c r="Q21" s="191" t="e">
        <f>ETI!G26/ETI!F26</f>
        <v>#DIV/0!</v>
      </c>
      <c r="R21" s="192">
        <f>ETI!K26</f>
        <v>0</v>
      </c>
      <c r="S21" s="191" t="e">
        <f>ETI!K26/ETI!F26</f>
        <v>#DIV/0!</v>
      </c>
      <c r="T21" s="82"/>
    </row>
    <row r="22" spans="1:20">
      <c r="A22" s="141">
        <f>Leyendas!$A$2</f>
        <v>2020</v>
      </c>
      <c r="B22" s="180">
        <v>20</v>
      </c>
      <c r="C22" s="174">
        <f>IRAG!G27</f>
        <v>0</v>
      </c>
      <c r="D22" s="175" t="e">
        <f>IRAG!G27/IRAG!F27</f>
        <v>#DIV/0!</v>
      </c>
      <c r="E22" s="174">
        <f>IRAG!K27</f>
        <v>0</v>
      </c>
      <c r="F22" s="175" t="e">
        <f>IRAG!K27/IRAG!F27</f>
        <v>#DIV/0!</v>
      </c>
      <c r="G22" s="168">
        <f>IRAG!E27</f>
        <v>0</v>
      </c>
      <c r="H22" s="173" t="e">
        <f>IRAG!E27/IRAG!D27</f>
        <v>#DIV/0!</v>
      </c>
      <c r="I22" s="176">
        <f>IRAG!R27</f>
        <v>0</v>
      </c>
      <c r="J22" s="173" t="e">
        <f>IRAG!R27/IRAG!Q27</f>
        <v>#DIV/0!</v>
      </c>
      <c r="K22" s="82"/>
      <c r="L22" s="192">
        <f>ETI!E27</f>
        <v>0</v>
      </c>
      <c r="M22" s="192">
        <f>ETI!D27</f>
        <v>0</v>
      </c>
      <c r="N22" s="193" t="e">
        <f>ETI!E27/ETI!D27</f>
        <v>#DIV/0!</v>
      </c>
      <c r="O22" s="191" t="e">
        <f>ETI!F27/ETI!E27</f>
        <v>#DIV/0!</v>
      </c>
      <c r="P22" s="192">
        <f>ETI!G27</f>
        <v>0</v>
      </c>
      <c r="Q22" s="191" t="e">
        <f>ETI!G27/ETI!F27</f>
        <v>#DIV/0!</v>
      </c>
      <c r="R22" s="192">
        <f>ETI!K27</f>
        <v>0</v>
      </c>
      <c r="S22" s="191" t="e">
        <f>ETI!K27/ETI!F27</f>
        <v>#DIV/0!</v>
      </c>
      <c r="T22" s="82"/>
    </row>
    <row r="23" spans="1:20">
      <c r="A23" s="141">
        <f>Leyendas!$A$2</f>
        <v>2020</v>
      </c>
      <c r="B23" s="180">
        <v>21</v>
      </c>
      <c r="C23" s="174">
        <f>IRAG!G28</f>
        <v>0</v>
      </c>
      <c r="D23" s="175" t="e">
        <f>IRAG!G28/IRAG!F28</f>
        <v>#DIV/0!</v>
      </c>
      <c r="E23" s="174">
        <f>IRAG!K28</f>
        <v>0</v>
      </c>
      <c r="F23" s="175" t="e">
        <f>IRAG!K28/IRAG!F28</f>
        <v>#DIV/0!</v>
      </c>
      <c r="G23" s="168">
        <f>IRAG!E28</f>
        <v>0</v>
      </c>
      <c r="H23" s="173" t="e">
        <f>IRAG!E28/IRAG!D28</f>
        <v>#DIV/0!</v>
      </c>
      <c r="I23" s="176">
        <f>IRAG!R28</f>
        <v>0</v>
      </c>
      <c r="J23" s="173" t="e">
        <f>IRAG!R28/IRAG!Q28</f>
        <v>#DIV/0!</v>
      </c>
      <c r="K23" s="82"/>
      <c r="L23" s="192">
        <f>ETI!E28</f>
        <v>0</v>
      </c>
      <c r="M23" s="192">
        <f>ETI!D28</f>
        <v>0</v>
      </c>
      <c r="N23" s="193" t="e">
        <f>ETI!E28/ETI!D28</f>
        <v>#DIV/0!</v>
      </c>
      <c r="O23" s="191" t="e">
        <f>ETI!F28/ETI!E28</f>
        <v>#DIV/0!</v>
      </c>
      <c r="P23" s="192">
        <f>ETI!G28</f>
        <v>0</v>
      </c>
      <c r="Q23" s="191" t="e">
        <f>ETI!G28/ETI!F28</f>
        <v>#DIV/0!</v>
      </c>
      <c r="R23" s="192">
        <f>ETI!K28</f>
        <v>0</v>
      </c>
      <c r="S23" s="191" t="e">
        <f>ETI!K28/ETI!F28</f>
        <v>#DIV/0!</v>
      </c>
      <c r="T23" s="82"/>
    </row>
    <row r="24" spans="1:20">
      <c r="A24" s="141">
        <f>Leyendas!$A$2</f>
        <v>2020</v>
      </c>
      <c r="B24" s="180">
        <v>22</v>
      </c>
      <c r="C24" s="174">
        <f>IRAG!G29</f>
        <v>0</v>
      </c>
      <c r="D24" s="175" t="e">
        <f>IRAG!G29/IRAG!F29</f>
        <v>#DIV/0!</v>
      </c>
      <c r="E24" s="174">
        <f>IRAG!K29</f>
        <v>0</v>
      </c>
      <c r="F24" s="175" t="e">
        <f>IRAG!K29/IRAG!F29</f>
        <v>#DIV/0!</v>
      </c>
      <c r="G24" s="168">
        <f>IRAG!E29</f>
        <v>0</v>
      </c>
      <c r="H24" s="173" t="e">
        <f>IRAG!E29/IRAG!D29</f>
        <v>#DIV/0!</v>
      </c>
      <c r="I24" s="176">
        <f>IRAG!R29</f>
        <v>0</v>
      </c>
      <c r="J24" s="173" t="e">
        <f>IRAG!R29/IRAG!Q29</f>
        <v>#DIV/0!</v>
      </c>
      <c r="K24" s="82"/>
      <c r="L24" s="192">
        <f>ETI!E29</f>
        <v>0</v>
      </c>
      <c r="M24" s="192">
        <f>ETI!D29</f>
        <v>0</v>
      </c>
      <c r="N24" s="193" t="e">
        <f>ETI!E29/ETI!D29</f>
        <v>#DIV/0!</v>
      </c>
      <c r="O24" s="191" t="e">
        <f>ETI!F29/ETI!E29</f>
        <v>#DIV/0!</v>
      </c>
      <c r="P24" s="192">
        <f>ETI!G29</f>
        <v>0</v>
      </c>
      <c r="Q24" s="191" t="e">
        <f>ETI!G29/ETI!F29</f>
        <v>#DIV/0!</v>
      </c>
      <c r="R24" s="192">
        <f>ETI!K29</f>
        <v>0</v>
      </c>
      <c r="S24" s="191" t="e">
        <f>ETI!K29/ETI!F29</f>
        <v>#DIV/0!</v>
      </c>
      <c r="T24" s="82"/>
    </row>
    <row r="25" spans="1:20">
      <c r="A25" s="141">
        <f>Leyendas!$A$2</f>
        <v>2020</v>
      </c>
      <c r="B25" s="180">
        <v>23</v>
      </c>
      <c r="C25" s="174">
        <f>IRAG!G30</f>
        <v>0</v>
      </c>
      <c r="D25" s="175" t="e">
        <f>IRAG!G30/IRAG!F30</f>
        <v>#DIV/0!</v>
      </c>
      <c r="E25" s="174">
        <f>IRAG!K30</f>
        <v>0</v>
      </c>
      <c r="F25" s="175" t="e">
        <f>IRAG!K30/IRAG!F30</f>
        <v>#DIV/0!</v>
      </c>
      <c r="G25" s="168">
        <f>IRAG!E30</f>
        <v>0</v>
      </c>
      <c r="H25" s="173" t="e">
        <f>IRAG!E30/IRAG!D30</f>
        <v>#DIV/0!</v>
      </c>
      <c r="I25" s="176">
        <f>IRAG!R30</f>
        <v>0</v>
      </c>
      <c r="J25" s="173" t="e">
        <f>IRAG!R30/IRAG!Q30</f>
        <v>#DIV/0!</v>
      </c>
      <c r="K25" s="82"/>
      <c r="L25" s="192">
        <f>ETI!E30</f>
        <v>0</v>
      </c>
      <c r="M25" s="192">
        <f>ETI!D30</f>
        <v>0</v>
      </c>
      <c r="N25" s="193" t="e">
        <f>ETI!E30/ETI!D30</f>
        <v>#DIV/0!</v>
      </c>
      <c r="O25" s="191" t="e">
        <f>ETI!F30/ETI!E30</f>
        <v>#DIV/0!</v>
      </c>
      <c r="P25" s="192">
        <f>ETI!G30</f>
        <v>0</v>
      </c>
      <c r="Q25" s="191" t="e">
        <f>ETI!G30/ETI!F30</f>
        <v>#DIV/0!</v>
      </c>
      <c r="R25" s="192">
        <f>ETI!K30</f>
        <v>0</v>
      </c>
      <c r="S25" s="191" t="e">
        <f>ETI!K30/ETI!F30</f>
        <v>#DIV/0!</v>
      </c>
      <c r="T25" s="82"/>
    </row>
    <row r="26" spans="1:20">
      <c r="A26" s="141">
        <f>Leyendas!$A$2</f>
        <v>2020</v>
      </c>
      <c r="B26" s="180">
        <v>24</v>
      </c>
      <c r="C26" s="174">
        <f>IRAG!G31</f>
        <v>0</v>
      </c>
      <c r="D26" s="175" t="e">
        <f>IRAG!G31/IRAG!F31</f>
        <v>#DIV/0!</v>
      </c>
      <c r="E26" s="174">
        <f>IRAG!K31</f>
        <v>0</v>
      </c>
      <c r="F26" s="175" t="e">
        <f>IRAG!K31/IRAG!F31</f>
        <v>#DIV/0!</v>
      </c>
      <c r="G26" s="168">
        <f>IRAG!E31</f>
        <v>0</v>
      </c>
      <c r="H26" s="173" t="e">
        <f>IRAG!E31/IRAG!D31</f>
        <v>#DIV/0!</v>
      </c>
      <c r="I26" s="176">
        <f>IRAG!R31</f>
        <v>0</v>
      </c>
      <c r="J26" s="173" t="e">
        <f>IRAG!R31/IRAG!Q31</f>
        <v>#DIV/0!</v>
      </c>
      <c r="K26" s="82"/>
      <c r="L26" s="192">
        <f>ETI!E31</f>
        <v>0</v>
      </c>
      <c r="M26" s="192">
        <f>ETI!D31</f>
        <v>0</v>
      </c>
      <c r="N26" s="193" t="e">
        <f>ETI!E31/ETI!D31</f>
        <v>#DIV/0!</v>
      </c>
      <c r="O26" s="191" t="e">
        <f>ETI!F31/ETI!E31</f>
        <v>#DIV/0!</v>
      </c>
      <c r="P26" s="192">
        <f>ETI!G31</f>
        <v>0</v>
      </c>
      <c r="Q26" s="191" t="e">
        <f>ETI!G31/ETI!F31</f>
        <v>#DIV/0!</v>
      </c>
      <c r="R26" s="192">
        <f>ETI!K31</f>
        <v>0</v>
      </c>
      <c r="S26" s="191" t="e">
        <f>ETI!K31/ETI!F31</f>
        <v>#DIV/0!</v>
      </c>
      <c r="T26" s="82"/>
    </row>
    <row r="27" spans="1:20">
      <c r="A27" s="141">
        <f>Leyendas!$A$2</f>
        <v>2020</v>
      </c>
      <c r="B27" s="180">
        <v>25</v>
      </c>
      <c r="C27" s="174">
        <f>IRAG!G32</f>
        <v>0</v>
      </c>
      <c r="D27" s="175" t="e">
        <f>IRAG!G32/IRAG!F32</f>
        <v>#DIV/0!</v>
      </c>
      <c r="E27" s="174">
        <f>IRAG!K32</f>
        <v>0</v>
      </c>
      <c r="F27" s="175" t="e">
        <f>IRAG!K32/IRAG!F32</f>
        <v>#DIV/0!</v>
      </c>
      <c r="G27" s="168">
        <f>IRAG!E32</f>
        <v>0</v>
      </c>
      <c r="H27" s="173" t="e">
        <f>IRAG!E32/IRAG!D32</f>
        <v>#DIV/0!</v>
      </c>
      <c r="I27" s="176">
        <f>IRAG!R32</f>
        <v>0</v>
      </c>
      <c r="J27" s="173" t="e">
        <f>IRAG!R32/IRAG!Q32</f>
        <v>#DIV/0!</v>
      </c>
      <c r="K27" s="82"/>
      <c r="L27" s="192">
        <f>ETI!E32</f>
        <v>0</v>
      </c>
      <c r="M27" s="192">
        <f>ETI!D32</f>
        <v>0</v>
      </c>
      <c r="N27" s="193" t="e">
        <f>ETI!E32/ETI!D32</f>
        <v>#DIV/0!</v>
      </c>
      <c r="O27" s="191" t="e">
        <f>ETI!F32/ETI!E32</f>
        <v>#DIV/0!</v>
      </c>
      <c r="P27" s="192">
        <f>ETI!G32</f>
        <v>0</v>
      </c>
      <c r="Q27" s="191" t="e">
        <f>ETI!G32/ETI!F32</f>
        <v>#DIV/0!</v>
      </c>
      <c r="R27" s="192">
        <f>ETI!K32</f>
        <v>0</v>
      </c>
      <c r="S27" s="191" t="e">
        <f>ETI!K32/ETI!F32</f>
        <v>#DIV/0!</v>
      </c>
      <c r="T27" s="82"/>
    </row>
    <row r="28" spans="1:20">
      <c r="A28" s="141">
        <f>Leyendas!$A$2</f>
        <v>2020</v>
      </c>
      <c r="B28" s="180">
        <v>26</v>
      </c>
      <c r="C28" s="174">
        <f>IRAG!G33</f>
        <v>0</v>
      </c>
      <c r="D28" s="175" t="e">
        <f>IRAG!G33/IRAG!F33</f>
        <v>#DIV/0!</v>
      </c>
      <c r="E28" s="174">
        <f>IRAG!K33</f>
        <v>0</v>
      </c>
      <c r="F28" s="175" t="e">
        <f>IRAG!K33/IRAG!F33</f>
        <v>#DIV/0!</v>
      </c>
      <c r="G28" s="168">
        <f>IRAG!E33</f>
        <v>0</v>
      </c>
      <c r="H28" s="173" t="e">
        <f>IRAG!E33/IRAG!D33</f>
        <v>#DIV/0!</v>
      </c>
      <c r="I28" s="176">
        <f>IRAG!R33</f>
        <v>0</v>
      </c>
      <c r="J28" s="173" t="e">
        <f>IRAG!R33/IRAG!Q33</f>
        <v>#DIV/0!</v>
      </c>
      <c r="K28" s="82"/>
      <c r="L28" s="192">
        <f>ETI!E33</f>
        <v>0</v>
      </c>
      <c r="M28" s="192">
        <f>ETI!D33</f>
        <v>0</v>
      </c>
      <c r="N28" s="193" t="e">
        <f>ETI!E33/ETI!D33</f>
        <v>#DIV/0!</v>
      </c>
      <c r="O28" s="191" t="e">
        <f>ETI!F33/ETI!E33</f>
        <v>#DIV/0!</v>
      </c>
      <c r="P28" s="192">
        <f>ETI!G33</f>
        <v>0</v>
      </c>
      <c r="Q28" s="191" t="e">
        <f>ETI!G33/ETI!F33</f>
        <v>#DIV/0!</v>
      </c>
      <c r="R28" s="192">
        <f>ETI!K33</f>
        <v>0</v>
      </c>
      <c r="S28" s="191" t="e">
        <f>ETI!K33/ETI!F33</f>
        <v>#DIV/0!</v>
      </c>
      <c r="T28" s="82"/>
    </row>
    <row r="29" spans="1:20">
      <c r="A29" s="141">
        <f>Leyendas!$A$2</f>
        <v>2020</v>
      </c>
      <c r="B29" s="180">
        <v>27</v>
      </c>
      <c r="C29" s="174">
        <f>IRAG!G34</f>
        <v>0</v>
      </c>
      <c r="D29" s="175" t="e">
        <f>IRAG!G34/IRAG!F34</f>
        <v>#DIV/0!</v>
      </c>
      <c r="E29" s="174">
        <f>IRAG!K34</f>
        <v>0</v>
      </c>
      <c r="F29" s="175" t="e">
        <f>IRAG!K34/IRAG!F34</f>
        <v>#DIV/0!</v>
      </c>
      <c r="G29" s="168">
        <f>IRAG!E34</f>
        <v>0</v>
      </c>
      <c r="H29" s="173" t="e">
        <f>IRAG!E34/IRAG!D34</f>
        <v>#DIV/0!</v>
      </c>
      <c r="I29" s="176">
        <f>IRAG!R34</f>
        <v>0</v>
      </c>
      <c r="J29" s="173" t="e">
        <f>IRAG!R34/IRAG!Q34</f>
        <v>#DIV/0!</v>
      </c>
      <c r="K29" s="82"/>
      <c r="L29" s="192">
        <f>ETI!E34</f>
        <v>0</v>
      </c>
      <c r="M29" s="192">
        <f>ETI!D34</f>
        <v>0</v>
      </c>
      <c r="N29" s="193" t="e">
        <f>ETI!E34/ETI!D34</f>
        <v>#DIV/0!</v>
      </c>
      <c r="O29" s="191" t="e">
        <f>ETI!F34/ETI!E34</f>
        <v>#DIV/0!</v>
      </c>
      <c r="P29" s="192">
        <f>ETI!G34</f>
        <v>0</v>
      </c>
      <c r="Q29" s="191" t="e">
        <f>ETI!G34/ETI!F34</f>
        <v>#DIV/0!</v>
      </c>
      <c r="R29" s="192">
        <f>ETI!K34</f>
        <v>0</v>
      </c>
      <c r="S29" s="191" t="e">
        <f>ETI!K34/ETI!F34</f>
        <v>#DIV/0!</v>
      </c>
      <c r="T29" s="82"/>
    </row>
    <row r="30" spans="1:20">
      <c r="A30" s="141">
        <f>Leyendas!$A$2</f>
        <v>2020</v>
      </c>
      <c r="B30" s="180">
        <v>28</v>
      </c>
      <c r="C30" s="174">
        <f>IRAG!G35</f>
        <v>0</v>
      </c>
      <c r="D30" s="175" t="e">
        <f>IRAG!G35/IRAG!F35</f>
        <v>#DIV/0!</v>
      </c>
      <c r="E30" s="174">
        <f>IRAG!K35</f>
        <v>0</v>
      </c>
      <c r="F30" s="175" t="e">
        <f>IRAG!K35/IRAG!F35</f>
        <v>#DIV/0!</v>
      </c>
      <c r="G30" s="168">
        <f>IRAG!E35</f>
        <v>0</v>
      </c>
      <c r="H30" s="173" t="e">
        <f>IRAG!E35/IRAG!D35</f>
        <v>#DIV/0!</v>
      </c>
      <c r="I30" s="176">
        <f>IRAG!R35</f>
        <v>0</v>
      </c>
      <c r="J30" s="173" t="e">
        <f>IRAG!R35/IRAG!Q35</f>
        <v>#DIV/0!</v>
      </c>
      <c r="K30" s="82"/>
      <c r="L30" s="192">
        <f>ETI!E35</f>
        <v>0</v>
      </c>
      <c r="M30" s="192">
        <f>ETI!D35</f>
        <v>0</v>
      </c>
      <c r="N30" s="193" t="e">
        <f>ETI!E35/ETI!D35</f>
        <v>#DIV/0!</v>
      </c>
      <c r="O30" s="191" t="e">
        <f>ETI!F35/ETI!E35</f>
        <v>#DIV/0!</v>
      </c>
      <c r="P30" s="192">
        <f>ETI!G35</f>
        <v>0</v>
      </c>
      <c r="Q30" s="191" t="e">
        <f>ETI!G35/ETI!F35</f>
        <v>#DIV/0!</v>
      </c>
      <c r="R30" s="192">
        <f>ETI!K35</f>
        <v>0</v>
      </c>
      <c r="S30" s="191" t="e">
        <f>ETI!K35/ETI!F35</f>
        <v>#DIV/0!</v>
      </c>
      <c r="T30" s="82"/>
    </row>
    <row r="31" spans="1:20">
      <c r="A31" s="141">
        <f>Leyendas!$A$2</f>
        <v>2020</v>
      </c>
      <c r="B31" s="180">
        <v>29</v>
      </c>
      <c r="C31" s="174">
        <f>IRAG!G36</f>
        <v>0</v>
      </c>
      <c r="D31" s="175" t="e">
        <f>IRAG!G36/IRAG!F36</f>
        <v>#DIV/0!</v>
      </c>
      <c r="E31" s="174">
        <f>IRAG!K36</f>
        <v>0</v>
      </c>
      <c r="F31" s="175" t="e">
        <f>IRAG!K36/IRAG!F36</f>
        <v>#DIV/0!</v>
      </c>
      <c r="G31" s="168">
        <f>IRAG!E36</f>
        <v>0</v>
      </c>
      <c r="H31" s="173" t="e">
        <f>IRAG!E36/IRAG!D36</f>
        <v>#DIV/0!</v>
      </c>
      <c r="I31" s="176">
        <f>IRAG!R36</f>
        <v>0</v>
      </c>
      <c r="J31" s="173" t="e">
        <f>IRAG!R36/IRAG!Q36</f>
        <v>#DIV/0!</v>
      </c>
      <c r="K31" s="82"/>
      <c r="L31" s="192">
        <f>ETI!E36</f>
        <v>0</v>
      </c>
      <c r="M31" s="192">
        <f>ETI!D36</f>
        <v>0</v>
      </c>
      <c r="N31" s="193" t="e">
        <f>ETI!E36/ETI!D36</f>
        <v>#DIV/0!</v>
      </c>
      <c r="O31" s="191" t="e">
        <f>ETI!F36/ETI!E36</f>
        <v>#DIV/0!</v>
      </c>
      <c r="P31" s="192">
        <f>ETI!G36</f>
        <v>0</v>
      </c>
      <c r="Q31" s="191" t="e">
        <f>ETI!G36/ETI!F36</f>
        <v>#DIV/0!</v>
      </c>
      <c r="R31" s="192">
        <f>ETI!K36</f>
        <v>0</v>
      </c>
      <c r="S31" s="191" t="e">
        <f>ETI!K36/ETI!F36</f>
        <v>#DIV/0!</v>
      </c>
      <c r="T31" s="82"/>
    </row>
    <row r="32" spans="1:20">
      <c r="A32" s="141">
        <f>Leyendas!$A$2</f>
        <v>2020</v>
      </c>
      <c r="B32" s="180">
        <v>30</v>
      </c>
      <c r="C32" s="174">
        <f>IRAG!G37</f>
        <v>0</v>
      </c>
      <c r="D32" s="175" t="e">
        <f>IRAG!G37/IRAG!F37</f>
        <v>#DIV/0!</v>
      </c>
      <c r="E32" s="174">
        <f>IRAG!K37</f>
        <v>0</v>
      </c>
      <c r="F32" s="175" t="e">
        <f>IRAG!K37/IRAG!F37</f>
        <v>#DIV/0!</v>
      </c>
      <c r="G32" s="168">
        <f>IRAG!E37</f>
        <v>0</v>
      </c>
      <c r="H32" s="173" t="e">
        <f>IRAG!E37/IRAG!D37</f>
        <v>#DIV/0!</v>
      </c>
      <c r="I32" s="176">
        <f>IRAG!R37</f>
        <v>0</v>
      </c>
      <c r="J32" s="173" t="e">
        <f>IRAG!R37/IRAG!Q37</f>
        <v>#DIV/0!</v>
      </c>
      <c r="K32" s="82"/>
      <c r="L32" s="192">
        <f>ETI!E37</f>
        <v>0</v>
      </c>
      <c r="M32" s="192">
        <f>ETI!D37</f>
        <v>0</v>
      </c>
      <c r="N32" s="193" t="e">
        <f>ETI!E37/ETI!D37</f>
        <v>#DIV/0!</v>
      </c>
      <c r="O32" s="191" t="e">
        <f>ETI!F37/ETI!E37</f>
        <v>#DIV/0!</v>
      </c>
      <c r="P32" s="192">
        <f>ETI!G37</f>
        <v>0</v>
      </c>
      <c r="Q32" s="191" t="e">
        <f>ETI!G37/ETI!F37</f>
        <v>#DIV/0!</v>
      </c>
      <c r="R32" s="192">
        <f>ETI!K37</f>
        <v>0</v>
      </c>
      <c r="S32" s="191" t="e">
        <f>ETI!K37/ETI!F37</f>
        <v>#DIV/0!</v>
      </c>
      <c r="T32" s="82"/>
    </row>
    <row r="33" spans="1:20">
      <c r="A33" s="141">
        <f>Leyendas!$A$2</f>
        <v>2020</v>
      </c>
      <c r="B33" s="180">
        <v>31</v>
      </c>
      <c r="C33" s="174">
        <f>IRAG!G38</f>
        <v>0</v>
      </c>
      <c r="D33" s="175" t="e">
        <f>IRAG!G38/IRAG!F38</f>
        <v>#DIV/0!</v>
      </c>
      <c r="E33" s="174">
        <f>IRAG!K38</f>
        <v>0</v>
      </c>
      <c r="F33" s="175" t="e">
        <f>IRAG!K38/IRAG!F38</f>
        <v>#DIV/0!</v>
      </c>
      <c r="G33" s="168">
        <f>IRAG!E38</f>
        <v>0</v>
      </c>
      <c r="H33" s="173" t="e">
        <f>IRAG!E38/IRAG!D38</f>
        <v>#DIV/0!</v>
      </c>
      <c r="I33" s="176">
        <f>IRAG!R38</f>
        <v>0</v>
      </c>
      <c r="J33" s="173" t="e">
        <f>IRAG!R38/IRAG!Q38</f>
        <v>#DIV/0!</v>
      </c>
      <c r="K33" s="82"/>
      <c r="L33" s="192">
        <f>ETI!E38</f>
        <v>0</v>
      </c>
      <c r="M33" s="192">
        <f>ETI!D38</f>
        <v>0</v>
      </c>
      <c r="N33" s="193" t="e">
        <f>ETI!E38/ETI!D38</f>
        <v>#DIV/0!</v>
      </c>
      <c r="O33" s="191" t="e">
        <f>ETI!F38/ETI!E38</f>
        <v>#DIV/0!</v>
      </c>
      <c r="P33" s="192">
        <f>ETI!G38</f>
        <v>0</v>
      </c>
      <c r="Q33" s="191" t="e">
        <f>ETI!G38/ETI!F38</f>
        <v>#DIV/0!</v>
      </c>
      <c r="R33" s="192">
        <f>ETI!K38</f>
        <v>0</v>
      </c>
      <c r="S33" s="191" t="e">
        <f>ETI!K38/ETI!F38</f>
        <v>#DIV/0!</v>
      </c>
      <c r="T33" s="82"/>
    </row>
    <row r="34" spans="1:20">
      <c r="A34" s="141">
        <f>Leyendas!$A$2</f>
        <v>2020</v>
      </c>
      <c r="B34" s="180">
        <v>32</v>
      </c>
      <c r="C34" s="174">
        <f>IRAG!G39</f>
        <v>0</v>
      </c>
      <c r="D34" s="175" t="e">
        <f>IRAG!G39/IRAG!F39</f>
        <v>#DIV/0!</v>
      </c>
      <c r="E34" s="174">
        <f>IRAG!K39</f>
        <v>0</v>
      </c>
      <c r="F34" s="175" t="e">
        <f>IRAG!K39/IRAG!F39</f>
        <v>#DIV/0!</v>
      </c>
      <c r="G34" s="168">
        <f>IRAG!E39</f>
        <v>0</v>
      </c>
      <c r="H34" s="173" t="e">
        <f>IRAG!E39/IRAG!D39</f>
        <v>#DIV/0!</v>
      </c>
      <c r="I34" s="176">
        <f>IRAG!R39</f>
        <v>0</v>
      </c>
      <c r="J34" s="173" t="e">
        <f>IRAG!R39/IRAG!Q39</f>
        <v>#DIV/0!</v>
      </c>
      <c r="K34" s="82"/>
      <c r="L34" s="192">
        <f>ETI!E39</f>
        <v>0</v>
      </c>
      <c r="M34" s="192">
        <f>ETI!D39</f>
        <v>0</v>
      </c>
      <c r="N34" s="193" t="e">
        <f>ETI!E39/ETI!D39</f>
        <v>#DIV/0!</v>
      </c>
      <c r="O34" s="191" t="e">
        <f>ETI!F39/ETI!E39</f>
        <v>#DIV/0!</v>
      </c>
      <c r="P34" s="192">
        <f>ETI!G39</f>
        <v>0</v>
      </c>
      <c r="Q34" s="191" t="e">
        <f>ETI!G39/ETI!F39</f>
        <v>#DIV/0!</v>
      </c>
      <c r="R34" s="192">
        <f>ETI!K39</f>
        <v>0</v>
      </c>
      <c r="S34" s="191" t="e">
        <f>ETI!K39/ETI!F39</f>
        <v>#DIV/0!</v>
      </c>
      <c r="T34" s="82"/>
    </row>
    <row r="35" spans="1:20">
      <c r="A35" s="141">
        <f>Leyendas!$A$2</f>
        <v>2020</v>
      </c>
      <c r="B35" s="180">
        <v>33</v>
      </c>
      <c r="C35" s="174">
        <f>IRAG!G40</f>
        <v>0</v>
      </c>
      <c r="D35" s="175" t="e">
        <f>IRAG!G40/IRAG!F40</f>
        <v>#DIV/0!</v>
      </c>
      <c r="E35" s="174">
        <f>IRAG!K40</f>
        <v>0</v>
      </c>
      <c r="F35" s="175" t="e">
        <f>IRAG!K40/IRAG!F40</f>
        <v>#DIV/0!</v>
      </c>
      <c r="G35" s="168">
        <f>IRAG!E40</f>
        <v>0</v>
      </c>
      <c r="H35" s="173" t="e">
        <f>IRAG!E40/IRAG!D40</f>
        <v>#DIV/0!</v>
      </c>
      <c r="I35" s="176">
        <f>IRAG!R40</f>
        <v>0</v>
      </c>
      <c r="J35" s="173" t="e">
        <f>IRAG!R40/IRAG!Q40</f>
        <v>#DIV/0!</v>
      </c>
      <c r="K35" s="82"/>
      <c r="L35" s="192">
        <f>ETI!E40</f>
        <v>0</v>
      </c>
      <c r="M35" s="192">
        <f>ETI!D40</f>
        <v>0</v>
      </c>
      <c r="N35" s="193" t="e">
        <f>ETI!E40/ETI!D40</f>
        <v>#DIV/0!</v>
      </c>
      <c r="O35" s="191" t="e">
        <f>ETI!F40/ETI!E40</f>
        <v>#DIV/0!</v>
      </c>
      <c r="P35" s="192">
        <f>ETI!G40</f>
        <v>0</v>
      </c>
      <c r="Q35" s="191" t="e">
        <f>ETI!G40/ETI!F40</f>
        <v>#DIV/0!</v>
      </c>
      <c r="R35" s="192">
        <f>ETI!K40</f>
        <v>0</v>
      </c>
      <c r="S35" s="191" t="e">
        <f>ETI!K40/ETI!F40</f>
        <v>#DIV/0!</v>
      </c>
      <c r="T35" s="82"/>
    </row>
    <row r="36" spans="1:20">
      <c r="A36" s="141">
        <f>Leyendas!$A$2</f>
        <v>2020</v>
      </c>
      <c r="B36" s="180">
        <v>34</v>
      </c>
      <c r="C36" s="174">
        <f>IRAG!G41</f>
        <v>0</v>
      </c>
      <c r="D36" s="175" t="e">
        <f>IRAG!G41/IRAG!F41</f>
        <v>#DIV/0!</v>
      </c>
      <c r="E36" s="174">
        <f>IRAG!K41</f>
        <v>0</v>
      </c>
      <c r="F36" s="175" t="e">
        <f>IRAG!K41/IRAG!F41</f>
        <v>#DIV/0!</v>
      </c>
      <c r="G36" s="168">
        <f>IRAG!E41</f>
        <v>0</v>
      </c>
      <c r="H36" s="173" t="e">
        <f>IRAG!E41/IRAG!D41</f>
        <v>#DIV/0!</v>
      </c>
      <c r="I36" s="176">
        <f>IRAG!R41</f>
        <v>0</v>
      </c>
      <c r="J36" s="173" t="e">
        <f>IRAG!R41/IRAG!Q41</f>
        <v>#DIV/0!</v>
      </c>
      <c r="K36" s="82"/>
      <c r="L36" s="192">
        <f>ETI!E41</f>
        <v>0</v>
      </c>
      <c r="M36" s="192">
        <f>ETI!D41</f>
        <v>0</v>
      </c>
      <c r="N36" s="193" t="e">
        <f>ETI!E41/ETI!D41</f>
        <v>#DIV/0!</v>
      </c>
      <c r="O36" s="191" t="e">
        <f>ETI!F41/ETI!E41</f>
        <v>#DIV/0!</v>
      </c>
      <c r="P36" s="192">
        <f>ETI!G41</f>
        <v>0</v>
      </c>
      <c r="Q36" s="191" t="e">
        <f>ETI!G41/ETI!F41</f>
        <v>#DIV/0!</v>
      </c>
      <c r="R36" s="192">
        <f>ETI!K41</f>
        <v>0</v>
      </c>
      <c r="S36" s="191" t="e">
        <f>ETI!K41/ETI!F41</f>
        <v>#DIV/0!</v>
      </c>
      <c r="T36" s="82"/>
    </row>
    <row r="37" spans="1:20">
      <c r="A37" s="141">
        <f>Leyendas!$A$2</f>
        <v>2020</v>
      </c>
      <c r="B37" s="180">
        <v>35</v>
      </c>
      <c r="C37" s="174">
        <f>IRAG!G42</f>
        <v>0</v>
      </c>
      <c r="D37" s="175" t="e">
        <f>IRAG!G42/IRAG!F42</f>
        <v>#DIV/0!</v>
      </c>
      <c r="E37" s="174">
        <f>IRAG!K42</f>
        <v>0</v>
      </c>
      <c r="F37" s="175" t="e">
        <f>IRAG!K42/IRAG!F42</f>
        <v>#DIV/0!</v>
      </c>
      <c r="G37" s="168">
        <f>IRAG!E42</f>
        <v>0</v>
      </c>
      <c r="H37" s="173" t="e">
        <f>IRAG!E42/IRAG!D42</f>
        <v>#DIV/0!</v>
      </c>
      <c r="I37" s="176">
        <f>IRAG!R42</f>
        <v>0</v>
      </c>
      <c r="J37" s="173" t="e">
        <f>IRAG!R42/IRAG!Q42</f>
        <v>#DIV/0!</v>
      </c>
      <c r="K37" s="82"/>
      <c r="L37" s="192">
        <f>ETI!E42</f>
        <v>0</v>
      </c>
      <c r="M37" s="192">
        <f>ETI!D42</f>
        <v>0</v>
      </c>
      <c r="N37" s="193" t="e">
        <f>ETI!E42/ETI!D42</f>
        <v>#DIV/0!</v>
      </c>
      <c r="O37" s="191" t="e">
        <f>ETI!F42/ETI!E42</f>
        <v>#DIV/0!</v>
      </c>
      <c r="P37" s="192">
        <f>ETI!G42</f>
        <v>0</v>
      </c>
      <c r="Q37" s="191" t="e">
        <f>ETI!G42/ETI!F42</f>
        <v>#DIV/0!</v>
      </c>
      <c r="R37" s="192">
        <f>ETI!K42</f>
        <v>0</v>
      </c>
      <c r="S37" s="191" t="e">
        <f>ETI!K42/ETI!F42</f>
        <v>#DIV/0!</v>
      </c>
      <c r="T37" s="82"/>
    </row>
    <row r="38" spans="1:20">
      <c r="A38" s="141">
        <f>Leyendas!$A$2</f>
        <v>2020</v>
      </c>
      <c r="B38" s="180">
        <v>36</v>
      </c>
      <c r="C38" s="174">
        <f>IRAG!G43</f>
        <v>0</v>
      </c>
      <c r="D38" s="175" t="e">
        <f>IRAG!G43/IRAG!F43</f>
        <v>#DIV/0!</v>
      </c>
      <c r="E38" s="174">
        <f>IRAG!K43</f>
        <v>0</v>
      </c>
      <c r="F38" s="175" t="e">
        <f>IRAG!K43/IRAG!F43</f>
        <v>#DIV/0!</v>
      </c>
      <c r="G38" s="168">
        <f>IRAG!E43</f>
        <v>0</v>
      </c>
      <c r="H38" s="173" t="e">
        <f>IRAG!E43/IRAG!D43</f>
        <v>#DIV/0!</v>
      </c>
      <c r="I38" s="176">
        <f>IRAG!R43</f>
        <v>0</v>
      </c>
      <c r="J38" s="173" t="e">
        <f>IRAG!R43/IRAG!Q43</f>
        <v>#DIV/0!</v>
      </c>
      <c r="K38" s="82"/>
      <c r="L38" s="192">
        <f>ETI!E43</f>
        <v>0</v>
      </c>
      <c r="M38" s="192">
        <f>ETI!D43</f>
        <v>0</v>
      </c>
      <c r="N38" s="193" t="e">
        <f>ETI!E43/ETI!D43</f>
        <v>#DIV/0!</v>
      </c>
      <c r="O38" s="191" t="e">
        <f>ETI!F43/ETI!E43</f>
        <v>#DIV/0!</v>
      </c>
      <c r="P38" s="192">
        <f>ETI!G43</f>
        <v>0</v>
      </c>
      <c r="Q38" s="191" t="e">
        <f>ETI!G43/ETI!F43</f>
        <v>#DIV/0!</v>
      </c>
      <c r="R38" s="192">
        <f>ETI!K43</f>
        <v>0</v>
      </c>
      <c r="S38" s="191" t="e">
        <f>ETI!K43/ETI!F43</f>
        <v>#DIV/0!</v>
      </c>
      <c r="T38" s="82"/>
    </row>
    <row r="39" spans="1:20">
      <c r="A39" s="141">
        <f>Leyendas!$A$2</f>
        <v>2020</v>
      </c>
      <c r="B39" s="180">
        <v>37</v>
      </c>
      <c r="C39" s="174">
        <f>IRAG!G44</f>
        <v>0</v>
      </c>
      <c r="D39" s="175" t="e">
        <f>IRAG!G44/IRAG!F44</f>
        <v>#DIV/0!</v>
      </c>
      <c r="E39" s="174">
        <f>IRAG!K44</f>
        <v>0</v>
      </c>
      <c r="F39" s="175" t="e">
        <f>IRAG!K44/IRAG!F44</f>
        <v>#DIV/0!</v>
      </c>
      <c r="G39" s="168">
        <f>IRAG!E44</f>
        <v>0</v>
      </c>
      <c r="H39" s="173" t="e">
        <f>IRAG!E44/IRAG!D44</f>
        <v>#DIV/0!</v>
      </c>
      <c r="I39" s="176">
        <f>IRAG!R44</f>
        <v>0</v>
      </c>
      <c r="J39" s="173" t="e">
        <f>IRAG!R44/IRAG!Q44</f>
        <v>#DIV/0!</v>
      </c>
      <c r="K39" s="82"/>
      <c r="L39" s="192">
        <f>ETI!E44</f>
        <v>0</v>
      </c>
      <c r="M39" s="192">
        <f>ETI!D44</f>
        <v>0</v>
      </c>
      <c r="N39" s="193" t="e">
        <f>ETI!E44/ETI!D44</f>
        <v>#DIV/0!</v>
      </c>
      <c r="O39" s="191" t="e">
        <f>ETI!F44/ETI!E44</f>
        <v>#DIV/0!</v>
      </c>
      <c r="P39" s="192">
        <f>ETI!G44</f>
        <v>0</v>
      </c>
      <c r="Q39" s="191" t="e">
        <f>ETI!G44/ETI!F44</f>
        <v>#DIV/0!</v>
      </c>
      <c r="R39" s="192">
        <f>ETI!K44</f>
        <v>0</v>
      </c>
      <c r="S39" s="191" t="e">
        <f>ETI!K44/ETI!F44</f>
        <v>#DIV/0!</v>
      </c>
      <c r="T39" s="82"/>
    </row>
    <row r="40" spans="1:20">
      <c r="A40" s="141">
        <f>Leyendas!$A$2</f>
        <v>2020</v>
      </c>
      <c r="B40" s="180">
        <v>38</v>
      </c>
      <c r="C40" s="174">
        <f>IRAG!G45</f>
        <v>0</v>
      </c>
      <c r="D40" s="175" t="e">
        <f>IRAG!G45/IRAG!F45</f>
        <v>#DIV/0!</v>
      </c>
      <c r="E40" s="174">
        <f>IRAG!K45</f>
        <v>0</v>
      </c>
      <c r="F40" s="175" t="e">
        <f>IRAG!K45/IRAG!F45</f>
        <v>#DIV/0!</v>
      </c>
      <c r="G40" s="168">
        <f>IRAG!E45</f>
        <v>0</v>
      </c>
      <c r="H40" s="173" t="e">
        <f>IRAG!E45/IRAG!D45</f>
        <v>#DIV/0!</v>
      </c>
      <c r="I40" s="176">
        <f>IRAG!R45</f>
        <v>0</v>
      </c>
      <c r="J40" s="173" t="e">
        <f>IRAG!R45/IRAG!Q45</f>
        <v>#DIV/0!</v>
      </c>
      <c r="K40" s="82"/>
      <c r="L40" s="192">
        <f>ETI!E45</f>
        <v>0</v>
      </c>
      <c r="M40" s="192">
        <f>ETI!D45</f>
        <v>0</v>
      </c>
      <c r="N40" s="193" t="e">
        <f>ETI!E45/ETI!D45</f>
        <v>#DIV/0!</v>
      </c>
      <c r="O40" s="191" t="e">
        <f>ETI!F45/ETI!E45</f>
        <v>#DIV/0!</v>
      </c>
      <c r="P40" s="192">
        <f>ETI!G45</f>
        <v>0</v>
      </c>
      <c r="Q40" s="191" t="e">
        <f>ETI!G45/ETI!F45</f>
        <v>#DIV/0!</v>
      </c>
      <c r="R40" s="192">
        <f>ETI!K45</f>
        <v>0</v>
      </c>
      <c r="S40" s="191" t="e">
        <f>ETI!K45/ETI!F45</f>
        <v>#DIV/0!</v>
      </c>
      <c r="T40" s="82"/>
    </row>
    <row r="41" spans="1:20">
      <c r="A41" s="141">
        <f>Leyendas!$A$2</f>
        <v>2020</v>
      </c>
      <c r="B41" s="180">
        <v>39</v>
      </c>
      <c r="C41" s="174">
        <f>IRAG!G46</f>
        <v>0</v>
      </c>
      <c r="D41" s="175" t="e">
        <f>IRAG!G46/IRAG!F46</f>
        <v>#DIV/0!</v>
      </c>
      <c r="E41" s="174">
        <f>IRAG!K46</f>
        <v>0</v>
      </c>
      <c r="F41" s="175" t="e">
        <f>IRAG!K46/IRAG!F46</f>
        <v>#DIV/0!</v>
      </c>
      <c r="G41" s="168">
        <f>IRAG!E46</f>
        <v>0</v>
      </c>
      <c r="H41" s="173" t="e">
        <f>IRAG!E46/IRAG!D46</f>
        <v>#DIV/0!</v>
      </c>
      <c r="I41" s="176">
        <f>IRAG!R46</f>
        <v>0</v>
      </c>
      <c r="J41" s="173" t="e">
        <f>IRAG!R46/IRAG!Q46</f>
        <v>#DIV/0!</v>
      </c>
      <c r="K41" s="82"/>
      <c r="L41" s="192">
        <f>ETI!E46</f>
        <v>0</v>
      </c>
      <c r="M41" s="192">
        <f>ETI!D46</f>
        <v>0</v>
      </c>
      <c r="N41" s="193" t="e">
        <f>ETI!E46/ETI!D46</f>
        <v>#DIV/0!</v>
      </c>
      <c r="O41" s="191" t="e">
        <f>ETI!F46/ETI!E46</f>
        <v>#DIV/0!</v>
      </c>
      <c r="P41" s="192">
        <f>ETI!G46</f>
        <v>0</v>
      </c>
      <c r="Q41" s="191" t="e">
        <f>ETI!G46/ETI!F46</f>
        <v>#DIV/0!</v>
      </c>
      <c r="R41" s="192">
        <f>ETI!K46</f>
        <v>0</v>
      </c>
      <c r="S41" s="191" t="e">
        <f>ETI!K46/ETI!F46</f>
        <v>#DIV/0!</v>
      </c>
      <c r="T41" s="82"/>
    </row>
    <row r="42" spans="1:20">
      <c r="A42" s="141">
        <f>Leyendas!$A$2</f>
        <v>2020</v>
      </c>
      <c r="B42" s="180">
        <v>40</v>
      </c>
      <c r="C42" s="174">
        <f>IRAG!G47</f>
        <v>0</v>
      </c>
      <c r="D42" s="175" t="e">
        <f>IRAG!G47/IRAG!F47</f>
        <v>#DIV/0!</v>
      </c>
      <c r="E42" s="174">
        <f>IRAG!K47</f>
        <v>0</v>
      </c>
      <c r="F42" s="175" t="e">
        <f>IRAG!K47/IRAG!F47</f>
        <v>#DIV/0!</v>
      </c>
      <c r="G42" s="168">
        <f>IRAG!E47</f>
        <v>0</v>
      </c>
      <c r="H42" s="173" t="e">
        <f>IRAG!E47/IRAG!D47</f>
        <v>#DIV/0!</v>
      </c>
      <c r="I42" s="176">
        <f>IRAG!R47</f>
        <v>0</v>
      </c>
      <c r="J42" s="173" t="e">
        <f>IRAG!R47/IRAG!Q47</f>
        <v>#DIV/0!</v>
      </c>
      <c r="K42" s="82"/>
      <c r="L42" s="192">
        <f>ETI!E47</f>
        <v>0</v>
      </c>
      <c r="M42" s="192">
        <f>ETI!D47</f>
        <v>0</v>
      </c>
      <c r="N42" s="193" t="e">
        <f>ETI!E47/ETI!D47</f>
        <v>#DIV/0!</v>
      </c>
      <c r="O42" s="191" t="e">
        <f>ETI!F47/ETI!E47</f>
        <v>#DIV/0!</v>
      </c>
      <c r="P42" s="192">
        <f>ETI!G47</f>
        <v>0</v>
      </c>
      <c r="Q42" s="191" t="e">
        <f>ETI!G47/ETI!F47</f>
        <v>#DIV/0!</v>
      </c>
      <c r="R42" s="192">
        <f>ETI!K47</f>
        <v>0</v>
      </c>
      <c r="S42" s="191" t="e">
        <f>ETI!K47/ETI!F47</f>
        <v>#DIV/0!</v>
      </c>
      <c r="T42" s="82"/>
    </row>
    <row r="43" spans="1:20">
      <c r="A43" s="141">
        <f>Leyendas!$A$2</f>
        <v>2020</v>
      </c>
      <c r="B43" s="180">
        <v>41</v>
      </c>
      <c r="C43" s="174">
        <f>IRAG!G48</f>
        <v>0</v>
      </c>
      <c r="D43" s="175" t="e">
        <f>IRAG!G48/IRAG!F48</f>
        <v>#DIV/0!</v>
      </c>
      <c r="E43" s="174">
        <f>IRAG!K48</f>
        <v>0</v>
      </c>
      <c r="F43" s="175" t="e">
        <f>IRAG!K48/IRAG!F48</f>
        <v>#DIV/0!</v>
      </c>
      <c r="G43" s="168">
        <f>IRAG!E48</f>
        <v>0</v>
      </c>
      <c r="H43" s="173" t="e">
        <f>IRAG!E48/IRAG!D48</f>
        <v>#DIV/0!</v>
      </c>
      <c r="I43" s="176">
        <f>IRAG!R48</f>
        <v>0</v>
      </c>
      <c r="J43" s="173" t="e">
        <f>IRAG!R48/IRAG!Q48</f>
        <v>#DIV/0!</v>
      </c>
      <c r="K43" s="82"/>
      <c r="L43" s="192">
        <f>ETI!E48</f>
        <v>0</v>
      </c>
      <c r="M43" s="192">
        <f>ETI!D48</f>
        <v>0</v>
      </c>
      <c r="N43" s="193" t="e">
        <f>ETI!E48/ETI!D48</f>
        <v>#DIV/0!</v>
      </c>
      <c r="O43" s="191" t="e">
        <f>ETI!F48/ETI!E48</f>
        <v>#DIV/0!</v>
      </c>
      <c r="P43" s="192">
        <f>ETI!G48</f>
        <v>0</v>
      </c>
      <c r="Q43" s="191" t="e">
        <f>ETI!G48/ETI!F48</f>
        <v>#DIV/0!</v>
      </c>
      <c r="R43" s="192">
        <f>ETI!K48</f>
        <v>0</v>
      </c>
      <c r="S43" s="191" t="e">
        <f>ETI!K48/ETI!F48</f>
        <v>#DIV/0!</v>
      </c>
      <c r="T43" s="82"/>
    </row>
    <row r="44" spans="1:20">
      <c r="A44" s="141">
        <f>Leyendas!$A$2</f>
        <v>2020</v>
      </c>
      <c r="B44" s="180">
        <v>42</v>
      </c>
      <c r="C44" s="174">
        <f>IRAG!G49</f>
        <v>0</v>
      </c>
      <c r="D44" s="175" t="e">
        <f>IRAG!G49/IRAG!F49</f>
        <v>#DIV/0!</v>
      </c>
      <c r="E44" s="174">
        <f>IRAG!K49</f>
        <v>0</v>
      </c>
      <c r="F44" s="175" t="e">
        <f>IRAG!K49/IRAG!F49</f>
        <v>#DIV/0!</v>
      </c>
      <c r="G44" s="168">
        <f>IRAG!E49</f>
        <v>0</v>
      </c>
      <c r="H44" s="173" t="e">
        <f>IRAG!E49/IRAG!D49</f>
        <v>#DIV/0!</v>
      </c>
      <c r="I44" s="176">
        <f>IRAG!R49</f>
        <v>0</v>
      </c>
      <c r="J44" s="173" t="e">
        <f>IRAG!R49/IRAG!Q49</f>
        <v>#DIV/0!</v>
      </c>
      <c r="K44" s="82"/>
      <c r="L44" s="192">
        <f>ETI!E49</f>
        <v>0</v>
      </c>
      <c r="M44" s="192">
        <f>ETI!D49</f>
        <v>0</v>
      </c>
      <c r="N44" s="193" t="e">
        <f>ETI!E49/ETI!D49</f>
        <v>#DIV/0!</v>
      </c>
      <c r="O44" s="191" t="e">
        <f>ETI!F49/ETI!E49</f>
        <v>#DIV/0!</v>
      </c>
      <c r="P44" s="192">
        <f>ETI!G49</f>
        <v>0</v>
      </c>
      <c r="Q44" s="191" t="e">
        <f>ETI!G49/ETI!F49</f>
        <v>#DIV/0!</v>
      </c>
      <c r="R44" s="192">
        <f>ETI!K49</f>
        <v>0</v>
      </c>
      <c r="S44" s="191" t="e">
        <f>ETI!K49/ETI!F49</f>
        <v>#DIV/0!</v>
      </c>
      <c r="T44" s="82"/>
    </row>
    <row r="45" spans="1:20">
      <c r="A45" s="141">
        <f>Leyendas!$A$2</f>
        <v>2020</v>
      </c>
      <c r="B45" s="180">
        <v>43</v>
      </c>
      <c r="C45" s="174">
        <f>IRAG!G50</f>
        <v>0</v>
      </c>
      <c r="D45" s="175" t="e">
        <f>IRAG!G50/IRAG!F50</f>
        <v>#DIV/0!</v>
      </c>
      <c r="E45" s="174">
        <f>IRAG!K50</f>
        <v>0</v>
      </c>
      <c r="F45" s="175" t="e">
        <f>IRAG!K50/IRAG!F50</f>
        <v>#DIV/0!</v>
      </c>
      <c r="G45" s="168">
        <f>IRAG!E50</f>
        <v>0</v>
      </c>
      <c r="H45" s="173" t="e">
        <f>IRAG!E50/IRAG!D50</f>
        <v>#DIV/0!</v>
      </c>
      <c r="I45" s="176">
        <f>IRAG!R50</f>
        <v>0</v>
      </c>
      <c r="J45" s="173" t="e">
        <f>IRAG!R50/IRAG!Q50</f>
        <v>#DIV/0!</v>
      </c>
      <c r="K45" s="82"/>
      <c r="L45" s="192">
        <f>ETI!E50</f>
        <v>0</v>
      </c>
      <c r="M45" s="192">
        <f>ETI!D50</f>
        <v>0</v>
      </c>
      <c r="N45" s="193" t="e">
        <f>ETI!E50/ETI!D50</f>
        <v>#DIV/0!</v>
      </c>
      <c r="O45" s="191" t="e">
        <f>ETI!F50/ETI!E50</f>
        <v>#DIV/0!</v>
      </c>
      <c r="P45" s="192">
        <f>ETI!G50</f>
        <v>0</v>
      </c>
      <c r="Q45" s="191" t="e">
        <f>ETI!G50/ETI!F50</f>
        <v>#DIV/0!</v>
      </c>
      <c r="R45" s="192">
        <f>ETI!K50</f>
        <v>0</v>
      </c>
      <c r="S45" s="191" t="e">
        <f>ETI!K50/ETI!F50</f>
        <v>#DIV/0!</v>
      </c>
      <c r="T45" s="82"/>
    </row>
    <row r="46" spans="1:20">
      <c r="A46" s="141">
        <f>Leyendas!$A$2</f>
        <v>2020</v>
      </c>
      <c r="B46" s="180">
        <v>44</v>
      </c>
      <c r="C46" s="174">
        <f>IRAG!G51</f>
        <v>0</v>
      </c>
      <c r="D46" s="175" t="e">
        <f>IRAG!G51/IRAG!F51</f>
        <v>#DIV/0!</v>
      </c>
      <c r="E46" s="174">
        <f>IRAG!K51</f>
        <v>0</v>
      </c>
      <c r="F46" s="175" t="e">
        <f>IRAG!K51/IRAG!F51</f>
        <v>#DIV/0!</v>
      </c>
      <c r="G46" s="168">
        <f>IRAG!E51</f>
        <v>0</v>
      </c>
      <c r="H46" s="173" t="e">
        <f>IRAG!E51/IRAG!D51</f>
        <v>#DIV/0!</v>
      </c>
      <c r="I46" s="176">
        <f>IRAG!R51</f>
        <v>0</v>
      </c>
      <c r="J46" s="173" t="e">
        <f>IRAG!R51/IRAG!Q51</f>
        <v>#DIV/0!</v>
      </c>
      <c r="K46" s="82"/>
      <c r="L46" s="192">
        <f>ETI!E51</f>
        <v>0</v>
      </c>
      <c r="M46" s="192">
        <f>ETI!D51</f>
        <v>0</v>
      </c>
      <c r="N46" s="193" t="e">
        <f>ETI!E51/ETI!D51</f>
        <v>#DIV/0!</v>
      </c>
      <c r="O46" s="191" t="e">
        <f>ETI!F51/ETI!E51</f>
        <v>#DIV/0!</v>
      </c>
      <c r="P46" s="192">
        <f>ETI!G51</f>
        <v>0</v>
      </c>
      <c r="Q46" s="191" t="e">
        <f>ETI!G51/ETI!F51</f>
        <v>#DIV/0!</v>
      </c>
      <c r="R46" s="192">
        <f>ETI!K51</f>
        <v>0</v>
      </c>
      <c r="S46" s="191" t="e">
        <f>ETI!K51/ETI!F51</f>
        <v>#DIV/0!</v>
      </c>
      <c r="T46" s="82"/>
    </row>
    <row r="47" spans="1:20">
      <c r="A47" s="141">
        <f>Leyendas!$A$2</f>
        <v>2020</v>
      </c>
      <c r="B47" s="180">
        <v>45</v>
      </c>
      <c r="C47" s="174">
        <f>IRAG!G52</f>
        <v>0</v>
      </c>
      <c r="D47" s="175" t="e">
        <f>IRAG!G52/IRAG!F52</f>
        <v>#DIV/0!</v>
      </c>
      <c r="E47" s="174">
        <f>IRAG!K52</f>
        <v>0</v>
      </c>
      <c r="F47" s="175" t="e">
        <f>IRAG!K52/IRAG!F52</f>
        <v>#DIV/0!</v>
      </c>
      <c r="G47" s="168">
        <f>IRAG!E52</f>
        <v>0</v>
      </c>
      <c r="H47" s="173" t="e">
        <f>IRAG!E52/IRAG!D52</f>
        <v>#DIV/0!</v>
      </c>
      <c r="I47" s="176">
        <f>IRAG!R52</f>
        <v>0</v>
      </c>
      <c r="J47" s="173" t="e">
        <f>IRAG!R52/IRAG!Q52</f>
        <v>#DIV/0!</v>
      </c>
      <c r="K47" s="82"/>
      <c r="L47" s="192">
        <f>ETI!E52</f>
        <v>0</v>
      </c>
      <c r="M47" s="192">
        <f>ETI!D52</f>
        <v>0</v>
      </c>
      <c r="N47" s="193" t="e">
        <f>ETI!E52/ETI!D52</f>
        <v>#DIV/0!</v>
      </c>
      <c r="O47" s="191" t="e">
        <f>ETI!F52/ETI!E52</f>
        <v>#DIV/0!</v>
      </c>
      <c r="P47" s="192">
        <f>ETI!G52</f>
        <v>0</v>
      </c>
      <c r="Q47" s="191" t="e">
        <f>ETI!G52/ETI!F52</f>
        <v>#DIV/0!</v>
      </c>
      <c r="R47" s="192">
        <f>ETI!K52</f>
        <v>0</v>
      </c>
      <c r="S47" s="191" t="e">
        <f>ETI!K52/ETI!F52</f>
        <v>#DIV/0!</v>
      </c>
      <c r="T47" s="82"/>
    </row>
    <row r="48" spans="1:20">
      <c r="A48" s="141">
        <f>Leyendas!$A$2</f>
        <v>2020</v>
      </c>
      <c r="B48" s="180">
        <v>46</v>
      </c>
      <c r="C48" s="174">
        <f>IRAG!G53</f>
        <v>0</v>
      </c>
      <c r="D48" s="175" t="e">
        <f>IRAG!G53/IRAG!F53</f>
        <v>#DIV/0!</v>
      </c>
      <c r="E48" s="174">
        <f>IRAG!K53</f>
        <v>0</v>
      </c>
      <c r="F48" s="175" t="e">
        <f>IRAG!K53/IRAG!F53</f>
        <v>#DIV/0!</v>
      </c>
      <c r="G48" s="168">
        <f>IRAG!E53</f>
        <v>0</v>
      </c>
      <c r="H48" s="173" t="e">
        <f>IRAG!E53/IRAG!D53</f>
        <v>#DIV/0!</v>
      </c>
      <c r="I48" s="176">
        <f>IRAG!R53</f>
        <v>0</v>
      </c>
      <c r="J48" s="173" t="e">
        <f>IRAG!R53/IRAG!Q53</f>
        <v>#DIV/0!</v>
      </c>
      <c r="K48" s="82"/>
      <c r="L48" s="192">
        <f>ETI!E53</f>
        <v>0</v>
      </c>
      <c r="M48" s="192">
        <f>ETI!D53</f>
        <v>0</v>
      </c>
      <c r="N48" s="193" t="e">
        <f>ETI!E53/ETI!D53</f>
        <v>#DIV/0!</v>
      </c>
      <c r="O48" s="191" t="e">
        <f>ETI!F53/ETI!E53</f>
        <v>#DIV/0!</v>
      </c>
      <c r="P48" s="192">
        <f>ETI!G53</f>
        <v>0</v>
      </c>
      <c r="Q48" s="191" t="e">
        <f>ETI!G53/ETI!F53</f>
        <v>#DIV/0!</v>
      </c>
      <c r="R48" s="192">
        <f>ETI!K53</f>
        <v>0</v>
      </c>
      <c r="S48" s="191" t="e">
        <f>ETI!K53/ETI!F53</f>
        <v>#DIV/0!</v>
      </c>
      <c r="T48" s="82"/>
    </row>
    <row r="49" spans="1:20">
      <c r="A49" s="141">
        <f>Leyendas!$A$2</f>
        <v>2020</v>
      </c>
      <c r="B49" s="180">
        <v>47</v>
      </c>
      <c r="C49" s="174">
        <f>IRAG!G54</f>
        <v>0</v>
      </c>
      <c r="D49" s="175" t="e">
        <f>IRAG!G54/IRAG!F54</f>
        <v>#DIV/0!</v>
      </c>
      <c r="E49" s="174">
        <f>IRAG!K54</f>
        <v>0</v>
      </c>
      <c r="F49" s="175" t="e">
        <f>IRAG!K54/IRAG!F54</f>
        <v>#DIV/0!</v>
      </c>
      <c r="G49" s="168">
        <f>IRAG!E54</f>
        <v>0</v>
      </c>
      <c r="H49" s="173" t="e">
        <f>IRAG!E54/IRAG!D54</f>
        <v>#DIV/0!</v>
      </c>
      <c r="I49" s="176">
        <f>IRAG!R54</f>
        <v>0</v>
      </c>
      <c r="J49" s="173" t="e">
        <f>IRAG!R54/IRAG!Q54</f>
        <v>#DIV/0!</v>
      </c>
      <c r="K49" s="82"/>
      <c r="L49" s="192">
        <f>ETI!E54</f>
        <v>0</v>
      </c>
      <c r="M49" s="192">
        <f>ETI!D54</f>
        <v>0</v>
      </c>
      <c r="N49" s="193" t="e">
        <f>ETI!E54/ETI!D54</f>
        <v>#DIV/0!</v>
      </c>
      <c r="O49" s="191" t="e">
        <f>ETI!F54/ETI!E54</f>
        <v>#DIV/0!</v>
      </c>
      <c r="P49" s="192">
        <f>ETI!G54</f>
        <v>0</v>
      </c>
      <c r="Q49" s="191" t="e">
        <f>ETI!G54/ETI!F54</f>
        <v>#DIV/0!</v>
      </c>
      <c r="R49" s="192">
        <f>ETI!K54</f>
        <v>0</v>
      </c>
      <c r="S49" s="191" t="e">
        <f>ETI!K54/ETI!F54</f>
        <v>#DIV/0!</v>
      </c>
      <c r="T49" s="82"/>
    </row>
    <row r="50" spans="1:20">
      <c r="A50" s="141">
        <f>Leyendas!$A$2</f>
        <v>2020</v>
      </c>
      <c r="B50" s="180">
        <v>48</v>
      </c>
      <c r="C50" s="174">
        <f>IRAG!G55</f>
        <v>0</v>
      </c>
      <c r="D50" s="175" t="e">
        <f>IRAG!G55/IRAG!F55</f>
        <v>#DIV/0!</v>
      </c>
      <c r="E50" s="174">
        <f>IRAG!K55</f>
        <v>0</v>
      </c>
      <c r="F50" s="175" t="e">
        <f>IRAG!K55/IRAG!F55</f>
        <v>#DIV/0!</v>
      </c>
      <c r="G50" s="168">
        <f>IRAG!E55</f>
        <v>0</v>
      </c>
      <c r="H50" s="173" t="e">
        <f>IRAG!E55/IRAG!D55</f>
        <v>#DIV/0!</v>
      </c>
      <c r="I50" s="176">
        <f>IRAG!R55</f>
        <v>0</v>
      </c>
      <c r="J50" s="173" t="e">
        <f>IRAG!R55/IRAG!Q55</f>
        <v>#DIV/0!</v>
      </c>
      <c r="K50" s="82"/>
      <c r="L50" s="192">
        <f>ETI!E55</f>
        <v>0</v>
      </c>
      <c r="M50" s="192">
        <f>ETI!D55</f>
        <v>0</v>
      </c>
      <c r="N50" s="193" t="e">
        <f>ETI!E55/ETI!D55</f>
        <v>#DIV/0!</v>
      </c>
      <c r="O50" s="191" t="e">
        <f>ETI!F55/ETI!E55</f>
        <v>#DIV/0!</v>
      </c>
      <c r="P50" s="192">
        <f>ETI!G55</f>
        <v>0</v>
      </c>
      <c r="Q50" s="191" t="e">
        <f>ETI!G55/ETI!F55</f>
        <v>#DIV/0!</v>
      </c>
      <c r="R50" s="192">
        <f>ETI!K55</f>
        <v>0</v>
      </c>
      <c r="S50" s="191" t="e">
        <f>ETI!K55/ETI!F55</f>
        <v>#DIV/0!</v>
      </c>
      <c r="T50" s="82"/>
    </row>
    <row r="51" spans="1:20">
      <c r="A51" s="141">
        <f>Leyendas!$A$2</f>
        <v>2020</v>
      </c>
      <c r="B51" s="180">
        <v>49</v>
      </c>
      <c r="C51" s="174">
        <f>IRAG!G56</f>
        <v>0</v>
      </c>
      <c r="D51" s="175" t="e">
        <f>IRAG!G56/IRAG!F56</f>
        <v>#DIV/0!</v>
      </c>
      <c r="E51" s="174">
        <f>IRAG!K56</f>
        <v>0</v>
      </c>
      <c r="F51" s="175" t="e">
        <f>IRAG!K56/IRAG!F56</f>
        <v>#DIV/0!</v>
      </c>
      <c r="G51" s="168">
        <f>IRAG!E56</f>
        <v>0</v>
      </c>
      <c r="H51" s="173" t="e">
        <f>IRAG!E56/IRAG!D56</f>
        <v>#DIV/0!</v>
      </c>
      <c r="I51" s="176">
        <f>IRAG!R56</f>
        <v>0</v>
      </c>
      <c r="J51" s="173" t="e">
        <f>IRAG!R56/IRAG!Q56</f>
        <v>#DIV/0!</v>
      </c>
      <c r="K51" s="82"/>
      <c r="L51" s="192">
        <f>ETI!E56</f>
        <v>0</v>
      </c>
      <c r="M51" s="192">
        <f>ETI!D56</f>
        <v>0</v>
      </c>
      <c r="N51" s="193" t="e">
        <f>ETI!E56/ETI!D56</f>
        <v>#DIV/0!</v>
      </c>
      <c r="O51" s="191" t="e">
        <f>ETI!F56/ETI!E56</f>
        <v>#DIV/0!</v>
      </c>
      <c r="P51" s="192">
        <f>ETI!G56</f>
        <v>0</v>
      </c>
      <c r="Q51" s="191" t="e">
        <f>ETI!G56/ETI!F56</f>
        <v>#DIV/0!</v>
      </c>
      <c r="R51" s="192">
        <f>ETI!K56</f>
        <v>0</v>
      </c>
      <c r="S51" s="191" t="e">
        <f>ETI!K56/ETI!F56</f>
        <v>#DIV/0!</v>
      </c>
      <c r="T51" s="82"/>
    </row>
    <row r="52" spans="1:20">
      <c r="A52" s="141">
        <f>Leyendas!$A$2</f>
        <v>2020</v>
      </c>
      <c r="B52" s="180">
        <v>50</v>
      </c>
      <c r="C52" s="174">
        <f>IRAG!G57</f>
        <v>0</v>
      </c>
      <c r="D52" s="175" t="e">
        <f>IRAG!G57/IRAG!F57</f>
        <v>#DIV/0!</v>
      </c>
      <c r="E52" s="174">
        <f>IRAG!K57</f>
        <v>0</v>
      </c>
      <c r="F52" s="175" t="e">
        <f>IRAG!K57/IRAG!F57</f>
        <v>#DIV/0!</v>
      </c>
      <c r="G52" s="168">
        <f>IRAG!E57</f>
        <v>0</v>
      </c>
      <c r="H52" s="173" t="e">
        <f>IRAG!E57/IRAG!D57</f>
        <v>#DIV/0!</v>
      </c>
      <c r="I52" s="176">
        <f>IRAG!R57</f>
        <v>0</v>
      </c>
      <c r="J52" s="173" t="e">
        <f>IRAG!R57/IRAG!Q57</f>
        <v>#DIV/0!</v>
      </c>
      <c r="K52" s="82"/>
      <c r="L52" s="192">
        <f>ETI!E57</f>
        <v>0</v>
      </c>
      <c r="M52" s="192">
        <f>ETI!D57</f>
        <v>0</v>
      </c>
      <c r="N52" s="193" t="e">
        <f>ETI!E57/ETI!D57</f>
        <v>#DIV/0!</v>
      </c>
      <c r="O52" s="191" t="e">
        <f>ETI!F57/ETI!E57</f>
        <v>#DIV/0!</v>
      </c>
      <c r="P52" s="192">
        <f>ETI!G57</f>
        <v>0</v>
      </c>
      <c r="Q52" s="191" t="e">
        <f>ETI!G57/ETI!F57</f>
        <v>#DIV/0!</v>
      </c>
      <c r="R52" s="192">
        <f>ETI!K57</f>
        <v>0</v>
      </c>
      <c r="S52" s="191" t="e">
        <f>ETI!K57/ETI!F57</f>
        <v>#DIV/0!</v>
      </c>
      <c r="T52" s="82"/>
    </row>
    <row r="53" spans="1:20">
      <c r="A53" s="141">
        <f>Leyendas!$A$2</f>
        <v>2020</v>
      </c>
      <c r="B53" s="180">
        <v>51</v>
      </c>
      <c r="C53" s="174">
        <f>IRAG!G58</f>
        <v>0</v>
      </c>
      <c r="D53" s="175" t="e">
        <f>IRAG!G58/IRAG!F58</f>
        <v>#DIV/0!</v>
      </c>
      <c r="E53" s="174">
        <f>IRAG!K58</f>
        <v>0</v>
      </c>
      <c r="F53" s="175" t="e">
        <f>IRAG!K58/IRAG!F58</f>
        <v>#DIV/0!</v>
      </c>
      <c r="G53" s="168">
        <f>IRAG!E58</f>
        <v>0</v>
      </c>
      <c r="H53" s="173" t="e">
        <f>IRAG!E58/IRAG!D58</f>
        <v>#DIV/0!</v>
      </c>
      <c r="I53" s="176">
        <f>IRAG!R58</f>
        <v>0</v>
      </c>
      <c r="J53" s="173" t="e">
        <f>IRAG!R58/IRAG!Q58</f>
        <v>#DIV/0!</v>
      </c>
      <c r="K53" s="82"/>
      <c r="L53" s="192">
        <f>ETI!E58</f>
        <v>0</v>
      </c>
      <c r="M53" s="192">
        <f>ETI!D58</f>
        <v>0</v>
      </c>
      <c r="N53" s="193" t="e">
        <f>ETI!E58/ETI!D58</f>
        <v>#DIV/0!</v>
      </c>
      <c r="O53" s="191" t="e">
        <f>ETI!F58/ETI!E58</f>
        <v>#DIV/0!</v>
      </c>
      <c r="P53" s="192">
        <f>ETI!G58</f>
        <v>0</v>
      </c>
      <c r="Q53" s="191" t="e">
        <f>ETI!G58/ETI!F58</f>
        <v>#DIV/0!</v>
      </c>
      <c r="R53" s="192">
        <f>ETI!K58</f>
        <v>0</v>
      </c>
      <c r="S53" s="191" t="e">
        <f>ETI!K58/ETI!F58</f>
        <v>#DIV/0!</v>
      </c>
      <c r="T53" s="82"/>
    </row>
    <row r="54" spans="1:20">
      <c r="A54" s="141">
        <f>Leyendas!$A$2</f>
        <v>2020</v>
      </c>
      <c r="B54" s="180">
        <v>52</v>
      </c>
      <c r="C54" s="174">
        <f>IRAG!G59</f>
        <v>0</v>
      </c>
      <c r="D54" s="175" t="e">
        <f>IRAG!G59/IRAG!F59</f>
        <v>#DIV/0!</v>
      </c>
      <c r="E54" s="174">
        <f>IRAG!K59</f>
        <v>0</v>
      </c>
      <c r="F54" s="175" t="e">
        <f>IRAG!K59/IRAG!F59</f>
        <v>#DIV/0!</v>
      </c>
      <c r="G54" s="168">
        <f>IRAG!E59</f>
        <v>0</v>
      </c>
      <c r="H54" s="173" t="e">
        <f>IRAG!E59/IRAG!D59</f>
        <v>#DIV/0!</v>
      </c>
      <c r="I54" s="176">
        <f>IRAG!R59</f>
        <v>0</v>
      </c>
      <c r="J54" s="173" t="e">
        <f>IRAG!R59/IRAG!Q59</f>
        <v>#DIV/0!</v>
      </c>
      <c r="K54" s="82"/>
      <c r="L54" s="192">
        <f>ETI!E59</f>
        <v>0</v>
      </c>
      <c r="M54" s="192">
        <f>ETI!D59</f>
        <v>0</v>
      </c>
      <c r="N54" s="193" t="e">
        <f>ETI!E59/ETI!D59</f>
        <v>#DIV/0!</v>
      </c>
      <c r="O54" s="191" t="e">
        <f>ETI!F59/ETI!E59</f>
        <v>#DIV/0!</v>
      </c>
      <c r="P54" s="192">
        <f>ETI!G59</f>
        <v>0</v>
      </c>
      <c r="Q54" s="191" t="e">
        <f>ETI!G59/ETI!F59</f>
        <v>#DIV/0!</v>
      </c>
      <c r="R54" s="192">
        <f>ETI!K59</f>
        <v>0</v>
      </c>
      <c r="S54" s="191" t="e">
        <f>ETI!K59/ETI!F59</f>
        <v>#DIV/0!</v>
      </c>
      <c r="T54" s="82"/>
    </row>
    <row r="55" spans="1:20">
      <c r="A55" s="83"/>
      <c r="B55" s="84"/>
      <c r="C55" s="83"/>
      <c r="D55" s="91"/>
      <c r="E55" s="83"/>
      <c r="F55" s="91"/>
      <c r="G55" s="14"/>
      <c r="H55" s="82"/>
      <c r="I55" s="104"/>
      <c r="J55" s="82"/>
      <c r="K55" s="82"/>
      <c r="L55" s="82"/>
      <c r="M55" s="82"/>
      <c r="N55" s="107"/>
      <c r="O55" s="82"/>
      <c r="P55" s="82"/>
      <c r="Q55" s="82"/>
      <c r="R55" s="82"/>
      <c r="S55" s="82"/>
      <c r="T55" s="82"/>
    </row>
    <row r="56" spans="1:20">
      <c r="A56" s="83"/>
      <c r="B56" s="84"/>
      <c r="C56" s="83"/>
      <c r="D56" s="83"/>
      <c r="E56" s="83"/>
      <c r="F56" s="83"/>
      <c r="G56" s="14"/>
      <c r="H56" s="82"/>
      <c r="I56" s="82"/>
      <c r="J56" s="82"/>
      <c r="K56" s="82"/>
      <c r="L56" s="82"/>
      <c r="M56" s="82"/>
      <c r="N56" s="107"/>
      <c r="O56" s="82"/>
      <c r="P56" s="82"/>
      <c r="Q56" s="82"/>
      <c r="R56" s="82"/>
      <c r="S56" s="82"/>
      <c r="T56" s="82"/>
    </row>
    <row r="58" spans="1:20">
      <c r="C58" s="106" t="s">
        <v>280</v>
      </c>
    </row>
    <row r="59" spans="1:20">
      <c r="C59" t="s">
        <v>263</v>
      </c>
      <c r="D59">
        <f>SUM(IRAG!E8:E59)</f>
        <v>500</v>
      </c>
    </row>
    <row r="60" spans="1:20">
      <c r="C60" t="s">
        <v>278</v>
      </c>
      <c r="D60">
        <f>SUM(IRAG!F8:F56)</f>
        <v>400</v>
      </c>
    </row>
    <row r="61" spans="1:20">
      <c r="C61" t="s">
        <v>279</v>
      </c>
      <c r="D61">
        <f>D59-D60</f>
        <v>100</v>
      </c>
    </row>
    <row r="64" spans="1:20">
      <c r="C64" s="106" t="s">
        <v>293</v>
      </c>
    </row>
    <row r="65" spans="3:4">
      <c r="C65" t="s">
        <v>294</v>
      </c>
      <c r="D65" s="181">
        <f>SUM(ETI!E8:E59)</f>
        <v>420</v>
      </c>
    </row>
    <row r="66" spans="3:4">
      <c r="C66" t="s">
        <v>295</v>
      </c>
      <c r="D66">
        <f>SUM(ETI!F8:F59)</f>
        <v>160</v>
      </c>
    </row>
    <row r="67" spans="3:4">
      <c r="C67" t="s">
        <v>296</v>
      </c>
      <c r="D67">
        <f>D65-D66</f>
        <v>260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499984740745262"/>
  </sheetPr>
  <dimension ref="A1:W57"/>
  <sheetViews>
    <sheetView zoomScale="60" zoomScaleNormal="60" zoomScalePageLayoutView="60" workbookViewId="0">
      <selection sqref="A1:L1"/>
    </sheetView>
  </sheetViews>
  <sheetFormatPr baseColWidth="10" defaultColWidth="9.1640625" defaultRowHeight="14" x14ac:dyDescent="0"/>
  <cols>
    <col min="1" max="1" width="21.5" style="167" customWidth="1"/>
    <col min="2" max="2" width="9.1640625" style="167"/>
    <col min="3" max="3" width="10" style="167" customWidth="1"/>
    <col min="4" max="10" width="15.5" style="167" customWidth="1"/>
    <col min="11" max="16384" width="9.1640625" style="167"/>
  </cols>
  <sheetData>
    <row r="1" spans="1:23" s="242" customFormat="1" ht="24.75" customHeight="1">
      <c r="A1" s="533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Bolivia - Establecimiento - Hospital MP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5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</row>
    <row r="2" spans="1:23" s="242" customFormat="1" ht="21.75" customHeight="1">
      <c r="A2" s="536" t="str">
        <f>"Vigilancia de Influenza  - " &amp; Leyendas!$B$2 &amp; Leyendas!$T$1</f>
        <v>Vigilancia de Influenza  - IRAG, 2019 - 2020, Mes: 2020-05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8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</row>
    <row r="3" spans="1:23" s="242" customFormat="1" ht="51.75" customHeight="1">
      <c r="A3" s="539" t="str">
        <f>"Distribución de virus de Influenza por " &amp; Leyendas!F2 &amp; " de residencia del caso"</f>
        <v>Distribución de virus de Influenza por departamento de residencia del caso</v>
      </c>
      <c r="B3" s="540"/>
      <c r="C3" s="540"/>
      <c r="D3" s="540"/>
      <c r="E3" s="540"/>
      <c r="F3" s="540"/>
      <c r="G3" s="540"/>
      <c r="H3" s="540"/>
      <c r="I3" s="540"/>
      <c r="J3" s="540"/>
      <c r="K3" s="540"/>
      <c r="L3" s="5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</row>
    <row r="4" spans="1:23" s="243" customFormat="1" ht="87" customHeight="1" thickBot="1">
      <c r="A4" s="377" t="str">
        <f>IF(Leyendas!$E$2&lt;&gt;"",Leyendas!$E$1,IF(Leyendas!$D$2&lt;&gt;"",Leyendas!$D$1,Leyendas!$C$1))</f>
        <v>Establecimiento</v>
      </c>
      <c r="B4" s="377" t="s">
        <v>12</v>
      </c>
      <c r="C4" s="378" t="s">
        <v>15</v>
      </c>
      <c r="D4" s="379" t="s">
        <v>474</v>
      </c>
      <c r="E4" s="379" t="s">
        <v>475</v>
      </c>
      <c r="F4" s="379" t="s">
        <v>476</v>
      </c>
      <c r="G4" s="379" t="s">
        <v>477</v>
      </c>
      <c r="H4" s="379" t="s">
        <v>478</v>
      </c>
      <c r="I4" s="379" t="s">
        <v>479</v>
      </c>
      <c r="J4" s="379" t="s">
        <v>480</v>
      </c>
      <c r="K4" s="379" t="s">
        <v>481</v>
      </c>
      <c r="L4" s="379" t="s">
        <v>482</v>
      </c>
    </row>
    <row r="5" spans="1:23">
      <c r="A5" s="244" t="str">
        <f>IF(Leyendas!$E$2&lt;&gt;"",Leyendas!$E$2,IF(Leyendas!$D$2&lt;&gt;"",Leyendas!$D$2,Leyendas!$C$2))</f>
        <v>Hospital MP</v>
      </c>
      <c r="B5" s="244">
        <v>2019</v>
      </c>
      <c r="C5" s="244">
        <v>1</v>
      </c>
      <c r="D5" s="245"/>
      <c r="E5" s="245"/>
      <c r="F5" s="245"/>
      <c r="G5" s="245"/>
      <c r="H5" s="245"/>
      <c r="I5" s="245"/>
      <c r="J5" s="245"/>
      <c r="K5" s="245"/>
      <c r="L5" s="245"/>
    </row>
    <row r="6" spans="1:23">
      <c r="A6" s="244" t="str">
        <f>IF(Leyendas!$E$2&lt;&gt;"",Leyendas!$E$2,IF(Leyendas!$D$2&lt;&gt;"",Leyendas!$D$2,Leyendas!$C$2))</f>
        <v>Hospital MP</v>
      </c>
      <c r="B6" s="246">
        <v>2019</v>
      </c>
      <c r="C6" s="246">
        <v>2</v>
      </c>
      <c r="D6" s="247"/>
      <c r="E6" s="247"/>
      <c r="F6" s="247"/>
      <c r="G6" s="247"/>
      <c r="H6" s="247"/>
      <c r="I6" s="247"/>
      <c r="J6" s="247"/>
      <c r="K6" s="245"/>
      <c r="L6" s="245"/>
    </row>
    <row r="7" spans="1:23">
      <c r="A7" s="244" t="str">
        <f>IF(Leyendas!$E$2&lt;&gt;"",Leyendas!$E$2,IF(Leyendas!$D$2&lt;&gt;"",Leyendas!$D$2,Leyendas!$C$2))</f>
        <v>Hospital MP</v>
      </c>
      <c r="B7" s="246">
        <v>2019</v>
      </c>
      <c r="C7" s="246">
        <v>3</v>
      </c>
      <c r="D7" s="247"/>
      <c r="E7" s="247"/>
      <c r="F7" s="247"/>
      <c r="G7" s="247"/>
      <c r="H7" s="247"/>
      <c r="I7" s="247"/>
      <c r="J7" s="247"/>
      <c r="K7" s="245"/>
      <c r="L7" s="245"/>
    </row>
    <row r="8" spans="1:23">
      <c r="A8" s="244" t="str">
        <f>IF(Leyendas!$E$2&lt;&gt;"",Leyendas!$E$2,IF(Leyendas!$D$2&lt;&gt;"",Leyendas!$D$2,Leyendas!$C$2))</f>
        <v>Hospital MP</v>
      </c>
      <c r="B8" s="246">
        <v>2019</v>
      </c>
      <c r="C8" s="246">
        <v>4</v>
      </c>
      <c r="D8" s="247"/>
      <c r="E8" s="247"/>
      <c r="F8" s="247"/>
      <c r="G8" s="247"/>
      <c r="H8" s="247"/>
      <c r="I8" s="247"/>
      <c r="J8" s="247"/>
      <c r="K8" s="245"/>
      <c r="L8" s="245"/>
    </row>
    <row r="9" spans="1:23">
      <c r="A9" s="244" t="str">
        <f>IF(Leyendas!$E$2&lt;&gt;"",Leyendas!$E$2,IF(Leyendas!$D$2&lt;&gt;"",Leyendas!$D$2,Leyendas!$C$2))</f>
        <v>Hospital MP</v>
      </c>
      <c r="B9" s="246">
        <v>2019</v>
      </c>
      <c r="C9" s="246">
        <v>5</v>
      </c>
      <c r="D9" s="247"/>
      <c r="E9" s="247"/>
      <c r="F9" s="247"/>
      <c r="G9" s="247"/>
      <c r="H9" s="247"/>
      <c r="I9" s="247"/>
      <c r="J9" s="247"/>
      <c r="K9" s="245"/>
      <c r="L9" s="245"/>
    </row>
    <row r="10" spans="1:23">
      <c r="A10" s="244" t="str">
        <f>IF(Leyendas!$E$2&lt;&gt;"",Leyendas!$E$2,IF(Leyendas!$D$2&lt;&gt;"",Leyendas!$D$2,Leyendas!$C$2))</f>
        <v>Hospital MP</v>
      </c>
      <c r="B10" s="246">
        <v>2019</v>
      </c>
      <c r="C10" s="246">
        <v>6</v>
      </c>
      <c r="D10" s="247"/>
      <c r="E10" s="247"/>
      <c r="F10" s="247"/>
      <c r="G10" s="247"/>
      <c r="H10" s="247"/>
      <c r="I10" s="247"/>
      <c r="J10" s="247"/>
      <c r="K10" s="245"/>
      <c r="L10" s="245"/>
    </row>
    <row r="11" spans="1:23">
      <c r="A11" s="244" t="str">
        <f>IF(Leyendas!$E$2&lt;&gt;"",Leyendas!$E$2,IF(Leyendas!$D$2&lt;&gt;"",Leyendas!$D$2,Leyendas!$C$2))</f>
        <v>Hospital MP</v>
      </c>
      <c r="B11" s="246">
        <v>2019</v>
      </c>
      <c r="C11" s="246">
        <v>7</v>
      </c>
      <c r="D11" s="247"/>
      <c r="E11" s="247"/>
      <c r="F11" s="247"/>
      <c r="G11" s="247"/>
      <c r="H11" s="247"/>
      <c r="I11" s="247"/>
      <c r="J11" s="247"/>
      <c r="K11" s="245"/>
      <c r="L11" s="245"/>
    </row>
    <row r="12" spans="1:23">
      <c r="A12" s="244" t="str">
        <f>IF(Leyendas!$E$2&lt;&gt;"",Leyendas!$E$2,IF(Leyendas!$D$2&lt;&gt;"",Leyendas!$D$2,Leyendas!$C$2))</f>
        <v>Hospital MP</v>
      </c>
      <c r="B12" s="246">
        <v>2019</v>
      </c>
      <c r="C12" s="246">
        <v>8</v>
      </c>
      <c r="D12" s="247"/>
      <c r="E12" s="247"/>
      <c r="F12" s="247"/>
      <c r="G12" s="247"/>
      <c r="H12" s="247"/>
      <c r="I12" s="247"/>
      <c r="J12" s="247"/>
      <c r="K12" s="245"/>
      <c r="L12" s="245"/>
    </row>
    <row r="13" spans="1:23">
      <c r="A13" s="244" t="str">
        <f>IF(Leyendas!$E$2&lt;&gt;"",Leyendas!$E$2,IF(Leyendas!$D$2&lt;&gt;"",Leyendas!$D$2,Leyendas!$C$2))</f>
        <v>Hospital MP</v>
      </c>
      <c r="B13" s="246">
        <v>2019</v>
      </c>
      <c r="C13" s="246">
        <v>9</v>
      </c>
      <c r="D13" s="247"/>
      <c r="E13" s="247"/>
      <c r="F13" s="247"/>
      <c r="G13" s="247"/>
      <c r="H13" s="247"/>
      <c r="I13" s="247"/>
      <c r="J13" s="247"/>
      <c r="K13" s="245"/>
      <c r="L13" s="245"/>
    </row>
    <row r="14" spans="1:23">
      <c r="A14" s="244" t="str">
        <f>IF(Leyendas!$E$2&lt;&gt;"",Leyendas!$E$2,IF(Leyendas!$D$2&lt;&gt;"",Leyendas!$D$2,Leyendas!$C$2))</f>
        <v>Hospital MP</v>
      </c>
      <c r="B14" s="246">
        <v>2019</v>
      </c>
      <c r="C14" s="246">
        <v>10</v>
      </c>
      <c r="D14" s="247"/>
      <c r="E14" s="247"/>
      <c r="F14" s="247"/>
      <c r="G14" s="247"/>
      <c r="H14" s="247"/>
      <c r="I14" s="247"/>
      <c r="J14" s="247"/>
      <c r="K14" s="245"/>
      <c r="L14" s="245"/>
    </row>
    <row r="15" spans="1:23">
      <c r="A15" s="244" t="str">
        <f>IF(Leyendas!$E$2&lt;&gt;"",Leyendas!$E$2,IF(Leyendas!$D$2&lt;&gt;"",Leyendas!$D$2,Leyendas!$C$2))</f>
        <v>Hospital MP</v>
      </c>
      <c r="B15" s="246">
        <v>2019</v>
      </c>
      <c r="C15" s="246">
        <v>11</v>
      </c>
      <c r="D15" s="247"/>
      <c r="E15" s="247"/>
      <c r="F15" s="247"/>
      <c r="G15" s="247"/>
      <c r="H15" s="247"/>
      <c r="I15" s="247"/>
      <c r="J15" s="247"/>
      <c r="K15" s="245"/>
      <c r="L15" s="245"/>
    </row>
    <row r="16" spans="1:23">
      <c r="A16" s="244" t="str">
        <f>IF(Leyendas!$E$2&lt;&gt;"",Leyendas!$E$2,IF(Leyendas!$D$2&lt;&gt;"",Leyendas!$D$2,Leyendas!$C$2))</f>
        <v>Hospital MP</v>
      </c>
      <c r="B16" s="246">
        <v>2019</v>
      </c>
      <c r="C16" s="246">
        <v>12</v>
      </c>
      <c r="D16" s="247"/>
      <c r="E16" s="247"/>
      <c r="F16" s="247"/>
      <c r="G16" s="247"/>
      <c r="H16" s="247"/>
      <c r="I16" s="247"/>
      <c r="J16" s="247"/>
      <c r="K16" s="245"/>
      <c r="L16" s="245"/>
    </row>
    <row r="17" spans="1:12">
      <c r="A17" s="244" t="str">
        <f>IF(Leyendas!$E$2&lt;&gt;"",Leyendas!$E$2,IF(Leyendas!$D$2&lt;&gt;"",Leyendas!$D$2,Leyendas!$C$2))</f>
        <v>Hospital MP</v>
      </c>
      <c r="B17" s="246">
        <v>2019</v>
      </c>
      <c r="C17" s="246">
        <v>13</v>
      </c>
      <c r="D17" s="247"/>
      <c r="E17" s="247"/>
      <c r="F17" s="247"/>
      <c r="G17" s="247"/>
      <c r="H17" s="247"/>
      <c r="I17" s="247"/>
      <c r="J17" s="247"/>
      <c r="K17" s="245"/>
      <c r="L17" s="245"/>
    </row>
    <row r="18" spans="1:12">
      <c r="A18" s="244" t="str">
        <f>IF(Leyendas!$E$2&lt;&gt;"",Leyendas!$E$2,IF(Leyendas!$D$2&lt;&gt;"",Leyendas!$D$2,Leyendas!$C$2))</f>
        <v>Hospital MP</v>
      </c>
      <c r="B18" s="246">
        <v>2019</v>
      </c>
      <c r="C18" s="246">
        <v>14</v>
      </c>
      <c r="D18" s="247"/>
      <c r="E18" s="247"/>
      <c r="F18" s="247"/>
      <c r="G18" s="247"/>
      <c r="H18" s="247"/>
      <c r="I18" s="247"/>
      <c r="J18" s="247"/>
      <c r="K18" s="245"/>
      <c r="L18" s="245"/>
    </row>
    <row r="19" spans="1:12">
      <c r="A19" s="244" t="str">
        <f>IF(Leyendas!$E$2&lt;&gt;"",Leyendas!$E$2,IF(Leyendas!$D$2&lt;&gt;"",Leyendas!$D$2,Leyendas!$C$2))</f>
        <v>Hospital MP</v>
      </c>
      <c r="B19" s="246">
        <v>2019</v>
      </c>
      <c r="C19" s="246">
        <v>15</v>
      </c>
      <c r="D19" s="247"/>
      <c r="E19" s="247"/>
      <c r="F19" s="247"/>
      <c r="G19" s="247"/>
      <c r="H19" s="247"/>
      <c r="I19" s="247"/>
      <c r="J19" s="247"/>
      <c r="K19" s="245"/>
      <c r="L19" s="245"/>
    </row>
    <row r="20" spans="1:12">
      <c r="A20" s="244" t="str">
        <f>IF(Leyendas!$E$2&lt;&gt;"",Leyendas!$E$2,IF(Leyendas!$D$2&lt;&gt;"",Leyendas!$D$2,Leyendas!$C$2))</f>
        <v>Hospital MP</v>
      </c>
      <c r="B20" s="246">
        <v>2019</v>
      </c>
      <c r="C20" s="246">
        <v>16</v>
      </c>
      <c r="D20" s="247"/>
      <c r="E20" s="247"/>
      <c r="F20" s="247"/>
      <c r="G20" s="247"/>
      <c r="H20" s="247"/>
      <c r="I20" s="247"/>
      <c r="J20" s="247"/>
      <c r="K20" s="245"/>
      <c r="L20" s="245"/>
    </row>
    <row r="21" spans="1:12">
      <c r="A21" s="244" t="str">
        <f>IF(Leyendas!$E$2&lt;&gt;"",Leyendas!$E$2,IF(Leyendas!$D$2&lt;&gt;"",Leyendas!$D$2,Leyendas!$C$2))</f>
        <v>Hospital MP</v>
      </c>
      <c r="B21" s="246">
        <v>2019</v>
      </c>
      <c r="C21" s="246">
        <v>17</v>
      </c>
      <c r="D21" s="247"/>
      <c r="E21" s="247"/>
      <c r="F21" s="247"/>
      <c r="G21" s="247"/>
      <c r="H21" s="247"/>
      <c r="I21" s="247"/>
      <c r="J21" s="247"/>
      <c r="K21" s="245"/>
      <c r="L21" s="245"/>
    </row>
    <row r="22" spans="1:12">
      <c r="A22" s="244" t="str">
        <f>IF(Leyendas!$E$2&lt;&gt;"",Leyendas!$E$2,IF(Leyendas!$D$2&lt;&gt;"",Leyendas!$D$2,Leyendas!$C$2))</f>
        <v>Hospital MP</v>
      </c>
      <c r="B22" s="246">
        <v>2019</v>
      </c>
      <c r="C22" s="246">
        <v>18</v>
      </c>
      <c r="D22" s="247"/>
      <c r="E22" s="247"/>
      <c r="F22" s="247"/>
      <c r="G22" s="247"/>
      <c r="H22" s="247"/>
      <c r="I22" s="247"/>
      <c r="J22" s="247"/>
      <c r="K22" s="245"/>
      <c r="L22" s="245"/>
    </row>
    <row r="23" spans="1:12">
      <c r="A23" s="244" t="str">
        <f>IF(Leyendas!$E$2&lt;&gt;"",Leyendas!$E$2,IF(Leyendas!$D$2&lt;&gt;"",Leyendas!$D$2,Leyendas!$C$2))</f>
        <v>Hospital MP</v>
      </c>
      <c r="B23" s="246">
        <v>2019</v>
      </c>
      <c r="C23" s="246">
        <v>19</v>
      </c>
      <c r="D23" s="247"/>
      <c r="E23" s="247"/>
      <c r="F23" s="247"/>
      <c r="G23" s="247"/>
      <c r="H23" s="247"/>
      <c r="I23" s="247"/>
      <c r="J23" s="247"/>
      <c r="K23" s="245"/>
      <c r="L23" s="245"/>
    </row>
    <row r="24" spans="1:12">
      <c r="A24" s="244" t="str">
        <f>IF(Leyendas!$E$2&lt;&gt;"",Leyendas!$E$2,IF(Leyendas!$D$2&lt;&gt;"",Leyendas!$D$2,Leyendas!$C$2))</f>
        <v>Hospital MP</v>
      </c>
      <c r="B24" s="246">
        <v>2019</v>
      </c>
      <c r="C24" s="246">
        <v>20</v>
      </c>
      <c r="D24" s="247"/>
      <c r="E24" s="247"/>
      <c r="F24" s="247"/>
      <c r="G24" s="247"/>
      <c r="H24" s="247"/>
      <c r="I24" s="247"/>
      <c r="J24" s="247"/>
      <c r="K24" s="245"/>
      <c r="L24" s="245"/>
    </row>
    <row r="25" spans="1:12">
      <c r="A25" s="244" t="str">
        <f>IF(Leyendas!$E$2&lt;&gt;"",Leyendas!$E$2,IF(Leyendas!$D$2&lt;&gt;"",Leyendas!$D$2,Leyendas!$C$2))</f>
        <v>Hospital MP</v>
      </c>
      <c r="B25" s="246">
        <v>2019</v>
      </c>
      <c r="C25" s="246">
        <v>21</v>
      </c>
      <c r="D25" s="247"/>
      <c r="E25" s="247"/>
      <c r="F25" s="247"/>
      <c r="G25" s="247"/>
      <c r="H25" s="247"/>
      <c r="I25" s="247"/>
      <c r="J25" s="247"/>
      <c r="K25" s="245"/>
      <c r="L25" s="245"/>
    </row>
    <row r="26" spans="1:12">
      <c r="A26" s="244" t="str">
        <f>IF(Leyendas!$E$2&lt;&gt;"",Leyendas!$E$2,IF(Leyendas!$D$2&lt;&gt;"",Leyendas!$D$2,Leyendas!$C$2))</f>
        <v>Hospital MP</v>
      </c>
      <c r="B26" s="246">
        <v>2019</v>
      </c>
      <c r="C26" s="246">
        <v>22</v>
      </c>
      <c r="D26" s="247"/>
      <c r="E26" s="247"/>
      <c r="F26" s="247"/>
      <c r="G26" s="247"/>
      <c r="H26" s="247"/>
      <c r="I26" s="247"/>
      <c r="J26" s="247"/>
      <c r="K26" s="245"/>
      <c r="L26" s="245"/>
    </row>
    <row r="27" spans="1:12">
      <c r="A27" s="244" t="str">
        <f>IF(Leyendas!$E$2&lt;&gt;"",Leyendas!$E$2,IF(Leyendas!$D$2&lt;&gt;"",Leyendas!$D$2,Leyendas!$C$2))</f>
        <v>Hospital MP</v>
      </c>
      <c r="B27" s="246">
        <v>2019</v>
      </c>
      <c r="C27" s="246">
        <v>23</v>
      </c>
      <c r="D27" s="247"/>
      <c r="E27" s="247"/>
      <c r="F27" s="247"/>
      <c r="G27" s="247"/>
      <c r="H27" s="247"/>
      <c r="I27" s="247"/>
      <c r="J27" s="247"/>
      <c r="K27" s="245"/>
      <c r="L27" s="245"/>
    </row>
    <row r="28" spans="1:12">
      <c r="A28" s="244" t="str">
        <f>IF(Leyendas!$E$2&lt;&gt;"",Leyendas!$E$2,IF(Leyendas!$D$2&lt;&gt;"",Leyendas!$D$2,Leyendas!$C$2))</f>
        <v>Hospital MP</v>
      </c>
      <c r="B28" s="246">
        <v>2019</v>
      </c>
      <c r="C28" s="246">
        <v>24</v>
      </c>
      <c r="D28" s="247"/>
      <c r="E28" s="247"/>
      <c r="F28" s="247"/>
      <c r="G28" s="247"/>
      <c r="H28" s="247"/>
      <c r="I28" s="247"/>
      <c r="J28" s="247"/>
      <c r="K28" s="245"/>
      <c r="L28" s="245"/>
    </row>
    <row r="29" spans="1:12">
      <c r="A29" s="244" t="str">
        <f>IF(Leyendas!$E$2&lt;&gt;"",Leyendas!$E$2,IF(Leyendas!$D$2&lt;&gt;"",Leyendas!$D$2,Leyendas!$C$2))</f>
        <v>Hospital MP</v>
      </c>
      <c r="B29" s="246">
        <v>2019</v>
      </c>
      <c r="C29" s="246">
        <v>25</v>
      </c>
      <c r="D29" s="247"/>
      <c r="E29" s="247"/>
      <c r="F29" s="247"/>
      <c r="G29" s="247"/>
      <c r="H29" s="247"/>
      <c r="I29" s="247"/>
      <c r="J29" s="247"/>
      <c r="K29" s="245"/>
      <c r="L29" s="245"/>
    </row>
    <row r="30" spans="1:12">
      <c r="A30" s="244" t="str">
        <f>IF(Leyendas!$E$2&lt;&gt;"",Leyendas!$E$2,IF(Leyendas!$D$2&lt;&gt;"",Leyendas!$D$2,Leyendas!$C$2))</f>
        <v>Hospital MP</v>
      </c>
      <c r="B30" s="246">
        <v>2019</v>
      </c>
      <c r="C30" s="246">
        <v>26</v>
      </c>
      <c r="D30" s="247"/>
      <c r="E30" s="247"/>
      <c r="F30" s="247"/>
      <c r="G30" s="247"/>
      <c r="H30" s="247"/>
      <c r="I30" s="247"/>
      <c r="J30" s="247"/>
      <c r="K30" s="245"/>
      <c r="L30" s="245"/>
    </row>
    <row r="31" spans="1:12">
      <c r="A31" s="244" t="str">
        <f>IF(Leyendas!$E$2&lt;&gt;"",Leyendas!$E$2,IF(Leyendas!$D$2&lt;&gt;"",Leyendas!$D$2,Leyendas!$C$2))</f>
        <v>Hospital MP</v>
      </c>
      <c r="B31" s="246">
        <v>2019</v>
      </c>
      <c r="C31" s="246">
        <v>27</v>
      </c>
      <c r="D31" s="247"/>
      <c r="E31" s="247"/>
      <c r="F31" s="247"/>
      <c r="G31" s="247"/>
      <c r="H31" s="247"/>
      <c r="I31" s="247"/>
      <c r="J31" s="247"/>
      <c r="K31" s="245"/>
      <c r="L31" s="245"/>
    </row>
    <row r="32" spans="1:12">
      <c r="A32" s="244" t="str">
        <f>IF(Leyendas!$E$2&lt;&gt;"",Leyendas!$E$2,IF(Leyendas!$D$2&lt;&gt;"",Leyendas!$D$2,Leyendas!$C$2))</f>
        <v>Hospital MP</v>
      </c>
      <c r="B32" s="246">
        <v>2019</v>
      </c>
      <c r="C32" s="246">
        <v>28</v>
      </c>
      <c r="D32" s="247"/>
      <c r="E32" s="247"/>
      <c r="F32" s="247"/>
      <c r="G32" s="247"/>
      <c r="H32" s="247"/>
      <c r="I32" s="247"/>
      <c r="J32" s="247"/>
      <c r="K32" s="245"/>
      <c r="L32" s="245"/>
    </row>
    <row r="33" spans="1:12">
      <c r="A33" s="244" t="str">
        <f>IF(Leyendas!$E$2&lt;&gt;"",Leyendas!$E$2,IF(Leyendas!$D$2&lt;&gt;"",Leyendas!$D$2,Leyendas!$C$2))</f>
        <v>Hospital MP</v>
      </c>
      <c r="B33" s="246">
        <v>2019</v>
      </c>
      <c r="C33" s="246">
        <v>29</v>
      </c>
      <c r="D33" s="247"/>
      <c r="E33" s="247"/>
      <c r="F33" s="247"/>
      <c r="G33" s="247"/>
      <c r="H33" s="247"/>
      <c r="I33" s="247"/>
      <c r="J33" s="247"/>
      <c r="K33" s="245"/>
      <c r="L33" s="245"/>
    </row>
    <row r="34" spans="1:12">
      <c r="A34" s="244" t="str">
        <f>IF(Leyendas!$E$2&lt;&gt;"",Leyendas!$E$2,IF(Leyendas!$D$2&lt;&gt;"",Leyendas!$D$2,Leyendas!$C$2))</f>
        <v>Hospital MP</v>
      </c>
      <c r="B34" s="246">
        <v>2019</v>
      </c>
      <c r="C34" s="246">
        <v>30</v>
      </c>
      <c r="D34" s="247"/>
      <c r="E34" s="247"/>
      <c r="F34" s="247"/>
      <c r="G34" s="247"/>
      <c r="H34" s="247"/>
      <c r="I34" s="247"/>
      <c r="J34" s="247"/>
      <c r="K34" s="245"/>
      <c r="L34" s="245"/>
    </row>
    <row r="35" spans="1:12">
      <c r="A35" s="244" t="str">
        <f>IF(Leyendas!$E$2&lt;&gt;"",Leyendas!$E$2,IF(Leyendas!$D$2&lt;&gt;"",Leyendas!$D$2,Leyendas!$C$2))</f>
        <v>Hospital MP</v>
      </c>
      <c r="B35" s="246">
        <v>2019</v>
      </c>
      <c r="C35" s="246">
        <v>31</v>
      </c>
      <c r="D35" s="247"/>
      <c r="E35" s="247"/>
      <c r="F35" s="247"/>
      <c r="G35" s="247"/>
      <c r="H35" s="247"/>
      <c r="I35" s="247"/>
      <c r="J35" s="247"/>
      <c r="K35" s="245"/>
      <c r="L35" s="245"/>
    </row>
    <row r="36" spans="1:12">
      <c r="A36" s="244" t="str">
        <f>IF(Leyendas!$E$2&lt;&gt;"",Leyendas!$E$2,IF(Leyendas!$D$2&lt;&gt;"",Leyendas!$D$2,Leyendas!$C$2))</f>
        <v>Hospital MP</v>
      </c>
      <c r="B36" s="246">
        <v>2019</v>
      </c>
      <c r="C36" s="246">
        <v>32</v>
      </c>
      <c r="D36" s="247"/>
      <c r="E36" s="247"/>
      <c r="F36" s="247"/>
      <c r="G36" s="247"/>
      <c r="H36" s="247"/>
      <c r="I36" s="247"/>
      <c r="J36" s="247"/>
      <c r="K36" s="245"/>
      <c r="L36" s="245"/>
    </row>
    <row r="37" spans="1:12">
      <c r="A37" s="244" t="str">
        <f>IF(Leyendas!$E$2&lt;&gt;"",Leyendas!$E$2,IF(Leyendas!$D$2&lt;&gt;"",Leyendas!$D$2,Leyendas!$C$2))</f>
        <v>Hospital MP</v>
      </c>
      <c r="B37" s="246">
        <v>2019</v>
      </c>
      <c r="C37" s="246">
        <v>33</v>
      </c>
      <c r="D37" s="247"/>
      <c r="E37" s="247"/>
      <c r="F37" s="247"/>
      <c r="G37" s="247"/>
      <c r="H37" s="247"/>
      <c r="I37" s="247"/>
      <c r="J37" s="247"/>
      <c r="K37" s="245"/>
      <c r="L37" s="245"/>
    </row>
    <row r="38" spans="1:12">
      <c r="A38" s="244" t="str">
        <f>IF(Leyendas!$E$2&lt;&gt;"",Leyendas!$E$2,IF(Leyendas!$D$2&lt;&gt;"",Leyendas!$D$2,Leyendas!$C$2))</f>
        <v>Hospital MP</v>
      </c>
      <c r="B38" s="246">
        <v>2019</v>
      </c>
      <c r="C38" s="246">
        <v>34</v>
      </c>
      <c r="D38" s="247"/>
      <c r="E38" s="247"/>
      <c r="F38" s="247"/>
      <c r="G38" s="247"/>
      <c r="H38" s="247"/>
      <c r="I38" s="247"/>
      <c r="J38" s="247"/>
      <c r="K38" s="245"/>
      <c r="L38" s="245"/>
    </row>
    <row r="39" spans="1:12">
      <c r="A39" s="244" t="str">
        <f>IF(Leyendas!$E$2&lt;&gt;"",Leyendas!$E$2,IF(Leyendas!$D$2&lt;&gt;"",Leyendas!$D$2,Leyendas!$C$2))</f>
        <v>Hospital MP</v>
      </c>
      <c r="B39" s="246">
        <v>2019</v>
      </c>
      <c r="C39" s="246">
        <v>35</v>
      </c>
      <c r="D39" s="247"/>
      <c r="E39" s="247"/>
      <c r="F39" s="247"/>
      <c r="G39" s="247"/>
      <c r="H39" s="247"/>
      <c r="I39" s="247"/>
      <c r="J39" s="247"/>
      <c r="K39" s="245"/>
      <c r="L39" s="245"/>
    </row>
    <row r="40" spans="1:12">
      <c r="A40" s="244" t="str">
        <f>IF(Leyendas!$E$2&lt;&gt;"",Leyendas!$E$2,IF(Leyendas!$D$2&lt;&gt;"",Leyendas!$D$2,Leyendas!$C$2))</f>
        <v>Hospital MP</v>
      </c>
      <c r="B40" s="246">
        <v>2019</v>
      </c>
      <c r="C40" s="246">
        <v>36</v>
      </c>
      <c r="D40" s="247"/>
      <c r="E40" s="247"/>
      <c r="F40" s="247"/>
      <c r="G40" s="247"/>
      <c r="H40" s="247"/>
      <c r="I40" s="247"/>
      <c r="J40" s="247"/>
      <c r="K40" s="245"/>
      <c r="L40" s="245"/>
    </row>
    <row r="41" spans="1:12">
      <c r="A41" s="244" t="str">
        <f>IF(Leyendas!$E$2&lt;&gt;"",Leyendas!$E$2,IF(Leyendas!$D$2&lt;&gt;"",Leyendas!$D$2,Leyendas!$C$2))</f>
        <v>Hospital MP</v>
      </c>
      <c r="B41" s="246">
        <v>2019</v>
      </c>
      <c r="C41" s="246">
        <v>37</v>
      </c>
      <c r="D41" s="247"/>
      <c r="E41" s="247"/>
      <c r="F41" s="247"/>
      <c r="G41" s="247"/>
      <c r="H41" s="247"/>
      <c r="I41" s="247"/>
      <c r="J41" s="247"/>
      <c r="K41" s="245"/>
      <c r="L41" s="245"/>
    </row>
    <row r="42" spans="1:12">
      <c r="A42" s="244" t="str">
        <f>IF(Leyendas!$E$2&lt;&gt;"",Leyendas!$E$2,IF(Leyendas!$D$2&lt;&gt;"",Leyendas!$D$2,Leyendas!$C$2))</f>
        <v>Hospital MP</v>
      </c>
      <c r="B42" s="246">
        <v>2019</v>
      </c>
      <c r="C42" s="246">
        <v>38</v>
      </c>
      <c r="D42" s="247"/>
      <c r="E42" s="247"/>
      <c r="F42" s="247"/>
      <c r="G42" s="247"/>
      <c r="H42" s="247"/>
      <c r="I42" s="247"/>
      <c r="J42" s="247"/>
      <c r="K42" s="245"/>
      <c r="L42" s="245"/>
    </row>
    <row r="43" spans="1:12">
      <c r="A43" s="244" t="str">
        <f>IF(Leyendas!$E$2&lt;&gt;"",Leyendas!$E$2,IF(Leyendas!$D$2&lt;&gt;"",Leyendas!$D$2,Leyendas!$C$2))</f>
        <v>Hospital MP</v>
      </c>
      <c r="B43" s="246">
        <v>2019</v>
      </c>
      <c r="C43" s="246">
        <v>39</v>
      </c>
      <c r="D43" s="247"/>
      <c r="E43" s="247"/>
      <c r="F43" s="247"/>
      <c r="G43" s="247"/>
      <c r="H43" s="247"/>
      <c r="I43" s="247"/>
      <c r="J43" s="247"/>
      <c r="K43" s="245"/>
      <c r="L43" s="245"/>
    </row>
    <row r="44" spans="1:12">
      <c r="A44" s="244" t="str">
        <f>IF(Leyendas!$E$2&lt;&gt;"",Leyendas!$E$2,IF(Leyendas!$D$2&lt;&gt;"",Leyendas!$D$2,Leyendas!$C$2))</f>
        <v>Hospital MP</v>
      </c>
      <c r="B44" s="246">
        <v>2019</v>
      </c>
      <c r="C44" s="246">
        <v>40</v>
      </c>
      <c r="D44" s="247"/>
      <c r="E44" s="247"/>
      <c r="F44" s="247"/>
      <c r="G44" s="247"/>
      <c r="H44" s="247"/>
      <c r="I44" s="247"/>
      <c r="J44" s="247"/>
      <c r="K44" s="245"/>
      <c r="L44" s="245"/>
    </row>
    <row r="45" spans="1:12">
      <c r="A45" s="244" t="str">
        <f>IF(Leyendas!$E$2&lt;&gt;"",Leyendas!$E$2,IF(Leyendas!$D$2&lt;&gt;"",Leyendas!$D$2,Leyendas!$C$2))</f>
        <v>Hospital MP</v>
      </c>
      <c r="B45" s="246">
        <v>2019</v>
      </c>
      <c r="C45" s="246">
        <v>41</v>
      </c>
      <c r="D45" s="247"/>
      <c r="E45" s="247"/>
      <c r="F45" s="247"/>
      <c r="G45" s="247"/>
      <c r="H45" s="247"/>
      <c r="I45" s="247"/>
      <c r="J45" s="247"/>
      <c r="K45" s="245"/>
      <c r="L45" s="245"/>
    </row>
    <row r="46" spans="1:12">
      <c r="A46" s="244" t="str">
        <f>IF(Leyendas!$E$2&lt;&gt;"",Leyendas!$E$2,IF(Leyendas!$D$2&lt;&gt;"",Leyendas!$D$2,Leyendas!$C$2))</f>
        <v>Hospital MP</v>
      </c>
      <c r="B46" s="246">
        <v>2019</v>
      </c>
      <c r="C46" s="246">
        <v>42</v>
      </c>
      <c r="D46" s="247"/>
      <c r="E46" s="247"/>
      <c r="F46" s="247"/>
      <c r="G46" s="247"/>
      <c r="H46" s="247"/>
      <c r="I46" s="247"/>
      <c r="J46" s="247"/>
      <c r="K46" s="245"/>
      <c r="L46" s="245"/>
    </row>
    <row r="47" spans="1:12">
      <c r="A47" s="244" t="str">
        <f>IF(Leyendas!$E$2&lt;&gt;"",Leyendas!$E$2,IF(Leyendas!$D$2&lt;&gt;"",Leyendas!$D$2,Leyendas!$C$2))</f>
        <v>Hospital MP</v>
      </c>
      <c r="B47" s="246">
        <v>2019</v>
      </c>
      <c r="C47" s="246">
        <v>43</v>
      </c>
      <c r="D47" s="247"/>
      <c r="E47" s="247"/>
      <c r="F47" s="247"/>
      <c r="G47" s="247"/>
      <c r="H47" s="247"/>
      <c r="I47" s="247"/>
      <c r="J47" s="247"/>
      <c r="K47" s="245"/>
      <c r="L47" s="245"/>
    </row>
    <row r="48" spans="1:12">
      <c r="A48" s="244" t="str">
        <f>IF(Leyendas!$E$2&lt;&gt;"",Leyendas!$E$2,IF(Leyendas!$D$2&lt;&gt;"",Leyendas!$D$2,Leyendas!$C$2))</f>
        <v>Hospital MP</v>
      </c>
      <c r="B48" s="246">
        <v>2019</v>
      </c>
      <c r="C48" s="246">
        <v>44</v>
      </c>
      <c r="D48" s="247"/>
      <c r="E48" s="247"/>
      <c r="F48" s="247"/>
      <c r="G48" s="247"/>
      <c r="H48" s="247"/>
      <c r="I48" s="247"/>
      <c r="J48" s="247"/>
      <c r="K48" s="245"/>
      <c r="L48" s="245"/>
    </row>
    <row r="49" spans="1:12">
      <c r="A49" s="244" t="str">
        <f>IF(Leyendas!$E$2&lt;&gt;"",Leyendas!$E$2,IF(Leyendas!$D$2&lt;&gt;"",Leyendas!$D$2,Leyendas!$C$2))</f>
        <v>Hospital MP</v>
      </c>
      <c r="B49" s="246">
        <v>2019</v>
      </c>
      <c r="C49" s="246">
        <v>45</v>
      </c>
      <c r="D49" s="247"/>
      <c r="E49" s="247"/>
      <c r="F49" s="247"/>
      <c r="G49" s="247"/>
      <c r="H49" s="247"/>
      <c r="I49" s="247"/>
      <c r="J49" s="247"/>
      <c r="K49" s="245"/>
      <c r="L49" s="245"/>
    </row>
    <row r="50" spans="1:12">
      <c r="A50" s="244" t="str">
        <f>IF(Leyendas!$E$2&lt;&gt;"",Leyendas!$E$2,IF(Leyendas!$D$2&lt;&gt;"",Leyendas!$D$2,Leyendas!$C$2))</f>
        <v>Hospital MP</v>
      </c>
      <c r="B50" s="246">
        <v>2019</v>
      </c>
      <c r="C50" s="246">
        <v>46</v>
      </c>
      <c r="D50" s="247"/>
      <c r="E50" s="247"/>
      <c r="F50" s="247"/>
      <c r="G50" s="247"/>
      <c r="H50" s="247"/>
      <c r="I50" s="247"/>
      <c r="J50" s="247"/>
      <c r="K50" s="245"/>
      <c r="L50" s="245"/>
    </row>
    <row r="51" spans="1:12">
      <c r="A51" s="244" t="str">
        <f>IF(Leyendas!$E$2&lt;&gt;"",Leyendas!$E$2,IF(Leyendas!$D$2&lt;&gt;"",Leyendas!$D$2,Leyendas!$C$2))</f>
        <v>Hospital MP</v>
      </c>
      <c r="B51" s="246">
        <v>2019</v>
      </c>
      <c r="C51" s="246">
        <v>47</v>
      </c>
      <c r="D51" s="247"/>
      <c r="E51" s="247"/>
      <c r="F51" s="247"/>
      <c r="G51" s="247"/>
      <c r="H51" s="247"/>
      <c r="I51" s="247"/>
      <c r="J51" s="247"/>
      <c r="K51" s="245"/>
      <c r="L51" s="245"/>
    </row>
    <row r="52" spans="1:12">
      <c r="A52" s="244" t="str">
        <f>IF(Leyendas!$E$2&lt;&gt;"",Leyendas!$E$2,IF(Leyendas!$D$2&lt;&gt;"",Leyendas!$D$2,Leyendas!$C$2))</f>
        <v>Hospital MP</v>
      </c>
      <c r="B52" s="246">
        <v>2019</v>
      </c>
      <c r="C52" s="246">
        <v>48</v>
      </c>
      <c r="D52" s="247"/>
      <c r="E52" s="247"/>
      <c r="F52" s="247"/>
      <c r="G52" s="247"/>
      <c r="H52" s="247"/>
      <c r="I52" s="247"/>
      <c r="J52" s="247"/>
      <c r="K52" s="245"/>
      <c r="L52" s="245"/>
    </row>
    <row r="53" spans="1:12">
      <c r="A53" s="244" t="str">
        <f>IF(Leyendas!$E$2&lt;&gt;"",Leyendas!$E$2,IF(Leyendas!$D$2&lt;&gt;"",Leyendas!$D$2,Leyendas!$C$2))</f>
        <v>Hospital MP</v>
      </c>
      <c r="B53" s="246">
        <v>2019</v>
      </c>
      <c r="C53" s="246">
        <v>49</v>
      </c>
      <c r="D53" s="247"/>
      <c r="E53" s="247"/>
      <c r="F53" s="247"/>
      <c r="G53" s="247"/>
      <c r="H53" s="247"/>
      <c r="I53" s="247"/>
      <c r="J53" s="247"/>
      <c r="K53" s="245"/>
      <c r="L53" s="245"/>
    </row>
    <row r="54" spans="1:12">
      <c r="A54" s="244" t="str">
        <f>IF(Leyendas!$E$2&lt;&gt;"",Leyendas!$E$2,IF(Leyendas!$D$2&lt;&gt;"",Leyendas!$D$2,Leyendas!$C$2))</f>
        <v>Hospital MP</v>
      </c>
      <c r="B54" s="246">
        <v>2019</v>
      </c>
      <c r="C54" s="246">
        <v>50</v>
      </c>
      <c r="D54" s="247"/>
      <c r="E54" s="247"/>
      <c r="F54" s="247"/>
      <c r="G54" s="247"/>
      <c r="H54" s="247"/>
      <c r="I54" s="247"/>
      <c r="J54" s="247"/>
      <c r="K54" s="245"/>
      <c r="L54" s="245"/>
    </row>
    <row r="55" spans="1:12">
      <c r="A55" s="244" t="str">
        <f>IF(Leyendas!$E$2&lt;&gt;"",Leyendas!$E$2,IF(Leyendas!$D$2&lt;&gt;"",Leyendas!$D$2,Leyendas!$C$2))</f>
        <v>Hospital MP</v>
      </c>
      <c r="B55" s="246">
        <v>2019</v>
      </c>
      <c r="C55" s="246">
        <v>51</v>
      </c>
      <c r="D55" s="247"/>
      <c r="E55" s="247"/>
      <c r="F55" s="247"/>
      <c r="G55" s="247"/>
      <c r="H55" s="247"/>
      <c r="I55" s="247"/>
      <c r="J55" s="247"/>
      <c r="K55" s="245"/>
      <c r="L55" s="245"/>
    </row>
    <row r="56" spans="1:12">
      <c r="A56" s="244" t="str">
        <f>IF(Leyendas!$E$2&lt;&gt;"",Leyendas!$E$2,IF(Leyendas!$D$2&lt;&gt;"",Leyendas!$D$2,Leyendas!$C$2))</f>
        <v>Hospital MP</v>
      </c>
      <c r="B56" s="246">
        <v>2019</v>
      </c>
      <c r="C56" s="246">
        <v>52</v>
      </c>
      <c r="D56" s="247"/>
      <c r="E56" s="247"/>
      <c r="F56" s="247"/>
      <c r="G56" s="247"/>
      <c r="H56" s="247"/>
      <c r="I56" s="247"/>
      <c r="J56" s="247"/>
      <c r="K56" s="245"/>
      <c r="L56" s="245"/>
    </row>
    <row r="57" spans="1:12" ht="17">
      <c r="A57" s="65"/>
      <c r="B57" s="65"/>
      <c r="C57" s="65" t="s">
        <v>53</v>
      </c>
      <c r="D57" s="65">
        <f>SUM(D$5:D56)</f>
        <v>0</v>
      </c>
      <c r="E57" s="65">
        <f>SUM(E$5:E56)</f>
        <v>0</v>
      </c>
      <c r="F57" s="65">
        <f>SUM(F$5:F56)</f>
        <v>0</v>
      </c>
      <c r="G57" s="65">
        <f>SUM(G$5:G56)</f>
        <v>0</v>
      </c>
      <c r="H57" s="65">
        <f>SUM(H$5:H56)</f>
        <v>0</v>
      </c>
      <c r="I57" s="65">
        <f>SUM(I$5:I56)</f>
        <v>0</v>
      </c>
      <c r="J57" s="65">
        <f>SUM(J$5:J56)</f>
        <v>0</v>
      </c>
      <c r="K57" s="65">
        <f>SUM(K$5:K56)</f>
        <v>0</v>
      </c>
      <c r="L57" s="65">
        <f>SUM(L$5:L56)</f>
        <v>0</v>
      </c>
    </row>
  </sheetData>
  <mergeCells count="3">
    <mergeCell ref="A1:L1"/>
    <mergeCell ref="A2:L2"/>
    <mergeCell ref="A3:L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499984740745262"/>
  </sheetPr>
  <dimension ref="A1:W57"/>
  <sheetViews>
    <sheetView zoomScale="60" zoomScaleNormal="60" zoomScalePageLayoutView="60" workbookViewId="0">
      <selection sqref="A1:L1"/>
    </sheetView>
  </sheetViews>
  <sheetFormatPr baseColWidth="10" defaultColWidth="9.1640625" defaultRowHeight="14" x14ac:dyDescent="0"/>
  <cols>
    <col min="1" max="1" width="26" style="167" customWidth="1"/>
    <col min="2" max="2" width="9.1640625" style="167"/>
    <col min="3" max="3" width="8.33203125" style="167" customWidth="1"/>
    <col min="4" max="10" width="15.5" style="167" customWidth="1"/>
    <col min="11" max="12" width="14.1640625" style="167" customWidth="1"/>
    <col min="13" max="16384" width="9.1640625" style="167"/>
  </cols>
  <sheetData>
    <row r="1" spans="1:23" s="242" customFormat="1" ht="24.75" customHeight="1">
      <c r="A1" s="533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Bolivia - Establecimiento - Hospital MP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5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</row>
    <row r="2" spans="1:23" s="242" customFormat="1" ht="21.75" customHeight="1">
      <c r="A2" s="536" t="str">
        <f>"Vigilancia de VSR  - " &amp; Leyendas!$B$2 &amp; Leyendas!$T$1</f>
        <v>Vigilancia de VSR  - IRAG, 2019 - 2020, Mes: 2020-05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8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</row>
    <row r="3" spans="1:23" s="242" customFormat="1" ht="53.25" customHeight="1">
      <c r="A3" s="539" t="str">
        <f>"Distribución de virus VSR por " &amp; Leyendas!F2 &amp; " de residencia del caso"</f>
        <v>Distribución de virus VSR por departamento de residencia del caso</v>
      </c>
      <c r="B3" s="540"/>
      <c r="C3" s="540"/>
      <c r="D3" s="540"/>
      <c r="E3" s="540"/>
      <c r="F3" s="540"/>
      <c r="G3" s="540"/>
      <c r="H3" s="540"/>
      <c r="I3" s="540"/>
      <c r="J3" s="540"/>
      <c r="K3" s="540"/>
      <c r="L3" s="5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</row>
    <row r="4" spans="1:23" s="243" customFormat="1" ht="87" customHeight="1" thickBot="1">
      <c r="A4" s="380" t="str">
        <f>IF(Leyendas!$E$2&lt;&gt;"",Leyendas!$E$1,IF(Leyendas!$D$2&lt;&gt;"",Leyendas!$D$1,Leyendas!$C$1))</f>
        <v>Establecimiento</v>
      </c>
      <c r="B4" s="380" t="s">
        <v>12</v>
      </c>
      <c r="C4" s="381" t="s">
        <v>15</v>
      </c>
      <c r="D4" s="382" t="s">
        <v>474</v>
      </c>
      <c r="E4" s="382" t="s">
        <v>475</v>
      </c>
      <c r="F4" s="382" t="s">
        <v>476</v>
      </c>
      <c r="G4" s="382" t="s">
        <v>477</v>
      </c>
      <c r="H4" s="382" t="s">
        <v>478</v>
      </c>
      <c r="I4" s="382" t="s">
        <v>479</v>
      </c>
      <c r="J4" s="382" t="s">
        <v>480</v>
      </c>
      <c r="K4" s="382" t="s">
        <v>481</v>
      </c>
      <c r="L4" s="382" t="s">
        <v>482</v>
      </c>
    </row>
    <row r="5" spans="1:23">
      <c r="A5" s="244" t="str">
        <f>IF(Leyendas!$E$2&lt;&gt;"",Leyendas!$E$2,IF(Leyendas!$D$2&lt;&gt;"",Leyendas!$D$2,Leyendas!$C$2))</f>
        <v>Hospital MP</v>
      </c>
      <c r="B5" s="244">
        <v>2019</v>
      </c>
      <c r="C5" s="244">
        <v>1</v>
      </c>
      <c r="D5" s="245"/>
      <c r="E5" s="245"/>
      <c r="F5" s="245"/>
      <c r="G5" s="245"/>
      <c r="H5" s="245"/>
      <c r="I5" s="245"/>
      <c r="J5" s="245"/>
      <c r="K5" s="245"/>
      <c r="L5" s="245"/>
    </row>
    <row r="6" spans="1:23">
      <c r="A6" s="244" t="str">
        <f>IF(Leyendas!$E$2&lt;&gt;"",Leyendas!$E$2,IF(Leyendas!$D$2&lt;&gt;"",Leyendas!$D$2,Leyendas!$C$2))</f>
        <v>Hospital MP</v>
      </c>
      <c r="B6" s="246">
        <v>2019</v>
      </c>
      <c r="C6" s="246">
        <v>2</v>
      </c>
      <c r="D6" s="247"/>
      <c r="E6" s="247"/>
      <c r="F6" s="247"/>
      <c r="G6" s="247"/>
      <c r="H6" s="247"/>
      <c r="I6" s="247"/>
      <c r="J6" s="247"/>
      <c r="K6" s="245"/>
      <c r="L6" s="245"/>
    </row>
    <row r="7" spans="1:23">
      <c r="A7" s="244" t="str">
        <f>IF(Leyendas!$E$2&lt;&gt;"",Leyendas!$E$2,IF(Leyendas!$D$2&lt;&gt;"",Leyendas!$D$2,Leyendas!$C$2))</f>
        <v>Hospital MP</v>
      </c>
      <c r="B7" s="246">
        <v>2019</v>
      </c>
      <c r="C7" s="246">
        <v>3</v>
      </c>
      <c r="D7" s="247"/>
      <c r="E7" s="247"/>
      <c r="F7" s="247"/>
      <c r="G7" s="247"/>
      <c r="H7" s="247"/>
      <c r="I7" s="247"/>
      <c r="J7" s="247"/>
      <c r="K7" s="245"/>
      <c r="L7" s="245"/>
    </row>
    <row r="8" spans="1:23">
      <c r="A8" s="244" t="str">
        <f>IF(Leyendas!$E$2&lt;&gt;"",Leyendas!$E$2,IF(Leyendas!$D$2&lt;&gt;"",Leyendas!$D$2,Leyendas!$C$2))</f>
        <v>Hospital MP</v>
      </c>
      <c r="B8" s="246">
        <v>2019</v>
      </c>
      <c r="C8" s="246">
        <v>4</v>
      </c>
      <c r="D8" s="247"/>
      <c r="E8" s="247"/>
      <c r="F8" s="247"/>
      <c r="G8" s="247"/>
      <c r="H8" s="247"/>
      <c r="I8" s="247"/>
      <c r="J8" s="247"/>
      <c r="K8" s="245"/>
      <c r="L8" s="245"/>
    </row>
    <row r="9" spans="1:23">
      <c r="A9" s="244" t="str">
        <f>IF(Leyendas!$E$2&lt;&gt;"",Leyendas!$E$2,IF(Leyendas!$D$2&lt;&gt;"",Leyendas!$D$2,Leyendas!$C$2))</f>
        <v>Hospital MP</v>
      </c>
      <c r="B9" s="246">
        <v>2019</v>
      </c>
      <c r="C9" s="246">
        <v>5</v>
      </c>
      <c r="D9" s="247"/>
      <c r="E9" s="247"/>
      <c r="F9" s="247"/>
      <c r="G9" s="247"/>
      <c r="H9" s="247"/>
      <c r="I9" s="247"/>
      <c r="J9" s="247"/>
      <c r="K9" s="245"/>
      <c r="L9" s="245"/>
    </row>
    <row r="10" spans="1:23">
      <c r="A10" s="244" t="str">
        <f>IF(Leyendas!$E$2&lt;&gt;"",Leyendas!$E$2,IF(Leyendas!$D$2&lt;&gt;"",Leyendas!$D$2,Leyendas!$C$2))</f>
        <v>Hospital MP</v>
      </c>
      <c r="B10" s="246">
        <v>2019</v>
      </c>
      <c r="C10" s="246">
        <v>6</v>
      </c>
      <c r="D10" s="247"/>
      <c r="E10" s="247"/>
      <c r="F10" s="247"/>
      <c r="G10" s="247"/>
      <c r="H10" s="247"/>
      <c r="I10" s="247"/>
      <c r="J10" s="247"/>
      <c r="K10" s="245"/>
      <c r="L10" s="245"/>
    </row>
    <row r="11" spans="1:23">
      <c r="A11" s="244" t="str">
        <f>IF(Leyendas!$E$2&lt;&gt;"",Leyendas!$E$2,IF(Leyendas!$D$2&lt;&gt;"",Leyendas!$D$2,Leyendas!$C$2))</f>
        <v>Hospital MP</v>
      </c>
      <c r="B11" s="246">
        <v>2019</v>
      </c>
      <c r="C11" s="246">
        <v>7</v>
      </c>
      <c r="D11" s="247"/>
      <c r="E11" s="247"/>
      <c r="F11" s="247"/>
      <c r="G11" s="247"/>
      <c r="H11" s="247"/>
      <c r="I11" s="247"/>
      <c r="J11" s="247"/>
      <c r="K11" s="245"/>
      <c r="L11" s="245"/>
    </row>
    <row r="12" spans="1:23">
      <c r="A12" s="244" t="str">
        <f>IF(Leyendas!$E$2&lt;&gt;"",Leyendas!$E$2,IF(Leyendas!$D$2&lt;&gt;"",Leyendas!$D$2,Leyendas!$C$2))</f>
        <v>Hospital MP</v>
      </c>
      <c r="B12" s="246">
        <v>2019</v>
      </c>
      <c r="C12" s="246">
        <v>8</v>
      </c>
      <c r="D12" s="247"/>
      <c r="E12" s="247"/>
      <c r="F12" s="247"/>
      <c r="G12" s="247"/>
      <c r="H12" s="247"/>
      <c r="I12" s="247"/>
      <c r="J12" s="247"/>
      <c r="K12" s="245"/>
      <c r="L12" s="245"/>
    </row>
    <row r="13" spans="1:23">
      <c r="A13" s="244" t="str">
        <f>IF(Leyendas!$E$2&lt;&gt;"",Leyendas!$E$2,IF(Leyendas!$D$2&lt;&gt;"",Leyendas!$D$2,Leyendas!$C$2))</f>
        <v>Hospital MP</v>
      </c>
      <c r="B13" s="246">
        <v>2019</v>
      </c>
      <c r="C13" s="246">
        <v>9</v>
      </c>
      <c r="D13" s="247"/>
      <c r="E13" s="247"/>
      <c r="F13" s="247"/>
      <c r="G13" s="247"/>
      <c r="H13" s="247"/>
      <c r="I13" s="247"/>
      <c r="J13" s="247"/>
      <c r="K13" s="245"/>
      <c r="L13" s="245"/>
    </row>
    <row r="14" spans="1:23">
      <c r="A14" s="244" t="str">
        <f>IF(Leyendas!$E$2&lt;&gt;"",Leyendas!$E$2,IF(Leyendas!$D$2&lt;&gt;"",Leyendas!$D$2,Leyendas!$C$2))</f>
        <v>Hospital MP</v>
      </c>
      <c r="B14" s="246">
        <v>2019</v>
      </c>
      <c r="C14" s="246">
        <v>10</v>
      </c>
      <c r="D14" s="247"/>
      <c r="E14" s="247"/>
      <c r="F14" s="247"/>
      <c r="G14" s="247"/>
      <c r="H14" s="247"/>
      <c r="I14" s="247"/>
      <c r="J14" s="247"/>
      <c r="K14" s="245"/>
      <c r="L14" s="245"/>
    </row>
    <row r="15" spans="1:23">
      <c r="A15" s="244" t="str">
        <f>IF(Leyendas!$E$2&lt;&gt;"",Leyendas!$E$2,IF(Leyendas!$D$2&lt;&gt;"",Leyendas!$D$2,Leyendas!$C$2))</f>
        <v>Hospital MP</v>
      </c>
      <c r="B15" s="246">
        <v>2019</v>
      </c>
      <c r="C15" s="246">
        <v>11</v>
      </c>
      <c r="D15" s="247"/>
      <c r="E15" s="247"/>
      <c r="F15" s="247"/>
      <c r="G15" s="247"/>
      <c r="H15" s="247"/>
      <c r="I15" s="247"/>
      <c r="J15" s="247"/>
      <c r="K15" s="245"/>
      <c r="L15" s="245"/>
    </row>
    <row r="16" spans="1:23">
      <c r="A16" s="244" t="str">
        <f>IF(Leyendas!$E$2&lt;&gt;"",Leyendas!$E$2,IF(Leyendas!$D$2&lt;&gt;"",Leyendas!$D$2,Leyendas!$C$2))</f>
        <v>Hospital MP</v>
      </c>
      <c r="B16" s="246">
        <v>2019</v>
      </c>
      <c r="C16" s="246">
        <v>12</v>
      </c>
      <c r="D16" s="247"/>
      <c r="E16" s="247"/>
      <c r="F16" s="247"/>
      <c r="G16" s="247"/>
      <c r="H16" s="247"/>
      <c r="I16" s="247"/>
      <c r="J16" s="247"/>
      <c r="K16" s="245"/>
      <c r="L16" s="245"/>
    </row>
    <row r="17" spans="1:12">
      <c r="A17" s="244" t="str">
        <f>IF(Leyendas!$E$2&lt;&gt;"",Leyendas!$E$2,IF(Leyendas!$D$2&lt;&gt;"",Leyendas!$D$2,Leyendas!$C$2))</f>
        <v>Hospital MP</v>
      </c>
      <c r="B17" s="246">
        <v>2019</v>
      </c>
      <c r="C17" s="246">
        <v>13</v>
      </c>
      <c r="D17" s="247"/>
      <c r="E17" s="247"/>
      <c r="F17" s="247"/>
      <c r="G17" s="247"/>
      <c r="H17" s="247"/>
      <c r="I17" s="247"/>
      <c r="J17" s="247"/>
      <c r="K17" s="245"/>
      <c r="L17" s="245"/>
    </row>
    <row r="18" spans="1:12">
      <c r="A18" s="244" t="str">
        <f>IF(Leyendas!$E$2&lt;&gt;"",Leyendas!$E$2,IF(Leyendas!$D$2&lt;&gt;"",Leyendas!$D$2,Leyendas!$C$2))</f>
        <v>Hospital MP</v>
      </c>
      <c r="B18" s="246">
        <v>2019</v>
      </c>
      <c r="C18" s="246">
        <v>14</v>
      </c>
      <c r="D18" s="247"/>
      <c r="E18" s="247"/>
      <c r="F18" s="247"/>
      <c r="G18" s="247"/>
      <c r="H18" s="247"/>
      <c r="I18" s="247"/>
      <c r="J18" s="247"/>
      <c r="K18" s="245"/>
      <c r="L18" s="245"/>
    </row>
    <row r="19" spans="1:12">
      <c r="A19" s="244" t="str">
        <f>IF(Leyendas!$E$2&lt;&gt;"",Leyendas!$E$2,IF(Leyendas!$D$2&lt;&gt;"",Leyendas!$D$2,Leyendas!$C$2))</f>
        <v>Hospital MP</v>
      </c>
      <c r="B19" s="246">
        <v>2019</v>
      </c>
      <c r="C19" s="246">
        <v>15</v>
      </c>
      <c r="D19" s="247"/>
      <c r="E19" s="247"/>
      <c r="F19" s="247"/>
      <c r="G19" s="247"/>
      <c r="H19" s="247"/>
      <c r="I19" s="247"/>
      <c r="J19" s="247"/>
      <c r="K19" s="245"/>
      <c r="L19" s="245"/>
    </row>
    <row r="20" spans="1:12">
      <c r="A20" s="244" t="str">
        <f>IF(Leyendas!$E$2&lt;&gt;"",Leyendas!$E$2,IF(Leyendas!$D$2&lt;&gt;"",Leyendas!$D$2,Leyendas!$C$2))</f>
        <v>Hospital MP</v>
      </c>
      <c r="B20" s="246">
        <v>2019</v>
      </c>
      <c r="C20" s="246">
        <v>16</v>
      </c>
      <c r="D20" s="247"/>
      <c r="E20" s="247"/>
      <c r="F20" s="247"/>
      <c r="G20" s="247"/>
      <c r="H20" s="247"/>
      <c r="I20" s="247"/>
      <c r="J20" s="247"/>
      <c r="K20" s="245"/>
      <c r="L20" s="245"/>
    </row>
    <row r="21" spans="1:12">
      <c r="A21" s="244" t="str">
        <f>IF(Leyendas!$E$2&lt;&gt;"",Leyendas!$E$2,IF(Leyendas!$D$2&lt;&gt;"",Leyendas!$D$2,Leyendas!$C$2))</f>
        <v>Hospital MP</v>
      </c>
      <c r="B21" s="246">
        <v>2019</v>
      </c>
      <c r="C21" s="246">
        <v>17</v>
      </c>
      <c r="D21" s="247"/>
      <c r="E21" s="247"/>
      <c r="F21" s="247"/>
      <c r="G21" s="247"/>
      <c r="H21" s="247"/>
      <c r="I21" s="247"/>
      <c r="J21" s="247"/>
      <c r="K21" s="245"/>
      <c r="L21" s="245"/>
    </row>
    <row r="22" spans="1:12">
      <c r="A22" s="244" t="str">
        <f>IF(Leyendas!$E$2&lt;&gt;"",Leyendas!$E$2,IF(Leyendas!$D$2&lt;&gt;"",Leyendas!$D$2,Leyendas!$C$2))</f>
        <v>Hospital MP</v>
      </c>
      <c r="B22" s="246">
        <v>2019</v>
      </c>
      <c r="C22" s="246">
        <v>18</v>
      </c>
      <c r="D22" s="247"/>
      <c r="E22" s="247"/>
      <c r="F22" s="247"/>
      <c r="G22" s="247"/>
      <c r="H22" s="247"/>
      <c r="I22" s="247"/>
      <c r="J22" s="247"/>
      <c r="K22" s="245"/>
      <c r="L22" s="245"/>
    </row>
    <row r="23" spans="1:12">
      <c r="A23" s="244" t="str">
        <f>IF(Leyendas!$E$2&lt;&gt;"",Leyendas!$E$2,IF(Leyendas!$D$2&lt;&gt;"",Leyendas!$D$2,Leyendas!$C$2))</f>
        <v>Hospital MP</v>
      </c>
      <c r="B23" s="246">
        <v>2019</v>
      </c>
      <c r="C23" s="246">
        <v>19</v>
      </c>
      <c r="D23" s="247"/>
      <c r="E23" s="247"/>
      <c r="F23" s="247"/>
      <c r="G23" s="247"/>
      <c r="H23" s="247"/>
      <c r="I23" s="247"/>
      <c r="J23" s="247"/>
      <c r="K23" s="245"/>
      <c r="L23" s="245"/>
    </row>
    <row r="24" spans="1:12">
      <c r="A24" s="244" t="str">
        <f>IF(Leyendas!$E$2&lt;&gt;"",Leyendas!$E$2,IF(Leyendas!$D$2&lt;&gt;"",Leyendas!$D$2,Leyendas!$C$2))</f>
        <v>Hospital MP</v>
      </c>
      <c r="B24" s="246">
        <v>2019</v>
      </c>
      <c r="C24" s="246">
        <v>20</v>
      </c>
      <c r="D24" s="247"/>
      <c r="E24" s="247"/>
      <c r="F24" s="247"/>
      <c r="G24" s="247"/>
      <c r="H24" s="247"/>
      <c r="I24" s="247"/>
      <c r="J24" s="247"/>
      <c r="K24" s="245"/>
      <c r="L24" s="245"/>
    </row>
    <row r="25" spans="1:12">
      <c r="A25" s="244" t="str">
        <f>IF(Leyendas!$E$2&lt;&gt;"",Leyendas!$E$2,IF(Leyendas!$D$2&lt;&gt;"",Leyendas!$D$2,Leyendas!$C$2))</f>
        <v>Hospital MP</v>
      </c>
      <c r="B25" s="246">
        <v>2019</v>
      </c>
      <c r="C25" s="246">
        <v>21</v>
      </c>
      <c r="D25" s="247"/>
      <c r="E25" s="247"/>
      <c r="F25" s="247"/>
      <c r="G25" s="247"/>
      <c r="H25" s="247"/>
      <c r="I25" s="247"/>
      <c r="J25" s="247"/>
      <c r="K25" s="245"/>
      <c r="L25" s="245"/>
    </row>
    <row r="26" spans="1:12">
      <c r="A26" s="244" t="str">
        <f>IF(Leyendas!$E$2&lt;&gt;"",Leyendas!$E$2,IF(Leyendas!$D$2&lt;&gt;"",Leyendas!$D$2,Leyendas!$C$2))</f>
        <v>Hospital MP</v>
      </c>
      <c r="B26" s="246">
        <v>2019</v>
      </c>
      <c r="C26" s="246">
        <v>22</v>
      </c>
      <c r="D26" s="247"/>
      <c r="E26" s="247"/>
      <c r="F26" s="247"/>
      <c r="G26" s="247"/>
      <c r="H26" s="247"/>
      <c r="I26" s="247"/>
      <c r="J26" s="247"/>
      <c r="K26" s="245"/>
      <c r="L26" s="245"/>
    </row>
    <row r="27" spans="1:12">
      <c r="A27" s="244" t="str">
        <f>IF(Leyendas!$E$2&lt;&gt;"",Leyendas!$E$2,IF(Leyendas!$D$2&lt;&gt;"",Leyendas!$D$2,Leyendas!$C$2))</f>
        <v>Hospital MP</v>
      </c>
      <c r="B27" s="246">
        <v>2019</v>
      </c>
      <c r="C27" s="246">
        <v>23</v>
      </c>
      <c r="D27" s="247"/>
      <c r="E27" s="247"/>
      <c r="F27" s="247"/>
      <c r="G27" s="247"/>
      <c r="H27" s="247"/>
      <c r="I27" s="247"/>
      <c r="J27" s="247"/>
      <c r="K27" s="245"/>
      <c r="L27" s="245"/>
    </row>
    <row r="28" spans="1:12">
      <c r="A28" s="244" t="str">
        <f>IF(Leyendas!$E$2&lt;&gt;"",Leyendas!$E$2,IF(Leyendas!$D$2&lt;&gt;"",Leyendas!$D$2,Leyendas!$C$2))</f>
        <v>Hospital MP</v>
      </c>
      <c r="B28" s="246">
        <v>2019</v>
      </c>
      <c r="C28" s="246">
        <v>24</v>
      </c>
      <c r="D28" s="247"/>
      <c r="E28" s="247"/>
      <c r="F28" s="247"/>
      <c r="G28" s="247"/>
      <c r="H28" s="247"/>
      <c r="I28" s="247"/>
      <c r="J28" s="247"/>
      <c r="K28" s="245"/>
      <c r="L28" s="245"/>
    </row>
    <row r="29" spans="1:12">
      <c r="A29" s="244" t="str">
        <f>IF(Leyendas!$E$2&lt;&gt;"",Leyendas!$E$2,IF(Leyendas!$D$2&lt;&gt;"",Leyendas!$D$2,Leyendas!$C$2))</f>
        <v>Hospital MP</v>
      </c>
      <c r="B29" s="246">
        <v>2019</v>
      </c>
      <c r="C29" s="246">
        <v>25</v>
      </c>
      <c r="D29" s="247"/>
      <c r="E29" s="247"/>
      <c r="F29" s="247"/>
      <c r="G29" s="247"/>
      <c r="H29" s="247"/>
      <c r="I29" s="247"/>
      <c r="J29" s="247"/>
      <c r="K29" s="245"/>
      <c r="L29" s="245"/>
    </row>
    <row r="30" spans="1:12">
      <c r="A30" s="244" t="str">
        <f>IF(Leyendas!$E$2&lt;&gt;"",Leyendas!$E$2,IF(Leyendas!$D$2&lt;&gt;"",Leyendas!$D$2,Leyendas!$C$2))</f>
        <v>Hospital MP</v>
      </c>
      <c r="B30" s="246">
        <v>2019</v>
      </c>
      <c r="C30" s="246">
        <v>26</v>
      </c>
      <c r="D30" s="247"/>
      <c r="E30" s="247"/>
      <c r="F30" s="247"/>
      <c r="G30" s="247"/>
      <c r="H30" s="247"/>
      <c r="I30" s="247"/>
      <c r="J30" s="247"/>
      <c r="K30" s="245"/>
      <c r="L30" s="245"/>
    </row>
    <row r="31" spans="1:12">
      <c r="A31" s="244" t="str">
        <f>IF(Leyendas!$E$2&lt;&gt;"",Leyendas!$E$2,IF(Leyendas!$D$2&lt;&gt;"",Leyendas!$D$2,Leyendas!$C$2))</f>
        <v>Hospital MP</v>
      </c>
      <c r="B31" s="246">
        <v>2019</v>
      </c>
      <c r="C31" s="246">
        <v>27</v>
      </c>
      <c r="D31" s="247"/>
      <c r="E31" s="247"/>
      <c r="F31" s="247"/>
      <c r="G31" s="247"/>
      <c r="H31" s="247"/>
      <c r="I31" s="247"/>
      <c r="J31" s="247"/>
      <c r="K31" s="245"/>
      <c r="L31" s="245"/>
    </row>
    <row r="32" spans="1:12">
      <c r="A32" s="244" t="str">
        <f>IF(Leyendas!$E$2&lt;&gt;"",Leyendas!$E$2,IF(Leyendas!$D$2&lt;&gt;"",Leyendas!$D$2,Leyendas!$C$2))</f>
        <v>Hospital MP</v>
      </c>
      <c r="B32" s="246">
        <v>2019</v>
      </c>
      <c r="C32" s="246">
        <v>28</v>
      </c>
      <c r="D32" s="247"/>
      <c r="E32" s="247"/>
      <c r="F32" s="247"/>
      <c r="G32" s="247"/>
      <c r="H32" s="247"/>
      <c r="I32" s="247"/>
      <c r="J32" s="247"/>
      <c r="K32" s="245"/>
      <c r="L32" s="245"/>
    </row>
    <row r="33" spans="1:12">
      <c r="A33" s="244" t="str">
        <f>IF(Leyendas!$E$2&lt;&gt;"",Leyendas!$E$2,IF(Leyendas!$D$2&lt;&gt;"",Leyendas!$D$2,Leyendas!$C$2))</f>
        <v>Hospital MP</v>
      </c>
      <c r="B33" s="246">
        <v>2019</v>
      </c>
      <c r="C33" s="246">
        <v>29</v>
      </c>
      <c r="D33" s="247"/>
      <c r="E33" s="247"/>
      <c r="F33" s="247"/>
      <c r="G33" s="247"/>
      <c r="H33" s="247"/>
      <c r="I33" s="247"/>
      <c r="J33" s="247"/>
      <c r="K33" s="245"/>
      <c r="L33" s="245"/>
    </row>
    <row r="34" spans="1:12">
      <c r="A34" s="244" t="str">
        <f>IF(Leyendas!$E$2&lt;&gt;"",Leyendas!$E$2,IF(Leyendas!$D$2&lt;&gt;"",Leyendas!$D$2,Leyendas!$C$2))</f>
        <v>Hospital MP</v>
      </c>
      <c r="B34" s="246">
        <v>2019</v>
      </c>
      <c r="C34" s="246">
        <v>30</v>
      </c>
      <c r="D34" s="247"/>
      <c r="E34" s="247"/>
      <c r="F34" s="247"/>
      <c r="G34" s="247"/>
      <c r="H34" s="247"/>
      <c r="I34" s="247"/>
      <c r="J34" s="247"/>
      <c r="K34" s="245"/>
      <c r="L34" s="245"/>
    </row>
    <row r="35" spans="1:12">
      <c r="A35" s="244" t="str">
        <f>IF(Leyendas!$E$2&lt;&gt;"",Leyendas!$E$2,IF(Leyendas!$D$2&lt;&gt;"",Leyendas!$D$2,Leyendas!$C$2))</f>
        <v>Hospital MP</v>
      </c>
      <c r="B35" s="246">
        <v>2019</v>
      </c>
      <c r="C35" s="246">
        <v>31</v>
      </c>
      <c r="D35" s="247"/>
      <c r="E35" s="247"/>
      <c r="F35" s="247"/>
      <c r="G35" s="247"/>
      <c r="H35" s="247"/>
      <c r="I35" s="247"/>
      <c r="J35" s="247"/>
      <c r="K35" s="245"/>
      <c r="L35" s="245"/>
    </row>
    <row r="36" spans="1:12">
      <c r="A36" s="244" t="str">
        <f>IF(Leyendas!$E$2&lt;&gt;"",Leyendas!$E$2,IF(Leyendas!$D$2&lt;&gt;"",Leyendas!$D$2,Leyendas!$C$2))</f>
        <v>Hospital MP</v>
      </c>
      <c r="B36" s="246">
        <v>2019</v>
      </c>
      <c r="C36" s="246">
        <v>32</v>
      </c>
      <c r="D36" s="247"/>
      <c r="E36" s="247"/>
      <c r="F36" s="247"/>
      <c r="G36" s="247"/>
      <c r="H36" s="247"/>
      <c r="I36" s="247"/>
      <c r="J36" s="247"/>
      <c r="K36" s="245"/>
      <c r="L36" s="245"/>
    </row>
    <row r="37" spans="1:12">
      <c r="A37" s="244" t="str">
        <f>IF(Leyendas!$E$2&lt;&gt;"",Leyendas!$E$2,IF(Leyendas!$D$2&lt;&gt;"",Leyendas!$D$2,Leyendas!$C$2))</f>
        <v>Hospital MP</v>
      </c>
      <c r="B37" s="246">
        <v>2019</v>
      </c>
      <c r="C37" s="246">
        <v>33</v>
      </c>
      <c r="D37" s="247"/>
      <c r="E37" s="247"/>
      <c r="F37" s="247"/>
      <c r="G37" s="247"/>
      <c r="H37" s="247"/>
      <c r="I37" s="247"/>
      <c r="J37" s="247"/>
      <c r="K37" s="245"/>
      <c r="L37" s="245"/>
    </row>
    <row r="38" spans="1:12">
      <c r="A38" s="244" t="str">
        <f>IF(Leyendas!$E$2&lt;&gt;"",Leyendas!$E$2,IF(Leyendas!$D$2&lt;&gt;"",Leyendas!$D$2,Leyendas!$C$2))</f>
        <v>Hospital MP</v>
      </c>
      <c r="B38" s="246">
        <v>2019</v>
      </c>
      <c r="C38" s="246">
        <v>34</v>
      </c>
      <c r="D38" s="247"/>
      <c r="E38" s="247"/>
      <c r="F38" s="247"/>
      <c r="G38" s="247"/>
      <c r="H38" s="247"/>
      <c r="I38" s="247"/>
      <c r="J38" s="247"/>
      <c r="K38" s="245"/>
      <c r="L38" s="245"/>
    </row>
    <row r="39" spans="1:12">
      <c r="A39" s="244" t="str">
        <f>IF(Leyendas!$E$2&lt;&gt;"",Leyendas!$E$2,IF(Leyendas!$D$2&lt;&gt;"",Leyendas!$D$2,Leyendas!$C$2))</f>
        <v>Hospital MP</v>
      </c>
      <c r="B39" s="246">
        <v>2019</v>
      </c>
      <c r="C39" s="246">
        <v>35</v>
      </c>
      <c r="D39" s="247"/>
      <c r="E39" s="247"/>
      <c r="F39" s="247"/>
      <c r="G39" s="247"/>
      <c r="H39" s="247"/>
      <c r="I39" s="247"/>
      <c r="J39" s="247"/>
      <c r="K39" s="245"/>
      <c r="L39" s="245"/>
    </row>
    <row r="40" spans="1:12">
      <c r="A40" s="244" t="str">
        <f>IF(Leyendas!$E$2&lt;&gt;"",Leyendas!$E$2,IF(Leyendas!$D$2&lt;&gt;"",Leyendas!$D$2,Leyendas!$C$2))</f>
        <v>Hospital MP</v>
      </c>
      <c r="B40" s="246">
        <v>2019</v>
      </c>
      <c r="C40" s="246">
        <v>36</v>
      </c>
      <c r="D40" s="247"/>
      <c r="E40" s="247"/>
      <c r="F40" s="247"/>
      <c r="G40" s="247"/>
      <c r="H40" s="247"/>
      <c r="I40" s="247"/>
      <c r="J40" s="247"/>
      <c r="K40" s="245"/>
      <c r="L40" s="245"/>
    </row>
    <row r="41" spans="1:12">
      <c r="A41" s="244" t="str">
        <f>IF(Leyendas!$E$2&lt;&gt;"",Leyendas!$E$2,IF(Leyendas!$D$2&lt;&gt;"",Leyendas!$D$2,Leyendas!$C$2))</f>
        <v>Hospital MP</v>
      </c>
      <c r="B41" s="246">
        <v>2019</v>
      </c>
      <c r="C41" s="246">
        <v>37</v>
      </c>
      <c r="D41" s="247"/>
      <c r="E41" s="247"/>
      <c r="F41" s="247"/>
      <c r="G41" s="247"/>
      <c r="H41" s="247"/>
      <c r="I41" s="247"/>
      <c r="J41" s="247"/>
      <c r="K41" s="245"/>
      <c r="L41" s="245"/>
    </row>
    <row r="42" spans="1:12">
      <c r="A42" s="244" t="str">
        <f>IF(Leyendas!$E$2&lt;&gt;"",Leyendas!$E$2,IF(Leyendas!$D$2&lt;&gt;"",Leyendas!$D$2,Leyendas!$C$2))</f>
        <v>Hospital MP</v>
      </c>
      <c r="B42" s="246">
        <v>2019</v>
      </c>
      <c r="C42" s="246">
        <v>38</v>
      </c>
      <c r="D42" s="247"/>
      <c r="E42" s="247"/>
      <c r="F42" s="247"/>
      <c r="G42" s="247"/>
      <c r="H42" s="247"/>
      <c r="I42" s="247"/>
      <c r="J42" s="247"/>
      <c r="K42" s="245"/>
      <c r="L42" s="245"/>
    </row>
    <row r="43" spans="1:12">
      <c r="A43" s="244" t="str">
        <f>IF(Leyendas!$E$2&lt;&gt;"",Leyendas!$E$2,IF(Leyendas!$D$2&lt;&gt;"",Leyendas!$D$2,Leyendas!$C$2))</f>
        <v>Hospital MP</v>
      </c>
      <c r="B43" s="246">
        <v>2019</v>
      </c>
      <c r="C43" s="246">
        <v>39</v>
      </c>
      <c r="D43" s="247"/>
      <c r="E43" s="247"/>
      <c r="F43" s="247"/>
      <c r="G43" s="247"/>
      <c r="H43" s="247"/>
      <c r="I43" s="247"/>
      <c r="J43" s="247"/>
      <c r="K43" s="245"/>
      <c r="L43" s="245"/>
    </row>
    <row r="44" spans="1:12">
      <c r="A44" s="244" t="str">
        <f>IF(Leyendas!$E$2&lt;&gt;"",Leyendas!$E$2,IF(Leyendas!$D$2&lt;&gt;"",Leyendas!$D$2,Leyendas!$C$2))</f>
        <v>Hospital MP</v>
      </c>
      <c r="B44" s="246">
        <v>2019</v>
      </c>
      <c r="C44" s="246">
        <v>40</v>
      </c>
      <c r="D44" s="247"/>
      <c r="E44" s="247"/>
      <c r="F44" s="247"/>
      <c r="G44" s="247"/>
      <c r="H44" s="247"/>
      <c r="I44" s="247"/>
      <c r="J44" s="247"/>
      <c r="K44" s="245"/>
      <c r="L44" s="245"/>
    </row>
    <row r="45" spans="1:12">
      <c r="A45" s="244" t="str">
        <f>IF(Leyendas!$E$2&lt;&gt;"",Leyendas!$E$2,IF(Leyendas!$D$2&lt;&gt;"",Leyendas!$D$2,Leyendas!$C$2))</f>
        <v>Hospital MP</v>
      </c>
      <c r="B45" s="246">
        <v>2019</v>
      </c>
      <c r="C45" s="246">
        <v>41</v>
      </c>
      <c r="D45" s="247"/>
      <c r="E45" s="247"/>
      <c r="F45" s="247"/>
      <c r="G45" s="247"/>
      <c r="H45" s="247"/>
      <c r="I45" s="247"/>
      <c r="J45" s="247"/>
      <c r="K45" s="245"/>
      <c r="L45" s="245"/>
    </row>
    <row r="46" spans="1:12">
      <c r="A46" s="244" t="str">
        <f>IF(Leyendas!$E$2&lt;&gt;"",Leyendas!$E$2,IF(Leyendas!$D$2&lt;&gt;"",Leyendas!$D$2,Leyendas!$C$2))</f>
        <v>Hospital MP</v>
      </c>
      <c r="B46" s="246">
        <v>2019</v>
      </c>
      <c r="C46" s="246">
        <v>42</v>
      </c>
      <c r="D46" s="247"/>
      <c r="E46" s="247"/>
      <c r="F46" s="247"/>
      <c r="G46" s="247"/>
      <c r="H46" s="247"/>
      <c r="I46" s="247"/>
      <c r="J46" s="247"/>
      <c r="K46" s="245"/>
      <c r="L46" s="245"/>
    </row>
    <row r="47" spans="1:12">
      <c r="A47" s="244" t="str">
        <f>IF(Leyendas!$E$2&lt;&gt;"",Leyendas!$E$2,IF(Leyendas!$D$2&lt;&gt;"",Leyendas!$D$2,Leyendas!$C$2))</f>
        <v>Hospital MP</v>
      </c>
      <c r="B47" s="246">
        <v>2019</v>
      </c>
      <c r="C47" s="246">
        <v>43</v>
      </c>
      <c r="D47" s="247"/>
      <c r="E47" s="247"/>
      <c r="F47" s="247"/>
      <c r="G47" s="247"/>
      <c r="H47" s="247"/>
      <c r="I47" s="247"/>
      <c r="J47" s="247"/>
      <c r="K47" s="245"/>
      <c r="L47" s="245"/>
    </row>
    <row r="48" spans="1:12">
      <c r="A48" s="244" t="str">
        <f>IF(Leyendas!$E$2&lt;&gt;"",Leyendas!$E$2,IF(Leyendas!$D$2&lt;&gt;"",Leyendas!$D$2,Leyendas!$C$2))</f>
        <v>Hospital MP</v>
      </c>
      <c r="B48" s="246">
        <v>2019</v>
      </c>
      <c r="C48" s="246">
        <v>44</v>
      </c>
      <c r="D48" s="247"/>
      <c r="E48" s="247"/>
      <c r="F48" s="247"/>
      <c r="G48" s="247"/>
      <c r="H48" s="247"/>
      <c r="I48" s="247"/>
      <c r="J48" s="247"/>
      <c r="K48" s="245"/>
      <c r="L48" s="245"/>
    </row>
    <row r="49" spans="1:12">
      <c r="A49" s="244" t="str">
        <f>IF(Leyendas!$E$2&lt;&gt;"",Leyendas!$E$2,IF(Leyendas!$D$2&lt;&gt;"",Leyendas!$D$2,Leyendas!$C$2))</f>
        <v>Hospital MP</v>
      </c>
      <c r="B49" s="246">
        <v>2019</v>
      </c>
      <c r="C49" s="246">
        <v>45</v>
      </c>
      <c r="D49" s="247"/>
      <c r="E49" s="247"/>
      <c r="F49" s="247"/>
      <c r="G49" s="247"/>
      <c r="H49" s="247"/>
      <c r="I49" s="247"/>
      <c r="J49" s="247"/>
      <c r="K49" s="245"/>
      <c r="L49" s="245"/>
    </row>
    <row r="50" spans="1:12">
      <c r="A50" s="244" t="str">
        <f>IF(Leyendas!$E$2&lt;&gt;"",Leyendas!$E$2,IF(Leyendas!$D$2&lt;&gt;"",Leyendas!$D$2,Leyendas!$C$2))</f>
        <v>Hospital MP</v>
      </c>
      <c r="B50" s="246">
        <v>2019</v>
      </c>
      <c r="C50" s="246">
        <v>46</v>
      </c>
      <c r="D50" s="247"/>
      <c r="E50" s="247"/>
      <c r="F50" s="247"/>
      <c r="G50" s="247"/>
      <c r="H50" s="247"/>
      <c r="I50" s="247"/>
      <c r="J50" s="247"/>
      <c r="K50" s="245"/>
      <c r="L50" s="245"/>
    </row>
    <row r="51" spans="1:12">
      <c r="A51" s="244" t="str">
        <f>IF(Leyendas!$E$2&lt;&gt;"",Leyendas!$E$2,IF(Leyendas!$D$2&lt;&gt;"",Leyendas!$D$2,Leyendas!$C$2))</f>
        <v>Hospital MP</v>
      </c>
      <c r="B51" s="246">
        <v>2019</v>
      </c>
      <c r="C51" s="246">
        <v>47</v>
      </c>
      <c r="D51" s="247"/>
      <c r="E51" s="247"/>
      <c r="F51" s="247"/>
      <c r="G51" s="247"/>
      <c r="H51" s="247"/>
      <c r="I51" s="247"/>
      <c r="J51" s="247"/>
      <c r="K51" s="245"/>
      <c r="L51" s="245"/>
    </row>
    <row r="52" spans="1:12">
      <c r="A52" s="244" t="str">
        <f>IF(Leyendas!$E$2&lt;&gt;"",Leyendas!$E$2,IF(Leyendas!$D$2&lt;&gt;"",Leyendas!$D$2,Leyendas!$C$2))</f>
        <v>Hospital MP</v>
      </c>
      <c r="B52" s="246">
        <v>2019</v>
      </c>
      <c r="C52" s="246">
        <v>48</v>
      </c>
      <c r="D52" s="247"/>
      <c r="E52" s="247"/>
      <c r="F52" s="247"/>
      <c r="G52" s="247"/>
      <c r="H52" s="247"/>
      <c r="I52" s="247"/>
      <c r="J52" s="247"/>
      <c r="K52" s="245"/>
      <c r="L52" s="245"/>
    </row>
    <row r="53" spans="1:12">
      <c r="A53" s="244" t="str">
        <f>IF(Leyendas!$E$2&lt;&gt;"",Leyendas!$E$2,IF(Leyendas!$D$2&lt;&gt;"",Leyendas!$D$2,Leyendas!$C$2))</f>
        <v>Hospital MP</v>
      </c>
      <c r="B53" s="246">
        <v>2019</v>
      </c>
      <c r="C53" s="246">
        <v>49</v>
      </c>
      <c r="D53" s="247"/>
      <c r="E53" s="247"/>
      <c r="F53" s="247"/>
      <c r="G53" s="247"/>
      <c r="H53" s="247"/>
      <c r="I53" s="247"/>
      <c r="J53" s="247"/>
      <c r="K53" s="245"/>
      <c r="L53" s="245"/>
    </row>
    <row r="54" spans="1:12">
      <c r="A54" s="244" t="str">
        <f>IF(Leyendas!$E$2&lt;&gt;"",Leyendas!$E$2,IF(Leyendas!$D$2&lt;&gt;"",Leyendas!$D$2,Leyendas!$C$2))</f>
        <v>Hospital MP</v>
      </c>
      <c r="B54" s="246">
        <v>2019</v>
      </c>
      <c r="C54" s="246">
        <v>50</v>
      </c>
      <c r="D54" s="247"/>
      <c r="E54" s="247"/>
      <c r="F54" s="247"/>
      <c r="G54" s="247"/>
      <c r="H54" s="247"/>
      <c r="I54" s="247"/>
      <c r="J54" s="247"/>
      <c r="K54" s="245"/>
      <c r="L54" s="245"/>
    </row>
    <row r="55" spans="1:12">
      <c r="A55" s="244" t="str">
        <f>IF(Leyendas!$E$2&lt;&gt;"",Leyendas!$E$2,IF(Leyendas!$D$2&lt;&gt;"",Leyendas!$D$2,Leyendas!$C$2))</f>
        <v>Hospital MP</v>
      </c>
      <c r="B55" s="246">
        <v>2019</v>
      </c>
      <c r="C55" s="246">
        <v>51</v>
      </c>
      <c r="D55" s="247"/>
      <c r="E55" s="247"/>
      <c r="F55" s="247"/>
      <c r="G55" s="247"/>
      <c r="H55" s="247"/>
      <c r="I55" s="247"/>
      <c r="J55" s="247"/>
      <c r="K55" s="245"/>
      <c r="L55" s="245"/>
    </row>
    <row r="56" spans="1:12">
      <c r="A56" s="244" t="str">
        <f>IF(Leyendas!$E$2&lt;&gt;"",Leyendas!$E$2,IF(Leyendas!$D$2&lt;&gt;"",Leyendas!$D$2,Leyendas!$C$2))</f>
        <v>Hospital MP</v>
      </c>
      <c r="B56" s="246">
        <v>2019</v>
      </c>
      <c r="C56" s="246">
        <v>52</v>
      </c>
      <c r="D56" s="247"/>
      <c r="E56" s="247"/>
      <c r="F56" s="247"/>
      <c r="G56" s="247"/>
      <c r="H56" s="247"/>
      <c r="I56" s="247"/>
      <c r="J56" s="247"/>
      <c r="K56" s="245"/>
      <c r="L56" s="245"/>
    </row>
    <row r="57" spans="1:12" ht="17">
      <c r="A57" s="65"/>
      <c r="B57" s="65"/>
      <c r="C57" s="65" t="s">
        <v>53</v>
      </c>
      <c r="D57" s="65">
        <f>SUM(D$5:D56)</f>
        <v>0</v>
      </c>
      <c r="E57" s="65">
        <f>SUM(E$5:E56)</f>
        <v>0</v>
      </c>
      <c r="F57" s="65">
        <f>SUM(F$5:F56)</f>
        <v>0</v>
      </c>
      <c r="G57" s="65">
        <f>SUM(G$5:G56)</f>
        <v>0</v>
      </c>
      <c r="H57" s="65">
        <f>SUM(H$5:H56)</f>
        <v>0</v>
      </c>
      <c r="I57" s="65">
        <f>SUM(I$5:I56)</f>
        <v>0</v>
      </c>
      <c r="J57" s="65">
        <f>SUM(J$5:J56)</f>
        <v>0</v>
      </c>
      <c r="K57" s="65">
        <f>SUM(K$5:K56)</f>
        <v>0</v>
      </c>
      <c r="L57" s="65">
        <f>SUM(L$5:L56)</f>
        <v>0</v>
      </c>
    </row>
  </sheetData>
  <mergeCells count="3">
    <mergeCell ref="A1:L1"/>
    <mergeCell ref="A2:L2"/>
    <mergeCell ref="A3:L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enableFormatConditionsCalculation="0"/>
  <dimension ref="A1:Y86"/>
  <sheetViews>
    <sheetView workbookViewId="0">
      <selection activeCell="B8" sqref="B8:B59"/>
    </sheetView>
  </sheetViews>
  <sheetFormatPr baseColWidth="10" defaultColWidth="9.1640625" defaultRowHeight="14" x14ac:dyDescent="0"/>
  <cols>
    <col min="4" max="11" width="10.6640625" customWidth="1"/>
  </cols>
  <sheetData>
    <row r="1" spans="1:25">
      <c r="A1" s="15" t="s">
        <v>30</v>
      </c>
      <c r="D1" s="15"/>
      <c r="E1" s="15"/>
      <c r="F1" s="15"/>
      <c r="G1" s="15"/>
      <c r="H1" s="15"/>
      <c r="I1" s="15"/>
      <c r="J1" s="15"/>
      <c r="K1" s="15"/>
    </row>
    <row r="2" spans="1:25">
      <c r="A2" s="15" t="s">
        <v>50</v>
      </c>
      <c r="D2" s="15"/>
      <c r="E2" s="15"/>
      <c r="F2" s="15"/>
      <c r="G2" s="15"/>
      <c r="H2" s="15"/>
      <c r="I2" s="15"/>
      <c r="J2" s="15"/>
      <c r="K2" s="15"/>
    </row>
    <row r="3" spans="1:25">
      <c r="A3" s="12" t="s">
        <v>54</v>
      </c>
      <c r="B3" s="13"/>
      <c r="F3" s="12"/>
      <c r="G3" s="12"/>
      <c r="H3" s="12"/>
      <c r="I3" s="12"/>
      <c r="J3" s="12"/>
      <c r="K3" s="12"/>
    </row>
    <row r="4" spans="1:25">
      <c r="A4" s="12"/>
      <c r="B4" s="13"/>
      <c r="F4" s="12"/>
      <c r="G4" s="12"/>
      <c r="H4" s="12"/>
      <c r="I4" s="12"/>
      <c r="J4" s="12"/>
      <c r="K4" s="12"/>
    </row>
    <row r="5" spans="1:25" ht="18">
      <c r="A5" s="26" t="s">
        <v>51</v>
      </c>
      <c r="B5" s="27"/>
      <c r="C5" s="27"/>
      <c r="D5" s="28"/>
      <c r="E5" s="28"/>
      <c r="F5" s="28"/>
      <c r="G5" s="28"/>
      <c r="H5" s="28"/>
      <c r="I5" s="28"/>
      <c r="J5" s="28"/>
      <c r="K5" s="28"/>
    </row>
    <row r="6" spans="1:25" ht="129" customHeight="1">
      <c r="A6" s="21" t="s">
        <v>52</v>
      </c>
      <c r="B6" s="21" t="s">
        <v>12</v>
      </c>
      <c r="C6" s="18" t="s">
        <v>1</v>
      </c>
      <c r="D6" s="29" t="s">
        <v>78</v>
      </c>
      <c r="E6" s="29" t="s">
        <v>79</v>
      </c>
      <c r="F6" s="29" t="s">
        <v>80</v>
      </c>
      <c r="G6" s="29" t="s">
        <v>81</v>
      </c>
      <c r="H6" s="29" t="s">
        <v>82</v>
      </c>
      <c r="I6" s="29" t="s">
        <v>83</v>
      </c>
      <c r="J6" s="29" t="s">
        <v>84</v>
      </c>
      <c r="K6" s="29" t="s">
        <v>85</v>
      </c>
      <c r="L6" s="52" t="s">
        <v>122</v>
      </c>
      <c r="M6" s="52" t="s">
        <v>144</v>
      </c>
      <c r="N6" s="52" t="s">
        <v>135</v>
      </c>
      <c r="O6" s="52" t="s">
        <v>145</v>
      </c>
      <c r="P6" s="52" t="s">
        <v>143</v>
      </c>
      <c r="Q6" s="52" t="s">
        <v>136</v>
      </c>
      <c r="R6" s="52" t="s">
        <v>141</v>
      </c>
      <c r="S6" s="52" t="s">
        <v>138</v>
      </c>
      <c r="T6" s="52" t="s">
        <v>137</v>
      </c>
      <c r="U6" s="52" t="s">
        <v>139</v>
      </c>
      <c r="V6" s="52" t="s">
        <v>142</v>
      </c>
      <c r="W6" s="52" t="s">
        <v>140</v>
      </c>
      <c r="X6" s="52" t="s">
        <v>134</v>
      </c>
      <c r="Y6" s="52" t="s">
        <v>125</v>
      </c>
    </row>
    <row r="7" spans="1:25" ht="42">
      <c r="A7" s="31" t="s">
        <v>14</v>
      </c>
      <c r="B7" s="31" t="s">
        <v>12</v>
      </c>
      <c r="C7" s="32" t="s">
        <v>15</v>
      </c>
      <c r="D7" s="33" t="s">
        <v>55</v>
      </c>
      <c r="E7" s="33" t="s">
        <v>56</v>
      </c>
      <c r="F7" s="33" t="s">
        <v>57</v>
      </c>
      <c r="G7" s="33" t="s">
        <v>58</v>
      </c>
      <c r="H7" s="33" t="s">
        <v>59</v>
      </c>
      <c r="I7" s="33" t="s">
        <v>60</v>
      </c>
      <c r="J7" s="33" t="s">
        <v>86</v>
      </c>
      <c r="K7" s="33" t="s">
        <v>87</v>
      </c>
      <c r="L7" s="51" t="s">
        <v>146</v>
      </c>
      <c r="M7" s="51" t="s">
        <v>147</v>
      </c>
      <c r="N7" s="51" t="s">
        <v>148</v>
      </c>
      <c r="O7" s="51" t="s">
        <v>149</v>
      </c>
      <c r="P7" s="51" t="s">
        <v>150</v>
      </c>
      <c r="Q7" s="51" t="s">
        <v>151</v>
      </c>
      <c r="R7" s="51" t="s">
        <v>152</v>
      </c>
      <c r="S7" s="51" t="s">
        <v>153</v>
      </c>
      <c r="T7" s="51" t="s">
        <v>154</v>
      </c>
      <c r="U7" s="51" t="s">
        <v>164</v>
      </c>
      <c r="V7" s="51" t="s">
        <v>155</v>
      </c>
      <c r="W7" s="51" t="s">
        <v>156</v>
      </c>
      <c r="X7" s="51" t="s">
        <v>157</v>
      </c>
      <c r="Y7" s="51" t="s">
        <v>158</v>
      </c>
    </row>
    <row r="8" spans="1:25">
      <c r="A8" s="53" t="s">
        <v>107</v>
      </c>
      <c r="B8" s="53">
        <v>2015</v>
      </c>
      <c r="C8" s="2">
        <v>1</v>
      </c>
      <c r="D8" s="30"/>
      <c r="E8" s="30"/>
      <c r="F8" s="30"/>
      <c r="G8" s="30"/>
      <c r="H8" s="30"/>
      <c r="I8" s="30"/>
      <c r="J8" s="30"/>
      <c r="K8" s="30"/>
      <c r="L8" s="43"/>
      <c r="M8" s="43"/>
      <c r="N8" s="43"/>
      <c r="O8" s="43"/>
      <c r="P8" s="43"/>
      <c r="Q8" s="43"/>
      <c r="R8" s="44"/>
      <c r="S8" s="44"/>
      <c r="T8" s="44"/>
      <c r="U8" s="45"/>
      <c r="V8" s="43"/>
      <c r="W8" s="43"/>
      <c r="X8" s="43"/>
      <c r="Y8" s="46"/>
    </row>
    <row r="9" spans="1:25">
      <c r="A9" s="54" t="s">
        <v>107</v>
      </c>
      <c r="B9" s="53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7"/>
      <c r="M9" s="47"/>
      <c r="N9" s="47"/>
      <c r="O9" s="47"/>
      <c r="P9" s="47"/>
      <c r="Q9" s="47"/>
      <c r="R9" s="48"/>
      <c r="S9" s="48"/>
      <c r="T9" s="48"/>
      <c r="U9" s="49"/>
      <c r="V9" s="47"/>
      <c r="W9" s="47"/>
      <c r="X9" s="47"/>
      <c r="Y9" s="50"/>
    </row>
    <row r="10" spans="1:25">
      <c r="A10" s="53" t="s">
        <v>107</v>
      </c>
      <c r="B10" s="5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7"/>
      <c r="M10" s="47"/>
      <c r="N10" s="47"/>
      <c r="O10" s="47"/>
      <c r="P10" s="47"/>
      <c r="Q10" s="47"/>
      <c r="R10" s="48"/>
      <c r="S10" s="48"/>
      <c r="T10" s="48"/>
      <c r="U10" s="49"/>
      <c r="V10" s="47"/>
      <c r="W10" s="47"/>
      <c r="X10" s="47"/>
      <c r="Y10" s="50"/>
    </row>
    <row r="11" spans="1:25">
      <c r="A11" s="54" t="s">
        <v>107</v>
      </c>
      <c r="B11" s="53">
        <v>2015</v>
      </c>
      <c r="C11" s="2">
        <v>4</v>
      </c>
      <c r="D11" s="30"/>
      <c r="E11" s="30"/>
      <c r="F11" s="30"/>
      <c r="G11" s="30"/>
      <c r="H11" s="30"/>
      <c r="I11" s="30"/>
      <c r="J11" s="30"/>
      <c r="K11" s="30"/>
      <c r="L11" s="47"/>
      <c r="M11" s="47"/>
      <c r="N11" s="47"/>
      <c r="O11" s="47"/>
      <c r="P11" s="47"/>
      <c r="Q11" s="47"/>
      <c r="R11" s="48"/>
      <c r="S11" s="48"/>
      <c r="T11" s="48"/>
      <c r="U11" s="49"/>
      <c r="V11" s="47"/>
      <c r="W11" s="47"/>
      <c r="X11" s="47"/>
      <c r="Y11" s="50"/>
    </row>
    <row r="12" spans="1:25">
      <c r="A12" s="53" t="s">
        <v>107</v>
      </c>
      <c r="B12" s="5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7"/>
      <c r="M12" s="47"/>
      <c r="N12" s="47"/>
      <c r="O12" s="47"/>
      <c r="P12" s="47"/>
      <c r="Q12" s="47"/>
      <c r="R12" s="48"/>
      <c r="S12" s="48"/>
      <c r="T12" s="48"/>
      <c r="U12" s="49"/>
      <c r="V12" s="47"/>
      <c r="W12" s="47"/>
      <c r="X12" s="47"/>
      <c r="Y12" s="50"/>
    </row>
    <row r="13" spans="1:25">
      <c r="A13" s="54" t="s">
        <v>107</v>
      </c>
      <c r="B13" s="5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7"/>
      <c r="M13" s="47"/>
      <c r="N13" s="47"/>
      <c r="O13" s="47"/>
      <c r="P13" s="47"/>
      <c r="Q13" s="47"/>
      <c r="R13" s="48"/>
      <c r="S13" s="48"/>
      <c r="T13" s="48"/>
      <c r="U13" s="49"/>
      <c r="V13" s="47"/>
      <c r="W13" s="47"/>
      <c r="X13" s="47"/>
      <c r="Y13" s="50"/>
    </row>
    <row r="14" spans="1:25">
      <c r="A14" s="53" t="s">
        <v>107</v>
      </c>
      <c r="B14" s="53">
        <v>2015</v>
      </c>
      <c r="C14" s="2">
        <v>7</v>
      </c>
      <c r="D14" s="30"/>
      <c r="E14" s="30"/>
      <c r="F14" s="30"/>
      <c r="G14" s="30"/>
      <c r="H14" s="30"/>
      <c r="I14" s="30"/>
      <c r="J14" s="30"/>
      <c r="K14" s="30"/>
      <c r="L14" s="47"/>
      <c r="M14" s="47"/>
      <c r="N14" s="47"/>
      <c r="O14" s="47"/>
      <c r="P14" s="47"/>
      <c r="Q14" s="47"/>
      <c r="R14" s="48"/>
      <c r="S14" s="48"/>
      <c r="T14" s="48"/>
      <c r="U14" s="49"/>
      <c r="V14" s="47"/>
      <c r="W14" s="47"/>
      <c r="X14" s="47"/>
      <c r="Y14" s="50"/>
    </row>
    <row r="15" spans="1:25">
      <c r="A15" s="54" t="s">
        <v>107</v>
      </c>
      <c r="B15" s="5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7"/>
      <c r="M15" s="47"/>
      <c r="N15" s="47"/>
      <c r="O15" s="47"/>
      <c r="P15" s="47"/>
      <c r="Q15" s="47"/>
      <c r="R15" s="48"/>
      <c r="S15" s="48"/>
      <c r="T15" s="48"/>
      <c r="U15" s="49"/>
      <c r="V15" s="47"/>
      <c r="W15" s="47"/>
      <c r="X15" s="47"/>
      <c r="Y15" s="50"/>
    </row>
    <row r="16" spans="1:25">
      <c r="A16" s="53" t="s">
        <v>107</v>
      </c>
      <c r="B16" s="5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7"/>
      <c r="M16" s="47"/>
      <c r="N16" s="47"/>
      <c r="O16" s="47"/>
      <c r="P16" s="47"/>
      <c r="Q16" s="47"/>
      <c r="R16" s="48"/>
      <c r="S16" s="48"/>
      <c r="T16" s="48"/>
      <c r="U16" s="49"/>
      <c r="V16" s="47"/>
      <c r="W16" s="47"/>
      <c r="X16" s="47"/>
      <c r="Y16" s="50"/>
    </row>
    <row r="17" spans="1:25">
      <c r="A17" s="54" t="s">
        <v>107</v>
      </c>
      <c r="B17" s="53">
        <v>2015</v>
      </c>
      <c r="C17" s="2">
        <v>10</v>
      </c>
      <c r="D17" s="30"/>
      <c r="E17" s="30"/>
      <c r="F17" s="30"/>
      <c r="G17" s="30"/>
      <c r="H17" s="30"/>
      <c r="I17" s="30"/>
      <c r="J17" s="30"/>
      <c r="K17" s="30"/>
      <c r="L17" s="47"/>
      <c r="M17" s="47"/>
      <c r="N17" s="47"/>
      <c r="O17" s="47"/>
      <c r="P17" s="47"/>
      <c r="Q17" s="47"/>
      <c r="R17" s="48"/>
      <c r="S17" s="48"/>
      <c r="T17" s="48"/>
      <c r="U17" s="49"/>
      <c r="V17" s="47"/>
      <c r="W17" s="47"/>
      <c r="X17" s="47"/>
      <c r="Y17" s="50"/>
    </row>
    <row r="18" spans="1:25">
      <c r="A18" s="53" t="s">
        <v>107</v>
      </c>
      <c r="B18" s="5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7"/>
      <c r="M18" s="47"/>
      <c r="N18" s="47"/>
      <c r="O18" s="47"/>
      <c r="P18" s="47"/>
      <c r="Q18" s="47"/>
      <c r="R18" s="48"/>
      <c r="S18" s="48"/>
      <c r="T18" s="48"/>
      <c r="U18" s="49"/>
      <c r="V18" s="47"/>
      <c r="W18" s="47"/>
      <c r="X18" s="47"/>
      <c r="Y18" s="50"/>
    </row>
    <row r="19" spans="1:25">
      <c r="A19" s="54" t="s">
        <v>107</v>
      </c>
      <c r="B19" s="5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7"/>
      <c r="M19" s="47"/>
      <c r="N19" s="47"/>
      <c r="O19" s="47"/>
      <c r="P19" s="47"/>
      <c r="Q19" s="47"/>
      <c r="R19" s="48"/>
      <c r="S19" s="48"/>
      <c r="T19" s="48"/>
      <c r="U19" s="49"/>
      <c r="V19" s="47"/>
      <c r="W19" s="47"/>
      <c r="X19" s="47"/>
      <c r="Y19" s="50"/>
    </row>
    <row r="20" spans="1:25">
      <c r="A20" s="53" t="s">
        <v>107</v>
      </c>
      <c r="B20" s="53">
        <v>2015</v>
      </c>
      <c r="C20" s="2">
        <v>13</v>
      </c>
      <c r="D20" s="30"/>
      <c r="E20" s="30"/>
      <c r="F20" s="30"/>
      <c r="G20" s="30"/>
      <c r="H20" s="30"/>
      <c r="I20" s="30"/>
      <c r="J20" s="30"/>
      <c r="K20" s="30"/>
      <c r="L20" s="47"/>
      <c r="M20" s="47"/>
      <c r="N20" s="47"/>
      <c r="O20" s="47"/>
      <c r="P20" s="47"/>
      <c r="Q20" s="47"/>
      <c r="R20" s="48"/>
      <c r="S20" s="48"/>
      <c r="T20" s="48"/>
      <c r="U20" s="49"/>
      <c r="V20" s="47"/>
      <c r="W20" s="47"/>
      <c r="X20" s="47"/>
      <c r="Y20" s="50"/>
    </row>
    <row r="21" spans="1:25">
      <c r="A21" s="54" t="s">
        <v>107</v>
      </c>
      <c r="B21" s="5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7"/>
      <c r="M21" s="47"/>
      <c r="N21" s="47"/>
      <c r="O21" s="47"/>
      <c r="P21" s="47"/>
      <c r="Q21" s="47"/>
      <c r="R21" s="48"/>
      <c r="S21" s="48"/>
      <c r="T21" s="48"/>
      <c r="U21" s="49"/>
      <c r="V21" s="47"/>
      <c r="W21" s="47"/>
      <c r="X21" s="47"/>
      <c r="Y21" s="50"/>
    </row>
    <row r="22" spans="1:25">
      <c r="A22" s="53" t="s">
        <v>107</v>
      </c>
      <c r="B22" s="5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7"/>
      <c r="M22" s="47"/>
      <c r="N22" s="47"/>
      <c r="O22" s="47"/>
      <c r="P22" s="47"/>
      <c r="Q22" s="47"/>
      <c r="R22" s="48"/>
      <c r="S22" s="48"/>
      <c r="T22" s="48"/>
      <c r="U22" s="49"/>
      <c r="V22" s="47"/>
      <c r="W22" s="47"/>
      <c r="X22" s="47"/>
      <c r="Y22" s="50"/>
    </row>
    <row r="23" spans="1:25">
      <c r="A23" s="54" t="s">
        <v>107</v>
      </c>
      <c r="B23" s="53">
        <v>2015</v>
      </c>
      <c r="C23" s="2">
        <v>16</v>
      </c>
      <c r="D23" s="30"/>
      <c r="E23" s="30"/>
      <c r="F23" s="30"/>
      <c r="G23" s="30"/>
      <c r="H23" s="30"/>
      <c r="I23" s="30"/>
      <c r="J23" s="30"/>
      <c r="K23" s="30"/>
      <c r="L23" s="47"/>
      <c r="M23" s="47"/>
      <c r="N23" s="47"/>
      <c r="O23" s="47"/>
      <c r="P23" s="47"/>
      <c r="Q23" s="47"/>
      <c r="R23" s="48"/>
      <c r="S23" s="48"/>
      <c r="T23" s="48"/>
      <c r="U23" s="49"/>
      <c r="V23" s="47"/>
      <c r="W23" s="47"/>
      <c r="X23" s="47"/>
      <c r="Y23" s="50"/>
    </row>
    <row r="24" spans="1:25">
      <c r="A24" s="53" t="s">
        <v>107</v>
      </c>
      <c r="B24" s="5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7"/>
      <c r="M24" s="47"/>
      <c r="N24" s="47"/>
      <c r="O24" s="47"/>
      <c r="P24" s="47"/>
      <c r="Q24" s="47"/>
      <c r="R24" s="48"/>
      <c r="S24" s="48"/>
      <c r="T24" s="48"/>
      <c r="U24" s="49"/>
      <c r="V24" s="47"/>
      <c r="W24" s="47"/>
      <c r="X24" s="47"/>
      <c r="Y24" s="50"/>
    </row>
    <row r="25" spans="1:25">
      <c r="A25" s="54" t="s">
        <v>107</v>
      </c>
      <c r="B25" s="5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7"/>
      <c r="M25" s="47"/>
      <c r="N25" s="47"/>
      <c r="O25" s="47"/>
      <c r="P25" s="47"/>
      <c r="Q25" s="47"/>
      <c r="R25" s="48"/>
      <c r="S25" s="48"/>
      <c r="T25" s="48"/>
      <c r="U25" s="49"/>
      <c r="V25" s="47"/>
      <c r="W25" s="47"/>
      <c r="X25" s="47"/>
      <c r="Y25" s="50"/>
    </row>
    <row r="26" spans="1:25">
      <c r="A26" s="53" t="s">
        <v>107</v>
      </c>
      <c r="B26" s="53">
        <v>2015</v>
      </c>
      <c r="C26" s="2">
        <v>19</v>
      </c>
      <c r="D26" s="30"/>
      <c r="E26" s="30"/>
      <c r="F26" s="30"/>
      <c r="G26" s="30"/>
      <c r="H26" s="30"/>
      <c r="I26" s="30"/>
      <c r="J26" s="30"/>
      <c r="K26" s="30"/>
      <c r="L26" s="47"/>
      <c r="M26" s="47"/>
      <c r="N26" s="47"/>
      <c r="O26" s="47"/>
      <c r="P26" s="47"/>
      <c r="Q26" s="47"/>
      <c r="R26" s="48"/>
      <c r="S26" s="48"/>
      <c r="T26" s="48"/>
      <c r="U26" s="49"/>
      <c r="V26" s="47"/>
      <c r="W26" s="47"/>
      <c r="X26" s="47"/>
      <c r="Y26" s="50"/>
    </row>
    <row r="27" spans="1:25">
      <c r="A27" s="54" t="s">
        <v>107</v>
      </c>
      <c r="B27" s="5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7"/>
      <c r="M27" s="47"/>
      <c r="N27" s="47"/>
      <c r="O27" s="47"/>
      <c r="P27" s="47"/>
      <c r="Q27" s="47"/>
      <c r="R27" s="48"/>
      <c r="S27" s="48"/>
      <c r="T27" s="48"/>
      <c r="U27" s="49"/>
      <c r="V27" s="47"/>
      <c r="W27" s="47"/>
      <c r="X27" s="47"/>
      <c r="Y27" s="50"/>
    </row>
    <row r="28" spans="1:25">
      <c r="A28" s="53" t="s">
        <v>107</v>
      </c>
      <c r="B28" s="5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7"/>
      <c r="M28" s="47"/>
      <c r="N28" s="47"/>
      <c r="O28" s="47"/>
      <c r="P28" s="47"/>
      <c r="Q28" s="47"/>
      <c r="R28" s="48"/>
      <c r="S28" s="48"/>
      <c r="T28" s="48"/>
      <c r="U28" s="49"/>
      <c r="V28" s="47"/>
      <c r="W28" s="47"/>
      <c r="X28" s="47"/>
      <c r="Y28" s="50"/>
    </row>
    <row r="29" spans="1:25">
      <c r="A29" s="54" t="s">
        <v>107</v>
      </c>
      <c r="B29" s="53">
        <v>2015</v>
      </c>
      <c r="C29" s="2">
        <v>22</v>
      </c>
      <c r="D29" s="30"/>
      <c r="E29" s="30"/>
      <c r="F29" s="30"/>
      <c r="G29" s="30"/>
      <c r="H29" s="30"/>
      <c r="I29" s="30"/>
      <c r="J29" s="30"/>
      <c r="K29" s="30"/>
      <c r="L29" s="47"/>
      <c r="M29" s="47"/>
      <c r="N29" s="47"/>
      <c r="O29" s="47"/>
      <c r="P29" s="47"/>
      <c r="Q29" s="47"/>
      <c r="R29" s="48"/>
      <c r="S29" s="48"/>
      <c r="T29" s="48"/>
      <c r="U29" s="49"/>
      <c r="V29" s="47"/>
      <c r="W29" s="47"/>
      <c r="X29" s="47"/>
      <c r="Y29" s="50"/>
    </row>
    <row r="30" spans="1:25">
      <c r="A30" s="53" t="s">
        <v>107</v>
      </c>
      <c r="B30" s="5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7"/>
      <c r="M30" s="47"/>
      <c r="N30" s="47"/>
      <c r="O30" s="47"/>
      <c r="P30" s="47"/>
      <c r="Q30" s="47"/>
      <c r="R30" s="48"/>
      <c r="S30" s="48"/>
      <c r="T30" s="48"/>
      <c r="U30" s="49"/>
      <c r="V30" s="47"/>
      <c r="W30" s="47"/>
      <c r="X30" s="47"/>
      <c r="Y30" s="50"/>
    </row>
    <row r="31" spans="1:25">
      <c r="A31" s="54" t="s">
        <v>107</v>
      </c>
      <c r="B31" s="5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7"/>
      <c r="M31" s="47"/>
      <c r="N31" s="47"/>
      <c r="O31" s="47"/>
      <c r="P31" s="47"/>
      <c r="Q31" s="47"/>
      <c r="R31" s="48"/>
      <c r="S31" s="48"/>
      <c r="T31" s="48"/>
      <c r="U31" s="49"/>
      <c r="V31" s="47"/>
      <c r="W31" s="47"/>
      <c r="X31" s="47"/>
      <c r="Y31" s="50"/>
    </row>
    <row r="32" spans="1:25">
      <c r="A32" s="53" t="s">
        <v>107</v>
      </c>
      <c r="B32" s="53">
        <v>2015</v>
      </c>
      <c r="C32" s="2">
        <v>25</v>
      </c>
      <c r="D32" s="30"/>
      <c r="E32" s="30"/>
      <c r="F32" s="30"/>
      <c r="G32" s="30"/>
      <c r="H32" s="30"/>
      <c r="I32" s="30"/>
      <c r="J32" s="30"/>
      <c r="K32" s="30"/>
      <c r="L32" s="47"/>
      <c r="M32" s="47"/>
      <c r="N32" s="47"/>
      <c r="O32" s="47"/>
      <c r="P32" s="47"/>
      <c r="Q32" s="47"/>
      <c r="R32" s="48"/>
      <c r="S32" s="48"/>
      <c r="T32" s="48"/>
      <c r="U32" s="49"/>
      <c r="V32" s="47"/>
      <c r="W32" s="47"/>
      <c r="X32" s="47"/>
      <c r="Y32" s="50"/>
    </row>
    <row r="33" spans="1:25">
      <c r="A33" s="54" t="s">
        <v>107</v>
      </c>
      <c r="B33" s="5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7"/>
      <c r="M33" s="47"/>
      <c r="N33" s="47"/>
      <c r="O33" s="47"/>
      <c r="P33" s="47"/>
      <c r="Q33" s="47"/>
      <c r="R33" s="48"/>
      <c r="S33" s="48"/>
      <c r="T33" s="48"/>
      <c r="U33" s="49"/>
      <c r="V33" s="47"/>
      <c r="W33" s="47"/>
      <c r="X33" s="47"/>
      <c r="Y33" s="50"/>
    </row>
    <row r="34" spans="1:25">
      <c r="A34" s="53" t="s">
        <v>107</v>
      </c>
      <c r="B34" s="5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7"/>
      <c r="M34" s="47"/>
      <c r="N34" s="47"/>
      <c r="O34" s="47"/>
      <c r="P34" s="47"/>
      <c r="Q34" s="47"/>
      <c r="R34" s="48"/>
      <c r="S34" s="48"/>
      <c r="T34" s="48"/>
      <c r="U34" s="49"/>
      <c r="V34" s="47"/>
      <c r="W34" s="47"/>
      <c r="X34" s="47"/>
      <c r="Y34" s="50"/>
    </row>
    <row r="35" spans="1:25">
      <c r="A35" s="54" t="s">
        <v>107</v>
      </c>
      <c r="B35" s="53">
        <v>2015</v>
      </c>
      <c r="C35" s="2">
        <v>28</v>
      </c>
      <c r="D35" s="30"/>
      <c r="E35" s="30"/>
      <c r="F35" s="30"/>
      <c r="G35" s="30"/>
      <c r="H35" s="30"/>
      <c r="I35" s="30"/>
      <c r="J35" s="30"/>
      <c r="K35" s="30"/>
      <c r="L35" s="47"/>
      <c r="M35" s="47"/>
      <c r="N35" s="47"/>
      <c r="O35" s="47"/>
      <c r="P35" s="47"/>
      <c r="Q35" s="47"/>
      <c r="R35" s="48"/>
      <c r="S35" s="48"/>
      <c r="T35" s="48"/>
      <c r="U35" s="49"/>
      <c r="V35" s="47"/>
      <c r="W35" s="47"/>
      <c r="X35" s="47"/>
      <c r="Y35" s="50"/>
    </row>
    <row r="36" spans="1:25">
      <c r="A36" s="53" t="s">
        <v>107</v>
      </c>
      <c r="B36" s="5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7"/>
      <c r="M36" s="47"/>
      <c r="N36" s="47"/>
      <c r="O36" s="47"/>
      <c r="P36" s="47"/>
      <c r="Q36" s="47"/>
      <c r="R36" s="48"/>
      <c r="S36" s="48"/>
      <c r="T36" s="48"/>
      <c r="U36" s="49"/>
      <c r="V36" s="47"/>
      <c r="W36" s="47"/>
      <c r="X36" s="47"/>
      <c r="Y36" s="50"/>
    </row>
    <row r="37" spans="1:25">
      <c r="A37" s="54" t="s">
        <v>107</v>
      </c>
      <c r="B37" s="5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7"/>
      <c r="M37" s="47"/>
      <c r="N37" s="47"/>
      <c r="O37" s="47"/>
      <c r="P37" s="47"/>
      <c r="Q37" s="47"/>
      <c r="R37" s="48"/>
      <c r="S37" s="48"/>
      <c r="T37" s="48"/>
      <c r="U37" s="49"/>
      <c r="V37" s="47"/>
      <c r="W37" s="47"/>
      <c r="X37" s="47"/>
      <c r="Y37" s="50"/>
    </row>
    <row r="38" spans="1:25">
      <c r="A38" s="53" t="s">
        <v>107</v>
      </c>
      <c r="B38" s="53">
        <v>2015</v>
      </c>
      <c r="C38" s="2">
        <v>31</v>
      </c>
      <c r="D38" s="30"/>
      <c r="E38" s="30"/>
      <c r="F38" s="30"/>
      <c r="G38" s="30"/>
      <c r="H38" s="30"/>
      <c r="I38" s="30"/>
      <c r="J38" s="30"/>
      <c r="K38" s="30"/>
      <c r="L38" s="47"/>
      <c r="M38" s="47"/>
      <c r="N38" s="47"/>
      <c r="O38" s="47"/>
      <c r="P38" s="47"/>
      <c r="Q38" s="47"/>
      <c r="R38" s="48"/>
      <c r="S38" s="48"/>
      <c r="T38" s="48"/>
      <c r="U38" s="49"/>
      <c r="V38" s="47"/>
      <c r="W38" s="47"/>
      <c r="X38" s="47"/>
      <c r="Y38" s="50"/>
    </row>
    <row r="39" spans="1:25">
      <c r="A39" s="54" t="s">
        <v>107</v>
      </c>
      <c r="B39" s="5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7"/>
      <c r="M39" s="47"/>
      <c r="N39" s="47"/>
      <c r="O39" s="47"/>
      <c r="P39" s="47"/>
      <c r="Q39" s="47"/>
      <c r="R39" s="48"/>
      <c r="S39" s="48"/>
      <c r="T39" s="48"/>
      <c r="U39" s="49"/>
      <c r="V39" s="47"/>
      <c r="W39" s="47"/>
      <c r="X39" s="47"/>
      <c r="Y39" s="50"/>
    </row>
    <row r="40" spans="1:25">
      <c r="A40" s="53" t="s">
        <v>107</v>
      </c>
      <c r="B40" s="5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7"/>
      <c r="M40" s="47"/>
      <c r="N40" s="47"/>
      <c r="O40" s="47"/>
      <c r="P40" s="47"/>
      <c r="Q40" s="47"/>
      <c r="R40" s="48"/>
      <c r="S40" s="48"/>
      <c r="T40" s="48"/>
      <c r="U40" s="49"/>
      <c r="V40" s="47"/>
      <c r="W40" s="47"/>
      <c r="X40" s="47"/>
      <c r="Y40" s="50"/>
    </row>
    <row r="41" spans="1:25">
      <c r="A41" s="54" t="s">
        <v>107</v>
      </c>
      <c r="B41" s="53">
        <v>2015</v>
      </c>
      <c r="C41" s="2">
        <v>34</v>
      </c>
      <c r="D41" s="30"/>
      <c r="E41" s="30"/>
      <c r="F41" s="30"/>
      <c r="G41" s="30"/>
      <c r="H41" s="30"/>
      <c r="I41" s="30"/>
      <c r="J41" s="30"/>
      <c r="K41" s="30"/>
      <c r="L41" s="47"/>
      <c r="M41" s="47"/>
      <c r="N41" s="47"/>
      <c r="O41" s="47"/>
      <c r="P41" s="47"/>
      <c r="Q41" s="47"/>
      <c r="R41" s="48"/>
      <c r="S41" s="48"/>
      <c r="T41" s="48"/>
      <c r="U41" s="49"/>
      <c r="V41" s="47"/>
      <c r="W41" s="47"/>
      <c r="X41" s="47"/>
      <c r="Y41" s="50"/>
    </row>
    <row r="42" spans="1:25">
      <c r="A42" s="53" t="s">
        <v>107</v>
      </c>
      <c r="B42" s="5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7"/>
      <c r="M42" s="47"/>
      <c r="N42" s="47"/>
      <c r="O42" s="47"/>
      <c r="P42" s="47"/>
      <c r="Q42" s="47"/>
      <c r="R42" s="48"/>
      <c r="S42" s="48"/>
      <c r="T42" s="48"/>
      <c r="U42" s="49"/>
      <c r="V42" s="47"/>
      <c r="W42" s="47"/>
      <c r="X42" s="47"/>
      <c r="Y42" s="50"/>
    </row>
    <row r="43" spans="1:25">
      <c r="A43" s="54" t="s">
        <v>107</v>
      </c>
      <c r="B43" s="5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7"/>
      <c r="M43" s="47"/>
      <c r="N43" s="47"/>
      <c r="O43" s="47"/>
      <c r="P43" s="47"/>
      <c r="Q43" s="47"/>
      <c r="R43" s="48"/>
      <c r="S43" s="48"/>
      <c r="T43" s="48"/>
      <c r="U43" s="49"/>
      <c r="V43" s="47"/>
      <c r="W43" s="47"/>
      <c r="X43" s="47"/>
      <c r="Y43" s="50"/>
    </row>
    <row r="44" spans="1:25">
      <c r="A44" s="53" t="s">
        <v>107</v>
      </c>
      <c r="B44" s="53">
        <v>2015</v>
      </c>
      <c r="C44" s="2">
        <v>37</v>
      </c>
      <c r="D44" s="30"/>
      <c r="E44" s="30"/>
      <c r="F44" s="30"/>
      <c r="G44" s="30"/>
      <c r="H44" s="30"/>
      <c r="I44" s="30"/>
      <c r="J44" s="30"/>
      <c r="K44" s="30"/>
      <c r="L44" s="47"/>
      <c r="M44" s="47"/>
      <c r="N44" s="47"/>
      <c r="O44" s="47"/>
      <c r="P44" s="47"/>
      <c r="Q44" s="47"/>
      <c r="R44" s="48"/>
      <c r="S44" s="48"/>
      <c r="T44" s="48"/>
      <c r="U44" s="49"/>
      <c r="V44" s="47"/>
      <c r="W44" s="47"/>
      <c r="X44" s="47"/>
      <c r="Y44" s="50"/>
    </row>
    <row r="45" spans="1:25">
      <c r="A45" s="54" t="s">
        <v>107</v>
      </c>
      <c r="B45" s="5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7"/>
      <c r="M45" s="47"/>
      <c r="N45" s="47"/>
      <c r="O45" s="47"/>
      <c r="P45" s="47"/>
      <c r="Q45" s="47"/>
      <c r="R45" s="48"/>
      <c r="S45" s="48"/>
      <c r="T45" s="48"/>
      <c r="U45" s="49"/>
      <c r="V45" s="47"/>
      <c r="W45" s="47"/>
      <c r="X45" s="47"/>
      <c r="Y45" s="50"/>
    </row>
    <row r="46" spans="1:25">
      <c r="A46" s="53" t="s">
        <v>107</v>
      </c>
      <c r="B46" s="5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7"/>
      <c r="M46" s="47"/>
      <c r="N46" s="47"/>
      <c r="O46" s="47"/>
      <c r="P46" s="47"/>
      <c r="Q46" s="47"/>
      <c r="R46" s="48"/>
      <c r="S46" s="48"/>
      <c r="T46" s="48"/>
      <c r="U46" s="49"/>
      <c r="V46" s="47"/>
      <c r="W46" s="47"/>
      <c r="X46" s="47"/>
      <c r="Y46" s="50"/>
    </row>
    <row r="47" spans="1:25">
      <c r="A47" s="54" t="s">
        <v>107</v>
      </c>
      <c r="B47" s="53">
        <v>2015</v>
      </c>
      <c r="C47" s="2">
        <v>40</v>
      </c>
      <c r="D47" s="30"/>
      <c r="E47" s="30"/>
      <c r="F47" s="30"/>
      <c r="G47" s="30"/>
      <c r="H47" s="30"/>
      <c r="I47" s="30"/>
      <c r="J47" s="30"/>
      <c r="K47" s="30"/>
      <c r="L47" s="47"/>
      <c r="M47" s="47"/>
      <c r="N47" s="47"/>
      <c r="O47" s="47"/>
      <c r="P47" s="47"/>
      <c r="Q47" s="47"/>
      <c r="R47" s="48"/>
      <c r="S47" s="48"/>
      <c r="T47" s="48"/>
      <c r="U47" s="49"/>
      <c r="V47" s="47"/>
      <c r="W47" s="47"/>
      <c r="X47" s="47"/>
      <c r="Y47" s="50"/>
    </row>
    <row r="48" spans="1:25">
      <c r="A48" s="53" t="s">
        <v>107</v>
      </c>
      <c r="B48" s="5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7"/>
      <c r="M48" s="47"/>
      <c r="N48" s="47"/>
      <c r="O48" s="47"/>
      <c r="P48" s="47"/>
      <c r="Q48" s="47"/>
      <c r="R48" s="48"/>
      <c r="S48" s="48"/>
      <c r="T48" s="48"/>
      <c r="U48" s="49"/>
      <c r="V48" s="47"/>
      <c r="W48" s="47"/>
      <c r="X48" s="47"/>
      <c r="Y48" s="50"/>
    </row>
    <row r="49" spans="1:25">
      <c r="A49" s="54" t="s">
        <v>107</v>
      </c>
      <c r="B49" s="5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7"/>
      <c r="M49" s="47"/>
      <c r="N49" s="47"/>
      <c r="O49" s="47"/>
      <c r="P49" s="47"/>
      <c r="Q49" s="47"/>
      <c r="R49" s="48"/>
      <c r="S49" s="48"/>
      <c r="T49" s="48"/>
      <c r="U49" s="49"/>
      <c r="V49" s="47"/>
      <c r="W49" s="47"/>
      <c r="X49" s="47"/>
      <c r="Y49" s="50"/>
    </row>
    <row r="50" spans="1:25">
      <c r="A50" s="53" t="s">
        <v>107</v>
      </c>
      <c r="B50" s="53">
        <v>2015</v>
      </c>
      <c r="C50" s="2">
        <v>43</v>
      </c>
      <c r="D50" s="30"/>
      <c r="E50" s="30"/>
      <c r="F50" s="30"/>
      <c r="G50" s="30"/>
      <c r="H50" s="30"/>
      <c r="I50" s="30"/>
      <c r="J50" s="30"/>
      <c r="K50" s="30"/>
      <c r="L50" s="47"/>
      <c r="M50" s="47"/>
      <c r="N50" s="47"/>
      <c r="O50" s="47"/>
      <c r="P50" s="47"/>
      <c r="Q50" s="47"/>
      <c r="R50" s="48"/>
      <c r="S50" s="48"/>
      <c r="T50" s="48"/>
      <c r="U50" s="49"/>
      <c r="V50" s="47"/>
      <c r="W50" s="47"/>
      <c r="X50" s="47"/>
      <c r="Y50" s="50"/>
    </row>
    <row r="51" spans="1:25">
      <c r="A51" s="54" t="s">
        <v>107</v>
      </c>
      <c r="B51" s="5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7"/>
      <c r="M51" s="47"/>
      <c r="N51" s="47"/>
      <c r="O51" s="47"/>
      <c r="P51" s="47"/>
      <c r="Q51" s="47"/>
      <c r="R51" s="48"/>
      <c r="S51" s="48"/>
      <c r="T51" s="48"/>
      <c r="U51" s="49"/>
      <c r="V51" s="47"/>
      <c r="W51" s="47"/>
      <c r="X51" s="47"/>
      <c r="Y51" s="50"/>
    </row>
    <row r="52" spans="1:25">
      <c r="A52" s="53" t="s">
        <v>107</v>
      </c>
      <c r="B52" s="5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7"/>
      <c r="M52" s="47"/>
      <c r="N52" s="47"/>
      <c r="O52" s="47"/>
      <c r="P52" s="47"/>
      <c r="Q52" s="47"/>
      <c r="R52" s="48"/>
      <c r="S52" s="48"/>
      <c r="T52" s="48"/>
      <c r="U52" s="49"/>
      <c r="V52" s="47"/>
      <c r="W52" s="47"/>
      <c r="X52" s="47"/>
      <c r="Y52" s="50"/>
    </row>
    <row r="53" spans="1:25">
      <c r="A53" s="54" t="s">
        <v>107</v>
      </c>
      <c r="B53" s="53">
        <v>2015</v>
      </c>
      <c r="C53" s="2">
        <v>46</v>
      </c>
      <c r="D53" s="30"/>
      <c r="E53" s="30"/>
      <c r="F53" s="30"/>
      <c r="G53" s="30"/>
      <c r="H53" s="30"/>
      <c r="I53" s="30"/>
      <c r="J53" s="30"/>
      <c r="K53" s="30"/>
      <c r="L53" s="47"/>
      <c r="M53" s="47"/>
      <c r="N53" s="47"/>
      <c r="O53" s="47"/>
      <c r="P53" s="47"/>
      <c r="Q53" s="47"/>
      <c r="R53" s="48"/>
      <c r="S53" s="48"/>
      <c r="T53" s="48"/>
      <c r="U53" s="49"/>
      <c r="V53" s="47"/>
      <c r="W53" s="47"/>
      <c r="X53" s="47"/>
      <c r="Y53" s="50"/>
    </row>
    <row r="54" spans="1:25">
      <c r="A54" s="53" t="s">
        <v>107</v>
      </c>
      <c r="B54" s="5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7"/>
      <c r="M54" s="47"/>
      <c r="N54" s="47"/>
      <c r="O54" s="47"/>
      <c r="P54" s="47"/>
      <c r="Q54" s="47"/>
      <c r="R54" s="48"/>
      <c r="S54" s="48"/>
      <c r="T54" s="48"/>
      <c r="U54" s="49"/>
      <c r="V54" s="47"/>
      <c r="W54" s="47"/>
      <c r="X54" s="47"/>
      <c r="Y54" s="50"/>
    </row>
    <row r="55" spans="1:25">
      <c r="A55" s="54" t="s">
        <v>107</v>
      </c>
      <c r="B55" s="5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7"/>
      <c r="M55" s="47"/>
      <c r="N55" s="47"/>
      <c r="O55" s="47"/>
      <c r="P55" s="47"/>
      <c r="Q55" s="47"/>
      <c r="R55" s="48"/>
      <c r="S55" s="48"/>
      <c r="T55" s="48"/>
      <c r="U55" s="49"/>
      <c r="V55" s="47"/>
      <c r="W55" s="47"/>
      <c r="X55" s="47"/>
      <c r="Y55" s="50"/>
    </row>
    <row r="56" spans="1:25">
      <c r="A56" s="53" t="s">
        <v>107</v>
      </c>
      <c r="B56" s="53">
        <v>2015</v>
      </c>
      <c r="C56" s="2">
        <v>49</v>
      </c>
      <c r="D56" s="30"/>
      <c r="E56" s="30"/>
      <c r="F56" s="30"/>
      <c r="G56" s="30"/>
      <c r="H56" s="30"/>
      <c r="I56" s="30"/>
      <c r="J56" s="30"/>
      <c r="K56" s="30"/>
      <c r="L56" s="47"/>
      <c r="M56" s="47"/>
      <c r="N56" s="47"/>
      <c r="O56" s="47"/>
      <c r="P56" s="47"/>
      <c r="Q56" s="47"/>
      <c r="R56" s="48"/>
      <c r="S56" s="48"/>
      <c r="T56" s="48"/>
      <c r="U56" s="49"/>
      <c r="V56" s="47"/>
      <c r="W56" s="47"/>
      <c r="X56" s="47"/>
      <c r="Y56" s="50"/>
    </row>
    <row r="57" spans="1:25">
      <c r="A57" s="54" t="s">
        <v>107</v>
      </c>
      <c r="B57" s="5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7"/>
      <c r="M57" s="47"/>
      <c r="N57" s="47"/>
      <c r="O57" s="47"/>
      <c r="P57" s="47"/>
      <c r="Q57" s="47"/>
      <c r="R57" s="48"/>
      <c r="S57" s="48"/>
      <c r="T57" s="48"/>
      <c r="U57" s="49"/>
      <c r="V57" s="47"/>
      <c r="W57" s="47"/>
      <c r="X57" s="47"/>
      <c r="Y57" s="50"/>
    </row>
    <row r="58" spans="1:25">
      <c r="A58" s="53" t="s">
        <v>107</v>
      </c>
      <c r="B58" s="5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7"/>
      <c r="M58" s="47"/>
      <c r="N58" s="47"/>
      <c r="O58" s="47"/>
      <c r="P58" s="47"/>
      <c r="Q58" s="47"/>
      <c r="R58" s="48"/>
      <c r="S58" s="48"/>
      <c r="T58" s="48"/>
      <c r="U58" s="49"/>
      <c r="V58" s="47"/>
      <c r="W58" s="47"/>
      <c r="X58" s="47"/>
      <c r="Y58" s="50"/>
    </row>
    <row r="59" spans="1:25">
      <c r="A59" s="54" t="s">
        <v>107</v>
      </c>
      <c r="B59" s="53">
        <v>2015</v>
      </c>
      <c r="C59" s="2">
        <v>52</v>
      </c>
      <c r="D59" s="30"/>
      <c r="E59" s="30"/>
      <c r="F59" s="30"/>
      <c r="G59" s="30"/>
      <c r="H59" s="30"/>
      <c r="I59" s="30"/>
      <c r="J59" s="30"/>
      <c r="K59" s="30"/>
      <c r="L59" s="47"/>
      <c r="M59" s="47"/>
      <c r="N59" s="47"/>
      <c r="O59" s="47"/>
      <c r="P59" s="47"/>
      <c r="Q59" s="47"/>
      <c r="R59" s="48"/>
      <c r="S59" s="48"/>
      <c r="T59" s="48"/>
      <c r="U59" s="49"/>
      <c r="V59" s="47"/>
      <c r="W59" s="47"/>
      <c r="X59" s="47"/>
      <c r="Y59" s="50"/>
    </row>
    <row r="74" spans="22:22">
      <c r="V74" t="s">
        <v>121</v>
      </c>
    </row>
    <row r="75" spans="22:22">
      <c r="V75" t="s">
        <v>122</v>
      </c>
    </row>
    <row r="76" spans="22:22">
      <c r="V76" t="s">
        <v>123</v>
      </c>
    </row>
    <row r="77" spans="22:22">
      <c r="V77" t="s">
        <v>124</v>
      </c>
    </row>
    <row r="78" spans="22:22">
      <c r="V78" t="s">
        <v>125</v>
      </c>
    </row>
    <row r="79" spans="22:22">
      <c r="V79" t="s">
        <v>126</v>
      </c>
    </row>
    <row r="80" spans="22:22">
      <c r="V80" t="s">
        <v>127</v>
      </c>
    </row>
    <row r="81" spans="22:22">
      <c r="V81" t="s">
        <v>128</v>
      </c>
    </row>
    <row r="82" spans="22:22">
      <c r="V82" t="s">
        <v>129</v>
      </c>
    </row>
    <row r="83" spans="22:22">
      <c r="V83" t="s">
        <v>130</v>
      </c>
    </row>
    <row r="84" spans="22:22">
      <c r="V84" t="s">
        <v>131</v>
      </c>
    </row>
    <row r="85" spans="22:22">
      <c r="V85" t="s">
        <v>132</v>
      </c>
    </row>
    <row r="86" spans="22:22">
      <c r="V86" t="s">
        <v>133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 enableFormatConditionsCalculation="0"/>
  <dimension ref="A1:Y59"/>
  <sheetViews>
    <sheetView workbookViewId="0">
      <selection activeCell="F14" sqref="F14"/>
    </sheetView>
  </sheetViews>
  <sheetFormatPr baseColWidth="10" defaultColWidth="9.1640625" defaultRowHeight="14" x14ac:dyDescent="0"/>
  <sheetData>
    <row r="1" spans="1:25">
      <c r="A1" s="15" t="s">
        <v>30</v>
      </c>
      <c r="D1" s="15"/>
      <c r="E1" s="15"/>
      <c r="F1" s="15"/>
      <c r="G1" s="15"/>
      <c r="H1" s="15"/>
      <c r="I1" s="15"/>
      <c r="J1" s="15"/>
      <c r="K1" s="15"/>
    </row>
    <row r="2" spans="1:25">
      <c r="A2" s="15" t="s">
        <v>66</v>
      </c>
      <c r="D2" s="15"/>
      <c r="E2" s="15"/>
      <c r="F2" s="15"/>
      <c r="G2" s="15"/>
      <c r="H2" s="15"/>
      <c r="I2" s="15"/>
      <c r="J2" s="15"/>
      <c r="K2" s="15"/>
    </row>
    <row r="3" spans="1:25">
      <c r="A3" s="12" t="s">
        <v>54</v>
      </c>
      <c r="B3" s="13"/>
      <c r="F3" s="12"/>
      <c r="G3" s="12"/>
      <c r="H3" s="12"/>
      <c r="I3" s="12"/>
      <c r="J3" s="12"/>
      <c r="K3" s="12"/>
    </row>
    <row r="4" spans="1:25">
      <c r="A4" s="12"/>
      <c r="B4" s="13"/>
      <c r="F4" s="12"/>
      <c r="G4" s="12"/>
      <c r="H4" s="12"/>
      <c r="I4" s="12"/>
      <c r="J4" s="12"/>
      <c r="K4" s="12"/>
    </row>
    <row r="5" spans="1:25" ht="18">
      <c r="A5" s="28" t="s">
        <v>67</v>
      </c>
      <c r="B5" s="34"/>
      <c r="C5" s="34"/>
      <c r="D5" s="28"/>
      <c r="E5" s="28"/>
      <c r="F5" s="28"/>
      <c r="G5" s="28"/>
      <c r="H5" s="28"/>
      <c r="I5" s="28"/>
      <c r="J5" s="28"/>
      <c r="K5" s="28"/>
    </row>
    <row r="6" spans="1:25" ht="121.5" customHeight="1">
      <c r="A6" s="35" t="s">
        <v>52</v>
      </c>
      <c r="B6" s="35" t="s">
        <v>12</v>
      </c>
      <c r="C6" s="36" t="s">
        <v>1</v>
      </c>
      <c r="D6" s="29" t="s">
        <v>62</v>
      </c>
      <c r="E6" s="29" t="s">
        <v>63</v>
      </c>
      <c r="F6" s="29" t="s">
        <v>64</v>
      </c>
      <c r="G6" s="29" t="s">
        <v>70</v>
      </c>
      <c r="H6" s="29" t="s">
        <v>65</v>
      </c>
      <c r="I6" s="29" t="s">
        <v>61</v>
      </c>
      <c r="J6" s="29" t="s">
        <v>13</v>
      </c>
      <c r="K6" s="29" t="s">
        <v>53</v>
      </c>
      <c r="L6" s="52" t="s">
        <v>122</v>
      </c>
      <c r="M6" s="52" t="s">
        <v>144</v>
      </c>
      <c r="N6" s="52" t="s">
        <v>135</v>
      </c>
      <c r="O6" s="52" t="s">
        <v>145</v>
      </c>
      <c r="P6" s="52" t="s">
        <v>143</v>
      </c>
      <c r="Q6" s="52" t="s">
        <v>136</v>
      </c>
      <c r="R6" s="52" t="s">
        <v>141</v>
      </c>
      <c r="S6" s="52" t="s">
        <v>138</v>
      </c>
      <c r="T6" s="52" t="s">
        <v>137</v>
      </c>
      <c r="U6" s="52" t="s">
        <v>139</v>
      </c>
      <c r="V6" s="52" t="s">
        <v>142</v>
      </c>
      <c r="W6" s="52" t="s">
        <v>140</v>
      </c>
      <c r="X6" s="52" t="s">
        <v>134</v>
      </c>
      <c r="Y6" s="52" t="s">
        <v>125</v>
      </c>
    </row>
    <row r="7" spans="1:25" ht="42">
      <c r="A7" s="31" t="s">
        <v>14</v>
      </c>
      <c r="B7" s="31" t="s">
        <v>12</v>
      </c>
      <c r="C7" s="32" t="s">
        <v>15</v>
      </c>
      <c r="D7" s="33" t="s">
        <v>71</v>
      </c>
      <c r="E7" s="33" t="s">
        <v>72</v>
      </c>
      <c r="F7" s="33" t="s">
        <v>73</v>
      </c>
      <c r="G7" s="33" t="s">
        <v>74</v>
      </c>
      <c r="H7" s="33" t="s">
        <v>75</v>
      </c>
      <c r="I7" s="33" t="s">
        <v>76</v>
      </c>
      <c r="J7" s="33" t="s">
        <v>68</v>
      </c>
      <c r="K7" s="33" t="s">
        <v>69</v>
      </c>
      <c r="L7" s="51" t="s">
        <v>173</v>
      </c>
      <c r="M7" s="51" t="s">
        <v>172</v>
      </c>
      <c r="N7" s="51" t="s">
        <v>171</v>
      </c>
      <c r="O7" s="51" t="s">
        <v>170</v>
      </c>
      <c r="P7" s="51" t="s">
        <v>169</v>
      </c>
      <c r="Q7" s="51" t="s">
        <v>168</v>
      </c>
      <c r="R7" s="51" t="s">
        <v>167</v>
      </c>
      <c r="S7" s="51" t="s">
        <v>166</v>
      </c>
      <c r="T7" s="51" t="s">
        <v>165</v>
      </c>
      <c r="U7" s="51" t="s">
        <v>163</v>
      </c>
      <c r="V7" s="51" t="s">
        <v>162</v>
      </c>
      <c r="W7" s="51" t="s">
        <v>161</v>
      </c>
      <c r="X7" s="51" t="s">
        <v>160</v>
      </c>
      <c r="Y7" s="51" t="s">
        <v>159</v>
      </c>
    </row>
    <row r="8" spans="1:25" ht="15" customHeight="1">
      <c r="A8" s="53" t="s">
        <v>107</v>
      </c>
      <c r="B8" s="53">
        <v>2015</v>
      </c>
      <c r="C8" s="2">
        <v>1</v>
      </c>
      <c r="D8" s="30"/>
      <c r="E8" s="30"/>
      <c r="F8" s="30"/>
      <c r="G8" s="30"/>
      <c r="H8" s="30"/>
      <c r="I8" s="30"/>
      <c r="J8" s="30"/>
      <c r="K8" s="30"/>
      <c r="L8" s="43"/>
      <c r="M8" s="43"/>
      <c r="N8" s="43"/>
      <c r="O8" s="43"/>
      <c r="P8" s="43"/>
      <c r="Q8" s="43"/>
      <c r="R8" s="44"/>
      <c r="S8" s="44"/>
      <c r="T8" s="44"/>
      <c r="U8" s="45"/>
      <c r="V8" s="43"/>
      <c r="W8" s="43"/>
      <c r="X8" s="43"/>
      <c r="Y8" s="46"/>
    </row>
    <row r="9" spans="1:25">
      <c r="A9" s="54" t="s">
        <v>107</v>
      </c>
      <c r="B9" s="53">
        <v>2015</v>
      </c>
      <c r="C9" s="2">
        <v>2</v>
      </c>
      <c r="D9" s="2"/>
      <c r="E9" s="2"/>
      <c r="F9" s="2"/>
      <c r="G9" s="2"/>
      <c r="H9" s="2"/>
      <c r="I9" s="2"/>
      <c r="J9" s="2"/>
      <c r="K9" s="30"/>
      <c r="L9" s="47"/>
      <c r="M9" s="47"/>
      <c r="N9" s="47"/>
      <c r="O9" s="47"/>
      <c r="P9" s="47"/>
      <c r="Q9" s="47"/>
      <c r="R9" s="48"/>
      <c r="S9" s="48"/>
      <c r="T9" s="48"/>
      <c r="U9" s="49"/>
      <c r="V9" s="47"/>
      <c r="W9" s="47"/>
      <c r="X9" s="47"/>
      <c r="Y9" s="50"/>
    </row>
    <row r="10" spans="1:25">
      <c r="A10" s="53" t="s">
        <v>107</v>
      </c>
      <c r="B10" s="5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0"/>
      <c r="L10" s="47"/>
      <c r="M10" s="47"/>
      <c r="N10" s="47"/>
      <c r="O10" s="47"/>
      <c r="P10" s="47"/>
      <c r="Q10" s="47"/>
      <c r="R10" s="48"/>
      <c r="S10" s="48"/>
      <c r="T10" s="48"/>
      <c r="U10" s="49"/>
      <c r="V10" s="47"/>
      <c r="W10" s="47"/>
      <c r="X10" s="47"/>
      <c r="Y10" s="50"/>
    </row>
    <row r="11" spans="1:25">
      <c r="A11" s="54" t="s">
        <v>107</v>
      </c>
      <c r="B11" s="53">
        <v>2015</v>
      </c>
      <c r="C11" s="2">
        <v>4</v>
      </c>
      <c r="D11" s="30"/>
      <c r="E11" s="30"/>
      <c r="F11" s="30"/>
      <c r="G11" s="30"/>
      <c r="H11" s="30"/>
      <c r="I11" s="30"/>
      <c r="J11" s="30"/>
      <c r="K11" s="30"/>
      <c r="L11" s="47"/>
      <c r="M11" s="47"/>
      <c r="N11" s="47"/>
      <c r="O11" s="47"/>
      <c r="P11" s="47"/>
      <c r="Q11" s="47"/>
      <c r="R11" s="48"/>
      <c r="S11" s="48"/>
      <c r="T11" s="48"/>
      <c r="U11" s="49"/>
      <c r="V11" s="47"/>
      <c r="W11" s="47"/>
      <c r="X11" s="47"/>
      <c r="Y11" s="50"/>
    </row>
    <row r="12" spans="1:25">
      <c r="A12" s="53" t="s">
        <v>107</v>
      </c>
      <c r="B12" s="5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0"/>
      <c r="L12" s="47"/>
      <c r="M12" s="47"/>
      <c r="N12" s="47"/>
      <c r="O12" s="47"/>
      <c r="P12" s="47"/>
      <c r="Q12" s="47"/>
      <c r="R12" s="48"/>
      <c r="S12" s="48"/>
      <c r="T12" s="48"/>
      <c r="U12" s="49"/>
      <c r="V12" s="47"/>
      <c r="W12" s="47"/>
      <c r="X12" s="47"/>
      <c r="Y12" s="50"/>
    </row>
    <row r="13" spans="1:25">
      <c r="A13" s="54" t="s">
        <v>107</v>
      </c>
      <c r="B13" s="5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0"/>
      <c r="L13" s="47"/>
      <c r="M13" s="47"/>
      <c r="N13" s="47"/>
      <c r="O13" s="47"/>
      <c r="P13" s="47"/>
      <c r="Q13" s="47"/>
      <c r="R13" s="48"/>
      <c r="S13" s="48"/>
      <c r="T13" s="48"/>
      <c r="U13" s="49"/>
      <c r="V13" s="47"/>
      <c r="W13" s="47"/>
      <c r="X13" s="47"/>
      <c r="Y13" s="50"/>
    </row>
    <row r="14" spans="1:25">
      <c r="A14" s="53" t="s">
        <v>107</v>
      </c>
      <c r="B14" s="53">
        <v>2015</v>
      </c>
      <c r="C14" s="2">
        <v>7</v>
      </c>
      <c r="D14" s="30"/>
      <c r="E14" s="30"/>
      <c r="F14" s="30"/>
      <c r="G14" s="30"/>
      <c r="H14" s="30"/>
      <c r="I14" s="30"/>
      <c r="J14" s="30"/>
      <c r="K14" s="30"/>
      <c r="L14" s="47"/>
      <c r="M14" s="47"/>
      <c r="N14" s="47"/>
      <c r="O14" s="47"/>
      <c r="P14" s="47"/>
      <c r="Q14" s="47"/>
      <c r="R14" s="48"/>
      <c r="S14" s="48"/>
      <c r="T14" s="48"/>
      <c r="U14" s="49"/>
      <c r="V14" s="47"/>
      <c r="W14" s="47"/>
      <c r="X14" s="47"/>
      <c r="Y14" s="50"/>
    </row>
    <row r="15" spans="1:25">
      <c r="A15" s="54" t="s">
        <v>107</v>
      </c>
      <c r="B15" s="5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0"/>
      <c r="L15" s="47"/>
      <c r="M15" s="47"/>
      <c r="N15" s="47"/>
      <c r="O15" s="47"/>
      <c r="P15" s="47"/>
      <c r="Q15" s="47"/>
      <c r="R15" s="48"/>
      <c r="S15" s="48"/>
      <c r="T15" s="48"/>
      <c r="U15" s="49"/>
      <c r="V15" s="47"/>
      <c r="W15" s="47"/>
      <c r="X15" s="47"/>
      <c r="Y15" s="50"/>
    </row>
    <row r="16" spans="1:25">
      <c r="A16" s="53" t="s">
        <v>107</v>
      </c>
      <c r="B16" s="5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0"/>
      <c r="L16" s="47"/>
      <c r="M16" s="47"/>
      <c r="N16" s="47"/>
      <c r="O16" s="47"/>
      <c r="P16" s="47"/>
      <c r="Q16" s="47"/>
      <c r="R16" s="48"/>
      <c r="S16" s="48"/>
      <c r="T16" s="48"/>
      <c r="U16" s="49"/>
      <c r="V16" s="47"/>
      <c r="W16" s="47"/>
      <c r="X16" s="47"/>
      <c r="Y16" s="50"/>
    </row>
    <row r="17" spans="1:25">
      <c r="A17" s="54" t="s">
        <v>107</v>
      </c>
      <c r="B17" s="53">
        <v>2015</v>
      </c>
      <c r="C17" s="2">
        <v>10</v>
      </c>
      <c r="D17" s="30"/>
      <c r="E17" s="30"/>
      <c r="F17" s="30"/>
      <c r="G17" s="30"/>
      <c r="H17" s="30"/>
      <c r="I17" s="30"/>
      <c r="J17" s="30"/>
      <c r="K17" s="30"/>
      <c r="L17" s="47"/>
      <c r="M17" s="47"/>
      <c r="N17" s="47"/>
      <c r="O17" s="47"/>
      <c r="P17" s="47"/>
      <c r="Q17" s="47"/>
      <c r="R17" s="48"/>
      <c r="S17" s="48"/>
      <c r="T17" s="48"/>
      <c r="U17" s="49"/>
      <c r="V17" s="47"/>
      <c r="W17" s="47"/>
      <c r="X17" s="47"/>
      <c r="Y17" s="50"/>
    </row>
    <row r="18" spans="1:25">
      <c r="A18" s="53" t="s">
        <v>107</v>
      </c>
      <c r="B18" s="5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0"/>
      <c r="L18" s="47"/>
      <c r="M18" s="47"/>
      <c r="N18" s="47"/>
      <c r="O18" s="47"/>
      <c r="P18" s="47"/>
      <c r="Q18" s="47"/>
      <c r="R18" s="48"/>
      <c r="S18" s="48"/>
      <c r="T18" s="48"/>
      <c r="U18" s="49"/>
      <c r="V18" s="47"/>
      <c r="W18" s="47"/>
      <c r="X18" s="47"/>
      <c r="Y18" s="50"/>
    </row>
    <row r="19" spans="1:25">
      <c r="A19" s="54" t="s">
        <v>107</v>
      </c>
      <c r="B19" s="5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0"/>
      <c r="L19" s="47"/>
      <c r="M19" s="47"/>
      <c r="N19" s="47"/>
      <c r="O19" s="47"/>
      <c r="P19" s="47"/>
      <c r="Q19" s="47"/>
      <c r="R19" s="48"/>
      <c r="S19" s="48"/>
      <c r="T19" s="48"/>
      <c r="U19" s="49"/>
      <c r="V19" s="47"/>
      <c r="W19" s="47"/>
      <c r="X19" s="47"/>
      <c r="Y19" s="50"/>
    </row>
    <row r="20" spans="1:25">
      <c r="A20" s="53" t="s">
        <v>107</v>
      </c>
      <c r="B20" s="53">
        <v>2015</v>
      </c>
      <c r="C20" s="2">
        <v>13</v>
      </c>
      <c r="D20" s="30"/>
      <c r="E20" s="30"/>
      <c r="F20" s="30"/>
      <c r="G20" s="30"/>
      <c r="H20" s="30"/>
      <c r="I20" s="30"/>
      <c r="J20" s="30"/>
      <c r="K20" s="30"/>
      <c r="L20" s="47"/>
      <c r="M20" s="47"/>
      <c r="N20" s="47"/>
      <c r="O20" s="47"/>
      <c r="P20" s="47"/>
      <c r="Q20" s="47"/>
      <c r="R20" s="48"/>
      <c r="S20" s="48"/>
      <c r="T20" s="48"/>
      <c r="U20" s="49"/>
      <c r="V20" s="47"/>
      <c r="W20" s="47"/>
      <c r="X20" s="47"/>
      <c r="Y20" s="50"/>
    </row>
    <row r="21" spans="1:25">
      <c r="A21" s="54" t="s">
        <v>107</v>
      </c>
      <c r="B21" s="5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0"/>
      <c r="L21" s="47"/>
      <c r="M21" s="47"/>
      <c r="N21" s="47"/>
      <c r="O21" s="47"/>
      <c r="P21" s="47"/>
      <c r="Q21" s="47"/>
      <c r="R21" s="48"/>
      <c r="S21" s="48"/>
      <c r="T21" s="48"/>
      <c r="U21" s="49"/>
      <c r="V21" s="47"/>
      <c r="W21" s="47"/>
      <c r="X21" s="47"/>
      <c r="Y21" s="50"/>
    </row>
    <row r="22" spans="1:25">
      <c r="A22" s="53" t="s">
        <v>107</v>
      </c>
      <c r="B22" s="5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0"/>
      <c r="L22" s="47"/>
      <c r="M22" s="47"/>
      <c r="N22" s="47"/>
      <c r="O22" s="47"/>
      <c r="P22" s="47"/>
      <c r="Q22" s="47"/>
      <c r="R22" s="48"/>
      <c r="S22" s="48"/>
      <c r="T22" s="48"/>
      <c r="U22" s="49"/>
      <c r="V22" s="47"/>
      <c r="W22" s="47"/>
      <c r="X22" s="47"/>
      <c r="Y22" s="50"/>
    </row>
    <row r="23" spans="1:25">
      <c r="A23" s="54" t="s">
        <v>107</v>
      </c>
      <c r="B23" s="53">
        <v>2015</v>
      </c>
      <c r="C23" s="2">
        <v>16</v>
      </c>
      <c r="D23" s="30"/>
      <c r="E23" s="30"/>
      <c r="F23" s="30"/>
      <c r="G23" s="30"/>
      <c r="H23" s="30"/>
      <c r="I23" s="30"/>
      <c r="J23" s="30"/>
      <c r="K23" s="30"/>
      <c r="L23" s="47"/>
      <c r="M23" s="47"/>
      <c r="N23" s="47"/>
      <c r="O23" s="47"/>
      <c r="P23" s="47"/>
      <c r="Q23" s="47"/>
      <c r="R23" s="48"/>
      <c r="S23" s="48"/>
      <c r="T23" s="48"/>
      <c r="U23" s="49"/>
      <c r="V23" s="47"/>
      <c r="W23" s="47"/>
      <c r="X23" s="47"/>
      <c r="Y23" s="50"/>
    </row>
    <row r="24" spans="1:25">
      <c r="A24" s="53" t="s">
        <v>107</v>
      </c>
      <c r="B24" s="5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0"/>
      <c r="L24" s="47"/>
      <c r="M24" s="47"/>
      <c r="N24" s="47"/>
      <c r="O24" s="47"/>
      <c r="P24" s="47"/>
      <c r="Q24" s="47"/>
      <c r="R24" s="48"/>
      <c r="S24" s="48"/>
      <c r="T24" s="48"/>
      <c r="U24" s="49"/>
      <c r="V24" s="47"/>
      <c r="W24" s="47"/>
      <c r="X24" s="47"/>
      <c r="Y24" s="50"/>
    </row>
    <row r="25" spans="1:25">
      <c r="A25" s="54" t="s">
        <v>107</v>
      </c>
      <c r="B25" s="5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0"/>
      <c r="L25" s="47"/>
      <c r="M25" s="47"/>
      <c r="N25" s="47"/>
      <c r="O25" s="47"/>
      <c r="P25" s="47"/>
      <c r="Q25" s="47"/>
      <c r="R25" s="48"/>
      <c r="S25" s="48"/>
      <c r="T25" s="48"/>
      <c r="U25" s="49"/>
      <c r="V25" s="47"/>
      <c r="W25" s="47"/>
      <c r="X25" s="47"/>
      <c r="Y25" s="50"/>
    </row>
    <row r="26" spans="1:25">
      <c r="A26" s="53" t="s">
        <v>107</v>
      </c>
      <c r="B26" s="53">
        <v>2015</v>
      </c>
      <c r="C26" s="2">
        <v>19</v>
      </c>
      <c r="D26" s="30"/>
      <c r="E26" s="30"/>
      <c r="F26" s="30"/>
      <c r="G26" s="30"/>
      <c r="H26" s="30"/>
      <c r="I26" s="30"/>
      <c r="J26" s="30"/>
      <c r="K26" s="30"/>
      <c r="L26" s="47"/>
      <c r="M26" s="47"/>
      <c r="N26" s="47"/>
      <c r="O26" s="47"/>
      <c r="P26" s="47"/>
      <c r="Q26" s="47"/>
      <c r="R26" s="48"/>
      <c r="S26" s="48"/>
      <c r="T26" s="48"/>
      <c r="U26" s="49"/>
      <c r="V26" s="47"/>
      <c r="W26" s="47"/>
      <c r="X26" s="47"/>
      <c r="Y26" s="50"/>
    </row>
    <row r="27" spans="1:25">
      <c r="A27" s="54" t="s">
        <v>107</v>
      </c>
      <c r="B27" s="5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0"/>
      <c r="L27" s="47"/>
      <c r="M27" s="47"/>
      <c r="N27" s="47"/>
      <c r="O27" s="47"/>
      <c r="P27" s="47"/>
      <c r="Q27" s="47"/>
      <c r="R27" s="48"/>
      <c r="S27" s="48"/>
      <c r="T27" s="48"/>
      <c r="U27" s="49"/>
      <c r="V27" s="47"/>
      <c r="W27" s="47"/>
      <c r="X27" s="47"/>
      <c r="Y27" s="50"/>
    </row>
    <row r="28" spans="1:25">
      <c r="A28" s="53" t="s">
        <v>107</v>
      </c>
      <c r="B28" s="5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0"/>
      <c r="L28" s="47"/>
      <c r="M28" s="47"/>
      <c r="N28" s="47"/>
      <c r="O28" s="47"/>
      <c r="P28" s="47"/>
      <c r="Q28" s="47"/>
      <c r="R28" s="48"/>
      <c r="S28" s="48"/>
      <c r="T28" s="48"/>
      <c r="U28" s="49"/>
      <c r="V28" s="47"/>
      <c r="W28" s="47"/>
      <c r="X28" s="47"/>
      <c r="Y28" s="50"/>
    </row>
    <row r="29" spans="1:25">
      <c r="A29" s="54" t="s">
        <v>107</v>
      </c>
      <c r="B29" s="53">
        <v>2015</v>
      </c>
      <c r="C29" s="2">
        <v>22</v>
      </c>
      <c r="D29" s="30"/>
      <c r="E29" s="30"/>
      <c r="F29" s="30"/>
      <c r="G29" s="30"/>
      <c r="H29" s="30"/>
      <c r="I29" s="30"/>
      <c r="J29" s="30"/>
      <c r="K29" s="30"/>
      <c r="L29" s="47"/>
      <c r="M29" s="47"/>
      <c r="N29" s="47"/>
      <c r="O29" s="47"/>
      <c r="P29" s="47"/>
      <c r="Q29" s="47"/>
      <c r="R29" s="48"/>
      <c r="S29" s="48"/>
      <c r="T29" s="48"/>
      <c r="U29" s="49"/>
      <c r="V29" s="47"/>
      <c r="W29" s="47"/>
      <c r="X29" s="47"/>
      <c r="Y29" s="50"/>
    </row>
    <row r="30" spans="1:25">
      <c r="A30" s="53" t="s">
        <v>107</v>
      </c>
      <c r="B30" s="5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0"/>
      <c r="L30" s="47"/>
      <c r="M30" s="47"/>
      <c r="N30" s="47"/>
      <c r="O30" s="47"/>
      <c r="P30" s="47"/>
      <c r="Q30" s="47"/>
      <c r="R30" s="48"/>
      <c r="S30" s="48"/>
      <c r="T30" s="48"/>
      <c r="U30" s="49"/>
      <c r="V30" s="47"/>
      <c r="W30" s="47"/>
      <c r="X30" s="47"/>
      <c r="Y30" s="50"/>
    </row>
    <row r="31" spans="1:25">
      <c r="A31" s="54" t="s">
        <v>107</v>
      </c>
      <c r="B31" s="5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0"/>
      <c r="L31" s="47"/>
      <c r="M31" s="47"/>
      <c r="N31" s="47"/>
      <c r="O31" s="47"/>
      <c r="P31" s="47"/>
      <c r="Q31" s="47"/>
      <c r="R31" s="48"/>
      <c r="S31" s="48"/>
      <c r="T31" s="48"/>
      <c r="U31" s="49"/>
      <c r="V31" s="47"/>
      <c r="W31" s="47"/>
      <c r="X31" s="47"/>
      <c r="Y31" s="50"/>
    </row>
    <row r="32" spans="1:25">
      <c r="A32" s="53" t="s">
        <v>107</v>
      </c>
      <c r="B32" s="53">
        <v>2015</v>
      </c>
      <c r="C32" s="2">
        <v>25</v>
      </c>
      <c r="D32" s="30"/>
      <c r="E32" s="30"/>
      <c r="F32" s="30"/>
      <c r="G32" s="30"/>
      <c r="H32" s="30"/>
      <c r="I32" s="30"/>
      <c r="J32" s="30"/>
      <c r="K32" s="30"/>
      <c r="L32" s="47"/>
      <c r="M32" s="47"/>
      <c r="N32" s="47"/>
      <c r="O32" s="47"/>
      <c r="P32" s="47"/>
      <c r="Q32" s="47"/>
      <c r="R32" s="48"/>
      <c r="S32" s="48"/>
      <c r="T32" s="48"/>
      <c r="U32" s="49"/>
      <c r="V32" s="47"/>
      <c r="W32" s="47"/>
      <c r="X32" s="47"/>
      <c r="Y32" s="50"/>
    </row>
    <row r="33" spans="1:25">
      <c r="A33" s="54" t="s">
        <v>107</v>
      </c>
      <c r="B33" s="5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0"/>
      <c r="L33" s="47"/>
      <c r="M33" s="47"/>
      <c r="N33" s="47"/>
      <c r="O33" s="47"/>
      <c r="P33" s="47"/>
      <c r="Q33" s="47"/>
      <c r="R33" s="48"/>
      <c r="S33" s="48"/>
      <c r="T33" s="48"/>
      <c r="U33" s="49"/>
      <c r="V33" s="47"/>
      <c r="W33" s="47"/>
      <c r="X33" s="47"/>
      <c r="Y33" s="50"/>
    </row>
    <row r="34" spans="1:25">
      <c r="A34" s="53" t="s">
        <v>107</v>
      </c>
      <c r="B34" s="5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0"/>
      <c r="L34" s="47"/>
      <c r="M34" s="47"/>
      <c r="N34" s="47"/>
      <c r="O34" s="47"/>
      <c r="P34" s="47"/>
      <c r="Q34" s="47"/>
      <c r="R34" s="48"/>
      <c r="S34" s="48"/>
      <c r="T34" s="48"/>
      <c r="U34" s="49"/>
      <c r="V34" s="47"/>
      <c r="W34" s="47"/>
      <c r="X34" s="47"/>
      <c r="Y34" s="50"/>
    </row>
    <row r="35" spans="1:25">
      <c r="A35" s="54" t="s">
        <v>107</v>
      </c>
      <c r="B35" s="53">
        <v>2015</v>
      </c>
      <c r="C35" s="2">
        <v>28</v>
      </c>
      <c r="D35" s="30"/>
      <c r="E35" s="30"/>
      <c r="F35" s="30"/>
      <c r="G35" s="30"/>
      <c r="H35" s="30"/>
      <c r="I35" s="30"/>
      <c r="J35" s="30"/>
      <c r="K35" s="30"/>
      <c r="L35" s="47"/>
      <c r="M35" s="47"/>
      <c r="N35" s="47"/>
      <c r="O35" s="47"/>
      <c r="P35" s="47"/>
      <c r="Q35" s="47"/>
      <c r="R35" s="48"/>
      <c r="S35" s="48"/>
      <c r="T35" s="48"/>
      <c r="U35" s="49"/>
      <c r="V35" s="47"/>
      <c r="W35" s="47"/>
      <c r="X35" s="47"/>
      <c r="Y35" s="50"/>
    </row>
    <row r="36" spans="1:25">
      <c r="A36" s="53" t="s">
        <v>107</v>
      </c>
      <c r="B36" s="5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0"/>
      <c r="L36" s="47"/>
      <c r="M36" s="47"/>
      <c r="N36" s="47"/>
      <c r="O36" s="47"/>
      <c r="P36" s="47"/>
      <c r="Q36" s="47"/>
      <c r="R36" s="48"/>
      <c r="S36" s="48"/>
      <c r="T36" s="48"/>
      <c r="U36" s="49"/>
      <c r="V36" s="47"/>
      <c r="W36" s="47"/>
      <c r="X36" s="47"/>
      <c r="Y36" s="50"/>
    </row>
    <row r="37" spans="1:25">
      <c r="A37" s="54" t="s">
        <v>107</v>
      </c>
      <c r="B37" s="5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0"/>
      <c r="L37" s="47"/>
      <c r="M37" s="47"/>
      <c r="N37" s="47"/>
      <c r="O37" s="47"/>
      <c r="P37" s="47"/>
      <c r="Q37" s="47"/>
      <c r="R37" s="48"/>
      <c r="S37" s="48"/>
      <c r="T37" s="48"/>
      <c r="U37" s="49"/>
      <c r="V37" s="47"/>
      <c r="W37" s="47"/>
      <c r="X37" s="47"/>
      <c r="Y37" s="50"/>
    </row>
    <row r="38" spans="1:25">
      <c r="A38" s="53" t="s">
        <v>107</v>
      </c>
      <c r="B38" s="53">
        <v>2015</v>
      </c>
      <c r="C38" s="2">
        <v>31</v>
      </c>
      <c r="D38" s="30"/>
      <c r="E38" s="30"/>
      <c r="F38" s="30"/>
      <c r="G38" s="30"/>
      <c r="H38" s="30"/>
      <c r="I38" s="30"/>
      <c r="J38" s="30"/>
      <c r="K38" s="30"/>
      <c r="L38" s="47"/>
      <c r="M38" s="47"/>
      <c r="N38" s="47"/>
      <c r="O38" s="47"/>
      <c r="P38" s="47"/>
      <c r="Q38" s="47"/>
      <c r="R38" s="48"/>
      <c r="S38" s="48"/>
      <c r="T38" s="48"/>
      <c r="U38" s="49"/>
      <c r="V38" s="47"/>
      <c r="W38" s="47"/>
      <c r="X38" s="47"/>
      <c r="Y38" s="50"/>
    </row>
    <row r="39" spans="1:25">
      <c r="A39" s="54" t="s">
        <v>107</v>
      </c>
      <c r="B39" s="5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0"/>
      <c r="L39" s="47"/>
      <c r="M39" s="47"/>
      <c r="N39" s="47"/>
      <c r="O39" s="47"/>
      <c r="P39" s="47"/>
      <c r="Q39" s="47"/>
      <c r="R39" s="48"/>
      <c r="S39" s="48"/>
      <c r="T39" s="48"/>
      <c r="U39" s="49"/>
      <c r="V39" s="47"/>
      <c r="W39" s="47"/>
      <c r="X39" s="47"/>
      <c r="Y39" s="50"/>
    </row>
    <row r="40" spans="1:25">
      <c r="A40" s="53" t="s">
        <v>107</v>
      </c>
      <c r="B40" s="5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0"/>
      <c r="L40" s="47"/>
      <c r="M40" s="47"/>
      <c r="N40" s="47"/>
      <c r="O40" s="47"/>
      <c r="P40" s="47"/>
      <c r="Q40" s="47"/>
      <c r="R40" s="48"/>
      <c r="S40" s="48"/>
      <c r="T40" s="48"/>
      <c r="U40" s="49"/>
      <c r="V40" s="47"/>
      <c r="W40" s="47"/>
      <c r="X40" s="47"/>
      <c r="Y40" s="50"/>
    </row>
    <row r="41" spans="1:25">
      <c r="A41" s="54" t="s">
        <v>107</v>
      </c>
      <c r="B41" s="53">
        <v>2015</v>
      </c>
      <c r="C41" s="2">
        <v>34</v>
      </c>
      <c r="D41" s="30"/>
      <c r="E41" s="30"/>
      <c r="F41" s="30"/>
      <c r="G41" s="30"/>
      <c r="H41" s="30"/>
      <c r="I41" s="30"/>
      <c r="J41" s="30"/>
      <c r="K41" s="30"/>
      <c r="L41" s="47"/>
      <c r="M41" s="47"/>
      <c r="N41" s="47"/>
      <c r="O41" s="47"/>
      <c r="P41" s="47"/>
      <c r="Q41" s="47"/>
      <c r="R41" s="48"/>
      <c r="S41" s="48"/>
      <c r="T41" s="48"/>
      <c r="U41" s="49"/>
      <c r="V41" s="47"/>
      <c r="W41" s="47"/>
      <c r="X41" s="47"/>
      <c r="Y41" s="50"/>
    </row>
    <row r="42" spans="1:25">
      <c r="A42" s="53" t="s">
        <v>107</v>
      </c>
      <c r="B42" s="5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0"/>
      <c r="L42" s="47"/>
      <c r="M42" s="47"/>
      <c r="N42" s="47"/>
      <c r="O42" s="47"/>
      <c r="P42" s="47"/>
      <c r="Q42" s="47"/>
      <c r="R42" s="48"/>
      <c r="S42" s="48"/>
      <c r="T42" s="48"/>
      <c r="U42" s="49"/>
      <c r="V42" s="47"/>
      <c r="W42" s="47"/>
      <c r="X42" s="47"/>
      <c r="Y42" s="50"/>
    </row>
    <row r="43" spans="1:25">
      <c r="A43" s="54" t="s">
        <v>107</v>
      </c>
      <c r="B43" s="5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0"/>
      <c r="L43" s="47"/>
      <c r="M43" s="47"/>
      <c r="N43" s="47"/>
      <c r="O43" s="47"/>
      <c r="P43" s="47"/>
      <c r="Q43" s="47"/>
      <c r="R43" s="48"/>
      <c r="S43" s="48"/>
      <c r="T43" s="48"/>
      <c r="U43" s="49"/>
      <c r="V43" s="47"/>
      <c r="W43" s="47"/>
      <c r="X43" s="47"/>
      <c r="Y43" s="50"/>
    </row>
    <row r="44" spans="1:25">
      <c r="A44" s="53" t="s">
        <v>107</v>
      </c>
      <c r="B44" s="53">
        <v>2015</v>
      </c>
      <c r="C44" s="2">
        <v>37</v>
      </c>
      <c r="D44" s="30"/>
      <c r="E44" s="30"/>
      <c r="F44" s="30"/>
      <c r="G44" s="30"/>
      <c r="H44" s="30"/>
      <c r="I44" s="30"/>
      <c r="J44" s="30"/>
      <c r="K44" s="30"/>
      <c r="L44" s="47"/>
      <c r="M44" s="47"/>
      <c r="N44" s="47"/>
      <c r="O44" s="47"/>
      <c r="P44" s="47"/>
      <c r="Q44" s="47"/>
      <c r="R44" s="48"/>
      <c r="S44" s="48"/>
      <c r="T44" s="48"/>
      <c r="U44" s="49"/>
      <c r="V44" s="47"/>
      <c r="W44" s="47"/>
      <c r="X44" s="47"/>
      <c r="Y44" s="50"/>
    </row>
    <row r="45" spans="1:25">
      <c r="A45" s="54" t="s">
        <v>107</v>
      </c>
      <c r="B45" s="5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0"/>
      <c r="L45" s="47"/>
      <c r="M45" s="47"/>
      <c r="N45" s="47"/>
      <c r="O45" s="47"/>
      <c r="P45" s="47"/>
      <c r="Q45" s="47"/>
      <c r="R45" s="48"/>
      <c r="S45" s="48"/>
      <c r="T45" s="48"/>
      <c r="U45" s="49"/>
      <c r="V45" s="47"/>
      <c r="W45" s="47"/>
      <c r="X45" s="47"/>
      <c r="Y45" s="50"/>
    </row>
    <row r="46" spans="1:25">
      <c r="A46" s="53" t="s">
        <v>107</v>
      </c>
      <c r="B46" s="5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0"/>
      <c r="L46" s="47"/>
      <c r="M46" s="47"/>
      <c r="N46" s="47"/>
      <c r="O46" s="47"/>
      <c r="P46" s="47"/>
      <c r="Q46" s="47"/>
      <c r="R46" s="48"/>
      <c r="S46" s="48"/>
      <c r="T46" s="48"/>
      <c r="U46" s="49"/>
      <c r="V46" s="47"/>
      <c r="W46" s="47"/>
      <c r="X46" s="47"/>
      <c r="Y46" s="50"/>
    </row>
    <row r="47" spans="1:25">
      <c r="A47" s="54" t="s">
        <v>107</v>
      </c>
      <c r="B47" s="53">
        <v>2015</v>
      </c>
      <c r="C47" s="2">
        <v>40</v>
      </c>
      <c r="D47" s="30"/>
      <c r="E47" s="30"/>
      <c r="F47" s="30"/>
      <c r="G47" s="30"/>
      <c r="H47" s="30"/>
      <c r="I47" s="30"/>
      <c r="J47" s="30"/>
      <c r="K47" s="30"/>
      <c r="L47" s="47"/>
      <c r="M47" s="47"/>
      <c r="N47" s="47"/>
      <c r="O47" s="47"/>
      <c r="P47" s="47"/>
      <c r="Q47" s="47"/>
      <c r="R47" s="48"/>
      <c r="S47" s="48"/>
      <c r="T47" s="48"/>
      <c r="U47" s="49"/>
      <c r="V47" s="47"/>
      <c r="W47" s="47"/>
      <c r="X47" s="47"/>
      <c r="Y47" s="50"/>
    </row>
    <row r="48" spans="1:25">
      <c r="A48" s="53" t="s">
        <v>107</v>
      </c>
      <c r="B48" s="5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0"/>
      <c r="L48" s="47"/>
      <c r="M48" s="47"/>
      <c r="N48" s="47"/>
      <c r="O48" s="47"/>
      <c r="P48" s="47"/>
      <c r="Q48" s="47"/>
      <c r="R48" s="48"/>
      <c r="S48" s="48"/>
      <c r="T48" s="48"/>
      <c r="U48" s="49"/>
      <c r="V48" s="47"/>
      <c r="W48" s="47"/>
      <c r="X48" s="47"/>
      <c r="Y48" s="50"/>
    </row>
    <row r="49" spans="1:25">
      <c r="A49" s="54" t="s">
        <v>107</v>
      </c>
      <c r="B49" s="5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0"/>
      <c r="L49" s="47"/>
      <c r="M49" s="47"/>
      <c r="N49" s="47"/>
      <c r="O49" s="47"/>
      <c r="P49" s="47"/>
      <c r="Q49" s="47"/>
      <c r="R49" s="48"/>
      <c r="S49" s="48"/>
      <c r="T49" s="48"/>
      <c r="U49" s="49"/>
      <c r="V49" s="47"/>
      <c r="W49" s="47"/>
      <c r="X49" s="47"/>
      <c r="Y49" s="50"/>
    </row>
    <row r="50" spans="1:25">
      <c r="A50" s="53" t="s">
        <v>107</v>
      </c>
      <c r="B50" s="53">
        <v>2015</v>
      </c>
      <c r="C50" s="2">
        <v>43</v>
      </c>
      <c r="D50" s="30"/>
      <c r="E50" s="30"/>
      <c r="F50" s="30"/>
      <c r="G50" s="30"/>
      <c r="H50" s="30"/>
      <c r="I50" s="30"/>
      <c r="J50" s="30"/>
      <c r="K50" s="30"/>
      <c r="L50" s="47"/>
      <c r="M50" s="47"/>
      <c r="N50" s="47"/>
      <c r="O50" s="47"/>
      <c r="P50" s="47"/>
      <c r="Q50" s="47"/>
      <c r="R50" s="48"/>
      <c r="S50" s="48"/>
      <c r="T50" s="48"/>
      <c r="U50" s="49"/>
      <c r="V50" s="47"/>
      <c r="W50" s="47"/>
      <c r="X50" s="47"/>
      <c r="Y50" s="50"/>
    </row>
    <row r="51" spans="1:25">
      <c r="A51" s="54" t="s">
        <v>107</v>
      </c>
      <c r="B51" s="5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0"/>
      <c r="L51" s="47"/>
      <c r="M51" s="47"/>
      <c r="N51" s="47"/>
      <c r="O51" s="47"/>
      <c r="P51" s="47"/>
      <c r="Q51" s="47"/>
      <c r="R51" s="48"/>
      <c r="S51" s="48"/>
      <c r="T51" s="48"/>
      <c r="U51" s="49"/>
      <c r="V51" s="47"/>
      <c r="W51" s="47"/>
      <c r="X51" s="47"/>
      <c r="Y51" s="50"/>
    </row>
    <row r="52" spans="1:25">
      <c r="A52" s="53" t="s">
        <v>107</v>
      </c>
      <c r="B52" s="5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0"/>
      <c r="L52" s="47"/>
      <c r="M52" s="47"/>
      <c r="N52" s="47"/>
      <c r="O52" s="47"/>
      <c r="P52" s="47"/>
      <c r="Q52" s="47"/>
      <c r="R52" s="48"/>
      <c r="S52" s="48"/>
      <c r="T52" s="48"/>
      <c r="U52" s="49"/>
      <c r="V52" s="47"/>
      <c r="W52" s="47"/>
      <c r="X52" s="47"/>
      <c r="Y52" s="50"/>
    </row>
    <row r="53" spans="1:25">
      <c r="A53" s="54" t="s">
        <v>107</v>
      </c>
      <c r="B53" s="53">
        <v>2015</v>
      </c>
      <c r="C53" s="2">
        <v>46</v>
      </c>
      <c r="D53" s="30"/>
      <c r="E53" s="30"/>
      <c r="F53" s="30"/>
      <c r="G53" s="30"/>
      <c r="H53" s="30"/>
      <c r="I53" s="30"/>
      <c r="J53" s="30"/>
      <c r="K53" s="30"/>
      <c r="L53" s="47"/>
      <c r="M53" s="47"/>
      <c r="N53" s="47"/>
      <c r="O53" s="47"/>
      <c r="P53" s="47"/>
      <c r="Q53" s="47"/>
      <c r="R53" s="48"/>
      <c r="S53" s="48"/>
      <c r="T53" s="48"/>
      <c r="U53" s="49"/>
      <c r="V53" s="47"/>
      <c r="W53" s="47"/>
      <c r="X53" s="47"/>
      <c r="Y53" s="50"/>
    </row>
    <row r="54" spans="1:25">
      <c r="A54" s="53" t="s">
        <v>107</v>
      </c>
      <c r="B54" s="5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0"/>
      <c r="L54" s="47"/>
      <c r="M54" s="47"/>
      <c r="N54" s="47"/>
      <c r="O54" s="47"/>
      <c r="P54" s="47"/>
      <c r="Q54" s="47"/>
      <c r="R54" s="48"/>
      <c r="S54" s="48"/>
      <c r="T54" s="48"/>
      <c r="U54" s="49"/>
      <c r="V54" s="47"/>
      <c r="W54" s="47"/>
      <c r="X54" s="47"/>
      <c r="Y54" s="50"/>
    </row>
    <row r="55" spans="1:25">
      <c r="A55" s="54" t="s">
        <v>107</v>
      </c>
      <c r="B55" s="5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0"/>
      <c r="L55" s="47"/>
      <c r="M55" s="47"/>
      <c r="N55" s="47"/>
      <c r="O55" s="47"/>
      <c r="P55" s="47"/>
      <c r="Q55" s="47"/>
      <c r="R55" s="48"/>
      <c r="S55" s="48"/>
      <c r="T55" s="48"/>
      <c r="U55" s="49"/>
      <c r="V55" s="47"/>
      <c r="W55" s="47"/>
      <c r="X55" s="47"/>
      <c r="Y55" s="50"/>
    </row>
    <row r="56" spans="1:25">
      <c r="A56" s="53" t="s">
        <v>107</v>
      </c>
      <c r="B56" s="53">
        <v>2015</v>
      </c>
      <c r="C56" s="2">
        <v>49</v>
      </c>
      <c r="D56" s="30"/>
      <c r="E56" s="30"/>
      <c r="F56" s="30"/>
      <c r="G56" s="30"/>
      <c r="H56" s="30"/>
      <c r="I56" s="30"/>
      <c r="J56" s="30"/>
      <c r="K56" s="30"/>
      <c r="L56" s="47"/>
      <c r="M56" s="47"/>
      <c r="N56" s="47"/>
      <c r="O56" s="47"/>
      <c r="P56" s="47"/>
      <c r="Q56" s="47"/>
      <c r="R56" s="48"/>
      <c r="S56" s="48"/>
      <c r="T56" s="48"/>
      <c r="U56" s="49"/>
      <c r="V56" s="47"/>
      <c r="W56" s="47"/>
      <c r="X56" s="47"/>
      <c r="Y56" s="50"/>
    </row>
    <row r="57" spans="1:25">
      <c r="A57" s="54" t="s">
        <v>107</v>
      </c>
      <c r="B57" s="5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0"/>
      <c r="L57" s="47"/>
      <c r="M57" s="47"/>
      <c r="N57" s="47"/>
      <c r="O57" s="47"/>
      <c r="P57" s="47"/>
      <c r="Q57" s="47"/>
      <c r="R57" s="48"/>
      <c r="S57" s="48"/>
      <c r="T57" s="48"/>
      <c r="U57" s="49"/>
      <c r="V57" s="47"/>
      <c r="W57" s="47"/>
      <c r="X57" s="47"/>
      <c r="Y57" s="50"/>
    </row>
    <row r="58" spans="1:25">
      <c r="A58" s="53" t="s">
        <v>107</v>
      </c>
      <c r="B58" s="5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0"/>
      <c r="L58" s="47"/>
      <c r="M58" s="47"/>
      <c r="N58" s="47"/>
      <c r="O58" s="47"/>
      <c r="P58" s="47"/>
      <c r="Q58" s="47"/>
      <c r="R58" s="48"/>
      <c r="S58" s="48"/>
      <c r="T58" s="48"/>
      <c r="U58" s="49"/>
      <c r="V58" s="47"/>
      <c r="W58" s="47"/>
      <c r="X58" s="47"/>
      <c r="Y58" s="50"/>
    </row>
    <row r="59" spans="1:25">
      <c r="A59" s="54" t="s">
        <v>107</v>
      </c>
      <c r="B59" s="53">
        <v>2015</v>
      </c>
      <c r="C59" s="2">
        <v>52</v>
      </c>
      <c r="D59" s="30"/>
      <c r="E59" s="30"/>
      <c r="F59" s="30"/>
      <c r="G59" s="30"/>
      <c r="H59" s="30"/>
      <c r="I59" s="30"/>
      <c r="J59" s="30"/>
      <c r="K59" s="30"/>
      <c r="L59" s="47"/>
      <c r="M59" s="47"/>
      <c r="N59" s="47"/>
      <c r="O59" s="47"/>
      <c r="P59" s="47"/>
      <c r="Q59" s="47"/>
      <c r="R59" s="48"/>
      <c r="S59" s="48"/>
      <c r="T59" s="48"/>
      <c r="U59" s="49"/>
      <c r="V59" s="47"/>
      <c r="W59" s="47"/>
      <c r="X59" s="47"/>
      <c r="Y59" s="5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baseColWidth="10" defaultColWidth="11.5" defaultRowHeight="14" x14ac:dyDescent="0"/>
  <cols>
    <col min="1" max="1" width="22.1640625" style="167" customWidth="1"/>
    <col min="2" max="2" width="11.5" style="167"/>
    <col min="3" max="3" width="9.1640625" customWidth="1"/>
    <col min="4" max="4" width="16.1640625" customWidth="1"/>
    <col min="5" max="5" width="15" customWidth="1"/>
    <col min="6" max="6" width="16.5" customWidth="1"/>
    <col min="7" max="7" width="9.5" hidden="1" customWidth="1"/>
    <col min="8" max="9" width="12.1640625" customWidth="1"/>
    <col min="10" max="10" width="13.33203125" style="167" customWidth="1"/>
    <col min="11" max="11" width="15.1640625" style="167" customWidth="1"/>
    <col min="12" max="12" width="16.33203125" customWidth="1"/>
    <col min="13" max="13" width="18.83203125" customWidth="1"/>
    <col min="14" max="14" width="17.1640625" customWidth="1"/>
    <col min="15" max="15" width="9.5" customWidth="1"/>
    <col min="16" max="16" width="12.5" customWidth="1"/>
    <col min="17" max="17" width="14.1640625" customWidth="1"/>
    <col min="18" max="18" width="11.83203125" customWidth="1"/>
    <col min="19" max="19" width="9.5" customWidth="1"/>
    <col min="20" max="21" width="14.5" style="167" customWidth="1"/>
    <col min="22" max="22" width="12.5" customWidth="1"/>
    <col min="23" max="23" width="9.5" customWidth="1"/>
    <col min="24" max="24" width="14.83203125" customWidth="1"/>
    <col min="25" max="25" width="16.33203125" customWidth="1"/>
    <col min="26" max="26" width="13.6640625" customWidth="1"/>
    <col min="27" max="27" width="15.33203125" customWidth="1"/>
    <col min="28" max="28" width="14.6640625" customWidth="1"/>
    <col min="29" max="29" width="13.6640625" customWidth="1"/>
    <col min="30" max="30" width="16.5" customWidth="1"/>
    <col min="31" max="31" width="15" customWidth="1"/>
    <col min="32" max="32" width="16.5" customWidth="1"/>
    <col min="33" max="33" width="18" customWidth="1"/>
    <col min="34" max="37" width="13.6640625" customWidth="1"/>
    <col min="38" max="38" width="17.5" customWidth="1"/>
    <col min="39" max="39" width="19.83203125" customWidth="1"/>
    <col min="40" max="40" width="15" customWidth="1"/>
    <col min="41" max="41" width="16.5" customWidth="1"/>
    <col min="42" max="43" width="15" customWidth="1"/>
    <col min="44" max="44" width="16.5" customWidth="1"/>
    <col min="45" max="45" width="18.33203125" style="167" customWidth="1"/>
    <col min="46" max="47" width="15" customWidth="1"/>
    <col min="77" max="78" width="11.5" style="253"/>
    <col min="259" max="259" width="1.6640625" customWidth="1"/>
    <col min="260" max="260" width="9.1640625" customWidth="1"/>
    <col min="261" max="261" width="9.5" customWidth="1"/>
    <col min="262" max="262" width="12.5" customWidth="1"/>
    <col min="263" max="263" width="13.1640625" customWidth="1"/>
    <col min="264" max="264" width="9.5" customWidth="1"/>
    <col min="265" max="265" width="12.1640625" customWidth="1"/>
    <col min="266" max="267" width="9.5" customWidth="1"/>
    <col min="268" max="268" width="13.1640625" customWidth="1"/>
    <col min="269" max="269" width="13.1640625" bestFit="1" customWidth="1"/>
    <col min="270" max="270" width="9.5" customWidth="1"/>
    <col min="271" max="271" width="11.5" bestFit="1" customWidth="1"/>
    <col min="272" max="274" width="9.5" customWidth="1"/>
    <col min="275" max="275" width="10.5" customWidth="1"/>
    <col min="276" max="277" width="9.5" customWidth="1"/>
    <col min="278" max="278" width="12.6640625" customWidth="1"/>
    <col min="279" max="279" width="11" customWidth="1"/>
    <col min="280" max="280" width="13.5" customWidth="1"/>
    <col min="281" max="282" width="13.6640625" customWidth="1"/>
    <col min="283" max="284" width="15" customWidth="1"/>
    <col min="285" max="291" width="13.6640625" customWidth="1"/>
    <col min="292" max="299" width="15" customWidth="1"/>
    <col min="515" max="515" width="1.6640625" customWidth="1"/>
    <col min="516" max="516" width="9.1640625" customWidth="1"/>
    <col min="517" max="517" width="9.5" customWidth="1"/>
    <col min="518" max="518" width="12.5" customWidth="1"/>
    <col min="519" max="519" width="13.1640625" customWidth="1"/>
    <col min="520" max="520" width="9.5" customWidth="1"/>
    <col min="521" max="521" width="12.1640625" customWidth="1"/>
    <col min="522" max="523" width="9.5" customWidth="1"/>
    <col min="524" max="524" width="13.1640625" customWidth="1"/>
    <col min="525" max="525" width="13.1640625" bestFit="1" customWidth="1"/>
    <col min="526" max="526" width="9.5" customWidth="1"/>
    <col min="527" max="527" width="11.5" bestFit="1" customWidth="1"/>
    <col min="528" max="530" width="9.5" customWidth="1"/>
    <col min="531" max="531" width="10.5" customWidth="1"/>
    <col min="532" max="533" width="9.5" customWidth="1"/>
    <col min="534" max="534" width="12.6640625" customWidth="1"/>
    <col min="535" max="535" width="11" customWidth="1"/>
    <col min="536" max="536" width="13.5" customWidth="1"/>
    <col min="537" max="538" width="13.6640625" customWidth="1"/>
    <col min="539" max="540" width="15" customWidth="1"/>
    <col min="541" max="547" width="13.6640625" customWidth="1"/>
    <col min="548" max="555" width="15" customWidth="1"/>
    <col min="771" max="771" width="1.6640625" customWidth="1"/>
    <col min="772" max="772" width="9.1640625" customWidth="1"/>
    <col min="773" max="773" width="9.5" customWidth="1"/>
    <col min="774" max="774" width="12.5" customWidth="1"/>
    <col min="775" max="775" width="13.1640625" customWidth="1"/>
    <col min="776" max="776" width="9.5" customWidth="1"/>
    <col min="777" max="777" width="12.1640625" customWidth="1"/>
    <col min="778" max="779" width="9.5" customWidth="1"/>
    <col min="780" max="780" width="13.1640625" customWidth="1"/>
    <col min="781" max="781" width="13.1640625" bestFit="1" customWidth="1"/>
    <col min="782" max="782" width="9.5" customWidth="1"/>
    <col min="783" max="783" width="11.5" bestFit="1" customWidth="1"/>
    <col min="784" max="786" width="9.5" customWidth="1"/>
    <col min="787" max="787" width="10.5" customWidth="1"/>
    <col min="788" max="789" width="9.5" customWidth="1"/>
    <col min="790" max="790" width="12.6640625" customWidth="1"/>
    <col min="791" max="791" width="11" customWidth="1"/>
    <col min="792" max="792" width="13.5" customWidth="1"/>
    <col min="793" max="794" width="13.6640625" customWidth="1"/>
    <col min="795" max="796" width="15" customWidth="1"/>
    <col min="797" max="803" width="13.6640625" customWidth="1"/>
    <col min="804" max="811" width="15" customWidth="1"/>
    <col min="1027" max="1027" width="1.6640625" customWidth="1"/>
    <col min="1028" max="1028" width="9.1640625" customWidth="1"/>
    <col min="1029" max="1029" width="9.5" customWidth="1"/>
    <col min="1030" max="1030" width="12.5" customWidth="1"/>
    <col min="1031" max="1031" width="13.1640625" customWidth="1"/>
    <col min="1032" max="1032" width="9.5" customWidth="1"/>
    <col min="1033" max="1033" width="12.1640625" customWidth="1"/>
    <col min="1034" max="1035" width="9.5" customWidth="1"/>
    <col min="1036" max="1036" width="13.1640625" customWidth="1"/>
    <col min="1037" max="1037" width="13.1640625" bestFit="1" customWidth="1"/>
    <col min="1038" max="1038" width="9.5" customWidth="1"/>
    <col min="1039" max="1039" width="11.5" bestFit="1" customWidth="1"/>
    <col min="1040" max="1042" width="9.5" customWidth="1"/>
    <col min="1043" max="1043" width="10.5" customWidth="1"/>
    <col min="1044" max="1045" width="9.5" customWidth="1"/>
    <col min="1046" max="1046" width="12.6640625" customWidth="1"/>
    <col min="1047" max="1047" width="11" customWidth="1"/>
    <col min="1048" max="1048" width="13.5" customWidth="1"/>
    <col min="1049" max="1050" width="13.6640625" customWidth="1"/>
    <col min="1051" max="1052" width="15" customWidth="1"/>
    <col min="1053" max="1059" width="13.6640625" customWidth="1"/>
    <col min="1060" max="1067" width="15" customWidth="1"/>
    <col min="1283" max="1283" width="1.6640625" customWidth="1"/>
    <col min="1284" max="1284" width="9.1640625" customWidth="1"/>
    <col min="1285" max="1285" width="9.5" customWidth="1"/>
    <col min="1286" max="1286" width="12.5" customWidth="1"/>
    <col min="1287" max="1287" width="13.1640625" customWidth="1"/>
    <col min="1288" max="1288" width="9.5" customWidth="1"/>
    <col min="1289" max="1289" width="12.1640625" customWidth="1"/>
    <col min="1290" max="1291" width="9.5" customWidth="1"/>
    <col min="1292" max="1292" width="13.1640625" customWidth="1"/>
    <col min="1293" max="1293" width="13.1640625" bestFit="1" customWidth="1"/>
    <col min="1294" max="1294" width="9.5" customWidth="1"/>
    <col min="1295" max="1295" width="11.5" bestFit="1" customWidth="1"/>
    <col min="1296" max="1298" width="9.5" customWidth="1"/>
    <col min="1299" max="1299" width="10.5" customWidth="1"/>
    <col min="1300" max="1301" width="9.5" customWidth="1"/>
    <col min="1302" max="1302" width="12.6640625" customWidth="1"/>
    <col min="1303" max="1303" width="11" customWidth="1"/>
    <col min="1304" max="1304" width="13.5" customWidth="1"/>
    <col min="1305" max="1306" width="13.6640625" customWidth="1"/>
    <col min="1307" max="1308" width="15" customWidth="1"/>
    <col min="1309" max="1315" width="13.6640625" customWidth="1"/>
    <col min="1316" max="1323" width="15" customWidth="1"/>
    <col min="1539" max="1539" width="1.6640625" customWidth="1"/>
    <col min="1540" max="1540" width="9.1640625" customWidth="1"/>
    <col min="1541" max="1541" width="9.5" customWidth="1"/>
    <col min="1542" max="1542" width="12.5" customWidth="1"/>
    <col min="1543" max="1543" width="13.1640625" customWidth="1"/>
    <col min="1544" max="1544" width="9.5" customWidth="1"/>
    <col min="1545" max="1545" width="12.1640625" customWidth="1"/>
    <col min="1546" max="1547" width="9.5" customWidth="1"/>
    <col min="1548" max="1548" width="13.1640625" customWidth="1"/>
    <col min="1549" max="1549" width="13.1640625" bestFit="1" customWidth="1"/>
    <col min="1550" max="1550" width="9.5" customWidth="1"/>
    <col min="1551" max="1551" width="11.5" bestFit="1" customWidth="1"/>
    <col min="1552" max="1554" width="9.5" customWidth="1"/>
    <col min="1555" max="1555" width="10.5" customWidth="1"/>
    <col min="1556" max="1557" width="9.5" customWidth="1"/>
    <col min="1558" max="1558" width="12.6640625" customWidth="1"/>
    <col min="1559" max="1559" width="11" customWidth="1"/>
    <col min="1560" max="1560" width="13.5" customWidth="1"/>
    <col min="1561" max="1562" width="13.6640625" customWidth="1"/>
    <col min="1563" max="1564" width="15" customWidth="1"/>
    <col min="1565" max="1571" width="13.6640625" customWidth="1"/>
    <col min="1572" max="1579" width="15" customWidth="1"/>
    <col min="1795" max="1795" width="1.6640625" customWidth="1"/>
    <col min="1796" max="1796" width="9.1640625" customWidth="1"/>
    <col min="1797" max="1797" width="9.5" customWidth="1"/>
    <col min="1798" max="1798" width="12.5" customWidth="1"/>
    <col min="1799" max="1799" width="13.1640625" customWidth="1"/>
    <col min="1800" max="1800" width="9.5" customWidth="1"/>
    <col min="1801" max="1801" width="12.1640625" customWidth="1"/>
    <col min="1802" max="1803" width="9.5" customWidth="1"/>
    <col min="1804" max="1804" width="13.1640625" customWidth="1"/>
    <col min="1805" max="1805" width="13.1640625" bestFit="1" customWidth="1"/>
    <col min="1806" max="1806" width="9.5" customWidth="1"/>
    <col min="1807" max="1807" width="11.5" bestFit="1" customWidth="1"/>
    <col min="1808" max="1810" width="9.5" customWidth="1"/>
    <col min="1811" max="1811" width="10.5" customWidth="1"/>
    <col min="1812" max="1813" width="9.5" customWidth="1"/>
    <col min="1814" max="1814" width="12.6640625" customWidth="1"/>
    <col min="1815" max="1815" width="11" customWidth="1"/>
    <col min="1816" max="1816" width="13.5" customWidth="1"/>
    <col min="1817" max="1818" width="13.6640625" customWidth="1"/>
    <col min="1819" max="1820" width="15" customWidth="1"/>
    <col min="1821" max="1827" width="13.6640625" customWidth="1"/>
    <col min="1828" max="1835" width="15" customWidth="1"/>
    <col min="2051" max="2051" width="1.6640625" customWidth="1"/>
    <col min="2052" max="2052" width="9.1640625" customWidth="1"/>
    <col min="2053" max="2053" width="9.5" customWidth="1"/>
    <col min="2054" max="2054" width="12.5" customWidth="1"/>
    <col min="2055" max="2055" width="13.1640625" customWidth="1"/>
    <col min="2056" max="2056" width="9.5" customWidth="1"/>
    <col min="2057" max="2057" width="12.1640625" customWidth="1"/>
    <col min="2058" max="2059" width="9.5" customWidth="1"/>
    <col min="2060" max="2060" width="13.1640625" customWidth="1"/>
    <col min="2061" max="2061" width="13.1640625" bestFit="1" customWidth="1"/>
    <col min="2062" max="2062" width="9.5" customWidth="1"/>
    <col min="2063" max="2063" width="11.5" bestFit="1" customWidth="1"/>
    <col min="2064" max="2066" width="9.5" customWidth="1"/>
    <col min="2067" max="2067" width="10.5" customWidth="1"/>
    <col min="2068" max="2069" width="9.5" customWidth="1"/>
    <col min="2070" max="2070" width="12.6640625" customWidth="1"/>
    <col min="2071" max="2071" width="11" customWidth="1"/>
    <col min="2072" max="2072" width="13.5" customWidth="1"/>
    <col min="2073" max="2074" width="13.6640625" customWidth="1"/>
    <col min="2075" max="2076" width="15" customWidth="1"/>
    <col min="2077" max="2083" width="13.6640625" customWidth="1"/>
    <col min="2084" max="2091" width="15" customWidth="1"/>
    <col min="2307" max="2307" width="1.6640625" customWidth="1"/>
    <col min="2308" max="2308" width="9.1640625" customWidth="1"/>
    <col min="2309" max="2309" width="9.5" customWidth="1"/>
    <col min="2310" max="2310" width="12.5" customWidth="1"/>
    <col min="2311" max="2311" width="13.1640625" customWidth="1"/>
    <col min="2312" max="2312" width="9.5" customWidth="1"/>
    <col min="2313" max="2313" width="12.1640625" customWidth="1"/>
    <col min="2314" max="2315" width="9.5" customWidth="1"/>
    <col min="2316" max="2316" width="13.1640625" customWidth="1"/>
    <col min="2317" max="2317" width="13.1640625" bestFit="1" customWidth="1"/>
    <col min="2318" max="2318" width="9.5" customWidth="1"/>
    <col min="2319" max="2319" width="11.5" bestFit="1" customWidth="1"/>
    <col min="2320" max="2322" width="9.5" customWidth="1"/>
    <col min="2323" max="2323" width="10.5" customWidth="1"/>
    <col min="2324" max="2325" width="9.5" customWidth="1"/>
    <col min="2326" max="2326" width="12.6640625" customWidth="1"/>
    <col min="2327" max="2327" width="11" customWidth="1"/>
    <col min="2328" max="2328" width="13.5" customWidth="1"/>
    <col min="2329" max="2330" width="13.6640625" customWidth="1"/>
    <col min="2331" max="2332" width="15" customWidth="1"/>
    <col min="2333" max="2339" width="13.6640625" customWidth="1"/>
    <col min="2340" max="2347" width="15" customWidth="1"/>
    <col min="2563" max="2563" width="1.6640625" customWidth="1"/>
    <col min="2564" max="2564" width="9.1640625" customWidth="1"/>
    <col min="2565" max="2565" width="9.5" customWidth="1"/>
    <col min="2566" max="2566" width="12.5" customWidth="1"/>
    <col min="2567" max="2567" width="13.1640625" customWidth="1"/>
    <col min="2568" max="2568" width="9.5" customWidth="1"/>
    <col min="2569" max="2569" width="12.1640625" customWidth="1"/>
    <col min="2570" max="2571" width="9.5" customWidth="1"/>
    <col min="2572" max="2572" width="13.1640625" customWidth="1"/>
    <col min="2573" max="2573" width="13.1640625" bestFit="1" customWidth="1"/>
    <col min="2574" max="2574" width="9.5" customWidth="1"/>
    <col min="2575" max="2575" width="11.5" bestFit="1" customWidth="1"/>
    <col min="2576" max="2578" width="9.5" customWidth="1"/>
    <col min="2579" max="2579" width="10.5" customWidth="1"/>
    <col min="2580" max="2581" width="9.5" customWidth="1"/>
    <col min="2582" max="2582" width="12.6640625" customWidth="1"/>
    <col min="2583" max="2583" width="11" customWidth="1"/>
    <col min="2584" max="2584" width="13.5" customWidth="1"/>
    <col min="2585" max="2586" width="13.6640625" customWidth="1"/>
    <col min="2587" max="2588" width="15" customWidth="1"/>
    <col min="2589" max="2595" width="13.6640625" customWidth="1"/>
    <col min="2596" max="2603" width="15" customWidth="1"/>
    <col min="2819" max="2819" width="1.6640625" customWidth="1"/>
    <col min="2820" max="2820" width="9.1640625" customWidth="1"/>
    <col min="2821" max="2821" width="9.5" customWidth="1"/>
    <col min="2822" max="2822" width="12.5" customWidth="1"/>
    <col min="2823" max="2823" width="13.1640625" customWidth="1"/>
    <col min="2824" max="2824" width="9.5" customWidth="1"/>
    <col min="2825" max="2825" width="12.1640625" customWidth="1"/>
    <col min="2826" max="2827" width="9.5" customWidth="1"/>
    <col min="2828" max="2828" width="13.1640625" customWidth="1"/>
    <col min="2829" max="2829" width="13.1640625" bestFit="1" customWidth="1"/>
    <col min="2830" max="2830" width="9.5" customWidth="1"/>
    <col min="2831" max="2831" width="11.5" bestFit="1" customWidth="1"/>
    <col min="2832" max="2834" width="9.5" customWidth="1"/>
    <col min="2835" max="2835" width="10.5" customWidth="1"/>
    <col min="2836" max="2837" width="9.5" customWidth="1"/>
    <col min="2838" max="2838" width="12.6640625" customWidth="1"/>
    <col min="2839" max="2839" width="11" customWidth="1"/>
    <col min="2840" max="2840" width="13.5" customWidth="1"/>
    <col min="2841" max="2842" width="13.6640625" customWidth="1"/>
    <col min="2843" max="2844" width="15" customWidth="1"/>
    <col min="2845" max="2851" width="13.6640625" customWidth="1"/>
    <col min="2852" max="2859" width="15" customWidth="1"/>
    <col min="3075" max="3075" width="1.6640625" customWidth="1"/>
    <col min="3076" max="3076" width="9.1640625" customWidth="1"/>
    <col min="3077" max="3077" width="9.5" customWidth="1"/>
    <col min="3078" max="3078" width="12.5" customWidth="1"/>
    <col min="3079" max="3079" width="13.1640625" customWidth="1"/>
    <col min="3080" max="3080" width="9.5" customWidth="1"/>
    <col min="3081" max="3081" width="12.1640625" customWidth="1"/>
    <col min="3082" max="3083" width="9.5" customWidth="1"/>
    <col min="3084" max="3084" width="13.1640625" customWidth="1"/>
    <col min="3085" max="3085" width="13.1640625" bestFit="1" customWidth="1"/>
    <col min="3086" max="3086" width="9.5" customWidth="1"/>
    <col min="3087" max="3087" width="11.5" bestFit="1" customWidth="1"/>
    <col min="3088" max="3090" width="9.5" customWidth="1"/>
    <col min="3091" max="3091" width="10.5" customWidth="1"/>
    <col min="3092" max="3093" width="9.5" customWidth="1"/>
    <col min="3094" max="3094" width="12.6640625" customWidth="1"/>
    <col min="3095" max="3095" width="11" customWidth="1"/>
    <col min="3096" max="3096" width="13.5" customWidth="1"/>
    <col min="3097" max="3098" width="13.6640625" customWidth="1"/>
    <col min="3099" max="3100" width="15" customWidth="1"/>
    <col min="3101" max="3107" width="13.6640625" customWidth="1"/>
    <col min="3108" max="3115" width="15" customWidth="1"/>
    <col min="3331" max="3331" width="1.6640625" customWidth="1"/>
    <col min="3332" max="3332" width="9.1640625" customWidth="1"/>
    <col min="3333" max="3333" width="9.5" customWidth="1"/>
    <col min="3334" max="3334" width="12.5" customWidth="1"/>
    <col min="3335" max="3335" width="13.1640625" customWidth="1"/>
    <col min="3336" max="3336" width="9.5" customWidth="1"/>
    <col min="3337" max="3337" width="12.1640625" customWidth="1"/>
    <col min="3338" max="3339" width="9.5" customWidth="1"/>
    <col min="3340" max="3340" width="13.1640625" customWidth="1"/>
    <col min="3341" max="3341" width="13.1640625" bestFit="1" customWidth="1"/>
    <col min="3342" max="3342" width="9.5" customWidth="1"/>
    <col min="3343" max="3343" width="11.5" bestFit="1" customWidth="1"/>
    <col min="3344" max="3346" width="9.5" customWidth="1"/>
    <col min="3347" max="3347" width="10.5" customWidth="1"/>
    <col min="3348" max="3349" width="9.5" customWidth="1"/>
    <col min="3350" max="3350" width="12.6640625" customWidth="1"/>
    <col min="3351" max="3351" width="11" customWidth="1"/>
    <col min="3352" max="3352" width="13.5" customWidth="1"/>
    <col min="3353" max="3354" width="13.6640625" customWidth="1"/>
    <col min="3355" max="3356" width="15" customWidth="1"/>
    <col min="3357" max="3363" width="13.6640625" customWidth="1"/>
    <col min="3364" max="3371" width="15" customWidth="1"/>
    <col min="3587" max="3587" width="1.6640625" customWidth="1"/>
    <col min="3588" max="3588" width="9.1640625" customWidth="1"/>
    <col min="3589" max="3589" width="9.5" customWidth="1"/>
    <col min="3590" max="3590" width="12.5" customWidth="1"/>
    <col min="3591" max="3591" width="13.1640625" customWidth="1"/>
    <col min="3592" max="3592" width="9.5" customWidth="1"/>
    <col min="3593" max="3593" width="12.1640625" customWidth="1"/>
    <col min="3594" max="3595" width="9.5" customWidth="1"/>
    <col min="3596" max="3596" width="13.1640625" customWidth="1"/>
    <col min="3597" max="3597" width="13.1640625" bestFit="1" customWidth="1"/>
    <col min="3598" max="3598" width="9.5" customWidth="1"/>
    <col min="3599" max="3599" width="11.5" bestFit="1" customWidth="1"/>
    <col min="3600" max="3602" width="9.5" customWidth="1"/>
    <col min="3603" max="3603" width="10.5" customWidth="1"/>
    <col min="3604" max="3605" width="9.5" customWidth="1"/>
    <col min="3606" max="3606" width="12.6640625" customWidth="1"/>
    <col min="3607" max="3607" width="11" customWidth="1"/>
    <col min="3608" max="3608" width="13.5" customWidth="1"/>
    <col min="3609" max="3610" width="13.6640625" customWidth="1"/>
    <col min="3611" max="3612" width="15" customWidth="1"/>
    <col min="3613" max="3619" width="13.6640625" customWidth="1"/>
    <col min="3620" max="3627" width="15" customWidth="1"/>
    <col min="3843" max="3843" width="1.6640625" customWidth="1"/>
    <col min="3844" max="3844" width="9.1640625" customWidth="1"/>
    <col min="3845" max="3845" width="9.5" customWidth="1"/>
    <col min="3846" max="3846" width="12.5" customWidth="1"/>
    <col min="3847" max="3847" width="13.1640625" customWidth="1"/>
    <col min="3848" max="3848" width="9.5" customWidth="1"/>
    <col min="3849" max="3849" width="12.1640625" customWidth="1"/>
    <col min="3850" max="3851" width="9.5" customWidth="1"/>
    <col min="3852" max="3852" width="13.1640625" customWidth="1"/>
    <col min="3853" max="3853" width="13.1640625" bestFit="1" customWidth="1"/>
    <col min="3854" max="3854" width="9.5" customWidth="1"/>
    <col min="3855" max="3855" width="11.5" bestFit="1" customWidth="1"/>
    <col min="3856" max="3858" width="9.5" customWidth="1"/>
    <col min="3859" max="3859" width="10.5" customWidth="1"/>
    <col min="3860" max="3861" width="9.5" customWidth="1"/>
    <col min="3862" max="3862" width="12.6640625" customWidth="1"/>
    <col min="3863" max="3863" width="11" customWidth="1"/>
    <col min="3864" max="3864" width="13.5" customWidth="1"/>
    <col min="3865" max="3866" width="13.6640625" customWidth="1"/>
    <col min="3867" max="3868" width="15" customWidth="1"/>
    <col min="3869" max="3875" width="13.6640625" customWidth="1"/>
    <col min="3876" max="3883" width="15" customWidth="1"/>
    <col min="4099" max="4099" width="1.6640625" customWidth="1"/>
    <col min="4100" max="4100" width="9.1640625" customWidth="1"/>
    <col min="4101" max="4101" width="9.5" customWidth="1"/>
    <col min="4102" max="4102" width="12.5" customWidth="1"/>
    <col min="4103" max="4103" width="13.1640625" customWidth="1"/>
    <col min="4104" max="4104" width="9.5" customWidth="1"/>
    <col min="4105" max="4105" width="12.1640625" customWidth="1"/>
    <col min="4106" max="4107" width="9.5" customWidth="1"/>
    <col min="4108" max="4108" width="13.1640625" customWidth="1"/>
    <col min="4109" max="4109" width="13.1640625" bestFit="1" customWidth="1"/>
    <col min="4110" max="4110" width="9.5" customWidth="1"/>
    <col min="4111" max="4111" width="11.5" bestFit="1" customWidth="1"/>
    <col min="4112" max="4114" width="9.5" customWidth="1"/>
    <col min="4115" max="4115" width="10.5" customWidth="1"/>
    <col min="4116" max="4117" width="9.5" customWidth="1"/>
    <col min="4118" max="4118" width="12.6640625" customWidth="1"/>
    <col min="4119" max="4119" width="11" customWidth="1"/>
    <col min="4120" max="4120" width="13.5" customWidth="1"/>
    <col min="4121" max="4122" width="13.6640625" customWidth="1"/>
    <col min="4123" max="4124" width="15" customWidth="1"/>
    <col min="4125" max="4131" width="13.6640625" customWidth="1"/>
    <col min="4132" max="4139" width="15" customWidth="1"/>
    <col min="4355" max="4355" width="1.6640625" customWidth="1"/>
    <col min="4356" max="4356" width="9.1640625" customWidth="1"/>
    <col min="4357" max="4357" width="9.5" customWidth="1"/>
    <col min="4358" max="4358" width="12.5" customWidth="1"/>
    <col min="4359" max="4359" width="13.1640625" customWidth="1"/>
    <col min="4360" max="4360" width="9.5" customWidth="1"/>
    <col min="4361" max="4361" width="12.1640625" customWidth="1"/>
    <col min="4362" max="4363" width="9.5" customWidth="1"/>
    <col min="4364" max="4364" width="13.1640625" customWidth="1"/>
    <col min="4365" max="4365" width="13.1640625" bestFit="1" customWidth="1"/>
    <col min="4366" max="4366" width="9.5" customWidth="1"/>
    <col min="4367" max="4367" width="11.5" bestFit="1" customWidth="1"/>
    <col min="4368" max="4370" width="9.5" customWidth="1"/>
    <col min="4371" max="4371" width="10.5" customWidth="1"/>
    <col min="4372" max="4373" width="9.5" customWidth="1"/>
    <col min="4374" max="4374" width="12.6640625" customWidth="1"/>
    <col min="4375" max="4375" width="11" customWidth="1"/>
    <col min="4376" max="4376" width="13.5" customWidth="1"/>
    <col min="4377" max="4378" width="13.6640625" customWidth="1"/>
    <col min="4379" max="4380" width="15" customWidth="1"/>
    <col min="4381" max="4387" width="13.6640625" customWidth="1"/>
    <col min="4388" max="4395" width="15" customWidth="1"/>
    <col min="4611" max="4611" width="1.6640625" customWidth="1"/>
    <col min="4612" max="4612" width="9.1640625" customWidth="1"/>
    <col min="4613" max="4613" width="9.5" customWidth="1"/>
    <col min="4614" max="4614" width="12.5" customWidth="1"/>
    <col min="4615" max="4615" width="13.1640625" customWidth="1"/>
    <col min="4616" max="4616" width="9.5" customWidth="1"/>
    <col min="4617" max="4617" width="12.1640625" customWidth="1"/>
    <col min="4618" max="4619" width="9.5" customWidth="1"/>
    <col min="4620" max="4620" width="13.1640625" customWidth="1"/>
    <col min="4621" max="4621" width="13.1640625" bestFit="1" customWidth="1"/>
    <col min="4622" max="4622" width="9.5" customWidth="1"/>
    <col min="4623" max="4623" width="11.5" bestFit="1" customWidth="1"/>
    <col min="4624" max="4626" width="9.5" customWidth="1"/>
    <col min="4627" max="4627" width="10.5" customWidth="1"/>
    <col min="4628" max="4629" width="9.5" customWidth="1"/>
    <col min="4630" max="4630" width="12.6640625" customWidth="1"/>
    <col min="4631" max="4631" width="11" customWidth="1"/>
    <col min="4632" max="4632" width="13.5" customWidth="1"/>
    <col min="4633" max="4634" width="13.6640625" customWidth="1"/>
    <col min="4635" max="4636" width="15" customWidth="1"/>
    <col min="4637" max="4643" width="13.6640625" customWidth="1"/>
    <col min="4644" max="4651" width="15" customWidth="1"/>
    <col min="4867" max="4867" width="1.6640625" customWidth="1"/>
    <col min="4868" max="4868" width="9.1640625" customWidth="1"/>
    <col min="4869" max="4869" width="9.5" customWidth="1"/>
    <col min="4870" max="4870" width="12.5" customWidth="1"/>
    <col min="4871" max="4871" width="13.1640625" customWidth="1"/>
    <col min="4872" max="4872" width="9.5" customWidth="1"/>
    <col min="4873" max="4873" width="12.1640625" customWidth="1"/>
    <col min="4874" max="4875" width="9.5" customWidth="1"/>
    <col min="4876" max="4876" width="13.1640625" customWidth="1"/>
    <col min="4877" max="4877" width="13.1640625" bestFit="1" customWidth="1"/>
    <col min="4878" max="4878" width="9.5" customWidth="1"/>
    <col min="4879" max="4879" width="11.5" bestFit="1" customWidth="1"/>
    <col min="4880" max="4882" width="9.5" customWidth="1"/>
    <col min="4883" max="4883" width="10.5" customWidth="1"/>
    <col min="4884" max="4885" width="9.5" customWidth="1"/>
    <col min="4886" max="4886" width="12.6640625" customWidth="1"/>
    <col min="4887" max="4887" width="11" customWidth="1"/>
    <col min="4888" max="4888" width="13.5" customWidth="1"/>
    <col min="4889" max="4890" width="13.6640625" customWidth="1"/>
    <col min="4891" max="4892" width="15" customWidth="1"/>
    <col min="4893" max="4899" width="13.6640625" customWidth="1"/>
    <col min="4900" max="4907" width="15" customWidth="1"/>
    <col min="5123" max="5123" width="1.6640625" customWidth="1"/>
    <col min="5124" max="5124" width="9.1640625" customWidth="1"/>
    <col min="5125" max="5125" width="9.5" customWidth="1"/>
    <col min="5126" max="5126" width="12.5" customWidth="1"/>
    <col min="5127" max="5127" width="13.1640625" customWidth="1"/>
    <col min="5128" max="5128" width="9.5" customWidth="1"/>
    <col min="5129" max="5129" width="12.1640625" customWidth="1"/>
    <col min="5130" max="5131" width="9.5" customWidth="1"/>
    <col min="5132" max="5132" width="13.1640625" customWidth="1"/>
    <col min="5133" max="5133" width="13.1640625" bestFit="1" customWidth="1"/>
    <col min="5134" max="5134" width="9.5" customWidth="1"/>
    <col min="5135" max="5135" width="11.5" bestFit="1" customWidth="1"/>
    <col min="5136" max="5138" width="9.5" customWidth="1"/>
    <col min="5139" max="5139" width="10.5" customWidth="1"/>
    <col min="5140" max="5141" width="9.5" customWidth="1"/>
    <col min="5142" max="5142" width="12.6640625" customWidth="1"/>
    <col min="5143" max="5143" width="11" customWidth="1"/>
    <col min="5144" max="5144" width="13.5" customWidth="1"/>
    <col min="5145" max="5146" width="13.6640625" customWidth="1"/>
    <col min="5147" max="5148" width="15" customWidth="1"/>
    <col min="5149" max="5155" width="13.6640625" customWidth="1"/>
    <col min="5156" max="5163" width="15" customWidth="1"/>
    <col min="5379" max="5379" width="1.6640625" customWidth="1"/>
    <col min="5380" max="5380" width="9.1640625" customWidth="1"/>
    <col min="5381" max="5381" width="9.5" customWidth="1"/>
    <col min="5382" max="5382" width="12.5" customWidth="1"/>
    <col min="5383" max="5383" width="13.1640625" customWidth="1"/>
    <col min="5384" max="5384" width="9.5" customWidth="1"/>
    <col min="5385" max="5385" width="12.1640625" customWidth="1"/>
    <col min="5386" max="5387" width="9.5" customWidth="1"/>
    <col min="5388" max="5388" width="13.1640625" customWidth="1"/>
    <col min="5389" max="5389" width="13.1640625" bestFit="1" customWidth="1"/>
    <col min="5390" max="5390" width="9.5" customWidth="1"/>
    <col min="5391" max="5391" width="11.5" bestFit="1" customWidth="1"/>
    <col min="5392" max="5394" width="9.5" customWidth="1"/>
    <col min="5395" max="5395" width="10.5" customWidth="1"/>
    <col min="5396" max="5397" width="9.5" customWidth="1"/>
    <col min="5398" max="5398" width="12.6640625" customWidth="1"/>
    <col min="5399" max="5399" width="11" customWidth="1"/>
    <col min="5400" max="5400" width="13.5" customWidth="1"/>
    <col min="5401" max="5402" width="13.6640625" customWidth="1"/>
    <col min="5403" max="5404" width="15" customWidth="1"/>
    <col min="5405" max="5411" width="13.6640625" customWidth="1"/>
    <col min="5412" max="5419" width="15" customWidth="1"/>
    <col min="5635" max="5635" width="1.6640625" customWidth="1"/>
    <col min="5636" max="5636" width="9.1640625" customWidth="1"/>
    <col min="5637" max="5637" width="9.5" customWidth="1"/>
    <col min="5638" max="5638" width="12.5" customWidth="1"/>
    <col min="5639" max="5639" width="13.1640625" customWidth="1"/>
    <col min="5640" max="5640" width="9.5" customWidth="1"/>
    <col min="5641" max="5641" width="12.1640625" customWidth="1"/>
    <col min="5642" max="5643" width="9.5" customWidth="1"/>
    <col min="5644" max="5644" width="13.1640625" customWidth="1"/>
    <col min="5645" max="5645" width="13.1640625" bestFit="1" customWidth="1"/>
    <col min="5646" max="5646" width="9.5" customWidth="1"/>
    <col min="5647" max="5647" width="11.5" bestFit="1" customWidth="1"/>
    <col min="5648" max="5650" width="9.5" customWidth="1"/>
    <col min="5651" max="5651" width="10.5" customWidth="1"/>
    <col min="5652" max="5653" width="9.5" customWidth="1"/>
    <col min="5654" max="5654" width="12.6640625" customWidth="1"/>
    <col min="5655" max="5655" width="11" customWidth="1"/>
    <col min="5656" max="5656" width="13.5" customWidth="1"/>
    <col min="5657" max="5658" width="13.6640625" customWidth="1"/>
    <col min="5659" max="5660" width="15" customWidth="1"/>
    <col min="5661" max="5667" width="13.6640625" customWidth="1"/>
    <col min="5668" max="5675" width="15" customWidth="1"/>
    <col min="5891" max="5891" width="1.6640625" customWidth="1"/>
    <col min="5892" max="5892" width="9.1640625" customWidth="1"/>
    <col min="5893" max="5893" width="9.5" customWidth="1"/>
    <col min="5894" max="5894" width="12.5" customWidth="1"/>
    <col min="5895" max="5895" width="13.1640625" customWidth="1"/>
    <col min="5896" max="5896" width="9.5" customWidth="1"/>
    <col min="5897" max="5897" width="12.1640625" customWidth="1"/>
    <col min="5898" max="5899" width="9.5" customWidth="1"/>
    <col min="5900" max="5900" width="13.1640625" customWidth="1"/>
    <col min="5901" max="5901" width="13.1640625" bestFit="1" customWidth="1"/>
    <col min="5902" max="5902" width="9.5" customWidth="1"/>
    <col min="5903" max="5903" width="11.5" bestFit="1" customWidth="1"/>
    <col min="5904" max="5906" width="9.5" customWidth="1"/>
    <col min="5907" max="5907" width="10.5" customWidth="1"/>
    <col min="5908" max="5909" width="9.5" customWidth="1"/>
    <col min="5910" max="5910" width="12.6640625" customWidth="1"/>
    <col min="5911" max="5911" width="11" customWidth="1"/>
    <col min="5912" max="5912" width="13.5" customWidth="1"/>
    <col min="5913" max="5914" width="13.6640625" customWidth="1"/>
    <col min="5915" max="5916" width="15" customWidth="1"/>
    <col min="5917" max="5923" width="13.6640625" customWidth="1"/>
    <col min="5924" max="5931" width="15" customWidth="1"/>
    <col min="6147" max="6147" width="1.6640625" customWidth="1"/>
    <col min="6148" max="6148" width="9.1640625" customWidth="1"/>
    <col min="6149" max="6149" width="9.5" customWidth="1"/>
    <col min="6150" max="6150" width="12.5" customWidth="1"/>
    <col min="6151" max="6151" width="13.1640625" customWidth="1"/>
    <col min="6152" max="6152" width="9.5" customWidth="1"/>
    <col min="6153" max="6153" width="12.1640625" customWidth="1"/>
    <col min="6154" max="6155" width="9.5" customWidth="1"/>
    <col min="6156" max="6156" width="13.1640625" customWidth="1"/>
    <col min="6157" max="6157" width="13.1640625" bestFit="1" customWidth="1"/>
    <col min="6158" max="6158" width="9.5" customWidth="1"/>
    <col min="6159" max="6159" width="11.5" bestFit="1" customWidth="1"/>
    <col min="6160" max="6162" width="9.5" customWidth="1"/>
    <col min="6163" max="6163" width="10.5" customWidth="1"/>
    <col min="6164" max="6165" width="9.5" customWidth="1"/>
    <col min="6166" max="6166" width="12.6640625" customWidth="1"/>
    <col min="6167" max="6167" width="11" customWidth="1"/>
    <col min="6168" max="6168" width="13.5" customWidth="1"/>
    <col min="6169" max="6170" width="13.6640625" customWidth="1"/>
    <col min="6171" max="6172" width="15" customWidth="1"/>
    <col min="6173" max="6179" width="13.6640625" customWidth="1"/>
    <col min="6180" max="6187" width="15" customWidth="1"/>
    <col min="6403" max="6403" width="1.6640625" customWidth="1"/>
    <col min="6404" max="6404" width="9.1640625" customWidth="1"/>
    <col min="6405" max="6405" width="9.5" customWidth="1"/>
    <col min="6406" max="6406" width="12.5" customWidth="1"/>
    <col min="6407" max="6407" width="13.1640625" customWidth="1"/>
    <col min="6408" max="6408" width="9.5" customWidth="1"/>
    <col min="6409" max="6409" width="12.1640625" customWidth="1"/>
    <col min="6410" max="6411" width="9.5" customWidth="1"/>
    <col min="6412" max="6412" width="13.1640625" customWidth="1"/>
    <col min="6413" max="6413" width="13.1640625" bestFit="1" customWidth="1"/>
    <col min="6414" max="6414" width="9.5" customWidth="1"/>
    <col min="6415" max="6415" width="11.5" bestFit="1" customWidth="1"/>
    <col min="6416" max="6418" width="9.5" customWidth="1"/>
    <col min="6419" max="6419" width="10.5" customWidth="1"/>
    <col min="6420" max="6421" width="9.5" customWidth="1"/>
    <col min="6422" max="6422" width="12.6640625" customWidth="1"/>
    <col min="6423" max="6423" width="11" customWidth="1"/>
    <col min="6424" max="6424" width="13.5" customWidth="1"/>
    <col min="6425" max="6426" width="13.6640625" customWidth="1"/>
    <col min="6427" max="6428" width="15" customWidth="1"/>
    <col min="6429" max="6435" width="13.6640625" customWidth="1"/>
    <col min="6436" max="6443" width="15" customWidth="1"/>
    <col min="6659" max="6659" width="1.6640625" customWidth="1"/>
    <col min="6660" max="6660" width="9.1640625" customWidth="1"/>
    <col min="6661" max="6661" width="9.5" customWidth="1"/>
    <col min="6662" max="6662" width="12.5" customWidth="1"/>
    <col min="6663" max="6663" width="13.1640625" customWidth="1"/>
    <col min="6664" max="6664" width="9.5" customWidth="1"/>
    <col min="6665" max="6665" width="12.1640625" customWidth="1"/>
    <col min="6666" max="6667" width="9.5" customWidth="1"/>
    <col min="6668" max="6668" width="13.1640625" customWidth="1"/>
    <col min="6669" max="6669" width="13.1640625" bestFit="1" customWidth="1"/>
    <col min="6670" max="6670" width="9.5" customWidth="1"/>
    <col min="6671" max="6671" width="11.5" bestFit="1" customWidth="1"/>
    <col min="6672" max="6674" width="9.5" customWidth="1"/>
    <col min="6675" max="6675" width="10.5" customWidth="1"/>
    <col min="6676" max="6677" width="9.5" customWidth="1"/>
    <col min="6678" max="6678" width="12.6640625" customWidth="1"/>
    <col min="6679" max="6679" width="11" customWidth="1"/>
    <col min="6680" max="6680" width="13.5" customWidth="1"/>
    <col min="6681" max="6682" width="13.6640625" customWidth="1"/>
    <col min="6683" max="6684" width="15" customWidth="1"/>
    <col min="6685" max="6691" width="13.6640625" customWidth="1"/>
    <col min="6692" max="6699" width="15" customWidth="1"/>
    <col min="6915" max="6915" width="1.6640625" customWidth="1"/>
    <col min="6916" max="6916" width="9.1640625" customWidth="1"/>
    <col min="6917" max="6917" width="9.5" customWidth="1"/>
    <col min="6918" max="6918" width="12.5" customWidth="1"/>
    <col min="6919" max="6919" width="13.1640625" customWidth="1"/>
    <col min="6920" max="6920" width="9.5" customWidth="1"/>
    <col min="6921" max="6921" width="12.1640625" customWidth="1"/>
    <col min="6922" max="6923" width="9.5" customWidth="1"/>
    <col min="6924" max="6924" width="13.1640625" customWidth="1"/>
    <col min="6925" max="6925" width="13.1640625" bestFit="1" customWidth="1"/>
    <col min="6926" max="6926" width="9.5" customWidth="1"/>
    <col min="6927" max="6927" width="11.5" bestFit="1" customWidth="1"/>
    <col min="6928" max="6930" width="9.5" customWidth="1"/>
    <col min="6931" max="6931" width="10.5" customWidth="1"/>
    <col min="6932" max="6933" width="9.5" customWidth="1"/>
    <col min="6934" max="6934" width="12.6640625" customWidth="1"/>
    <col min="6935" max="6935" width="11" customWidth="1"/>
    <col min="6936" max="6936" width="13.5" customWidth="1"/>
    <col min="6937" max="6938" width="13.6640625" customWidth="1"/>
    <col min="6939" max="6940" width="15" customWidth="1"/>
    <col min="6941" max="6947" width="13.6640625" customWidth="1"/>
    <col min="6948" max="6955" width="15" customWidth="1"/>
    <col min="7171" max="7171" width="1.6640625" customWidth="1"/>
    <col min="7172" max="7172" width="9.1640625" customWidth="1"/>
    <col min="7173" max="7173" width="9.5" customWidth="1"/>
    <col min="7174" max="7174" width="12.5" customWidth="1"/>
    <col min="7175" max="7175" width="13.1640625" customWidth="1"/>
    <col min="7176" max="7176" width="9.5" customWidth="1"/>
    <col min="7177" max="7177" width="12.1640625" customWidth="1"/>
    <col min="7178" max="7179" width="9.5" customWidth="1"/>
    <col min="7180" max="7180" width="13.1640625" customWidth="1"/>
    <col min="7181" max="7181" width="13.1640625" bestFit="1" customWidth="1"/>
    <col min="7182" max="7182" width="9.5" customWidth="1"/>
    <col min="7183" max="7183" width="11.5" bestFit="1" customWidth="1"/>
    <col min="7184" max="7186" width="9.5" customWidth="1"/>
    <col min="7187" max="7187" width="10.5" customWidth="1"/>
    <col min="7188" max="7189" width="9.5" customWidth="1"/>
    <col min="7190" max="7190" width="12.6640625" customWidth="1"/>
    <col min="7191" max="7191" width="11" customWidth="1"/>
    <col min="7192" max="7192" width="13.5" customWidth="1"/>
    <col min="7193" max="7194" width="13.6640625" customWidth="1"/>
    <col min="7195" max="7196" width="15" customWidth="1"/>
    <col min="7197" max="7203" width="13.6640625" customWidth="1"/>
    <col min="7204" max="7211" width="15" customWidth="1"/>
    <col min="7427" max="7427" width="1.6640625" customWidth="1"/>
    <col min="7428" max="7428" width="9.1640625" customWidth="1"/>
    <col min="7429" max="7429" width="9.5" customWidth="1"/>
    <col min="7430" max="7430" width="12.5" customWidth="1"/>
    <col min="7431" max="7431" width="13.1640625" customWidth="1"/>
    <col min="7432" max="7432" width="9.5" customWidth="1"/>
    <col min="7433" max="7433" width="12.1640625" customWidth="1"/>
    <col min="7434" max="7435" width="9.5" customWidth="1"/>
    <col min="7436" max="7436" width="13.1640625" customWidth="1"/>
    <col min="7437" max="7437" width="13.1640625" bestFit="1" customWidth="1"/>
    <col min="7438" max="7438" width="9.5" customWidth="1"/>
    <col min="7439" max="7439" width="11.5" bestFit="1" customWidth="1"/>
    <col min="7440" max="7442" width="9.5" customWidth="1"/>
    <col min="7443" max="7443" width="10.5" customWidth="1"/>
    <col min="7444" max="7445" width="9.5" customWidth="1"/>
    <col min="7446" max="7446" width="12.6640625" customWidth="1"/>
    <col min="7447" max="7447" width="11" customWidth="1"/>
    <col min="7448" max="7448" width="13.5" customWidth="1"/>
    <col min="7449" max="7450" width="13.6640625" customWidth="1"/>
    <col min="7451" max="7452" width="15" customWidth="1"/>
    <col min="7453" max="7459" width="13.6640625" customWidth="1"/>
    <col min="7460" max="7467" width="15" customWidth="1"/>
    <col min="7683" max="7683" width="1.6640625" customWidth="1"/>
    <col min="7684" max="7684" width="9.1640625" customWidth="1"/>
    <col min="7685" max="7685" width="9.5" customWidth="1"/>
    <col min="7686" max="7686" width="12.5" customWidth="1"/>
    <col min="7687" max="7687" width="13.1640625" customWidth="1"/>
    <col min="7688" max="7688" width="9.5" customWidth="1"/>
    <col min="7689" max="7689" width="12.1640625" customWidth="1"/>
    <col min="7690" max="7691" width="9.5" customWidth="1"/>
    <col min="7692" max="7692" width="13.1640625" customWidth="1"/>
    <col min="7693" max="7693" width="13.1640625" bestFit="1" customWidth="1"/>
    <col min="7694" max="7694" width="9.5" customWidth="1"/>
    <col min="7695" max="7695" width="11.5" bestFit="1" customWidth="1"/>
    <col min="7696" max="7698" width="9.5" customWidth="1"/>
    <col min="7699" max="7699" width="10.5" customWidth="1"/>
    <col min="7700" max="7701" width="9.5" customWidth="1"/>
    <col min="7702" max="7702" width="12.6640625" customWidth="1"/>
    <col min="7703" max="7703" width="11" customWidth="1"/>
    <col min="7704" max="7704" width="13.5" customWidth="1"/>
    <col min="7705" max="7706" width="13.6640625" customWidth="1"/>
    <col min="7707" max="7708" width="15" customWidth="1"/>
    <col min="7709" max="7715" width="13.6640625" customWidth="1"/>
    <col min="7716" max="7723" width="15" customWidth="1"/>
    <col min="7939" max="7939" width="1.6640625" customWidth="1"/>
    <col min="7940" max="7940" width="9.1640625" customWidth="1"/>
    <col min="7941" max="7941" width="9.5" customWidth="1"/>
    <col min="7942" max="7942" width="12.5" customWidth="1"/>
    <col min="7943" max="7943" width="13.1640625" customWidth="1"/>
    <col min="7944" max="7944" width="9.5" customWidth="1"/>
    <col min="7945" max="7945" width="12.1640625" customWidth="1"/>
    <col min="7946" max="7947" width="9.5" customWidth="1"/>
    <col min="7948" max="7948" width="13.1640625" customWidth="1"/>
    <col min="7949" max="7949" width="13.1640625" bestFit="1" customWidth="1"/>
    <col min="7950" max="7950" width="9.5" customWidth="1"/>
    <col min="7951" max="7951" width="11.5" bestFit="1" customWidth="1"/>
    <col min="7952" max="7954" width="9.5" customWidth="1"/>
    <col min="7955" max="7955" width="10.5" customWidth="1"/>
    <col min="7956" max="7957" width="9.5" customWidth="1"/>
    <col min="7958" max="7958" width="12.6640625" customWidth="1"/>
    <col min="7959" max="7959" width="11" customWidth="1"/>
    <col min="7960" max="7960" width="13.5" customWidth="1"/>
    <col min="7961" max="7962" width="13.6640625" customWidth="1"/>
    <col min="7963" max="7964" width="15" customWidth="1"/>
    <col min="7965" max="7971" width="13.6640625" customWidth="1"/>
    <col min="7972" max="7979" width="15" customWidth="1"/>
    <col min="8195" max="8195" width="1.6640625" customWidth="1"/>
    <col min="8196" max="8196" width="9.1640625" customWidth="1"/>
    <col min="8197" max="8197" width="9.5" customWidth="1"/>
    <col min="8198" max="8198" width="12.5" customWidth="1"/>
    <col min="8199" max="8199" width="13.1640625" customWidth="1"/>
    <col min="8200" max="8200" width="9.5" customWidth="1"/>
    <col min="8201" max="8201" width="12.1640625" customWidth="1"/>
    <col min="8202" max="8203" width="9.5" customWidth="1"/>
    <col min="8204" max="8204" width="13.1640625" customWidth="1"/>
    <col min="8205" max="8205" width="13.1640625" bestFit="1" customWidth="1"/>
    <col min="8206" max="8206" width="9.5" customWidth="1"/>
    <col min="8207" max="8207" width="11.5" bestFit="1" customWidth="1"/>
    <col min="8208" max="8210" width="9.5" customWidth="1"/>
    <col min="8211" max="8211" width="10.5" customWidth="1"/>
    <col min="8212" max="8213" width="9.5" customWidth="1"/>
    <col min="8214" max="8214" width="12.6640625" customWidth="1"/>
    <col min="8215" max="8215" width="11" customWidth="1"/>
    <col min="8216" max="8216" width="13.5" customWidth="1"/>
    <col min="8217" max="8218" width="13.6640625" customWidth="1"/>
    <col min="8219" max="8220" width="15" customWidth="1"/>
    <col min="8221" max="8227" width="13.6640625" customWidth="1"/>
    <col min="8228" max="8235" width="15" customWidth="1"/>
    <col min="8451" max="8451" width="1.6640625" customWidth="1"/>
    <col min="8452" max="8452" width="9.1640625" customWidth="1"/>
    <col min="8453" max="8453" width="9.5" customWidth="1"/>
    <col min="8454" max="8454" width="12.5" customWidth="1"/>
    <col min="8455" max="8455" width="13.1640625" customWidth="1"/>
    <col min="8456" max="8456" width="9.5" customWidth="1"/>
    <col min="8457" max="8457" width="12.1640625" customWidth="1"/>
    <col min="8458" max="8459" width="9.5" customWidth="1"/>
    <col min="8460" max="8460" width="13.1640625" customWidth="1"/>
    <col min="8461" max="8461" width="13.1640625" bestFit="1" customWidth="1"/>
    <col min="8462" max="8462" width="9.5" customWidth="1"/>
    <col min="8463" max="8463" width="11.5" bestFit="1" customWidth="1"/>
    <col min="8464" max="8466" width="9.5" customWidth="1"/>
    <col min="8467" max="8467" width="10.5" customWidth="1"/>
    <col min="8468" max="8469" width="9.5" customWidth="1"/>
    <col min="8470" max="8470" width="12.6640625" customWidth="1"/>
    <col min="8471" max="8471" width="11" customWidth="1"/>
    <col min="8472" max="8472" width="13.5" customWidth="1"/>
    <col min="8473" max="8474" width="13.6640625" customWidth="1"/>
    <col min="8475" max="8476" width="15" customWidth="1"/>
    <col min="8477" max="8483" width="13.6640625" customWidth="1"/>
    <col min="8484" max="8491" width="15" customWidth="1"/>
    <col min="8707" max="8707" width="1.6640625" customWidth="1"/>
    <col min="8708" max="8708" width="9.1640625" customWidth="1"/>
    <col min="8709" max="8709" width="9.5" customWidth="1"/>
    <col min="8710" max="8710" width="12.5" customWidth="1"/>
    <col min="8711" max="8711" width="13.1640625" customWidth="1"/>
    <col min="8712" max="8712" width="9.5" customWidth="1"/>
    <col min="8713" max="8713" width="12.1640625" customWidth="1"/>
    <col min="8714" max="8715" width="9.5" customWidth="1"/>
    <col min="8716" max="8716" width="13.1640625" customWidth="1"/>
    <col min="8717" max="8717" width="13.1640625" bestFit="1" customWidth="1"/>
    <col min="8718" max="8718" width="9.5" customWidth="1"/>
    <col min="8719" max="8719" width="11.5" bestFit="1" customWidth="1"/>
    <col min="8720" max="8722" width="9.5" customWidth="1"/>
    <col min="8723" max="8723" width="10.5" customWidth="1"/>
    <col min="8724" max="8725" width="9.5" customWidth="1"/>
    <col min="8726" max="8726" width="12.6640625" customWidth="1"/>
    <col min="8727" max="8727" width="11" customWidth="1"/>
    <col min="8728" max="8728" width="13.5" customWidth="1"/>
    <col min="8729" max="8730" width="13.6640625" customWidth="1"/>
    <col min="8731" max="8732" width="15" customWidth="1"/>
    <col min="8733" max="8739" width="13.6640625" customWidth="1"/>
    <col min="8740" max="8747" width="15" customWidth="1"/>
    <col min="8963" max="8963" width="1.6640625" customWidth="1"/>
    <col min="8964" max="8964" width="9.1640625" customWidth="1"/>
    <col min="8965" max="8965" width="9.5" customWidth="1"/>
    <col min="8966" max="8966" width="12.5" customWidth="1"/>
    <col min="8967" max="8967" width="13.1640625" customWidth="1"/>
    <col min="8968" max="8968" width="9.5" customWidth="1"/>
    <col min="8969" max="8969" width="12.1640625" customWidth="1"/>
    <col min="8970" max="8971" width="9.5" customWidth="1"/>
    <col min="8972" max="8972" width="13.1640625" customWidth="1"/>
    <col min="8973" max="8973" width="13.1640625" bestFit="1" customWidth="1"/>
    <col min="8974" max="8974" width="9.5" customWidth="1"/>
    <col min="8975" max="8975" width="11.5" bestFit="1" customWidth="1"/>
    <col min="8976" max="8978" width="9.5" customWidth="1"/>
    <col min="8979" max="8979" width="10.5" customWidth="1"/>
    <col min="8980" max="8981" width="9.5" customWidth="1"/>
    <col min="8982" max="8982" width="12.6640625" customWidth="1"/>
    <col min="8983" max="8983" width="11" customWidth="1"/>
    <col min="8984" max="8984" width="13.5" customWidth="1"/>
    <col min="8985" max="8986" width="13.6640625" customWidth="1"/>
    <col min="8987" max="8988" width="15" customWidth="1"/>
    <col min="8989" max="8995" width="13.6640625" customWidth="1"/>
    <col min="8996" max="9003" width="15" customWidth="1"/>
    <col min="9219" max="9219" width="1.6640625" customWidth="1"/>
    <col min="9220" max="9220" width="9.1640625" customWidth="1"/>
    <col min="9221" max="9221" width="9.5" customWidth="1"/>
    <col min="9222" max="9222" width="12.5" customWidth="1"/>
    <col min="9223" max="9223" width="13.1640625" customWidth="1"/>
    <col min="9224" max="9224" width="9.5" customWidth="1"/>
    <col min="9225" max="9225" width="12.1640625" customWidth="1"/>
    <col min="9226" max="9227" width="9.5" customWidth="1"/>
    <col min="9228" max="9228" width="13.1640625" customWidth="1"/>
    <col min="9229" max="9229" width="13.1640625" bestFit="1" customWidth="1"/>
    <col min="9230" max="9230" width="9.5" customWidth="1"/>
    <col min="9231" max="9231" width="11.5" bestFit="1" customWidth="1"/>
    <col min="9232" max="9234" width="9.5" customWidth="1"/>
    <col min="9235" max="9235" width="10.5" customWidth="1"/>
    <col min="9236" max="9237" width="9.5" customWidth="1"/>
    <col min="9238" max="9238" width="12.6640625" customWidth="1"/>
    <col min="9239" max="9239" width="11" customWidth="1"/>
    <col min="9240" max="9240" width="13.5" customWidth="1"/>
    <col min="9241" max="9242" width="13.6640625" customWidth="1"/>
    <col min="9243" max="9244" width="15" customWidth="1"/>
    <col min="9245" max="9251" width="13.6640625" customWidth="1"/>
    <col min="9252" max="9259" width="15" customWidth="1"/>
    <col min="9475" max="9475" width="1.6640625" customWidth="1"/>
    <col min="9476" max="9476" width="9.1640625" customWidth="1"/>
    <col min="9477" max="9477" width="9.5" customWidth="1"/>
    <col min="9478" max="9478" width="12.5" customWidth="1"/>
    <col min="9479" max="9479" width="13.1640625" customWidth="1"/>
    <col min="9480" max="9480" width="9.5" customWidth="1"/>
    <col min="9481" max="9481" width="12.1640625" customWidth="1"/>
    <col min="9482" max="9483" width="9.5" customWidth="1"/>
    <col min="9484" max="9484" width="13.1640625" customWidth="1"/>
    <col min="9485" max="9485" width="13.1640625" bestFit="1" customWidth="1"/>
    <col min="9486" max="9486" width="9.5" customWidth="1"/>
    <col min="9487" max="9487" width="11.5" bestFit="1" customWidth="1"/>
    <col min="9488" max="9490" width="9.5" customWidth="1"/>
    <col min="9491" max="9491" width="10.5" customWidth="1"/>
    <col min="9492" max="9493" width="9.5" customWidth="1"/>
    <col min="9494" max="9494" width="12.6640625" customWidth="1"/>
    <col min="9495" max="9495" width="11" customWidth="1"/>
    <col min="9496" max="9496" width="13.5" customWidth="1"/>
    <col min="9497" max="9498" width="13.6640625" customWidth="1"/>
    <col min="9499" max="9500" width="15" customWidth="1"/>
    <col min="9501" max="9507" width="13.6640625" customWidth="1"/>
    <col min="9508" max="9515" width="15" customWidth="1"/>
    <col min="9731" max="9731" width="1.6640625" customWidth="1"/>
    <col min="9732" max="9732" width="9.1640625" customWidth="1"/>
    <col min="9733" max="9733" width="9.5" customWidth="1"/>
    <col min="9734" max="9734" width="12.5" customWidth="1"/>
    <col min="9735" max="9735" width="13.1640625" customWidth="1"/>
    <col min="9736" max="9736" width="9.5" customWidth="1"/>
    <col min="9737" max="9737" width="12.1640625" customWidth="1"/>
    <col min="9738" max="9739" width="9.5" customWidth="1"/>
    <col min="9740" max="9740" width="13.1640625" customWidth="1"/>
    <col min="9741" max="9741" width="13.1640625" bestFit="1" customWidth="1"/>
    <col min="9742" max="9742" width="9.5" customWidth="1"/>
    <col min="9743" max="9743" width="11.5" bestFit="1" customWidth="1"/>
    <col min="9744" max="9746" width="9.5" customWidth="1"/>
    <col min="9747" max="9747" width="10.5" customWidth="1"/>
    <col min="9748" max="9749" width="9.5" customWidth="1"/>
    <col min="9750" max="9750" width="12.6640625" customWidth="1"/>
    <col min="9751" max="9751" width="11" customWidth="1"/>
    <col min="9752" max="9752" width="13.5" customWidth="1"/>
    <col min="9753" max="9754" width="13.6640625" customWidth="1"/>
    <col min="9755" max="9756" width="15" customWidth="1"/>
    <col min="9757" max="9763" width="13.6640625" customWidth="1"/>
    <col min="9764" max="9771" width="15" customWidth="1"/>
    <col min="9987" max="9987" width="1.6640625" customWidth="1"/>
    <col min="9988" max="9988" width="9.1640625" customWidth="1"/>
    <col min="9989" max="9989" width="9.5" customWidth="1"/>
    <col min="9990" max="9990" width="12.5" customWidth="1"/>
    <col min="9991" max="9991" width="13.1640625" customWidth="1"/>
    <col min="9992" max="9992" width="9.5" customWidth="1"/>
    <col min="9993" max="9993" width="12.1640625" customWidth="1"/>
    <col min="9994" max="9995" width="9.5" customWidth="1"/>
    <col min="9996" max="9996" width="13.1640625" customWidth="1"/>
    <col min="9997" max="9997" width="13.1640625" bestFit="1" customWidth="1"/>
    <col min="9998" max="9998" width="9.5" customWidth="1"/>
    <col min="9999" max="9999" width="11.5" bestFit="1" customWidth="1"/>
    <col min="10000" max="10002" width="9.5" customWidth="1"/>
    <col min="10003" max="10003" width="10.5" customWidth="1"/>
    <col min="10004" max="10005" width="9.5" customWidth="1"/>
    <col min="10006" max="10006" width="12.6640625" customWidth="1"/>
    <col min="10007" max="10007" width="11" customWidth="1"/>
    <col min="10008" max="10008" width="13.5" customWidth="1"/>
    <col min="10009" max="10010" width="13.6640625" customWidth="1"/>
    <col min="10011" max="10012" width="15" customWidth="1"/>
    <col min="10013" max="10019" width="13.6640625" customWidth="1"/>
    <col min="10020" max="10027" width="15" customWidth="1"/>
    <col min="10243" max="10243" width="1.6640625" customWidth="1"/>
    <col min="10244" max="10244" width="9.1640625" customWidth="1"/>
    <col min="10245" max="10245" width="9.5" customWidth="1"/>
    <col min="10246" max="10246" width="12.5" customWidth="1"/>
    <col min="10247" max="10247" width="13.1640625" customWidth="1"/>
    <col min="10248" max="10248" width="9.5" customWidth="1"/>
    <col min="10249" max="10249" width="12.1640625" customWidth="1"/>
    <col min="10250" max="10251" width="9.5" customWidth="1"/>
    <col min="10252" max="10252" width="13.1640625" customWidth="1"/>
    <col min="10253" max="10253" width="13.1640625" bestFit="1" customWidth="1"/>
    <col min="10254" max="10254" width="9.5" customWidth="1"/>
    <col min="10255" max="10255" width="11.5" bestFit="1" customWidth="1"/>
    <col min="10256" max="10258" width="9.5" customWidth="1"/>
    <col min="10259" max="10259" width="10.5" customWidth="1"/>
    <col min="10260" max="10261" width="9.5" customWidth="1"/>
    <col min="10262" max="10262" width="12.6640625" customWidth="1"/>
    <col min="10263" max="10263" width="11" customWidth="1"/>
    <col min="10264" max="10264" width="13.5" customWidth="1"/>
    <col min="10265" max="10266" width="13.6640625" customWidth="1"/>
    <col min="10267" max="10268" width="15" customWidth="1"/>
    <col min="10269" max="10275" width="13.6640625" customWidth="1"/>
    <col min="10276" max="10283" width="15" customWidth="1"/>
    <col min="10499" max="10499" width="1.6640625" customWidth="1"/>
    <col min="10500" max="10500" width="9.1640625" customWidth="1"/>
    <col min="10501" max="10501" width="9.5" customWidth="1"/>
    <col min="10502" max="10502" width="12.5" customWidth="1"/>
    <col min="10503" max="10503" width="13.1640625" customWidth="1"/>
    <col min="10504" max="10504" width="9.5" customWidth="1"/>
    <col min="10505" max="10505" width="12.1640625" customWidth="1"/>
    <col min="10506" max="10507" width="9.5" customWidth="1"/>
    <col min="10508" max="10508" width="13.1640625" customWidth="1"/>
    <col min="10509" max="10509" width="13.1640625" bestFit="1" customWidth="1"/>
    <col min="10510" max="10510" width="9.5" customWidth="1"/>
    <col min="10511" max="10511" width="11.5" bestFit="1" customWidth="1"/>
    <col min="10512" max="10514" width="9.5" customWidth="1"/>
    <col min="10515" max="10515" width="10.5" customWidth="1"/>
    <col min="10516" max="10517" width="9.5" customWidth="1"/>
    <col min="10518" max="10518" width="12.6640625" customWidth="1"/>
    <col min="10519" max="10519" width="11" customWidth="1"/>
    <col min="10520" max="10520" width="13.5" customWidth="1"/>
    <col min="10521" max="10522" width="13.6640625" customWidth="1"/>
    <col min="10523" max="10524" width="15" customWidth="1"/>
    <col min="10525" max="10531" width="13.6640625" customWidth="1"/>
    <col min="10532" max="10539" width="15" customWidth="1"/>
    <col min="10755" max="10755" width="1.6640625" customWidth="1"/>
    <col min="10756" max="10756" width="9.1640625" customWidth="1"/>
    <col min="10757" max="10757" width="9.5" customWidth="1"/>
    <col min="10758" max="10758" width="12.5" customWidth="1"/>
    <col min="10759" max="10759" width="13.1640625" customWidth="1"/>
    <col min="10760" max="10760" width="9.5" customWidth="1"/>
    <col min="10761" max="10761" width="12.1640625" customWidth="1"/>
    <col min="10762" max="10763" width="9.5" customWidth="1"/>
    <col min="10764" max="10764" width="13.1640625" customWidth="1"/>
    <col min="10765" max="10765" width="13.1640625" bestFit="1" customWidth="1"/>
    <col min="10766" max="10766" width="9.5" customWidth="1"/>
    <col min="10767" max="10767" width="11.5" bestFit="1" customWidth="1"/>
    <col min="10768" max="10770" width="9.5" customWidth="1"/>
    <col min="10771" max="10771" width="10.5" customWidth="1"/>
    <col min="10772" max="10773" width="9.5" customWidth="1"/>
    <col min="10774" max="10774" width="12.6640625" customWidth="1"/>
    <col min="10775" max="10775" width="11" customWidth="1"/>
    <col min="10776" max="10776" width="13.5" customWidth="1"/>
    <col min="10777" max="10778" width="13.6640625" customWidth="1"/>
    <col min="10779" max="10780" width="15" customWidth="1"/>
    <col min="10781" max="10787" width="13.6640625" customWidth="1"/>
    <col min="10788" max="10795" width="15" customWidth="1"/>
    <col min="11011" max="11011" width="1.6640625" customWidth="1"/>
    <col min="11012" max="11012" width="9.1640625" customWidth="1"/>
    <col min="11013" max="11013" width="9.5" customWidth="1"/>
    <col min="11014" max="11014" width="12.5" customWidth="1"/>
    <col min="11015" max="11015" width="13.1640625" customWidth="1"/>
    <col min="11016" max="11016" width="9.5" customWidth="1"/>
    <col min="11017" max="11017" width="12.1640625" customWidth="1"/>
    <col min="11018" max="11019" width="9.5" customWidth="1"/>
    <col min="11020" max="11020" width="13.1640625" customWidth="1"/>
    <col min="11021" max="11021" width="13.1640625" bestFit="1" customWidth="1"/>
    <col min="11022" max="11022" width="9.5" customWidth="1"/>
    <col min="11023" max="11023" width="11.5" bestFit="1" customWidth="1"/>
    <col min="11024" max="11026" width="9.5" customWidth="1"/>
    <col min="11027" max="11027" width="10.5" customWidth="1"/>
    <col min="11028" max="11029" width="9.5" customWidth="1"/>
    <col min="11030" max="11030" width="12.6640625" customWidth="1"/>
    <col min="11031" max="11031" width="11" customWidth="1"/>
    <col min="11032" max="11032" width="13.5" customWidth="1"/>
    <col min="11033" max="11034" width="13.6640625" customWidth="1"/>
    <col min="11035" max="11036" width="15" customWidth="1"/>
    <col min="11037" max="11043" width="13.6640625" customWidth="1"/>
    <col min="11044" max="11051" width="15" customWidth="1"/>
    <col min="11267" max="11267" width="1.6640625" customWidth="1"/>
    <col min="11268" max="11268" width="9.1640625" customWidth="1"/>
    <col min="11269" max="11269" width="9.5" customWidth="1"/>
    <col min="11270" max="11270" width="12.5" customWidth="1"/>
    <col min="11271" max="11271" width="13.1640625" customWidth="1"/>
    <col min="11272" max="11272" width="9.5" customWidth="1"/>
    <col min="11273" max="11273" width="12.1640625" customWidth="1"/>
    <col min="11274" max="11275" width="9.5" customWidth="1"/>
    <col min="11276" max="11276" width="13.1640625" customWidth="1"/>
    <col min="11277" max="11277" width="13.1640625" bestFit="1" customWidth="1"/>
    <col min="11278" max="11278" width="9.5" customWidth="1"/>
    <col min="11279" max="11279" width="11.5" bestFit="1" customWidth="1"/>
    <col min="11280" max="11282" width="9.5" customWidth="1"/>
    <col min="11283" max="11283" width="10.5" customWidth="1"/>
    <col min="11284" max="11285" width="9.5" customWidth="1"/>
    <col min="11286" max="11286" width="12.6640625" customWidth="1"/>
    <col min="11287" max="11287" width="11" customWidth="1"/>
    <col min="11288" max="11288" width="13.5" customWidth="1"/>
    <col min="11289" max="11290" width="13.6640625" customWidth="1"/>
    <col min="11291" max="11292" width="15" customWidth="1"/>
    <col min="11293" max="11299" width="13.6640625" customWidth="1"/>
    <col min="11300" max="11307" width="15" customWidth="1"/>
    <col min="11523" max="11523" width="1.6640625" customWidth="1"/>
    <col min="11524" max="11524" width="9.1640625" customWidth="1"/>
    <col min="11525" max="11525" width="9.5" customWidth="1"/>
    <col min="11526" max="11526" width="12.5" customWidth="1"/>
    <col min="11527" max="11527" width="13.1640625" customWidth="1"/>
    <col min="11528" max="11528" width="9.5" customWidth="1"/>
    <col min="11529" max="11529" width="12.1640625" customWidth="1"/>
    <col min="11530" max="11531" width="9.5" customWidth="1"/>
    <col min="11532" max="11532" width="13.1640625" customWidth="1"/>
    <col min="11533" max="11533" width="13.1640625" bestFit="1" customWidth="1"/>
    <col min="11534" max="11534" width="9.5" customWidth="1"/>
    <col min="11535" max="11535" width="11.5" bestFit="1" customWidth="1"/>
    <col min="11536" max="11538" width="9.5" customWidth="1"/>
    <col min="11539" max="11539" width="10.5" customWidth="1"/>
    <col min="11540" max="11541" width="9.5" customWidth="1"/>
    <col min="11542" max="11542" width="12.6640625" customWidth="1"/>
    <col min="11543" max="11543" width="11" customWidth="1"/>
    <col min="11544" max="11544" width="13.5" customWidth="1"/>
    <col min="11545" max="11546" width="13.6640625" customWidth="1"/>
    <col min="11547" max="11548" width="15" customWidth="1"/>
    <col min="11549" max="11555" width="13.6640625" customWidth="1"/>
    <col min="11556" max="11563" width="15" customWidth="1"/>
    <col min="11779" max="11779" width="1.6640625" customWidth="1"/>
    <col min="11780" max="11780" width="9.1640625" customWidth="1"/>
    <col min="11781" max="11781" width="9.5" customWidth="1"/>
    <col min="11782" max="11782" width="12.5" customWidth="1"/>
    <col min="11783" max="11783" width="13.1640625" customWidth="1"/>
    <col min="11784" max="11784" width="9.5" customWidth="1"/>
    <col min="11785" max="11785" width="12.1640625" customWidth="1"/>
    <col min="11786" max="11787" width="9.5" customWidth="1"/>
    <col min="11788" max="11788" width="13.1640625" customWidth="1"/>
    <col min="11789" max="11789" width="13.1640625" bestFit="1" customWidth="1"/>
    <col min="11790" max="11790" width="9.5" customWidth="1"/>
    <col min="11791" max="11791" width="11.5" bestFit="1" customWidth="1"/>
    <col min="11792" max="11794" width="9.5" customWidth="1"/>
    <col min="11795" max="11795" width="10.5" customWidth="1"/>
    <col min="11796" max="11797" width="9.5" customWidth="1"/>
    <col min="11798" max="11798" width="12.6640625" customWidth="1"/>
    <col min="11799" max="11799" width="11" customWidth="1"/>
    <col min="11800" max="11800" width="13.5" customWidth="1"/>
    <col min="11801" max="11802" width="13.6640625" customWidth="1"/>
    <col min="11803" max="11804" width="15" customWidth="1"/>
    <col min="11805" max="11811" width="13.6640625" customWidth="1"/>
    <col min="11812" max="11819" width="15" customWidth="1"/>
    <col min="12035" max="12035" width="1.6640625" customWidth="1"/>
    <col min="12036" max="12036" width="9.1640625" customWidth="1"/>
    <col min="12037" max="12037" width="9.5" customWidth="1"/>
    <col min="12038" max="12038" width="12.5" customWidth="1"/>
    <col min="12039" max="12039" width="13.1640625" customWidth="1"/>
    <col min="12040" max="12040" width="9.5" customWidth="1"/>
    <col min="12041" max="12041" width="12.1640625" customWidth="1"/>
    <col min="12042" max="12043" width="9.5" customWidth="1"/>
    <col min="12044" max="12044" width="13.1640625" customWidth="1"/>
    <col min="12045" max="12045" width="13.1640625" bestFit="1" customWidth="1"/>
    <col min="12046" max="12046" width="9.5" customWidth="1"/>
    <col min="12047" max="12047" width="11.5" bestFit="1" customWidth="1"/>
    <col min="12048" max="12050" width="9.5" customWidth="1"/>
    <col min="12051" max="12051" width="10.5" customWidth="1"/>
    <col min="12052" max="12053" width="9.5" customWidth="1"/>
    <col min="12054" max="12054" width="12.6640625" customWidth="1"/>
    <col min="12055" max="12055" width="11" customWidth="1"/>
    <col min="12056" max="12056" width="13.5" customWidth="1"/>
    <col min="12057" max="12058" width="13.6640625" customWidth="1"/>
    <col min="12059" max="12060" width="15" customWidth="1"/>
    <col min="12061" max="12067" width="13.6640625" customWidth="1"/>
    <col min="12068" max="12075" width="15" customWidth="1"/>
    <col min="12291" max="12291" width="1.6640625" customWidth="1"/>
    <col min="12292" max="12292" width="9.1640625" customWidth="1"/>
    <col min="12293" max="12293" width="9.5" customWidth="1"/>
    <col min="12294" max="12294" width="12.5" customWidth="1"/>
    <col min="12295" max="12295" width="13.1640625" customWidth="1"/>
    <col min="12296" max="12296" width="9.5" customWidth="1"/>
    <col min="12297" max="12297" width="12.1640625" customWidth="1"/>
    <col min="12298" max="12299" width="9.5" customWidth="1"/>
    <col min="12300" max="12300" width="13.1640625" customWidth="1"/>
    <col min="12301" max="12301" width="13.1640625" bestFit="1" customWidth="1"/>
    <col min="12302" max="12302" width="9.5" customWidth="1"/>
    <col min="12303" max="12303" width="11.5" bestFit="1" customWidth="1"/>
    <col min="12304" max="12306" width="9.5" customWidth="1"/>
    <col min="12307" max="12307" width="10.5" customWidth="1"/>
    <col min="12308" max="12309" width="9.5" customWidth="1"/>
    <col min="12310" max="12310" width="12.6640625" customWidth="1"/>
    <col min="12311" max="12311" width="11" customWidth="1"/>
    <col min="12312" max="12312" width="13.5" customWidth="1"/>
    <col min="12313" max="12314" width="13.6640625" customWidth="1"/>
    <col min="12315" max="12316" width="15" customWidth="1"/>
    <col min="12317" max="12323" width="13.6640625" customWidth="1"/>
    <col min="12324" max="12331" width="15" customWidth="1"/>
    <col min="12547" max="12547" width="1.6640625" customWidth="1"/>
    <col min="12548" max="12548" width="9.1640625" customWidth="1"/>
    <col min="12549" max="12549" width="9.5" customWidth="1"/>
    <col min="12550" max="12550" width="12.5" customWidth="1"/>
    <col min="12551" max="12551" width="13.1640625" customWidth="1"/>
    <col min="12552" max="12552" width="9.5" customWidth="1"/>
    <col min="12553" max="12553" width="12.1640625" customWidth="1"/>
    <col min="12554" max="12555" width="9.5" customWidth="1"/>
    <col min="12556" max="12556" width="13.1640625" customWidth="1"/>
    <col min="12557" max="12557" width="13.1640625" bestFit="1" customWidth="1"/>
    <col min="12558" max="12558" width="9.5" customWidth="1"/>
    <col min="12559" max="12559" width="11.5" bestFit="1" customWidth="1"/>
    <col min="12560" max="12562" width="9.5" customWidth="1"/>
    <col min="12563" max="12563" width="10.5" customWidth="1"/>
    <col min="12564" max="12565" width="9.5" customWidth="1"/>
    <col min="12566" max="12566" width="12.6640625" customWidth="1"/>
    <col min="12567" max="12567" width="11" customWidth="1"/>
    <col min="12568" max="12568" width="13.5" customWidth="1"/>
    <col min="12569" max="12570" width="13.6640625" customWidth="1"/>
    <col min="12571" max="12572" width="15" customWidth="1"/>
    <col min="12573" max="12579" width="13.6640625" customWidth="1"/>
    <col min="12580" max="12587" width="15" customWidth="1"/>
    <col min="12803" max="12803" width="1.6640625" customWidth="1"/>
    <col min="12804" max="12804" width="9.1640625" customWidth="1"/>
    <col min="12805" max="12805" width="9.5" customWidth="1"/>
    <col min="12806" max="12806" width="12.5" customWidth="1"/>
    <col min="12807" max="12807" width="13.1640625" customWidth="1"/>
    <col min="12808" max="12808" width="9.5" customWidth="1"/>
    <col min="12809" max="12809" width="12.1640625" customWidth="1"/>
    <col min="12810" max="12811" width="9.5" customWidth="1"/>
    <col min="12812" max="12812" width="13.1640625" customWidth="1"/>
    <col min="12813" max="12813" width="13.1640625" bestFit="1" customWidth="1"/>
    <col min="12814" max="12814" width="9.5" customWidth="1"/>
    <col min="12815" max="12815" width="11.5" bestFit="1" customWidth="1"/>
    <col min="12816" max="12818" width="9.5" customWidth="1"/>
    <col min="12819" max="12819" width="10.5" customWidth="1"/>
    <col min="12820" max="12821" width="9.5" customWidth="1"/>
    <col min="12822" max="12822" width="12.6640625" customWidth="1"/>
    <col min="12823" max="12823" width="11" customWidth="1"/>
    <col min="12824" max="12824" width="13.5" customWidth="1"/>
    <col min="12825" max="12826" width="13.6640625" customWidth="1"/>
    <col min="12827" max="12828" width="15" customWidth="1"/>
    <col min="12829" max="12835" width="13.6640625" customWidth="1"/>
    <col min="12836" max="12843" width="15" customWidth="1"/>
    <col min="13059" max="13059" width="1.6640625" customWidth="1"/>
    <col min="13060" max="13060" width="9.1640625" customWidth="1"/>
    <col min="13061" max="13061" width="9.5" customWidth="1"/>
    <col min="13062" max="13062" width="12.5" customWidth="1"/>
    <col min="13063" max="13063" width="13.1640625" customWidth="1"/>
    <col min="13064" max="13064" width="9.5" customWidth="1"/>
    <col min="13065" max="13065" width="12.1640625" customWidth="1"/>
    <col min="13066" max="13067" width="9.5" customWidth="1"/>
    <col min="13068" max="13068" width="13.1640625" customWidth="1"/>
    <col min="13069" max="13069" width="13.1640625" bestFit="1" customWidth="1"/>
    <col min="13070" max="13070" width="9.5" customWidth="1"/>
    <col min="13071" max="13071" width="11.5" bestFit="1" customWidth="1"/>
    <col min="13072" max="13074" width="9.5" customWidth="1"/>
    <col min="13075" max="13075" width="10.5" customWidth="1"/>
    <col min="13076" max="13077" width="9.5" customWidth="1"/>
    <col min="13078" max="13078" width="12.6640625" customWidth="1"/>
    <col min="13079" max="13079" width="11" customWidth="1"/>
    <col min="13080" max="13080" width="13.5" customWidth="1"/>
    <col min="13081" max="13082" width="13.6640625" customWidth="1"/>
    <col min="13083" max="13084" width="15" customWidth="1"/>
    <col min="13085" max="13091" width="13.6640625" customWidth="1"/>
    <col min="13092" max="13099" width="15" customWidth="1"/>
    <col min="13315" max="13315" width="1.6640625" customWidth="1"/>
    <col min="13316" max="13316" width="9.1640625" customWidth="1"/>
    <col min="13317" max="13317" width="9.5" customWidth="1"/>
    <col min="13318" max="13318" width="12.5" customWidth="1"/>
    <col min="13319" max="13319" width="13.1640625" customWidth="1"/>
    <col min="13320" max="13320" width="9.5" customWidth="1"/>
    <col min="13321" max="13321" width="12.1640625" customWidth="1"/>
    <col min="13322" max="13323" width="9.5" customWidth="1"/>
    <col min="13324" max="13324" width="13.1640625" customWidth="1"/>
    <col min="13325" max="13325" width="13.1640625" bestFit="1" customWidth="1"/>
    <col min="13326" max="13326" width="9.5" customWidth="1"/>
    <col min="13327" max="13327" width="11.5" bestFit="1" customWidth="1"/>
    <col min="13328" max="13330" width="9.5" customWidth="1"/>
    <col min="13331" max="13331" width="10.5" customWidth="1"/>
    <col min="13332" max="13333" width="9.5" customWidth="1"/>
    <col min="13334" max="13334" width="12.6640625" customWidth="1"/>
    <col min="13335" max="13335" width="11" customWidth="1"/>
    <col min="13336" max="13336" width="13.5" customWidth="1"/>
    <col min="13337" max="13338" width="13.6640625" customWidth="1"/>
    <col min="13339" max="13340" width="15" customWidth="1"/>
    <col min="13341" max="13347" width="13.6640625" customWidth="1"/>
    <col min="13348" max="13355" width="15" customWidth="1"/>
    <col min="13571" max="13571" width="1.6640625" customWidth="1"/>
    <col min="13572" max="13572" width="9.1640625" customWidth="1"/>
    <col min="13573" max="13573" width="9.5" customWidth="1"/>
    <col min="13574" max="13574" width="12.5" customWidth="1"/>
    <col min="13575" max="13575" width="13.1640625" customWidth="1"/>
    <col min="13576" max="13576" width="9.5" customWidth="1"/>
    <col min="13577" max="13577" width="12.1640625" customWidth="1"/>
    <col min="13578" max="13579" width="9.5" customWidth="1"/>
    <col min="13580" max="13580" width="13.1640625" customWidth="1"/>
    <col min="13581" max="13581" width="13.1640625" bestFit="1" customWidth="1"/>
    <col min="13582" max="13582" width="9.5" customWidth="1"/>
    <col min="13583" max="13583" width="11.5" bestFit="1" customWidth="1"/>
    <col min="13584" max="13586" width="9.5" customWidth="1"/>
    <col min="13587" max="13587" width="10.5" customWidth="1"/>
    <col min="13588" max="13589" width="9.5" customWidth="1"/>
    <col min="13590" max="13590" width="12.6640625" customWidth="1"/>
    <col min="13591" max="13591" width="11" customWidth="1"/>
    <col min="13592" max="13592" width="13.5" customWidth="1"/>
    <col min="13593" max="13594" width="13.6640625" customWidth="1"/>
    <col min="13595" max="13596" width="15" customWidth="1"/>
    <col min="13597" max="13603" width="13.6640625" customWidth="1"/>
    <col min="13604" max="13611" width="15" customWidth="1"/>
    <col min="13827" max="13827" width="1.6640625" customWidth="1"/>
    <col min="13828" max="13828" width="9.1640625" customWidth="1"/>
    <col min="13829" max="13829" width="9.5" customWidth="1"/>
    <col min="13830" max="13830" width="12.5" customWidth="1"/>
    <col min="13831" max="13831" width="13.1640625" customWidth="1"/>
    <col min="13832" max="13832" width="9.5" customWidth="1"/>
    <col min="13833" max="13833" width="12.1640625" customWidth="1"/>
    <col min="13834" max="13835" width="9.5" customWidth="1"/>
    <col min="13836" max="13836" width="13.1640625" customWidth="1"/>
    <col min="13837" max="13837" width="13.1640625" bestFit="1" customWidth="1"/>
    <col min="13838" max="13838" width="9.5" customWidth="1"/>
    <col min="13839" max="13839" width="11.5" bestFit="1" customWidth="1"/>
    <col min="13840" max="13842" width="9.5" customWidth="1"/>
    <col min="13843" max="13843" width="10.5" customWidth="1"/>
    <col min="13844" max="13845" width="9.5" customWidth="1"/>
    <col min="13846" max="13846" width="12.6640625" customWidth="1"/>
    <col min="13847" max="13847" width="11" customWidth="1"/>
    <col min="13848" max="13848" width="13.5" customWidth="1"/>
    <col min="13849" max="13850" width="13.6640625" customWidth="1"/>
    <col min="13851" max="13852" width="15" customWidth="1"/>
    <col min="13853" max="13859" width="13.6640625" customWidth="1"/>
    <col min="13860" max="13867" width="15" customWidth="1"/>
    <col min="14083" max="14083" width="1.6640625" customWidth="1"/>
    <col min="14084" max="14084" width="9.1640625" customWidth="1"/>
    <col min="14085" max="14085" width="9.5" customWidth="1"/>
    <col min="14086" max="14086" width="12.5" customWidth="1"/>
    <col min="14087" max="14087" width="13.1640625" customWidth="1"/>
    <col min="14088" max="14088" width="9.5" customWidth="1"/>
    <col min="14089" max="14089" width="12.1640625" customWidth="1"/>
    <col min="14090" max="14091" width="9.5" customWidth="1"/>
    <col min="14092" max="14092" width="13.1640625" customWidth="1"/>
    <col min="14093" max="14093" width="13.1640625" bestFit="1" customWidth="1"/>
    <col min="14094" max="14094" width="9.5" customWidth="1"/>
    <col min="14095" max="14095" width="11.5" bestFit="1" customWidth="1"/>
    <col min="14096" max="14098" width="9.5" customWidth="1"/>
    <col min="14099" max="14099" width="10.5" customWidth="1"/>
    <col min="14100" max="14101" width="9.5" customWidth="1"/>
    <col min="14102" max="14102" width="12.6640625" customWidth="1"/>
    <col min="14103" max="14103" width="11" customWidth="1"/>
    <col min="14104" max="14104" width="13.5" customWidth="1"/>
    <col min="14105" max="14106" width="13.6640625" customWidth="1"/>
    <col min="14107" max="14108" width="15" customWidth="1"/>
    <col min="14109" max="14115" width="13.6640625" customWidth="1"/>
    <col min="14116" max="14123" width="15" customWidth="1"/>
    <col min="14339" max="14339" width="1.6640625" customWidth="1"/>
    <col min="14340" max="14340" width="9.1640625" customWidth="1"/>
    <col min="14341" max="14341" width="9.5" customWidth="1"/>
    <col min="14342" max="14342" width="12.5" customWidth="1"/>
    <col min="14343" max="14343" width="13.1640625" customWidth="1"/>
    <col min="14344" max="14344" width="9.5" customWidth="1"/>
    <col min="14345" max="14345" width="12.1640625" customWidth="1"/>
    <col min="14346" max="14347" width="9.5" customWidth="1"/>
    <col min="14348" max="14348" width="13.1640625" customWidth="1"/>
    <col min="14349" max="14349" width="13.1640625" bestFit="1" customWidth="1"/>
    <col min="14350" max="14350" width="9.5" customWidth="1"/>
    <col min="14351" max="14351" width="11.5" bestFit="1" customWidth="1"/>
    <col min="14352" max="14354" width="9.5" customWidth="1"/>
    <col min="14355" max="14355" width="10.5" customWidth="1"/>
    <col min="14356" max="14357" width="9.5" customWidth="1"/>
    <col min="14358" max="14358" width="12.6640625" customWidth="1"/>
    <col min="14359" max="14359" width="11" customWidth="1"/>
    <col min="14360" max="14360" width="13.5" customWidth="1"/>
    <col min="14361" max="14362" width="13.6640625" customWidth="1"/>
    <col min="14363" max="14364" width="15" customWidth="1"/>
    <col min="14365" max="14371" width="13.6640625" customWidth="1"/>
    <col min="14372" max="14379" width="15" customWidth="1"/>
    <col min="14595" max="14595" width="1.6640625" customWidth="1"/>
    <col min="14596" max="14596" width="9.1640625" customWidth="1"/>
    <col min="14597" max="14597" width="9.5" customWidth="1"/>
    <col min="14598" max="14598" width="12.5" customWidth="1"/>
    <col min="14599" max="14599" width="13.1640625" customWidth="1"/>
    <col min="14600" max="14600" width="9.5" customWidth="1"/>
    <col min="14601" max="14601" width="12.1640625" customWidth="1"/>
    <col min="14602" max="14603" width="9.5" customWidth="1"/>
    <col min="14604" max="14604" width="13.1640625" customWidth="1"/>
    <col min="14605" max="14605" width="13.1640625" bestFit="1" customWidth="1"/>
    <col min="14606" max="14606" width="9.5" customWidth="1"/>
    <col min="14607" max="14607" width="11.5" bestFit="1" customWidth="1"/>
    <col min="14608" max="14610" width="9.5" customWidth="1"/>
    <col min="14611" max="14611" width="10.5" customWidth="1"/>
    <col min="14612" max="14613" width="9.5" customWidth="1"/>
    <col min="14614" max="14614" width="12.6640625" customWidth="1"/>
    <col min="14615" max="14615" width="11" customWidth="1"/>
    <col min="14616" max="14616" width="13.5" customWidth="1"/>
    <col min="14617" max="14618" width="13.6640625" customWidth="1"/>
    <col min="14619" max="14620" width="15" customWidth="1"/>
    <col min="14621" max="14627" width="13.6640625" customWidth="1"/>
    <col min="14628" max="14635" width="15" customWidth="1"/>
    <col min="14851" max="14851" width="1.6640625" customWidth="1"/>
    <col min="14852" max="14852" width="9.1640625" customWidth="1"/>
    <col min="14853" max="14853" width="9.5" customWidth="1"/>
    <col min="14854" max="14854" width="12.5" customWidth="1"/>
    <col min="14855" max="14855" width="13.1640625" customWidth="1"/>
    <col min="14856" max="14856" width="9.5" customWidth="1"/>
    <col min="14857" max="14857" width="12.1640625" customWidth="1"/>
    <col min="14858" max="14859" width="9.5" customWidth="1"/>
    <col min="14860" max="14860" width="13.1640625" customWidth="1"/>
    <col min="14861" max="14861" width="13.1640625" bestFit="1" customWidth="1"/>
    <col min="14862" max="14862" width="9.5" customWidth="1"/>
    <col min="14863" max="14863" width="11.5" bestFit="1" customWidth="1"/>
    <col min="14864" max="14866" width="9.5" customWidth="1"/>
    <col min="14867" max="14867" width="10.5" customWidth="1"/>
    <col min="14868" max="14869" width="9.5" customWidth="1"/>
    <col min="14870" max="14870" width="12.6640625" customWidth="1"/>
    <col min="14871" max="14871" width="11" customWidth="1"/>
    <col min="14872" max="14872" width="13.5" customWidth="1"/>
    <col min="14873" max="14874" width="13.6640625" customWidth="1"/>
    <col min="14875" max="14876" width="15" customWidth="1"/>
    <col min="14877" max="14883" width="13.6640625" customWidth="1"/>
    <col min="14884" max="14891" width="15" customWidth="1"/>
    <col min="15107" max="15107" width="1.6640625" customWidth="1"/>
    <col min="15108" max="15108" width="9.1640625" customWidth="1"/>
    <col min="15109" max="15109" width="9.5" customWidth="1"/>
    <col min="15110" max="15110" width="12.5" customWidth="1"/>
    <col min="15111" max="15111" width="13.1640625" customWidth="1"/>
    <col min="15112" max="15112" width="9.5" customWidth="1"/>
    <col min="15113" max="15113" width="12.1640625" customWidth="1"/>
    <col min="15114" max="15115" width="9.5" customWidth="1"/>
    <col min="15116" max="15116" width="13.1640625" customWidth="1"/>
    <col min="15117" max="15117" width="13.1640625" bestFit="1" customWidth="1"/>
    <col min="15118" max="15118" width="9.5" customWidth="1"/>
    <col min="15119" max="15119" width="11.5" bestFit="1" customWidth="1"/>
    <col min="15120" max="15122" width="9.5" customWidth="1"/>
    <col min="15123" max="15123" width="10.5" customWidth="1"/>
    <col min="15124" max="15125" width="9.5" customWidth="1"/>
    <col min="15126" max="15126" width="12.6640625" customWidth="1"/>
    <col min="15127" max="15127" width="11" customWidth="1"/>
    <col min="15128" max="15128" width="13.5" customWidth="1"/>
    <col min="15129" max="15130" width="13.6640625" customWidth="1"/>
    <col min="15131" max="15132" width="15" customWidth="1"/>
    <col min="15133" max="15139" width="13.6640625" customWidth="1"/>
    <col min="15140" max="15147" width="15" customWidth="1"/>
    <col min="15363" max="15363" width="1.6640625" customWidth="1"/>
    <col min="15364" max="15364" width="9.1640625" customWidth="1"/>
    <col min="15365" max="15365" width="9.5" customWidth="1"/>
    <col min="15366" max="15366" width="12.5" customWidth="1"/>
    <col min="15367" max="15367" width="13.1640625" customWidth="1"/>
    <col min="15368" max="15368" width="9.5" customWidth="1"/>
    <col min="15369" max="15369" width="12.1640625" customWidth="1"/>
    <col min="15370" max="15371" width="9.5" customWidth="1"/>
    <col min="15372" max="15372" width="13.1640625" customWidth="1"/>
    <col min="15373" max="15373" width="13.1640625" bestFit="1" customWidth="1"/>
    <col min="15374" max="15374" width="9.5" customWidth="1"/>
    <col min="15375" max="15375" width="11.5" bestFit="1" customWidth="1"/>
    <col min="15376" max="15378" width="9.5" customWidth="1"/>
    <col min="15379" max="15379" width="10.5" customWidth="1"/>
    <col min="15380" max="15381" width="9.5" customWidth="1"/>
    <col min="15382" max="15382" width="12.6640625" customWidth="1"/>
    <col min="15383" max="15383" width="11" customWidth="1"/>
    <col min="15384" max="15384" width="13.5" customWidth="1"/>
    <col min="15385" max="15386" width="13.6640625" customWidth="1"/>
    <col min="15387" max="15388" width="15" customWidth="1"/>
    <col min="15389" max="15395" width="13.6640625" customWidth="1"/>
    <col min="15396" max="15403" width="15" customWidth="1"/>
    <col min="15619" max="15619" width="1.6640625" customWidth="1"/>
    <col min="15620" max="15620" width="9.1640625" customWidth="1"/>
    <col min="15621" max="15621" width="9.5" customWidth="1"/>
    <col min="15622" max="15622" width="12.5" customWidth="1"/>
    <col min="15623" max="15623" width="13.1640625" customWidth="1"/>
    <col min="15624" max="15624" width="9.5" customWidth="1"/>
    <col min="15625" max="15625" width="12.1640625" customWidth="1"/>
    <col min="15626" max="15627" width="9.5" customWidth="1"/>
    <col min="15628" max="15628" width="13.1640625" customWidth="1"/>
    <col min="15629" max="15629" width="13.1640625" bestFit="1" customWidth="1"/>
    <col min="15630" max="15630" width="9.5" customWidth="1"/>
    <col min="15631" max="15631" width="11.5" bestFit="1" customWidth="1"/>
    <col min="15632" max="15634" width="9.5" customWidth="1"/>
    <col min="15635" max="15635" width="10.5" customWidth="1"/>
    <col min="15636" max="15637" width="9.5" customWidth="1"/>
    <col min="15638" max="15638" width="12.6640625" customWidth="1"/>
    <col min="15639" max="15639" width="11" customWidth="1"/>
    <col min="15640" max="15640" width="13.5" customWidth="1"/>
    <col min="15641" max="15642" width="13.6640625" customWidth="1"/>
    <col min="15643" max="15644" width="15" customWidth="1"/>
    <col min="15645" max="15651" width="13.6640625" customWidth="1"/>
    <col min="15652" max="15659" width="15" customWidth="1"/>
    <col min="15875" max="15875" width="1.6640625" customWidth="1"/>
    <col min="15876" max="15876" width="9.1640625" customWidth="1"/>
    <col min="15877" max="15877" width="9.5" customWidth="1"/>
    <col min="15878" max="15878" width="12.5" customWidth="1"/>
    <col min="15879" max="15879" width="13.1640625" customWidth="1"/>
    <col min="15880" max="15880" width="9.5" customWidth="1"/>
    <col min="15881" max="15881" width="12.1640625" customWidth="1"/>
    <col min="15882" max="15883" width="9.5" customWidth="1"/>
    <col min="15884" max="15884" width="13.1640625" customWidth="1"/>
    <col min="15885" max="15885" width="13.1640625" bestFit="1" customWidth="1"/>
    <col min="15886" max="15886" width="9.5" customWidth="1"/>
    <col min="15887" max="15887" width="11.5" bestFit="1" customWidth="1"/>
    <col min="15888" max="15890" width="9.5" customWidth="1"/>
    <col min="15891" max="15891" width="10.5" customWidth="1"/>
    <col min="15892" max="15893" width="9.5" customWidth="1"/>
    <col min="15894" max="15894" width="12.6640625" customWidth="1"/>
    <col min="15895" max="15895" width="11" customWidth="1"/>
    <col min="15896" max="15896" width="13.5" customWidth="1"/>
    <col min="15897" max="15898" width="13.6640625" customWidth="1"/>
    <col min="15899" max="15900" width="15" customWidth="1"/>
    <col min="15901" max="15907" width="13.6640625" customWidth="1"/>
    <col min="15908" max="15915" width="15" customWidth="1"/>
    <col min="16131" max="16131" width="1.6640625" customWidth="1"/>
    <col min="16132" max="16132" width="9.1640625" customWidth="1"/>
    <col min="16133" max="16133" width="9.5" customWidth="1"/>
    <col min="16134" max="16134" width="12.5" customWidth="1"/>
    <col min="16135" max="16135" width="13.1640625" customWidth="1"/>
    <col min="16136" max="16136" width="9.5" customWidth="1"/>
    <col min="16137" max="16137" width="12.1640625" customWidth="1"/>
    <col min="16138" max="16139" width="9.5" customWidth="1"/>
    <col min="16140" max="16140" width="13.1640625" customWidth="1"/>
    <col min="16141" max="16141" width="13.1640625" bestFit="1" customWidth="1"/>
    <col min="16142" max="16142" width="9.5" customWidth="1"/>
    <col min="16143" max="16143" width="11.5" bestFit="1" customWidth="1"/>
    <col min="16144" max="16146" width="9.5" customWidth="1"/>
    <col min="16147" max="16147" width="10.5" customWidth="1"/>
    <col min="16148" max="16149" width="9.5" customWidth="1"/>
    <col min="16150" max="16150" width="12.6640625" customWidth="1"/>
    <col min="16151" max="16151" width="11" customWidth="1"/>
    <col min="16152" max="16152" width="13.5" customWidth="1"/>
    <col min="16153" max="16154" width="13.6640625" customWidth="1"/>
    <col min="16155" max="16156" width="15" customWidth="1"/>
    <col min="16157" max="16163" width="13.6640625" customWidth="1"/>
    <col min="16164" max="16171" width="15" customWidth="1"/>
  </cols>
  <sheetData>
    <row r="1" spans="1:78" s="56" customFormat="1" ht="33" customHeight="1">
      <c r="A1" s="447" t="str">
        <f>Leyendas!$C$30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Bolivia - FluID - Establecimiento - Hospital MP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447"/>
      <c r="W1" s="447"/>
      <c r="X1" s="448"/>
      <c r="Y1" s="449" t="s">
        <v>351</v>
      </c>
      <c r="Z1" s="450"/>
      <c r="AA1" s="450"/>
      <c r="AB1" s="450"/>
      <c r="AC1" s="451"/>
      <c r="AD1" s="449" t="s">
        <v>352</v>
      </c>
      <c r="AE1" s="450"/>
      <c r="AF1" s="450"/>
      <c r="AG1" s="450"/>
      <c r="AH1" s="450"/>
      <c r="AI1" s="450"/>
      <c r="AJ1" s="450"/>
      <c r="AK1" s="450"/>
      <c r="AL1" s="450"/>
      <c r="AM1" s="450"/>
      <c r="AN1" s="450"/>
      <c r="AO1" s="450"/>
      <c r="AP1" s="450"/>
      <c r="AQ1" s="450"/>
      <c r="AR1" s="450"/>
      <c r="AS1" s="450"/>
      <c r="AT1" s="450"/>
      <c r="AU1" s="451"/>
      <c r="BY1" s="261"/>
      <c r="BZ1" s="261"/>
    </row>
    <row r="2" spans="1:78" s="57" customFormat="1" ht="18">
      <c r="A2" s="447" t="str">
        <f>"Vigilancia de Influenza y otros Virus Respiratorios - " &amp; Leyendas!$B$2 &amp; Leyendas!$T1</f>
        <v>Vigilancia de Influenza y otros Virus Respiratorios - IRAG, 2019 - 2020, Mes: 2020-05</v>
      </c>
      <c r="B2" s="447"/>
      <c r="C2" s="447"/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  <c r="W2" s="447"/>
      <c r="X2" s="448"/>
      <c r="Y2" s="452"/>
      <c r="Z2" s="453"/>
      <c r="AA2" s="453"/>
      <c r="AB2" s="453"/>
      <c r="AC2" s="454"/>
      <c r="AD2" s="452"/>
      <c r="AE2" s="453"/>
      <c r="AF2" s="453"/>
      <c r="AG2" s="453"/>
      <c r="AH2" s="453"/>
      <c r="AI2" s="453"/>
      <c r="AJ2" s="453"/>
      <c r="AK2" s="453"/>
      <c r="AL2" s="453"/>
      <c r="AM2" s="453"/>
      <c r="AN2" s="453"/>
      <c r="AO2" s="453"/>
      <c r="AP2" s="453"/>
      <c r="AQ2" s="453"/>
      <c r="AR2" s="453"/>
      <c r="AS2" s="453"/>
      <c r="AT2" s="453"/>
      <c r="AU2" s="454"/>
      <c r="BY2" s="262"/>
      <c r="BZ2" s="262"/>
    </row>
    <row r="3" spans="1:78" s="57" customFormat="1" ht="38.25" customHeight="1" thickBot="1">
      <c r="A3" s="460" t="s">
        <v>353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460"/>
      <c r="R3" s="460"/>
      <c r="S3" s="460"/>
      <c r="T3" s="460"/>
      <c r="U3" s="460"/>
      <c r="V3" s="460"/>
      <c r="W3" s="460"/>
      <c r="X3" s="461"/>
      <c r="Y3" s="455"/>
      <c r="Z3" s="456"/>
      <c r="AA3" s="456"/>
      <c r="AB3" s="456"/>
      <c r="AC3" s="457"/>
      <c r="AD3" s="455"/>
      <c r="AE3" s="456"/>
      <c r="AF3" s="456"/>
      <c r="AG3" s="456"/>
      <c r="AH3" s="456"/>
      <c r="AI3" s="456"/>
      <c r="AJ3" s="456"/>
      <c r="AK3" s="456"/>
      <c r="AL3" s="456"/>
      <c r="AM3" s="456"/>
      <c r="AN3" s="456"/>
      <c r="AO3" s="456"/>
      <c r="AP3" s="456"/>
      <c r="AQ3" s="456"/>
      <c r="AR3" s="456"/>
      <c r="AS3" s="456"/>
      <c r="AT3" s="456"/>
      <c r="AU3" s="457"/>
      <c r="BY3" s="262"/>
      <c r="BZ3" s="262"/>
    </row>
    <row r="4" spans="1:78" ht="42.75" customHeight="1">
      <c r="A4" s="426" t="str">
        <f>IF(Leyendas!$E$2&lt;&gt;"",Leyendas!$E$1,IF(Leyendas!$D$2&lt;&gt;"",Leyendas!$D$1,Leyendas!$C$1))</f>
        <v>Establecimiento</v>
      </c>
      <c r="B4" s="428" t="s">
        <v>12</v>
      </c>
      <c r="C4" s="428" t="s">
        <v>15</v>
      </c>
      <c r="D4" s="430" t="s">
        <v>354</v>
      </c>
      <c r="E4" s="431"/>
      <c r="F4" s="431"/>
      <c r="G4" s="431"/>
      <c r="H4" s="431"/>
      <c r="I4" s="432" t="s">
        <v>174</v>
      </c>
      <c r="J4" s="432"/>
      <c r="K4" s="432"/>
      <c r="L4" s="432"/>
      <c r="M4" s="432"/>
      <c r="N4" s="433" t="s">
        <v>175</v>
      </c>
      <c r="O4" s="433"/>
      <c r="P4" s="433"/>
      <c r="Q4" s="433"/>
      <c r="R4" s="433"/>
      <c r="S4" s="433"/>
      <c r="T4" s="433"/>
      <c r="U4" s="433"/>
      <c r="V4" s="433"/>
      <c r="W4" s="433"/>
      <c r="X4" s="434" t="s">
        <v>176</v>
      </c>
      <c r="Y4" s="436" t="s">
        <v>177</v>
      </c>
      <c r="Z4" s="424" t="s">
        <v>178</v>
      </c>
      <c r="AA4" s="424" t="s">
        <v>179</v>
      </c>
      <c r="AB4" s="424" t="s">
        <v>180</v>
      </c>
      <c r="AC4" s="438" t="s">
        <v>181</v>
      </c>
      <c r="AD4" s="436" t="s">
        <v>205</v>
      </c>
      <c r="AE4" s="440" t="s">
        <v>182</v>
      </c>
      <c r="AF4" s="442" t="s">
        <v>183</v>
      </c>
      <c r="AG4" s="444" t="s">
        <v>184</v>
      </c>
      <c r="AH4" s="445"/>
      <c r="AI4" s="445"/>
      <c r="AJ4" s="445"/>
      <c r="AK4" s="446"/>
      <c r="AL4" s="424" t="s">
        <v>355</v>
      </c>
      <c r="AM4" s="424" t="s">
        <v>185</v>
      </c>
      <c r="AN4" s="424" t="s">
        <v>186</v>
      </c>
      <c r="AO4" s="424" t="s">
        <v>187</v>
      </c>
      <c r="AP4" s="424" t="s">
        <v>188</v>
      </c>
      <c r="AQ4" s="424" t="s">
        <v>189</v>
      </c>
      <c r="AR4" s="424" t="s">
        <v>398</v>
      </c>
      <c r="AS4" s="424" t="s">
        <v>397</v>
      </c>
      <c r="AT4" s="424" t="s">
        <v>191</v>
      </c>
      <c r="AU4" s="438" t="s">
        <v>192</v>
      </c>
    </row>
    <row r="5" spans="1:78" s="55" customFormat="1" ht="60.75" customHeight="1" thickBot="1">
      <c r="A5" s="427"/>
      <c r="B5" s="429"/>
      <c r="C5" s="429"/>
      <c r="D5" s="218" t="s">
        <v>193</v>
      </c>
      <c r="E5" s="219" t="s">
        <v>194</v>
      </c>
      <c r="F5" s="220" t="s">
        <v>195</v>
      </c>
      <c r="G5" s="220" t="s">
        <v>196</v>
      </c>
      <c r="H5" s="219" t="s">
        <v>5</v>
      </c>
      <c r="I5" s="221" t="s">
        <v>197</v>
      </c>
      <c r="J5" s="221" t="s">
        <v>350</v>
      </c>
      <c r="K5" s="221" t="s">
        <v>396</v>
      </c>
      <c r="L5" s="221" t="s">
        <v>198</v>
      </c>
      <c r="M5" s="221" t="s">
        <v>199</v>
      </c>
      <c r="N5" s="222" t="s">
        <v>200</v>
      </c>
      <c r="O5" s="222" t="s">
        <v>201</v>
      </c>
      <c r="P5" s="222" t="s">
        <v>4</v>
      </c>
      <c r="Q5" s="222" t="s">
        <v>202</v>
      </c>
      <c r="R5" s="222" t="s">
        <v>203</v>
      </c>
      <c r="S5" s="222" t="s">
        <v>190</v>
      </c>
      <c r="T5" s="385" t="s">
        <v>409</v>
      </c>
      <c r="U5" s="385" t="s">
        <v>500</v>
      </c>
      <c r="V5" s="222" t="s">
        <v>191</v>
      </c>
      <c r="W5" s="240" t="s">
        <v>204</v>
      </c>
      <c r="X5" s="435"/>
      <c r="Y5" s="437"/>
      <c r="Z5" s="425"/>
      <c r="AA5" s="425"/>
      <c r="AB5" s="425"/>
      <c r="AC5" s="439"/>
      <c r="AD5" s="437"/>
      <c r="AE5" s="441"/>
      <c r="AF5" s="443"/>
      <c r="AG5" s="223" t="s">
        <v>356</v>
      </c>
      <c r="AH5" s="224" t="s">
        <v>357</v>
      </c>
      <c r="AI5" s="224" t="s">
        <v>358</v>
      </c>
      <c r="AJ5" s="223" t="s">
        <v>359</v>
      </c>
      <c r="AK5" s="223" t="s">
        <v>360</v>
      </c>
      <c r="AL5" s="425"/>
      <c r="AM5" s="425"/>
      <c r="AN5" s="425"/>
      <c r="AO5" s="425"/>
      <c r="AP5" s="425"/>
      <c r="AQ5" s="425"/>
      <c r="AR5" s="425"/>
      <c r="AS5" s="425"/>
      <c r="AT5" s="425"/>
      <c r="AU5" s="439"/>
      <c r="BY5" s="253"/>
      <c r="BZ5" s="253"/>
    </row>
    <row r="6" spans="1:78" s="56" customFormat="1" ht="16.5" customHeight="1">
      <c r="A6" s="56" t="str">
        <f>Leyendas!$C$2</f>
        <v>Bolivia</v>
      </c>
      <c r="B6" s="56">
        <f>Leyendas!$K$2</f>
        <v>2020</v>
      </c>
      <c r="C6" s="58" t="s">
        <v>206</v>
      </c>
      <c r="D6" s="194"/>
      <c r="E6" s="194"/>
      <c r="F6" s="194"/>
      <c r="G6" s="194"/>
      <c r="H6" s="194"/>
      <c r="I6" s="195"/>
      <c r="J6" s="195"/>
      <c r="K6" s="248"/>
      <c r="L6" s="195"/>
      <c r="M6" s="195"/>
      <c r="N6" s="196"/>
      <c r="O6" s="196"/>
      <c r="P6" s="196"/>
      <c r="Q6" s="196"/>
      <c r="R6" s="196"/>
      <c r="S6" s="196"/>
      <c r="T6" s="249"/>
      <c r="U6" s="383"/>
      <c r="V6" s="196"/>
      <c r="W6" s="195"/>
      <c r="X6" s="196"/>
      <c r="Y6" s="197"/>
      <c r="Z6" s="197"/>
      <c r="AA6" s="197"/>
      <c r="AB6" s="197"/>
      <c r="AC6" s="197"/>
      <c r="AD6" s="62" t="str">
        <f t="shared" ref="AD6:AD12" si="0">IF(Y6=0,"",Z6/Y6)</f>
        <v/>
      </c>
      <c r="AE6" s="62" t="str">
        <f t="shared" ref="AE6:AE12" si="1">IF(Y6=0,"",AA6/Y6)</f>
        <v/>
      </c>
      <c r="AF6" s="62" t="str">
        <f>IF(Y6=0,"",AB6/Y6)</f>
        <v/>
      </c>
      <c r="AG6" s="62" t="str">
        <f t="shared" ref="AG6:AG12" si="2">IF($AB6=0,"",D6/$AB6)</f>
        <v/>
      </c>
      <c r="AH6" s="62" t="str">
        <f t="shared" ref="AH6:AH12" si="3">IF($AB6=0,"",E6/$AB6)</f>
        <v/>
      </c>
      <c r="AI6" s="62" t="str">
        <f t="shared" ref="AI6:AI12" si="4">IF($AB6=0,"",F6/$AB6)</f>
        <v/>
      </c>
      <c r="AJ6" s="62" t="str">
        <f t="shared" ref="AJ6:AJ12" si="5">IF($AB6=0,"",G6/$AB6)</f>
        <v/>
      </c>
      <c r="AK6" s="62" t="str">
        <f>IF($AB6=0,"",H6/$AB6)</f>
        <v/>
      </c>
      <c r="AL6" s="63" t="str">
        <f>IF($Y6=0,"",AC6/$Y6)</f>
        <v/>
      </c>
      <c r="AM6" s="62" t="str">
        <f t="shared" ref="AM6:AM12" si="6">IF($Y6=0,"",N6/$Y6)</f>
        <v/>
      </c>
      <c r="AN6" s="62" t="str">
        <f t="shared" ref="AN6:AN12" si="7">IF($Y6=0,"",O6/$Y6)</f>
        <v/>
      </c>
      <c r="AO6" s="62" t="str">
        <f t="shared" ref="AO6:AO12" si="8">IF($Y6=0,"",P6/$Y6)</f>
        <v/>
      </c>
      <c r="AP6" s="62" t="str">
        <f t="shared" ref="AP6:AP12" si="9">IF($Y6=0,"",Q6/$Y6)</f>
        <v/>
      </c>
      <c r="AQ6" s="62" t="str">
        <f t="shared" ref="AQ6:AQ12" si="10">IF($Y6=0,"",R6/$Y6)</f>
        <v/>
      </c>
      <c r="AR6" s="62" t="str">
        <f t="shared" ref="AR6:AR12" si="11">IF($Y6=0,"",S6/$Y6)</f>
        <v/>
      </c>
      <c r="AS6" s="254" t="str">
        <f>IF($Y6=0,"",T6/$Y6)</f>
        <v/>
      </c>
      <c r="AT6" s="62" t="str">
        <f t="shared" ref="AT6:AT12" si="12">IF($Y6=0,"",V6/$Y6)</f>
        <v/>
      </c>
      <c r="AU6" s="62" t="str">
        <f t="shared" ref="AU6:AU12" si="13">IF($Y6=0,"",W6/$Y6)</f>
        <v/>
      </c>
      <c r="AV6" s="64"/>
      <c r="BY6" s="263">
        <f>$B6</f>
        <v>2020</v>
      </c>
      <c r="BZ6" s="263" t="str">
        <f>$C6</f>
        <v>1</v>
      </c>
    </row>
    <row r="7" spans="1:78" s="56" customFormat="1" ht="16.5" customHeight="1">
      <c r="A7" s="56" t="str">
        <f>Leyendas!$C$2</f>
        <v>Bolivia</v>
      </c>
      <c r="B7" s="56">
        <f>Leyendas!$K$2</f>
        <v>2020</v>
      </c>
      <c r="C7" s="58" t="s">
        <v>207</v>
      </c>
      <c r="D7" s="194"/>
      <c r="E7" s="194"/>
      <c r="F7" s="194"/>
      <c r="G7" s="194"/>
      <c r="H7" s="194"/>
      <c r="I7" s="195"/>
      <c r="J7" s="195"/>
      <c r="K7" s="248"/>
      <c r="L7" s="195"/>
      <c r="M7" s="195"/>
      <c r="N7" s="196"/>
      <c r="O7" s="196"/>
      <c r="P7" s="196"/>
      <c r="Q7" s="196"/>
      <c r="R7" s="196"/>
      <c r="S7" s="196"/>
      <c r="T7" s="249"/>
      <c r="U7" s="383"/>
      <c r="V7" s="196"/>
      <c r="W7" s="196"/>
      <c r="X7" s="196"/>
      <c r="Y7" s="197"/>
      <c r="Z7" s="197"/>
      <c r="AA7" s="197"/>
      <c r="AB7" s="197"/>
      <c r="AC7" s="197"/>
      <c r="AD7" s="62" t="str">
        <f t="shared" si="0"/>
        <v/>
      </c>
      <c r="AE7" s="62" t="str">
        <f t="shared" si="1"/>
        <v/>
      </c>
      <c r="AF7" s="62" t="str">
        <f t="shared" ref="AF7:AF12" si="14">IF(Y7=0,"",AB7/Y7)</f>
        <v/>
      </c>
      <c r="AG7" s="62" t="str">
        <f t="shared" si="2"/>
        <v/>
      </c>
      <c r="AH7" s="62" t="str">
        <f t="shared" si="3"/>
        <v/>
      </c>
      <c r="AI7" s="62" t="str">
        <f t="shared" si="4"/>
        <v/>
      </c>
      <c r="AJ7" s="62" t="str">
        <f t="shared" si="5"/>
        <v/>
      </c>
      <c r="AK7" s="62" t="str">
        <f t="shared" ref="AK7:AK12" si="15">IF($AB7=0,"",H7/$AB7)</f>
        <v/>
      </c>
      <c r="AL7" s="63" t="str">
        <f t="shared" ref="AL7:AL12" si="16">IF($Y7=0,"",AC7/$Y7)</f>
        <v/>
      </c>
      <c r="AM7" s="62" t="str">
        <f t="shared" si="6"/>
        <v/>
      </c>
      <c r="AN7" s="62" t="str">
        <f t="shared" si="7"/>
        <v/>
      </c>
      <c r="AO7" s="62" t="str">
        <f t="shared" si="8"/>
        <v/>
      </c>
      <c r="AP7" s="62" t="str">
        <f t="shared" si="9"/>
        <v/>
      </c>
      <c r="AQ7" s="62" t="str">
        <f t="shared" si="10"/>
        <v/>
      </c>
      <c r="AR7" s="62" t="str">
        <f t="shared" si="11"/>
        <v/>
      </c>
      <c r="AS7" s="254" t="str">
        <f t="shared" ref="AS7:AS57" si="17">IF($Y7=0,"",T7/$Y7)</f>
        <v/>
      </c>
      <c r="AT7" s="62" t="str">
        <f t="shared" si="12"/>
        <v/>
      </c>
      <c r="AU7" s="62" t="str">
        <f t="shared" si="13"/>
        <v/>
      </c>
      <c r="AV7" s="64"/>
      <c r="BY7" s="263"/>
      <c r="BZ7" s="263" t="str">
        <f t="shared" ref="BZ7:BZ57" si="18">$C7</f>
        <v>2</v>
      </c>
    </row>
    <row r="8" spans="1:78" s="56" customFormat="1" ht="16.5" customHeight="1">
      <c r="A8" s="56" t="str">
        <f>Leyendas!$C$2</f>
        <v>Bolivia</v>
      </c>
      <c r="B8" s="56">
        <f>Leyendas!$K$2</f>
        <v>2020</v>
      </c>
      <c r="C8" s="58" t="s">
        <v>208</v>
      </c>
      <c r="D8" s="194"/>
      <c r="E8" s="194"/>
      <c r="F8" s="194"/>
      <c r="G8" s="194"/>
      <c r="H8" s="194"/>
      <c r="I8" s="195"/>
      <c r="J8" s="195"/>
      <c r="K8" s="248"/>
      <c r="L8" s="195"/>
      <c r="M8" s="195"/>
      <c r="N8" s="196"/>
      <c r="O8" s="196"/>
      <c r="P8" s="196"/>
      <c r="Q8" s="196"/>
      <c r="R8" s="196"/>
      <c r="S8" s="196"/>
      <c r="T8" s="249"/>
      <c r="U8" s="383"/>
      <c r="V8" s="196"/>
      <c r="W8" s="196"/>
      <c r="X8" s="196"/>
      <c r="Y8" s="197"/>
      <c r="Z8" s="197"/>
      <c r="AA8" s="197"/>
      <c r="AB8" s="197"/>
      <c r="AC8" s="197"/>
      <c r="AD8" s="62" t="str">
        <f t="shared" si="0"/>
        <v/>
      </c>
      <c r="AE8" s="62" t="str">
        <f t="shared" si="1"/>
        <v/>
      </c>
      <c r="AF8" s="62" t="str">
        <f t="shared" si="14"/>
        <v/>
      </c>
      <c r="AG8" s="62" t="str">
        <f t="shared" si="2"/>
        <v/>
      </c>
      <c r="AH8" s="62" t="str">
        <f t="shared" si="3"/>
        <v/>
      </c>
      <c r="AI8" s="62" t="str">
        <f t="shared" si="4"/>
        <v/>
      </c>
      <c r="AJ8" s="62" t="str">
        <f t="shared" si="5"/>
        <v/>
      </c>
      <c r="AK8" s="62" t="str">
        <f t="shared" si="15"/>
        <v/>
      </c>
      <c r="AL8" s="63" t="str">
        <f t="shared" si="16"/>
        <v/>
      </c>
      <c r="AM8" s="62" t="str">
        <f t="shared" si="6"/>
        <v/>
      </c>
      <c r="AN8" s="62" t="str">
        <f t="shared" si="7"/>
        <v/>
      </c>
      <c r="AO8" s="62" t="str">
        <f t="shared" si="8"/>
        <v/>
      </c>
      <c r="AP8" s="62" t="str">
        <f t="shared" si="9"/>
        <v/>
      </c>
      <c r="AQ8" s="62" t="str">
        <f t="shared" si="10"/>
        <v/>
      </c>
      <c r="AR8" s="62" t="str">
        <f t="shared" si="11"/>
        <v/>
      </c>
      <c r="AS8" s="254" t="str">
        <f t="shared" si="17"/>
        <v/>
      </c>
      <c r="AT8" s="62" t="str">
        <f t="shared" si="12"/>
        <v/>
      </c>
      <c r="AU8" s="62" t="str">
        <f t="shared" si="13"/>
        <v/>
      </c>
      <c r="AV8" s="64"/>
      <c r="BY8" s="263"/>
      <c r="BZ8" s="263" t="str">
        <f t="shared" si="18"/>
        <v>3</v>
      </c>
    </row>
    <row r="9" spans="1:78" s="56" customFormat="1" ht="16.5" customHeight="1">
      <c r="A9" s="56" t="str">
        <f>Leyendas!$C$2</f>
        <v>Bolivia</v>
      </c>
      <c r="B9" s="56">
        <f>Leyendas!$K$2</f>
        <v>2020</v>
      </c>
      <c r="C9" s="58" t="s">
        <v>209</v>
      </c>
      <c r="D9" s="194"/>
      <c r="E9" s="194"/>
      <c r="F9" s="194"/>
      <c r="G9" s="194"/>
      <c r="H9" s="194"/>
      <c r="I9" s="195"/>
      <c r="J9" s="195"/>
      <c r="K9" s="248"/>
      <c r="L9" s="195"/>
      <c r="M9" s="195"/>
      <c r="N9" s="196"/>
      <c r="O9" s="196"/>
      <c r="P9" s="196"/>
      <c r="Q9" s="196"/>
      <c r="R9" s="196"/>
      <c r="S9" s="196"/>
      <c r="T9" s="249"/>
      <c r="U9" s="383"/>
      <c r="V9" s="196"/>
      <c r="W9" s="196"/>
      <c r="X9" s="196"/>
      <c r="Y9" s="197"/>
      <c r="Z9" s="197"/>
      <c r="AA9" s="197"/>
      <c r="AB9" s="197"/>
      <c r="AC9" s="197"/>
      <c r="AD9" s="62" t="str">
        <f t="shared" si="0"/>
        <v/>
      </c>
      <c r="AE9" s="62" t="str">
        <f t="shared" si="1"/>
        <v/>
      </c>
      <c r="AF9" s="62" t="str">
        <f t="shared" si="14"/>
        <v/>
      </c>
      <c r="AG9" s="62" t="str">
        <f t="shared" si="2"/>
        <v/>
      </c>
      <c r="AH9" s="62" t="str">
        <f t="shared" si="3"/>
        <v/>
      </c>
      <c r="AI9" s="62" t="str">
        <f t="shared" si="4"/>
        <v/>
      </c>
      <c r="AJ9" s="62" t="str">
        <f t="shared" si="5"/>
        <v/>
      </c>
      <c r="AK9" s="62" t="str">
        <f t="shared" si="15"/>
        <v/>
      </c>
      <c r="AL9" s="63" t="str">
        <f t="shared" si="16"/>
        <v/>
      </c>
      <c r="AM9" s="62" t="str">
        <f t="shared" si="6"/>
        <v/>
      </c>
      <c r="AN9" s="62" t="str">
        <f t="shared" si="7"/>
        <v/>
      </c>
      <c r="AO9" s="62" t="str">
        <f t="shared" si="8"/>
        <v/>
      </c>
      <c r="AP9" s="62" t="str">
        <f t="shared" si="9"/>
        <v/>
      </c>
      <c r="AQ9" s="62" t="str">
        <f t="shared" si="10"/>
        <v/>
      </c>
      <c r="AR9" s="62" t="str">
        <f t="shared" si="11"/>
        <v/>
      </c>
      <c r="AS9" s="254" t="str">
        <f t="shared" si="17"/>
        <v/>
      </c>
      <c r="AT9" s="62" t="str">
        <f t="shared" si="12"/>
        <v/>
      </c>
      <c r="AU9" s="62" t="str">
        <f t="shared" si="13"/>
        <v/>
      </c>
      <c r="AV9" s="64"/>
      <c r="BY9" s="263"/>
      <c r="BZ9" s="263" t="str">
        <f t="shared" si="18"/>
        <v>4</v>
      </c>
    </row>
    <row r="10" spans="1:78" s="56" customFormat="1" ht="16.5" customHeight="1">
      <c r="A10" s="56" t="str">
        <f>Leyendas!$C$2</f>
        <v>Bolivia</v>
      </c>
      <c r="B10" s="56">
        <f>Leyendas!$K$2</f>
        <v>2020</v>
      </c>
      <c r="C10" s="58" t="s">
        <v>210</v>
      </c>
      <c r="D10" s="110">
        <v>20</v>
      </c>
      <c r="E10" s="110">
        <v>5</v>
      </c>
      <c r="F10" s="60">
        <v>8</v>
      </c>
      <c r="G10" s="60">
        <v>5</v>
      </c>
      <c r="H10" s="249">
        <v>3</v>
      </c>
      <c r="I10" s="249">
        <v>4</v>
      </c>
      <c r="J10" s="249">
        <v>30</v>
      </c>
      <c r="K10" s="249">
        <v>6</v>
      </c>
      <c r="L10" s="249">
        <v>7</v>
      </c>
      <c r="M10" s="249">
        <v>2</v>
      </c>
      <c r="N10" s="110">
        <v>20</v>
      </c>
      <c r="O10" s="110">
        <v>5</v>
      </c>
      <c r="P10" s="60">
        <v>8</v>
      </c>
      <c r="Q10" s="60">
        <v>5</v>
      </c>
      <c r="R10" s="249">
        <v>3</v>
      </c>
      <c r="S10" s="249">
        <v>4</v>
      </c>
      <c r="T10" s="249">
        <v>30</v>
      </c>
      <c r="U10" s="383"/>
      <c r="V10" s="249">
        <v>6</v>
      </c>
      <c r="W10" s="249">
        <v>7</v>
      </c>
      <c r="X10" s="249">
        <v>2</v>
      </c>
      <c r="Y10" s="257">
        <v>50</v>
      </c>
      <c r="Z10" s="257">
        <v>20</v>
      </c>
      <c r="AA10" s="257">
        <v>15</v>
      </c>
      <c r="AB10" s="257">
        <v>10</v>
      </c>
      <c r="AC10" s="257">
        <v>5</v>
      </c>
      <c r="AD10" s="62">
        <f t="shared" si="0"/>
        <v>0.4</v>
      </c>
      <c r="AE10" s="62">
        <f t="shared" si="1"/>
        <v>0.3</v>
      </c>
      <c r="AF10" s="62">
        <f t="shared" si="14"/>
        <v>0.2</v>
      </c>
      <c r="AG10" s="62">
        <f t="shared" si="2"/>
        <v>2</v>
      </c>
      <c r="AH10" s="62">
        <f t="shared" si="3"/>
        <v>0.5</v>
      </c>
      <c r="AI10" s="62">
        <f t="shared" si="4"/>
        <v>0.8</v>
      </c>
      <c r="AJ10" s="62">
        <f t="shared" si="5"/>
        <v>0.5</v>
      </c>
      <c r="AK10" s="62">
        <f t="shared" si="15"/>
        <v>0.3</v>
      </c>
      <c r="AL10" s="63">
        <f t="shared" si="16"/>
        <v>0.1</v>
      </c>
      <c r="AM10" s="62">
        <f t="shared" si="6"/>
        <v>0.4</v>
      </c>
      <c r="AN10" s="62">
        <f t="shared" si="7"/>
        <v>0.1</v>
      </c>
      <c r="AO10" s="62">
        <f t="shared" si="8"/>
        <v>0.16</v>
      </c>
      <c r="AP10" s="62">
        <f t="shared" si="9"/>
        <v>0.1</v>
      </c>
      <c r="AQ10" s="62">
        <f t="shared" si="10"/>
        <v>0.06</v>
      </c>
      <c r="AR10" s="62">
        <f t="shared" si="11"/>
        <v>0.08</v>
      </c>
      <c r="AS10" s="254">
        <f t="shared" si="17"/>
        <v>0.6</v>
      </c>
      <c r="AT10" s="62">
        <f t="shared" si="12"/>
        <v>0.12</v>
      </c>
      <c r="AU10" s="62">
        <f t="shared" si="13"/>
        <v>0.14000000000000001</v>
      </c>
      <c r="AV10" s="64"/>
      <c r="BY10" s="263"/>
      <c r="BZ10" s="263" t="str">
        <f t="shared" si="18"/>
        <v>5</v>
      </c>
    </row>
    <row r="11" spans="1:78" s="56" customFormat="1" ht="16.5" customHeight="1">
      <c r="A11" s="56" t="str">
        <f>Leyendas!$C$2</f>
        <v>Bolivia</v>
      </c>
      <c r="B11" s="56">
        <f>Leyendas!$K$2</f>
        <v>2020</v>
      </c>
      <c r="C11" s="58" t="s">
        <v>211</v>
      </c>
      <c r="D11" s="110">
        <v>20</v>
      </c>
      <c r="E11" s="110">
        <v>5</v>
      </c>
      <c r="F11" s="60">
        <v>6</v>
      </c>
      <c r="G11" s="60">
        <v>5</v>
      </c>
      <c r="H11" s="249">
        <v>2</v>
      </c>
      <c r="I11" s="249">
        <v>3</v>
      </c>
      <c r="J11" s="249">
        <v>28</v>
      </c>
      <c r="K11" s="249">
        <v>6</v>
      </c>
      <c r="L11" s="249">
        <v>7</v>
      </c>
      <c r="M11" s="249">
        <v>2</v>
      </c>
      <c r="N11" s="110">
        <v>20</v>
      </c>
      <c r="O11" s="110">
        <v>5</v>
      </c>
      <c r="P11" s="60">
        <v>6</v>
      </c>
      <c r="Q11" s="60">
        <v>5</v>
      </c>
      <c r="R11" s="249">
        <v>2</v>
      </c>
      <c r="S11" s="249">
        <v>3</v>
      </c>
      <c r="T11" s="249">
        <v>28</v>
      </c>
      <c r="U11" s="383"/>
      <c r="V11" s="249">
        <v>6</v>
      </c>
      <c r="W11" s="249">
        <v>7</v>
      </c>
      <c r="X11" s="249">
        <v>2</v>
      </c>
      <c r="Y11" s="257">
        <v>50</v>
      </c>
      <c r="Z11" s="257">
        <v>20</v>
      </c>
      <c r="AA11" s="257">
        <v>15</v>
      </c>
      <c r="AB11" s="257">
        <v>10</v>
      </c>
      <c r="AC11" s="257">
        <v>5</v>
      </c>
      <c r="AD11" s="62">
        <f t="shared" si="0"/>
        <v>0.4</v>
      </c>
      <c r="AE11" s="62">
        <f t="shared" si="1"/>
        <v>0.3</v>
      </c>
      <c r="AF11" s="62">
        <f t="shared" si="14"/>
        <v>0.2</v>
      </c>
      <c r="AG11" s="62">
        <f t="shared" si="2"/>
        <v>2</v>
      </c>
      <c r="AH11" s="62">
        <f t="shared" si="3"/>
        <v>0.5</v>
      </c>
      <c r="AI11" s="62">
        <f t="shared" si="4"/>
        <v>0.6</v>
      </c>
      <c r="AJ11" s="62">
        <f t="shared" si="5"/>
        <v>0.5</v>
      </c>
      <c r="AK11" s="62">
        <f t="shared" si="15"/>
        <v>0.2</v>
      </c>
      <c r="AL11" s="63">
        <f t="shared" si="16"/>
        <v>0.1</v>
      </c>
      <c r="AM11" s="62">
        <f t="shared" si="6"/>
        <v>0.4</v>
      </c>
      <c r="AN11" s="62">
        <f t="shared" si="7"/>
        <v>0.1</v>
      </c>
      <c r="AO11" s="62">
        <f t="shared" si="8"/>
        <v>0.12</v>
      </c>
      <c r="AP11" s="62">
        <f t="shared" si="9"/>
        <v>0.1</v>
      </c>
      <c r="AQ11" s="62">
        <f t="shared" si="10"/>
        <v>0.04</v>
      </c>
      <c r="AR11" s="62">
        <f t="shared" si="11"/>
        <v>0.06</v>
      </c>
      <c r="AS11" s="254">
        <f t="shared" si="17"/>
        <v>0.56000000000000005</v>
      </c>
      <c r="AT11" s="62">
        <f t="shared" si="12"/>
        <v>0.12</v>
      </c>
      <c r="AU11" s="62">
        <f t="shared" si="13"/>
        <v>0.14000000000000001</v>
      </c>
      <c r="AV11" s="64"/>
      <c r="BY11" s="263"/>
      <c r="BZ11" s="263" t="str">
        <f t="shared" si="18"/>
        <v>6</v>
      </c>
    </row>
    <row r="12" spans="1:78" s="56" customFormat="1" ht="16.5" customHeight="1">
      <c r="A12" s="56" t="str">
        <f>Leyendas!$C$2</f>
        <v>Bolivia</v>
      </c>
      <c r="B12" s="56">
        <f>Leyendas!$K$2</f>
        <v>2020</v>
      </c>
      <c r="C12" s="58" t="s">
        <v>212</v>
      </c>
      <c r="D12" s="110">
        <v>15</v>
      </c>
      <c r="E12" s="110">
        <v>5</v>
      </c>
      <c r="F12" s="60">
        <v>12</v>
      </c>
      <c r="G12" s="60">
        <v>5</v>
      </c>
      <c r="H12" s="249">
        <v>1</v>
      </c>
      <c r="I12" s="249">
        <v>2</v>
      </c>
      <c r="J12" s="249">
        <v>26</v>
      </c>
      <c r="K12" s="249">
        <v>3</v>
      </c>
      <c r="L12" s="249">
        <v>7</v>
      </c>
      <c r="M12" s="249">
        <v>2</v>
      </c>
      <c r="N12" s="110">
        <v>15</v>
      </c>
      <c r="O12" s="110">
        <v>5</v>
      </c>
      <c r="P12" s="60">
        <v>12</v>
      </c>
      <c r="Q12" s="60">
        <v>5</v>
      </c>
      <c r="R12" s="249">
        <v>1</v>
      </c>
      <c r="S12" s="249">
        <v>2</v>
      </c>
      <c r="T12" s="249">
        <v>26</v>
      </c>
      <c r="U12" s="383"/>
      <c r="V12" s="249">
        <v>3</v>
      </c>
      <c r="W12" s="249">
        <v>7</v>
      </c>
      <c r="X12" s="249">
        <v>2</v>
      </c>
      <c r="Y12" s="257">
        <v>50</v>
      </c>
      <c r="Z12" s="257">
        <v>20</v>
      </c>
      <c r="AA12" s="257">
        <v>10</v>
      </c>
      <c r="AB12" s="257">
        <v>10</v>
      </c>
      <c r="AC12" s="257">
        <v>5</v>
      </c>
      <c r="AD12" s="62">
        <f t="shared" si="0"/>
        <v>0.4</v>
      </c>
      <c r="AE12" s="62">
        <f t="shared" si="1"/>
        <v>0.2</v>
      </c>
      <c r="AF12" s="62">
        <f t="shared" si="14"/>
        <v>0.2</v>
      </c>
      <c r="AG12" s="62">
        <f t="shared" si="2"/>
        <v>1.5</v>
      </c>
      <c r="AH12" s="62">
        <f t="shared" si="3"/>
        <v>0.5</v>
      </c>
      <c r="AI12" s="62">
        <f t="shared" si="4"/>
        <v>1.2</v>
      </c>
      <c r="AJ12" s="62">
        <f t="shared" si="5"/>
        <v>0.5</v>
      </c>
      <c r="AK12" s="62">
        <f t="shared" si="15"/>
        <v>0.1</v>
      </c>
      <c r="AL12" s="63">
        <f t="shared" si="16"/>
        <v>0.1</v>
      </c>
      <c r="AM12" s="62">
        <f t="shared" si="6"/>
        <v>0.3</v>
      </c>
      <c r="AN12" s="62">
        <f t="shared" si="7"/>
        <v>0.1</v>
      </c>
      <c r="AO12" s="62">
        <f t="shared" si="8"/>
        <v>0.24</v>
      </c>
      <c r="AP12" s="62">
        <f t="shared" si="9"/>
        <v>0.1</v>
      </c>
      <c r="AQ12" s="62">
        <f t="shared" si="10"/>
        <v>0.02</v>
      </c>
      <c r="AR12" s="62">
        <f t="shared" si="11"/>
        <v>0.04</v>
      </c>
      <c r="AS12" s="254">
        <f t="shared" si="17"/>
        <v>0.52</v>
      </c>
      <c r="AT12" s="62">
        <f t="shared" si="12"/>
        <v>0.06</v>
      </c>
      <c r="AU12" s="62">
        <f t="shared" si="13"/>
        <v>0.14000000000000001</v>
      </c>
      <c r="AV12" s="64"/>
      <c r="BY12" s="263"/>
      <c r="BZ12" s="263" t="str">
        <f t="shared" si="18"/>
        <v>7</v>
      </c>
    </row>
    <row r="13" spans="1:78" s="56" customFormat="1" ht="16.5" customHeight="1">
      <c r="A13" s="56" t="str">
        <f>Leyendas!$C$2</f>
        <v>Bolivia</v>
      </c>
      <c r="B13" s="56">
        <f>Leyendas!$K$2</f>
        <v>2020</v>
      </c>
      <c r="C13" s="58" t="s">
        <v>213</v>
      </c>
      <c r="D13" s="110">
        <v>10</v>
      </c>
      <c r="E13" s="110">
        <v>15</v>
      </c>
      <c r="F13" s="60">
        <v>15</v>
      </c>
      <c r="G13" s="60">
        <v>5</v>
      </c>
      <c r="H13" s="249">
        <v>3</v>
      </c>
      <c r="I13" s="249">
        <v>1</v>
      </c>
      <c r="J13" s="249">
        <v>24</v>
      </c>
      <c r="K13" s="249">
        <v>3</v>
      </c>
      <c r="L13" s="249">
        <v>7</v>
      </c>
      <c r="M13" s="249">
        <v>2</v>
      </c>
      <c r="N13" s="110">
        <v>10</v>
      </c>
      <c r="O13" s="110">
        <v>15</v>
      </c>
      <c r="P13" s="60">
        <v>15</v>
      </c>
      <c r="Q13" s="60">
        <v>5</v>
      </c>
      <c r="R13" s="249">
        <v>3</v>
      </c>
      <c r="S13" s="249">
        <v>1</v>
      </c>
      <c r="T13" s="249">
        <v>24</v>
      </c>
      <c r="U13" s="383"/>
      <c r="V13" s="249">
        <v>3</v>
      </c>
      <c r="W13" s="249">
        <v>7</v>
      </c>
      <c r="X13" s="249">
        <v>2</v>
      </c>
      <c r="Y13" s="257">
        <v>50</v>
      </c>
      <c r="Z13" s="257">
        <v>20</v>
      </c>
      <c r="AA13" s="257">
        <v>5</v>
      </c>
      <c r="AB13" s="257">
        <v>10</v>
      </c>
      <c r="AC13" s="257">
        <v>5</v>
      </c>
      <c r="AD13" s="62">
        <f t="shared" ref="AD13:AD36" si="19">IF(Y13=0,"",Z13/Y13)</f>
        <v>0.4</v>
      </c>
      <c r="AE13" s="62">
        <f t="shared" ref="AE13:AE36" si="20">IF(Y13=0,"",AA13/Y13)</f>
        <v>0.1</v>
      </c>
      <c r="AF13" s="62">
        <f t="shared" ref="AF13:AF36" si="21">IF(Y13=0,"",AB13/Y13)</f>
        <v>0.2</v>
      </c>
      <c r="AG13" s="62">
        <f t="shared" ref="AG13:AG36" si="22">IF($AB13=0,"",D13/$AB13)</f>
        <v>1</v>
      </c>
      <c r="AH13" s="62">
        <f t="shared" ref="AH13:AH36" si="23">IF($AB13=0,"",E13/$AB13)</f>
        <v>1.5</v>
      </c>
      <c r="AI13" s="62">
        <f t="shared" ref="AI13:AI36" si="24">IF($AB13=0,"",F13/$AB13)</f>
        <v>1.5</v>
      </c>
      <c r="AJ13" s="62">
        <f t="shared" ref="AJ13:AJ36" si="25">IF($AB13=0,"",G13/$AB13)</f>
        <v>0.5</v>
      </c>
      <c r="AK13" s="62">
        <f t="shared" ref="AK13:AK36" si="26">IF($AB13=0,"",H13/$AB13)</f>
        <v>0.3</v>
      </c>
      <c r="AL13" s="63">
        <f t="shared" ref="AL13:AL36" si="27">IF($Y13=0,"",AC13/$Y13)</f>
        <v>0.1</v>
      </c>
      <c r="AM13" s="62">
        <f t="shared" ref="AM13:AM36" si="28">IF($Y13=0,"",N13/$Y13)</f>
        <v>0.2</v>
      </c>
      <c r="AN13" s="62">
        <f t="shared" ref="AN13:AN36" si="29">IF($Y13=0,"",O13/$Y13)</f>
        <v>0.3</v>
      </c>
      <c r="AO13" s="62">
        <f t="shared" ref="AO13:AO36" si="30">IF($Y13=0,"",P13/$Y13)</f>
        <v>0.3</v>
      </c>
      <c r="AP13" s="62">
        <f t="shared" ref="AP13:AP36" si="31">IF($Y13=0,"",Q13/$Y13)</f>
        <v>0.1</v>
      </c>
      <c r="AQ13" s="62">
        <f t="shared" ref="AQ13:AQ36" si="32">IF($Y13=0,"",R13/$Y13)</f>
        <v>0.06</v>
      </c>
      <c r="AR13" s="62">
        <f t="shared" ref="AR13:AR36" si="33">IF($Y13=0,"",S13/$Y13)</f>
        <v>0.02</v>
      </c>
      <c r="AS13" s="254">
        <f t="shared" si="17"/>
        <v>0.48</v>
      </c>
      <c r="AT13" s="62">
        <f t="shared" ref="AT13:AT36" si="34">IF($Y13=0,"",V13/$Y13)</f>
        <v>0.06</v>
      </c>
      <c r="AU13" s="62">
        <f t="shared" ref="AU13:AU36" si="35">IF($Y13=0,"",W13/$Y13)</f>
        <v>0.14000000000000001</v>
      </c>
      <c r="AV13" s="64"/>
      <c r="BY13" s="263"/>
      <c r="BZ13" s="263" t="str">
        <f t="shared" si="18"/>
        <v>8</v>
      </c>
    </row>
    <row r="14" spans="1:78" s="56" customFormat="1" ht="16.5" customHeight="1">
      <c r="A14" s="56" t="str">
        <f>Leyendas!$C$2</f>
        <v>Bolivia</v>
      </c>
      <c r="B14" s="56">
        <f>Leyendas!$K$2</f>
        <v>2020</v>
      </c>
      <c r="C14" s="58" t="s">
        <v>214</v>
      </c>
      <c r="D14" s="110">
        <v>15</v>
      </c>
      <c r="E14" s="110">
        <v>5</v>
      </c>
      <c r="F14" s="60">
        <v>4</v>
      </c>
      <c r="G14" s="60">
        <v>5</v>
      </c>
      <c r="H14" s="249">
        <v>2</v>
      </c>
      <c r="I14" s="249">
        <v>2</v>
      </c>
      <c r="J14" s="249">
        <v>26</v>
      </c>
      <c r="K14" s="249">
        <v>3</v>
      </c>
      <c r="L14" s="249">
        <v>7</v>
      </c>
      <c r="M14" s="249">
        <v>2</v>
      </c>
      <c r="N14" s="110">
        <v>15</v>
      </c>
      <c r="O14" s="110">
        <v>5</v>
      </c>
      <c r="P14" s="60">
        <v>4</v>
      </c>
      <c r="Q14" s="60">
        <v>5</v>
      </c>
      <c r="R14" s="249">
        <v>2</v>
      </c>
      <c r="S14" s="249">
        <v>2</v>
      </c>
      <c r="T14" s="249">
        <v>26</v>
      </c>
      <c r="U14" s="383"/>
      <c r="V14" s="249">
        <v>3</v>
      </c>
      <c r="W14" s="249">
        <v>7</v>
      </c>
      <c r="X14" s="249">
        <v>2</v>
      </c>
      <c r="Y14" s="257">
        <v>50</v>
      </c>
      <c r="Z14" s="257">
        <v>20</v>
      </c>
      <c r="AA14" s="257">
        <v>10</v>
      </c>
      <c r="AB14" s="257">
        <v>10</v>
      </c>
      <c r="AC14" s="257">
        <v>5</v>
      </c>
      <c r="AD14" s="62">
        <f t="shared" si="19"/>
        <v>0.4</v>
      </c>
      <c r="AE14" s="62">
        <f t="shared" si="20"/>
        <v>0.2</v>
      </c>
      <c r="AF14" s="62">
        <f t="shared" si="21"/>
        <v>0.2</v>
      </c>
      <c r="AG14" s="62">
        <f t="shared" si="22"/>
        <v>1.5</v>
      </c>
      <c r="AH14" s="62">
        <f t="shared" si="23"/>
        <v>0.5</v>
      </c>
      <c r="AI14" s="62">
        <f t="shared" si="24"/>
        <v>0.4</v>
      </c>
      <c r="AJ14" s="62">
        <f t="shared" si="25"/>
        <v>0.5</v>
      </c>
      <c r="AK14" s="62">
        <f t="shared" si="26"/>
        <v>0.2</v>
      </c>
      <c r="AL14" s="63">
        <f t="shared" si="27"/>
        <v>0.1</v>
      </c>
      <c r="AM14" s="62">
        <f t="shared" si="28"/>
        <v>0.3</v>
      </c>
      <c r="AN14" s="62">
        <f t="shared" si="29"/>
        <v>0.1</v>
      </c>
      <c r="AO14" s="62">
        <f t="shared" si="30"/>
        <v>0.08</v>
      </c>
      <c r="AP14" s="62">
        <f t="shared" si="31"/>
        <v>0.1</v>
      </c>
      <c r="AQ14" s="62">
        <f t="shared" si="32"/>
        <v>0.04</v>
      </c>
      <c r="AR14" s="62">
        <f t="shared" si="33"/>
        <v>0.04</v>
      </c>
      <c r="AS14" s="254">
        <f t="shared" si="17"/>
        <v>0.52</v>
      </c>
      <c r="AT14" s="62">
        <f t="shared" si="34"/>
        <v>0.06</v>
      </c>
      <c r="AU14" s="62">
        <f t="shared" si="35"/>
        <v>0.14000000000000001</v>
      </c>
      <c r="AV14" s="64"/>
      <c r="BY14" s="263"/>
      <c r="BZ14" s="263" t="str">
        <f t="shared" si="18"/>
        <v>9</v>
      </c>
    </row>
    <row r="15" spans="1:78" s="56" customFormat="1" ht="16.5" customHeight="1">
      <c r="A15" s="56" t="str">
        <f>Leyendas!$C$2</f>
        <v>Bolivia</v>
      </c>
      <c r="B15" s="56">
        <f>Leyendas!$K$2</f>
        <v>2020</v>
      </c>
      <c r="C15" s="58" t="s">
        <v>215</v>
      </c>
      <c r="D15" s="110">
        <v>20</v>
      </c>
      <c r="E15" s="110">
        <v>5</v>
      </c>
      <c r="F15" s="60">
        <v>3</v>
      </c>
      <c r="G15" s="60">
        <v>5</v>
      </c>
      <c r="H15" s="249">
        <v>1</v>
      </c>
      <c r="I15" s="249">
        <v>3</v>
      </c>
      <c r="J15" s="249">
        <v>28</v>
      </c>
      <c r="K15" s="249">
        <v>6</v>
      </c>
      <c r="L15" s="249">
        <v>7</v>
      </c>
      <c r="M15" s="249">
        <v>2</v>
      </c>
      <c r="N15" s="110">
        <v>20</v>
      </c>
      <c r="O15" s="110">
        <v>5</v>
      </c>
      <c r="P15" s="60">
        <v>3</v>
      </c>
      <c r="Q15" s="60">
        <v>5</v>
      </c>
      <c r="R15" s="249">
        <v>1</v>
      </c>
      <c r="S15" s="249">
        <v>3</v>
      </c>
      <c r="T15" s="249">
        <v>28</v>
      </c>
      <c r="U15" s="383"/>
      <c r="V15" s="249">
        <v>6</v>
      </c>
      <c r="W15" s="249">
        <v>7</v>
      </c>
      <c r="X15" s="249">
        <v>2</v>
      </c>
      <c r="Y15" s="257">
        <v>50</v>
      </c>
      <c r="Z15" s="257">
        <v>20</v>
      </c>
      <c r="AA15" s="257">
        <v>15</v>
      </c>
      <c r="AB15" s="257">
        <v>10</v>
      </c>
      <c r="AC15" s="257">
        <v>5</v>
      </c>
      <c r="AD15" s="62">
        <f t="shared" si="19"/>
        <v>0.4</v>
      </c>
      <c r="AE15" s="62">
        <f t="shared" si="20"/>
        <v>0.3</v>
      </c>
      <c r="AF15" s="62">
        <f t="shared" si="21"/>
        <v>0.2</v>
      </c>
      <c r="AG15" s="62">
        <f t="shared" si="22"/>
        <v>2</v>
      </c>
      <c r="AH15" s="62">
        <f t="shared" si="23"/>
        <v>0.5</v>
      </c>
      <c r="AI15" s="62">
        <f t="shared" si="24"/>
        <v>0.3</v>
      </c>
      <c r="AJ15" s="62">
        <f t="shared" si="25"/>
        <v>0.5</v>
      </c>
      <c r="AK15" s="62">
        <f t="shared" si="26"/>
        <v>0.1</v>
      </c>
      <c r="AL15" s="63">
        <f t="shared" si="27"/>
        <v>0.1</v>
      </c>
      <c r="AM15" s="62">
        <f t="shared" si="28"/>
        <v>0.4</v>
      </c>
      <c r="AN15" s="62">
        <f t="shared" si="29"/>
        <v>0.1</v>
      </c>
      <c r="AO15" s="62">
        <f t="shared" si="30"/>
        <v>0.06</v>
      </c>
      <c r="AP15" s="62">
        <f t="shared" si="31"/>
        <v>0.1</v>
      </c>
      <c r="AQ15" s="62">
        <f t="shared" si="32"/>
        <v>0.02</v>
      </c>
      <c r="AR15" s="62">
        <f t="shared" si="33"/>
        <v>0.06</v>
      </c>
      <c r="AS15" s="254">
        <f t="shared" si="17"/>
        <v>0.56000000000000005</v>
      </c>
      <c r="AT15" s="62">
        <f t="shared" si="34"/>
        <v>0.12</v>
      </c>
      <c r="AU15" s="62">
        <f t="shared" si="35"/>
        <v>0.14000000000000001</v>
      </c>
      <c r="AV15" s="64"/>
      <c r="BY15" s="263"/>
      <c r="BZ15" s="263" t="str">
        <f t="shared" si="18"/>
        <v>10</v>
      </c>
    </row>
    <row r="16" spans="1:78" s="56" customFormat="1" ht="16.5" customHeight="1">
      <c r="A16" s="56" t="str">
        <f>Leyendas!$C$2</f>
        <v>Bolivia</v>
      </c>
      <c r="B16" s="56">
        <f>Leyendas!$K$2</f>
        <v>2020</v>
      </c>
      <c r="C16" s="58" t="s">
        <v>216</v>
      </c>
      <c r="D16" s="110">
        <v>20</v>
      </c>
      <c r="E16" s="110">
        <v>5</v>
      </c>
      <c r="F16" s="60">
        <v>6</v>
      </c>
      <c r="G16" s="60">
        <v>5</v>
      </c>
      <c r="H16" s="249">
        <v>3</v>
      </c>
      <c r="I16" s="249">
        <v>4</v>
      </c>
      <c r="J16" s="249">
        <v>30</v>
      </c>
      <c r="K16" s="249">
        <v>6</v>
      </c>
      <c r="L16" s="249">
        <v>7</v>
      </c>
      <c r="M16" s="249">
        <v>2</v>
      </c>
      <c r="N16" s="110">
        <v>20</v>
      </c>
      <c r="O16" s="110">
        <v>5</v>
      </c>
      <c r="P16" s="60">
        <v>6</v>
      </c>
      <c r="Q16" s="60">
        <v>5</v>
      </c>
      <c r="R16" s="249">
        <v>3</v>
      </c>
      <c r="S16" s="249">
        <v>4</v>
      </c>
      <c r="T16" s="249">
        <v>30</v>
      </c>
      <c r="U16" s="383"/>
      <c r="V16" s="249">
        <v>6</v>
      </c>
      <c r="W16" s="249">
        <v>7</v>
      </c>
      <c r="X16" s="249">
        <v>2</v>
      </c>
      <c r="Y16" s="257">
        <v>50</v>
      </c>
      <c r="Z16" s="257">
        <v>20</v>
      </c>
      <c r="AA16" s="257">
        <v>15</v>
      </c>
      <c r="AB16" s="257">
        <v>10</v>
      </c>
      <c r="AC16" s="257">
        <v>5</v>
      </c>
      <c r="AD16" s="62">
        <f t="shared" si="19"/>
        <v>0.4</v>
      </c>
      <c r="AE16" s="62">
        <f t="shared" si="20"/>
        <v>0.3</v>
      </c>
      <c r="AF16" s="62">
        <f t="shared" si="21"/>
        <v>0.2</v>
      </c>
      <c r="AG16" s="62">
        <f t="shared" si="22"/>
        <v>2</v>
      </c>
      <c r="AH16" s="62">
        <f t="shared" si="23"/>
        <v>0.5</v>
      </c>
      <c r="AI16" s="62">
        <f t="shared" si="24"/>
        <v>0.6</v>
      </c>
      <c r="AJ16" s="62">
        <f t="shared" si="25"/>
        <v>0.5</v>
      </c>
      <c r="AK16" s="62">
        <f t="shared" si="26"/>
        <v>0.3</v>
      </c>
      <c r="AL16" s="63">
        <f t="shared" si="27"/>
        <v>0.1</v>
      </c>
      <c r="AM16" s="62">
        <f t="shared" si="28"/>
        <v>0.4</v>
      </c>
      <c r="AN16" s="62">
        <f t="shared" si="29"/>
        <v>0.1</v>
      </c>
      <c r="AO16" s="62">
        <f t="shared" si="30"/>
        <v>0.12</v>
      </c>
      <c r="AP16" s="62">
        <f t="shared" si="31"/>
        <v>0.1</v>
      </c>
      <c r="AQ16" s="62">
        <f t="shared" si="32"/>
        <v>0.06</v>
      </c>
      <c r="AR16" s="62">
        <f t="shared" si="33"/>
        <v>0.08</v>
      </c>
      <c r="AS16" s="254">
        <f t="shared" si="17"/>
        <v>0.6</v>
      </c>
      <c r="AT16" s="62">
        <f t="shared" si="34"/>
        <v>0.12</v>
      </c>
      <c r="AU16" s="62">
        <f t="shared" si="35"/>
        <v>0.14000000000000001</v>
      </c>
      <c r="AV16" s="64"/>
      <c r="BY16" s="263"/>
      <c r="BZ16" s="263" t="str">
        <f t="shared" si="18"/>
        <v>11</v>
      </c>
    </row>
    <row r="17" spans="1:78" s="56" customFormat="1" ht="16.5" customHeight="1">
      <c r="A17" s="56" t="str">
        <f>Leyendas!$C$2</f>
        <v>Bolivia</v>
      </c>
      <c r="B17" s="56">
        <f>Leyendas!$K$2</f>
        <v>2020</v>
      </c>
      <c r="C17" s="58" t="s">
        <v>217</v>
      </c>
      <c r="D17" s="130"/>
      <c r="E17" s="130"/>
      <c r="F17" s="130"/>
      <c r="G17" s="130"/>
      <c r="H17" s="130"/>
      <c r="I17" s="60"/>
      <c r="J17" s="196"/>
      <c r="K17" s="249"/>
      <c r="L17" s="60"/>
      <c r="M17" s="60"/>
      <c r="N17" s="60"/>
      <c r="O17" s="60"/>
      <c r="P17" s="60"/>
      <c r="Q17" s="60"/>
      <c r="R17" s="60"/>
      <c r="S17" s="60"/>
      <c r="T17" s="249"/>
      <c r="U17" s="383"/>
      <c r="V17" s="60"/>
      <c r="W17" s="60"/>
      <c r="X17" s="60"/>
      <c r="Y17" s="129"/>
      <c r="Z17" s="61"/>
      <c r="AA17" s="61"/>
      <c r="AB17" s="61"/>
      <c r="AC17" s="61"/>
      <c r="AD17" s="62" t="str">
        <f t="shared" si="19"/>
        <v/>
      </c>
      <c r="AE17" s="62" t="str">
        <f t="shared" si="20"/>
        <v/>
      </c>
      <c r="AF17" s="62" t="str">
        <f t="shared" si="21"/>
        <v/>
      </c>
      <c r="AG17" s="62" t="str">
        <f t="shared" si="22"/>
        <v/>
      </c>
      <c r="AH17" s="62" t="str">
        <f t="shared" si="23"/>
        <v/>
      </c>
      <c r="AI17" s="62" t="str">
        <f t="shared" si="24"/>
        <v/>
      </c>
      <c r="AJ17" s="62" t="str">
        <f t="shared" si="25"/>
        <v/>
      </c>
      <c r="AK17" s="62" t="str">
        <f t="shared" si="26"/>
        <v/>
      </c>
      <c r="AL17" s="63" t="str">
        <f t="shared" si="27"/>
        <v/>
      </c>
      <c r="AM17" s="62" t="str">
        <f t="shared" si="28"/>
        <v/>
      </c>
      <c r="AN17" s="62" t="str">
        <f t="shared" si="29"/>
        <v/>
      </c>
      <c r="AO17" s="62" t="str">
        <f t="shared" si="30"/>
        <v/>
      </c>
      <c r="AP17" s="62" t="str">
        <f t="shared" si="31"/>
        <v/>
      </c>
      <c r="AQ17" s="62" t="str">
        <f t="shared" si="32"/>
        <v/>
      </c>
      <c r="AR17" s="62" t="str">
        <f t="shared" si="33"/>
        <v/>
      </c>
      <c r="AS17" s="254" t="str">
        <f t="shared" si="17"/>
        <v/>
      </c>
      <c r="AT17" s="62" t="str">
        <f t="shared" si="34"/>
        <v/>
      </c>
      <c r="AU17" s="62" t="str">
        <f t="shared" si="35"/>
        <v/>
      </c>
      <c r="AV17" s="64"/>
      <c r="BY17" s="263"/>
      <c r="BZ17" s="263" t="str">
        <f t="shared" si="18"/>
        <v>12</v>
      </c>
    </row>
    <row r="18" spans="1:78" s="56" customFormat="1" ht="16.5" customHeight="1">
      <c r="A18" s="56" t="str">
        <f>Leyendas!$C$2</f>
        <v>Bolivia</v>
      </c>
      <c r="B18" s="56">
        <f>Leyendas!$K$2</f>
        <v>2020</v>
      </c>
      <c r="C18" s="58" t="s">
        <v>218</v>
      </c>
      <c r="D18" s="131"/>
      <c r="E18" s="131"/>
      <c r="F18" s="131"/>
      <c r="G18" s="131"/>
      <c r="H18" s="131"/>
      <c r="I18" s="60"/>
      <c r="J18" s="196"/>
      <c r="K18" s="249"/>
      <c r="L18" s="60"/>
      <c r="M18" s="60"/>
      <c r="N18" s="60"/>
      <c r="O18" s="60"/>
      <c r="P18" s="60"/>
      <c r="Q18" s="60"/>
      <c r="R18" s="60"/>
      <c r="S18" s="60"/>
      <c r="T18" s="249"/>
      <c r="U18" s="383"/>
      <c r="V18" s="60"/>
      <c r="W18" s="60"/>
      <c r="X18" s="60"/>
      <c r="Y18" s="129"/>
      <c r="Z18" s="61"/>
      <c r="AA18" s="61"/>
      <c r="AB18" s="61"/>
      <c r="AC18" s="61"/>
      <c r="AD18" s="62" t="str">
        <f t="shared" si="19"/>
        <v/>
      </c>
      <c r="AE18" s="62" t="str">
        <f t="shared" si="20"/>
        <v/>
      </c>
      <c r="AF18" s="62" t="str">
        <f t="shared" si="21"/>
        <v/>
      </c>
      <c r="AG18" s="62" t="str">
        <f t="shared" si="22"/>
        <v/>
      </c>
      <c r="AH18" s="62" t="str">
        <f t="shared" si="23"/>
        <v/>
      </c>
      <c r="AI18" s="62" t="str">
        <f t="shared" si="24"/>
        <v/>
      </c>
      <c r="AJ18" s="62" t="str">
        <f t="shared" si="25"/>
        <v/>
      </c>
      <c r="AK18" s="62" t="str">
        <f t="shared" si="26"/>
        <v/>
      </c>
      <c r="AL18" s="63" t="str">
        <f t="shared" si="27"/>
        <v/>
      </c>
      <c r="AM18" s="62" t="str">
        <f t="shared" si="28"/>
        <v/>
      </c>
      <c r="AN18" s="62" t="str">
        <f t="shared" si="29"/>
        <v/>
      </c>
      <c r="AO18" s="62" t="str">
        <f t="shared" si="30"/>
        <v/>
      </c>
      <c r="AP18" s="62" t="str">
        <f t="shared" si="31"/>
        <v/>
      </c>
      <c r="AQ18" s="62" t="str">
        <f t="shared" si="32"/>
        <v/>
      </c>
      <c r="AR18" s="62" t="str">
        <f t="shared" si="33"/>
        <v/>
      </c>
      <c r="AS18" s="254" t="str">
        <f t="shared" si="17"/>
        <v/>
      </c>
      <c r="AT18" s="62" t="str">
        <f t="shared" si="34"/>
        <v/>
      </c>
      <c r="AU18" s="62" t="str">
        <f t="shared" si="35"/>
        <v/>
      </c>
      <c r="AV18" s="64"/>
      <c r="BY18" s="263"/>
      <c r="BZ18" s="263" t="str">
        <f t="shared" si="18"/>
        <v>13</v>
      </c>
    </row>
    <row r="19" spans="1:78" s="56" customFormat="1" ht="16.5" customHeight="1">
      <c r="A19" s="56" t="str">
        <f>Leyendas!$C$2</f>
        <v>Bolivia</v>
      </c>
      <c r="B19" s="56">
        <f>Leyendas!$K$2</f>
        <v>2020</v>
      </c>
      <c r="C19" s="58" t="s">
        <v>219</v>
      </c>
      <c r="D19" s="130"/>
      <c r="E19" s="130"/>
      <c r="F19" s="130"/>
      <c r="G19" s="130"/>
      <c r="H19" s="130"/>
      <c r="I19" s="60"/>
      <c r="J19" s="196"/>
      <c r="K19" s="249"/>
      <c r="L19" s="60"/>
      <c r="M19" s="60"/>
      <c r="N19" s="60"/>
      <c r="O19" s="60"/>
      <c r="P19" s="60"/>
      <c r="Q19" s="60"/>
      <c r="R19" s="60"/>
      <c r="S19" s="60"/>
      <c r="T19" s="249"/>
      <c r="U19" s="383"/>
      <c r="V19" s="60"/>
      <c r="W19" s="60"/>
      <c r="X19" s="60"/>
      <c r="Y19" s="129"/>
      <c r="Z19" s="61"/>
      <c r="AA19" s="61"/>
      <c r="AB19" s="61"/>
      <c r="AC19" s="61"/>
      <c r="AD19" s="62" t="str">
        <f t="shared" si="19"/>
        <v/>
      </c>
      <c r="AE19" s="62" t="str">
        <f t="shared" si="20"/>
        <v/>
      </c>
      <c r="AF19" s="62" t="str">
        <f t="shared" si="21"/>
        <v/>
      </c>
      <c r="AG19" s="62" t="str">
        <f t="shared" si="22"/>
        <v/>
      </c>
      <c r="AH19" s="62" t="str">
        <f t="shared" si="23"/>
        <v/>
      </c>
      <c r="AI19" s="62" t="str">
        <f t="shared" si="24"/>
        <v/>
      </c>
      <c r="AJ19" s="62" t="str">
        <f t="shared" si="25"/>
        <v/>
      </c>
      <c r="AK19" s="62" t="str">
        <f t="shared" si="26"/>
        <v/>
      </c>
      <c r="AL19" s="63" t="str">
        <f t="shared" si="27"/>
        <v/>
      </c>
      <c r="AM19" s="62" t="str">
        <f t="shared" si="28"/>
        <v/>
      </c>
      <c r="AN19" s="62" t="str">
        <f t="shared" si="29"/>
        <v/>
      </c>
      <c r="AO19" s="62" t="str">
        <f t="shared" si="30"/>
        <v/>
      </c>
      <c r="AP19" s="62" t="str">
        <f t="shared" si="31"/>
        <v/>
      </c>
      <c r="AQ19" s="62" t="str">
        <f t="shared" si="32"/>
        <v/>
      </c>
      <c r="AR19" s="62" t="str">
        <f t="shared" si="33"/>
        <v/>
      </c>
      <c r="AS19" s="254" t="str">
        <f t="shared" si="17"/>
        <v/>
      </c>
      <c r="AT19" s="62" t="str">
        <f t="shared" si="34"/>
        <v/>
      </c>
      <c r="AU19" s="62" t="str">
        <f t="shared" si="35"/>
        <v/>
      </c>
      <c r="AV19" s="64"/>
      <c r="BY19" s="263"/>
      <c r="BZ19" s="263" t="str">
        <f t="shared" si="18"/>
        <v>14</v>
      </c>
    </row>
    <row r="20" spans="1:78" s="56" customFormat="1" ht="16.5" customHeight="1">
      <c r="A20" s="56" t="str">
        <f>Leyendas!$C$2</f>
        <v>Bolivia</v>
      </c>
      <c r="B20" s="56">
        <f>Leyendas!$K$2</f>
        <v>2020</v>
      </c>
      <c r="C20" s="58" t="s">
        <v>220</v>
      </c>
      <c r="D20" s="130"/>
      <c r="E20" s="130"/>
      <c r="F20" s="130"/>
      <c r="G20" s="130"/>
      <c r="H20" s="130"/>
      <c r="I20" s="60"/>
      <c r="J20" s="196"/>
      <c r="K20" s="249"/>
      <c r="L20" s="60"/>
      <c r="M20" s="60"/>
      <c r="N20" s="60"/>
      <c r="O20" s="60"/>
      <c r="P20" s="60"/>
      <c r="Q20" s="60"/>
      <c r="R20" s="60"/>
      <c r="S20" s="60"/>
      <c r="T20" s="249"/>
      <c r="U20" s="383"/>
      <c r="V20" s="60"/>
      <c r="W20" s="60"/>
      <c r="X20" s="60"/>
      <c r="Y20" s="129"/>
      <c r="Z20" s="61"/>
      <c r="AA20" s="61"/>
      <c r="AB20" s="61"/>
      <c r="AC20" s="61"/>
      <c r="AD20" s="62" t="str">
        <f t="shared" si="19"/>
        <v/>
      </c>
      <c r="AE20" s="62" t="str">
        <f t="shared" si="20"/>
        <v/>
      </c>
      <c r="AF20" s="62" t="str">
        <f t="shared" si="21"/>
        <v/>
      </c>
      <c r="AG20" s="62" t="str">
        <f t="shared" si="22"/>
        <v/>
      </c>
      <c r="AH20" s="62" t="str">
        <f t="shared" si="23"/>
        <v/>
      </c>
      <c r="AI20" s="62" t="str">
        <f t="shared" si="24"/>
        <v/>
      </c>
      <c r="AJ20" s="62" t="str">
        <f t="shared" si="25"/>
        <v/>
      </c>
      <c r="AK20" s="62" t="str">
        <f t="shared" si="26"/>
        <v/>
      </c>
      <c r="AL20" s="63" t="str">
        <f t="shared" si="27"/>
        <v/>
      </c>
      <c r="AM20" s="62" t="str">
        <f t="shared" si="28"/>
        <v/>
      </c>
      <c r="AN20" s="62" t="str">
        <f t="shared" si="29"/>
        <v/>
      </c>
      <c r="AO20" s="62" t="str">
        <f t="shared" si="30"/>
        <v/>
      </c>
      <c r="AP20" s="62" t="str">
        <f t="shared" si="31"/>
        <v/>
      </c>
      <c r="AQ20" s="62" t="str">
        <f t="shared" si="32"/>
        <v/>
      </c>
      <c r="AR20" s="62" t="str">
        <f t="shared" si="33"/>
        <v/>
      </c>
      <c r="AS20" s="254" t="str">
        <f t="shared" si="17"/>
        <v/>
      </c>
      <c r="AT20" s="62" t="str">
        <f t="shared" si="34"/>
        <v/>
      </c>
      <c r="AU20" s="62" t="str">
        <f t="shared" si="35"/>
        <v/>
      </c>
      <c r="AV20" s="64"/>
      <c r="BY20" s="263"/>
      <c r="BZ20" s="263" t="str">
        <f t="shared" si="18"/>
        <v>15</v>
      </c>
    </row>
    <row r="21" spans="1:78" s="128" customFormat="1" ht="16.5" customHeight="1">
      <c r="A21" s="56" t="str">
        <f>Leyendas!$C$2</f>
        <v>Bolivia</v>
      </c>
      <c r="B21" s="56">
        <f>Leyendas!$K$2</f>
        <v>2020</v>
      </c>
      <c r="C21" s="58" t="s">
        <v>221</v>
      </c>
      <c r="D21" s="130"/>
      <c r="E21" s="130"/>
      <c r="F21" s="130"/>
      <c r="G21" s="130"/>
      <c r="H21" s="130"/>
      <c r="I21" s="125"/>
      <c r="J21" s="217"/>
      <c r="K21" s="250"/>
      <c r="L21" s="125"/>
      <c r="M21" s="125"/>
      <c r="N21" s="125"/>
      <c r="O21" s="125"/>
      <c r="P21" s="125"/>
      <c r="Q21" s="125"/>
      <c r="R21" s="125"/>
      <c r="S21" s="125"/>
      <c r="T21" s="250"/>
      <c r="U21" s="384"/>
      <c r="V21" s="125"/>
      <c r="W21" s="125"/>
      <c r="X21" s="125"/>
      <c r="Y21" s="129"/>
      <c r="Z21" s="126"/>
      <c r="AA21" s="126"/>
      <c r="AB21" s="126"/>
      <c r="AC21" s="126"/>
      <c r="AD21" s="62" t="str">
        <f t="shared" si="19"/>
        <v/>
      </c>
      <c r="AE21" s="62" t="str">
        <f t="shared" si="20"/>
        <v/>
      </c>
      <c r="AF21" s="62" t="str">
        <f t="shared" si="21"/>
        <v/>
      </c>
      <c r="AG21" s="62" t="str">
        <f t="shared" si="22"/>
        <v/>
      </c>
      <c r="AH21" s="62" t="str">
        <f t="shared" si="23"/>
        <v/>
      </c>
      <c r="AI21" s="62" t="str">
        <f t="shared" si="24"/>
        <v/>
      </c>
      <c r="AJ21" s="62" t="str">
        <f t="shared" si="25"/>
        <v/>
      </c>
      <c r="AK21" s="62" t="str">
        <f t="shared" si="26"/>
        <v/>
      </c>
      <c r="AL21" s="63" t="str">
        <f t="shared" si="27"/>
        <v/>
      </c>
      <c r="AM21" s="62" t="str">
        <f t="shared" si="28"/>
        <v/>
      </c>
      <c r="AN21" s="62" t="str">
        <f t="shared" si="29"/>
        <v/>
      </c>
      <c r="AO21" s="62" t="str">
        <f t="shared" si="30"/>
        <v/>
      </c>
      <c r="AP21" s="62" t="str">
        <f t="shared" si="31"/>
        <v/>
      </c>
      <c r="AQ21" s="62" t="str">
        <f t="shared" si="32"/>
        <v/>
      </c>
      <c r="AR21" s="62" t="str">
        <f t="shared" si="33"/>
        <v/>
      </c>
      <c r="AS21" s="254" t="str">
        <f t="shared" si="17"/>
        <v/>
      </c>
      <c r="AT21" s="62" t="str">
        <f t="shared" si="34"/>
        <v/>
      </c>
      <c r="AU21" s="62" t="str">
        <f t="shared" si="35"/>
        <v/>
      </c>
      <c r="AV21" s="127"/>
      <c r="BY21" s="266"/>
      <c r="BZ21" s="263" t="str">
        <f t="shared" si="18"/>
        <v>16</v>
      </c>
    </row>
    <row r="22" spans="1:78" s="56" customFormat="1" ht="16.5" customHeight="1">
      <c r="A22" s="56" t="str">
        <f>Leyendas!$C$2</f>
        <v>Bolivia</v>
      </c>
      <c r="B22" s="56">
        <f>Leyendas!$K$2</f>
        <v>2020</v>
      </c>
      <c r="C22" s="58" t="s">
        <v>222</v>
      </c>
      <c r="D22" s="130"/>
      <c r="E22" s="130"/>
      <c r="F22" s="130"/>
      <c r="G22" s="130"/>
      <c r="H22" s="130"/>
      <c r="I22" s="60"/>
      <c r="J22" s="196"/>
      <c r="K22" s="249"/>
      <c r="L22" s="60"/>
      <c r="M22" s="60"/>
      <c r="N22" s="60"/>
      <c r="O22" s="60"/>
      <c r="P22" s="60"/>
      <c r="Q22" s="60"/>
      <c r="R22" s="60"/>
      <c r="S22" s="60"/>
      <c r="T22" s="249"/>
      <c r="U22" s="383"/>
      <c r="V22" s="60"/>
      <c r="W22" s="60"/>
      <c r="X22" s="60"/>
      <c r="Y22" s="129"/>
      <c r="Z22" s="61"/>
      <c r="AA22" s="61"/>
      <c r="AB22" s="61"/>
      <c r="AC22" s="61"/>
      <c r="AD22" s="62" t="str">
        <f t="shared" si="19"/>
        <v/>
      </c>
      <c r="AE22" s="62" t="str">
        <f t="shared" si="20"/>
        <v/>
      </c>
      <c r="AF22" s="62" t="str">
        <f t="shared" si="21"/>
        <v/>
      </c>
      <c r="AG22" s="62" t="str">
        <f t="shared" si="22"/>
        <v/>
      </c>
      <c r="AH22" s="62" t="str">
        <f t="shared" si="23"/>
        <v/>
      </c>
      <c r="AI22" s="62" t="str">
        <f t="shared" si="24"/>
        <v/>
      </c>
      <c r="AJ22" s="62" t="str">
        <f t="shared" si="25"/>
        <v/>
      </c>
      <c r="AK22" s="62" t="str">
        <f t="shared" si="26"/>
        <v/>
      </c>
      <c r="AL22" s="63" t="str">
        <f t="shared" si="27"/>
        <v/>
      </c>
      <c r="AM22" s="62" t="str">
        <f t="shared" si="28"/>
        <v/>
      </c>
      <c r="AN22" s="62" t="str">
        <f t="shared" si="29"/>
        <v/>
      </c>
      <c r="AO22" s="62" t="str">
        <f t="shared" si="30"/>
        <v/>
      </c>
      <c r="AP22" s="62" t="str">
        <f t="shared" si="31"/>
        <v/>
      </c>
      <c r="AQ22" s="62" t="str">
        <f t="shared" si="32"/>
        <v/>
      </c>
      <c r="AR22" s="62" t="str">
        <f t="shared" si="33"/>
        <v/>
      </c>
      <c r="AS22" s="254" t="str">
        <f t="shared" si="17"/>
        <v/>
      </c>
      <c r="AT22" s="62" t="str">
        <f t="shared" si="34"/>
        <v/>
      </c>
      <c r="AU22" s="62" t="str">
        <f t="shared" si="35"/>
        <v/>
      </c>
      <c r="AV22" s="64"/>
      <c r="BY22" s="263"/>
      <c r="BZ22" s="263" t="str">
        <f t="shared" si="18"/>
        <v>17</v>
      </c>
    </row>
    <row r="23" spans="1:78" s="56" customFormat="1" ht="16.5" customHeight="1">
      <c r="A23" s="56" t="str">
        <f>Leyendas!$C$2</f>
        <v>Bolivia</v>
      </c>
      <c r="B23" s="56">
        <f>Leyendas!$K$2</f>
        <v>2020</v>
      </c>
      <c r="C23" s="58" t="s">
        <v>223</v>
      </c>
      <c r="D23" s="130"/>
      <c r="E23" s="130"/>
      <c r="F23" s="130"/>
      <c r="G23" s="130"/>
      <c r="H23" s="130"/>
      <c r="I23" s="60"/>
      <c r="J23" s="196"/>
      <c r="K23" s="249"/>
      <c r="L23" s="60"/>
      <c r="M23" s="60"/>
      <c r="N23" s="60"/>
      <c r="O23" s="60"/>
      <c r="P23" s="60"/>
      <c r="Q23" s="60"/>
      <c r="R23" s="60"/>
      <c r="S23" s="60"/>
      <c r="T23" s="249"/>
      <c r="U23" s="383"/>
      <c r="V23" s="60"/>
      <c r="W23" s="60"/>
      <c r="X23" s="60"/>
      <c r="Y23" s="129"/>
      <c r="Z23" s="61"/>
      <c r="AA23" s="61"/>
      <c r="AB23" s="61"/>
      <c r="AC23" s="61"/>
      <c r="AD23" s="62" t="str">
        <f t="shared" si="19"/>
        <v/>
      </c>
      <c r="AE23" s="62" t="str">
        <f t="shared" si="20"/>
        <v/>
      </c>
      <c r="AF23" s="62" t="str">
        <f t="shared" si="21"/>
        <v/>
      </c>
      <c r="AG23" s="62" t="str">
        <f t="shared" si="22"/>
        <v/>
      </c>
      <c r="AH23" s="62" t="str">
        <f t="shared" si="23"/>
        <v/>
      </c>
      <c r="AI23" s="62" t="str">
        <f t="shared" si="24"/>
        <v/>
      </c>
      <c r="AJ23" s="62" t="str">
        <f t="shared" si="25"/>
        <v/>
      </c>
      <c r="AK23" s="62" t="str">
        <f t="shared" si="26"/>
        <v/>
      </c>
      <c r="AL23" s="63" t="str">
        <f t="shared" si="27"/>
        <v/>
      </c>
      <c r="AM23" s="62" t="str">
        <f t="shared" si="28"/>
        <v/>
      </c>
      <c r="AN23" s="62" t="str">
        <f t="shared" si="29"/>
        <v/>
      </c>
      <c r="AO23" s="62" t="str">
        <f t="shared" si="30"/>
        <v/>
      </c>
      <c r="AP23" s="62" t="str">
        <f t="shared" si="31"/>
        <v/>
      </c>
      <c r="AQ23" s="62" t="str">
        <f t="shared" si="32"/>
        <v/>
      </c>
      <c r="AR23" s="62" t="str">
        <f t="shared" si="33"/>
        <v/>
      </c>
      <c r="AS23" s="254" t="str">
        <f t="shared" si="17"/>
        <v/>
      </c>
      <c r="AT23" s="62" t="str">
        <f t="shared" si="34"/>
        <v/>
      </c>
      <c r="AU23" s="62" t="str">
        <f t="shared" si="35"/>
        <v/>
      </c>
      <c r="AV23" s="64"/>
      <c r="BY23" s="263"/>
      <c r="BZ23" s="263" t="str">
        <f t="shared" si="18"/>
        <v>18</v>
      </c>
    </row>
    <row r="24" spans="1:78" s="56" customFormat="1" ht="16.5" customHeight="1">
      <c r="A24" s="56" t="str">
        <f>Leyendas!$C$2</f>
        <v>Bolivia</v>
      </c>
      <c r="B24" s="56">
        <f>Leyendas!$K$2</f>
        <v>2020</v>
      </c>
      <c r="C24" s="58" t="s">
        <v>224</v>
      </c>
      <c r="D24" s="130"/>
      <c r="E24" s="130"/>
      <c r="F24" s="130"/>
      <c r="G24" s="130"/>
      <c r="H24" s="130"/>
      <c r="I24" s="60"/>
      <c r="J24" s="196"/>
      <c r="K24" s="249"/>
      <c r="L24" s="60"/>
      <c r="M24" s="60"/>
      <c r="N24" s="60"/>
      <c r="O24" s="60"/>
      <c r="P24" s="60"/>
      <c r="Q24" s="60"/>
      <c r="R24" s="60"/>
      <c r="S24" s="60"/>
      <c r="T24" s="249"/>
      <c r="U24" s="383"/>
      <c r="V24" s="60"/>
      <c r="W24" s="60"/>
      <c r="X24" s="60"/>
      <c r="Y24" s="129"/>
      <c r="Z24" s="61"/>
      <c r="AA24" s="61"/>
      <c r="AB24" s="61"/>
      <c r="AC24" s="61"/>
      <c r="AD24" s="62" t="str">
        <f t="shared" si="19"/>
        <v/>
      </c>
      <c r="AE24" s="62" t="str">
        <f t="shared" si="20"/>
        <v/>
      </c>
      <c r="AF24" s="62" t="str">
        <f t="shared" si="21"/>
        <v/>
      </c>
      <c r="AG24" s="62" t="str">
        <f t="shared" si="22"/>
        <v/>
      </c>
      <c r="AH24" s="62" t="str">
        <f t="shared" si="23"/>
        <v/>
      </c>
      <c r="AI24" s="62" t="str">
        <f t="shared" si="24"/>
        <v/>
      </c>
      <c r="AJ24" s="62" t="str">
        <f t="shared" si="25"/>
        <v/>
      </c>
      <c r="AK24" s="62" t="str">
        <f t="shared" si="26"/>
        <v/>
      </c>
      <c r="AL24" s="63" t="str">
        <f t="shared" si="27"/>
        <v/>
      </c>
      <c r="AM24" s="62" t="str">
        <f t="shared" si="28"/>
        <v/>
      </c>
      <c r="AN24" s="62" t="str">
        <f t="shared" si="29"/>
        <v/>
      </c>
      <c r="AO24" s="62" t="str">
        <f t="shared" si="30"/>
        <v/>
      </c>
      <c r="AP24" s="62" t="str">
        <f t="shared" si="31"/>
        <v/>
      </c>
      <c r="AQ24" s="62" t="str">
        <f t="shared" si="32"/>
        <v/>
      </c>
      <c r="AR24" s="62" t="str">
        <f t="shared" si="33"/>
        <v/>
      </c>
      <c r="AS24" s="254" t="str">
        <f t="shared" si="17"/>
        <v/>
      </c>
      <c r="AT24" s="62" t="str">
        <f t="shared" si="34"/>
        <v/>
      </c>
      <c r="AU24" s="62" t="str">
        <f t="shared" si="35"/>
        <v/>
      </c>
      <c r="AV24" s="64"/>
      <c r="BY24" s="263"/>
      <c r="BZ24" s="263" t="str">
        <f t="shared" si="18"/>
        <v>19</v>
      </c>
    </row>
    <row r="25" spans="1:78" s="56" customFormat="1" ht="16.5" customHeight="1">
      <c r="A25" s="56" t="str">
        <f>Leyendas!$C$2</f>
        <v>Bolivia</v>
      </c>
      <c r="B25" s="56">
        <f>Leyendas!$K$2</f>
        <v>2020</v>
      </c>
      <c r="C25" s="58" t="s">
        <v>225</v>
      </c>
      <c r="D25" s="130"/>
      <c r="E25" s="130"/>
      <c r="F25" s="130"/>
      <c r="G25" s="130"/>
      <c r="H25" s="130"/>
      <c r="I25" s="60"/>
      <c r="J25" s="196"/>
      <c r="K25" s="249"/>
      <c r="L25" s="60"/>
      <c r="M25" s="60"/>
      <c r="N25" s="60"/>
      <c r="O25" s="60"/>
      <c r="P25" s="60"/>
      <c r="Q25" s="60"/>
      <c r="R25" s="60"/>
      <c r="S25" s="60"/>
      <c r="T25" s="249"/>
      <c r="U25" s="383"/>
      <c r="V25" s="60"/>
      <c r="W25" s="60"/>
      <c r="X25" s="60"/>
      <c r="Y25" s="129"/>
      <c r="Z25" s="61"/>
      <c r="AA25" s="61"/>
      <c r="AB25" s="61"/>
      <c r="AC25" s="61"/>
      <c r="AD25" s="62" t="str">
        <f t="shared" si="19"/>
        <v/>
      </c>
      <c r="AE25" s="62" t="str">
        <f t="shared" si="20"/>
        <v/>
      </c>
      <c r="AF25" s="62" t="str">
        <f t="shared" si="21"/>
        <v/>
      </c>
      <c r="AG25" s="62" t="str">
        <f t="shared" si="22"/>
        <v/>
      </c>
      <c r="AH25" s="62" t="str">
        <f t="shared" si="23"/>
        <v/>
      </c>
      <c r="AI25" s="62" t="str">
        <f t="shared" si="24"/>
        <v/>
      </c>
      <c r="AJ25" s="62" t="str">
        <f t="shared" si="25"/>
        <v/>
      </c>
      <c r="AK25" s="62" t="str">
        <f t="shared" si="26"/>
        <v/>
      </c>
      <c r="AL25" s="63" t="str">
        <f t="shared" si="27"/>
        <v/>
      </c>
      <c r="AM25" s="62" t="str">
        <f t="shared" si="28"/>
        <v/>
      </c>
      <c r="AN25" s="62" t="str">
        <f t="shared" si="29"/>
        <v/>
      </c>
      <c r="AO25" s="62" t="str">
        <f t="shared" si="30"/>
        <v/>
      </c>
      <c r="AP25" s="62" t="str">
        <f t="shared" si="31"/>
        <v/>
      </c>
      <c r="AQ25" s="62" t="str">
        <f t="shared" si="32"/>
        <v/>
      </c>
      <c r="AR25" s="62" t="str">
        <f t="shared" si="33"/>
        <v/>
      </c>
      <c r="AS25" s="254" t="str">
        <f t="shared" si="17"/>
        <v/>
      </c>
      <c r="AT25" s="62" t="str">
        <f t="shared" si="34"/>
        <v/>
      </c>
      <c r="AU25" s="62" t="str">
        <f t="shared" si="35"/>
        <v/>
      </c>
      <c r="AV25" s="64"/>
      <c r="BY25" s="263"/>
      <c r="BZ25" s="263" t="str">
        <f t="shared" si="18"/>
        <v>20</v>
      </c>
    </row>
    <row r="26" spans="1:78" s="56" customFormat="1" ht="15">
      <c r="A26" s="56" t="str">
        <f>Leyendas!$C$2</f>
        <v>Bolivia</v>
      </c>
      <c r="B26" s="56">
        <f>Leyendas!$K$2</f>
        <v>2020</v>
      </c>
      <c r="C26" s="58" t="s">
        <v>226</v>
      </c>
      <c r="D26" s="130"/>
      <c r="E26" s="130"/>
      <c r="F26" s="130"/>
      <c r="G26" s="130"/>
      <c r="H26" s="130"/>
      <c r="I26" s="59"/>
      <c r="J26" s="194"/>
      <c r="K26" s="251"/>
      <c r="L26" s="59"/>
      <c r="M26" s="59"/>
      <c r="N26" s="60"/>
      <c r="O26" s="60"/>
      <c r="P26" s="60"/>
      <c r="Q26" s="60"/>
      <c r="R26" s="60"/>
      <c r="S26" s="60"/>
      <c r="T26" s="249"/>
      <c r="U26" s="383"/>
      <c r="V26" s="60"/>
      <c r="W26" s="60"/>
      <c r="X26" s="60"/>
      <c r="Y26" s="129"/>
      <c r="Z26" s="61"/>
      <c r="AA26" s="61"/>
      <c r="AB26" s="61"/>
      <c r="AC26" s="61"/>
      <c r="AD26" s="62" t="str">
        <f t="shared" si="19"/>
        <v/>
      </c>
      <c r="AE26" s="62" t="str">
        <f t="shared" si="20"/>
        <v/>
      </c>
      <c r="AF26" s="62" t="str">
        <f t="shared" si="21"/>
        <v/>
      </c>
      <c r="AG26" s="62" t="str">
        <f t="shared" si="22"/>
        <v/>
      </c>
      <c r="AH26" s="62" t="str">
        <f t="shared" si="23"/>
        <v/>
      </c>
      <c r="AI26" s="62" t="str">
        <f t="shared" si="24"/>
        <v/>
      </c>
      <c r="AJ26" s="62" t="str">
        <f t="shared" si="25"/>
        <v/>
      </c>
      <c r="AK26" s="62" t="str">
        <f t="shared" si="26"/>
        <v/>
      </c>
      <c r="AL26" s="63" t="str">
        <f t="shared" si="27"/>
        <v/>
      </c>
      <c r="AM26" s="62" t="str">
        <f t="shared" si="28"/>
        <v/>
      </c>
      <c r="AN26" s="62" t="str">
        <f t="shared" si="29"/>
        <v/>
      </c>
      <c r="AO26" s="62" t="str">
        <f t="shared" si="30"/>
        <v/>
      </c>
      <c r="AP26" s="62" t="str">
        <f t="shared" si="31"/>
        <v/>
      </c>
      <c r="AQ26" s="62" t="str">
        <f t="shared" si="32"/>
        <v/>
      </c>
      <c r="AR26" s="62" t="str">
        <f t="shared" si="33"/>
        <v/>
      </c>
      <c r="AS26" s="254" t="str">
        <f t="shared" si="17"/>
        <v/>
      </c>
      <c r="AT26" s="62" t="str">
        <f t="shared" si="34"/>
        <v/>
      </c>
      <c r="AU26" s="62" t="str">
        <f t="shared" si="35"/>
        <v/>
      </c>
      <c r="AV26" s="64"/>
      <c r="BY26" s="263"/>
      <c r="BZ26" s="263" t="str">
        <f t="shared" si="18"/>
        <v>21</v>
      </c>
    </row>
    <row r="27" spans="1:78" s="56" customFormat="1" ht="15">
      <c r="A27" s="56" t="str">
        <f>Leyendas!$C$2</f>
        <v>Bolivia</v>
      </c>
      <c r="B27" s="56">
        <f>Leyendas!$K$2</f>
        <v>2020</v>
      </c>
      <c r="C27" s="58" t="s">
        <v>227</v>
      </c>
      <c r="D27" s="130"/>
      <c r="E27" s="130"/>
      <c r="F27" s="132"/>
      <c r="G27" s="132"/>
      <c r="H27" s="130"/>
      <c r="I27" s="59"/>
      <c r="J27" s="194"/>
      <c r="K27" s="251"/>
      <c r="L27" s="59"/>
      <c r="M27" s="59"/>
      <c r="N27" s="60"/>
      <c r="O27" s="60"/>
      <c r="P27" s="60"/>
      <c r="Q27" s="60"/>
      <c r="R27" s="60"/>
      <c r="S27" s="60"/>
      <c r="T27" s="249"/>
      <c r="U27" s="383"/>
      <c r="V27" s="60"/>
      <c r="W27" s="60"/>
      <c r="X27" s="60"/>
      <c r="Y27" s="129"/>
      <c r="Z27" s="61"/>
      <c r="AA27" s="61"/>
      <c r="AB27" s="61"/>
      <c r="AC27" s="61"/>
      <c r="AD27" s="62" t="str">
        <f t="shared" si="19"/>
        <v/>
      </c>
      <c r="AE27" s="62" t="str">
        <f t="shared" si="20"/>
        <v/>
      </c>
      <c r="AF27" s="62" t="str">
        <f t="shared" si="21"/>
        <v/>
      </c>
      <c r="AG27" s="62" t="str">
        <f t="shared" si="22"/>
        <v/>
      </c>
      <c r="AH27" s="62" t="str">
        <f t="shared" si="23"/>
        <v/>
      </c>
      <c r="AI27" s="62" t="str">
        <f t="shared" si="24"/>
        <v/>
      </c>
      <c r="AJ27" s="62" t="str">
        <f t="shared" si="25"/>
        <v/>
      </c>
      <c r="AK27" s="62" t="str">
        <f t="shared" si="26"/>
        <v/>
      </c>
      <c r="AL27" s="63" t="str">
        <f t="shared" si="27"/>
        <v/>
      </c>
      <c r="AM27" s="62" t="str">
        <f t="shared" si="28"/>
        <v/>
      </c>
      <c r="AN27" s="62" t="str">
        <f t="shared" si="29"/>
        <v/>
      </c>
      <c r="AO27" s="62" t="str">
        <f t="shared" si="30"/>
        <v/>
      </c>
      <c r="AP27" s="62" t="str">
        <f t="shared" si="31"/>
        <v/>
      </c>
      <c r="AQ27" s="62" t="str">
        <f t="shared" si="32"/>
        <v/>
      </c>
      <c r="AR27" s="62" t="str">
        <f t="shared" si="33"/>
        <v/>
      </c>
      <c r="AS27" s="254" t="str">
        <f t="shared" si="17"/>
        <v/>
      </c>
      <c r="AT27" s="62" t="str">
        <f t="shared" si="34"/>
        <v/>
      </c>
      <c r="AU27" s="62" t="str">
        <f t="shared" si="35"/>
        <v/>
      </c>
      <c r="AV27" s="64"/>
      <c r="BY27" s="263"/>
      <c r="BZ27" s="263" t="str">
        <f t="shared" si="18"/>
        <v>22</v>
      </c>
    </row>
    <row r="28" spans="1:78" s="56" customFormat="1" ht="15">
      <c r="A28" s="56" t="str">
        <f>Leyendas!$C$2</f>
        <v>Bolivia</v>
      </c>
      <c r="B28" s="56">
        <f>Leyendas!$K$2</f>
        <v>2020</v>
      </c>
      <c r="C28" s="58" t="s">
        <v>228</v>
      </c>
      <c r="D28" s="130"/>
      <c r="E28" s="130"/>
      <c r="F28" s="132"/>
      <c r="G28" s="132"/>
      <c r="H28" s="130"/>
      <c r="I28" s="59"/>
      <c r="J28" s="194"/>
      <c r="K28" s="251"/>
      <c r="L28" s="59"/>
      <c r="M28" s="59"/>
      <c r="N28" s="60"/>
      <c r="O28" s="60"/>
      <c r="P28" s="60"/>
      <c r="Q28" s="60"/>
      <c r="R28" s="60"/>
      <c r="S28" s="60"/>
      <c r="T28" s="249"/>
      <c r="U28" s="383"/>
      <c r="V28" s="60"/>
      <c r="W28" s="60"/>
      <c r="X28" s="60"/>
      <c r="Y28" s="129"/>
      <c r="Z28" s="61"/>
      <c r="AA28" s="61"/>
      <c r="AB28" s="61"/>
      <c r="AC28" s="61"/>
      <c r="AD28" s="62" t="str">
        <f t="shared" si="19"/>
        <v/>
      </c>
      <c r="AE28" s="62" t="str">
        <f t="shared" si="20"/>
        <v/>
      </c>
      <c r="AF28" s="62" t="str">
        <f t="shared" si="21"/>
        <v/>
      </c>
      <c r="AG28" s="62" t="str">
        <f t="shared" si="22"/>
        <v/>
      </c>
      <c r="AH28" s="62" t="str">
        <f t="shared" si="23"/>
        <v/>
      </c>
      <c r="AI28" s="62" t="str">
        <f t="shared" si="24"/>
        <v/>
      </c>
      <c r="AJ28" s="62" t="str">
        <f t="shared" si="25"/>
        <v/>
      </c>
      <c r="AK28" s="62" t="str">
        <f t="shared" si="26"/>
        <v/>
      </c>
      <c r="AL28" s="63" t="str">
        <f t="shared" si="27"/>
        <v/>
      </c>
      <c r="AM28" s="62" t="str">
        <f t="shared" si="28"/>
        <v/>
      </c>
      <c r="AN28" s="62" t="str">
        <f t="shared" si="29"/>
        <v/>
      </c>
      <c r="AO28" s="62" t="str">
        <f t="shared" si="30"/>
        <v/>
      </c>
      <c r="AP28" s="62" t="str">
        <f t="shared" si="31"/>
        <v/>
      </c>
      <c r="AQ28" s="62" t="str">
        <f t="shared" si="32"/>
        <v/>
      </c>
      <c r="AR28" s="62" t="str">
        <f t="shared" si="33"/>
        <v/>
      </c>
      <c r="AS28" s="254" t="str">
        <f t="shared" si="17"/>
        <v/>
      </c>
      <c r="AT28" s="62" t="str">
        <f t="shared" si="34"/>
        <v/>
      </c>
      <c r="AU28" s="62" t="str">
        <f t="shared" si="35"/>
        <v/>
      </c>
      <c r="AV28" s="64"/>
      <c r="BY28" s="263"/>
      <c r="BZ28" s="263" t="str">
        <f t="shared" si="18"/>
        <v>23</v>
      </c>
    </row>
    <row r="29" spans="1:78" s="56" customFormat="1" ht="15">
      <c r="A29" s="56" t="str">
        <f>Leyendas!$C$2</f>
        <v>Bolivia</v>
      </c>
      <c r="B29" s="56">
        <f>Leyendas!$K$2</f>
        <v>2020</v>
      </c>
      <c r="C29" s="58" t="s">
        <v>229</v>
      </c>
      <c r="D29" s="130"/>
      <c r="E29" s="130"/>
      <c r="F29" s="132"/>
      <c r="G29" s="132"/>
      <c r="H29" s="130"/>
      <c r="I29" s="59"/>
      <c r="J29" s="194"/>
      <c r="K29" s="251"/>
      <c r="L29" s="59"/>
      <c r="M29" s="59"/>
      <c r="N29" s="60"/>
      <c r="O29" s="60"/>
      <c r="P29" s="60"/>
      <c r="Q29" s="60"/>
      <c r="R29" s="60"/>
      <c r="S29" s="60"/>
      <c r="T29" s="249"/>
      <c r="U29" s="383"/>
      <c r="V29" s="60"/>
      <c r="W29" s="60"/>
      <c r="X29" s="60"/>
      <c r="Y29" s="129"/>
      <c r="Z29" s="61"/>
      <c r="AA29" s="61"/>
      <c r="AB29" s="61"/>
      <c r="AC29" s="61"/>
      <c r="AD29" s="62" t="str">
        <f t="shared" si="19"/>
        <v/>
      </c>
      <c r="AE29" s="62" t="str">
        <f t="shared" si="20"/>
        <v/>
      </c>
      <c r="AF29" s="62" t="str">
        <f t="shared" si="21"/>
        <v/>
      </c>
      <c r="AG29" s="62" t="str">
        <f t="shared" si="22"/>
        <v/>
      </c>
      <c r="AH29" s="62" t="str">
        <f t="shared" si="23"/>
        <v/>
      </c>
      <c r="AI29" s="62" t="str">
        <f t="shared" si="24"/>
        <v/>
      </c>
      <c r="AJ29" s="62" t="str">
        <f t="shared" si="25"/>
        <v/>
      </c>
      <c r="AK29" s="62" t="str">
        <f t="shared" si="26"/>
        <v/>
      </c>
      <c r="AL29" s="63" t="str">
        <f t="shared" si="27"/>
        <v/>
      </c>
      <c r="AM29" s="62" t="str">
        <f t="shared" si="28"/>
        <v/>
      </c>
      <c r="AN29" s="62" t="str">
        <f t="shared" si="29"/>
        <v/>
      </c>
      <c r="AO29" s="62" t="str">
        <f t="shared" si="30"/>
        <v/>
      </c>
      <c r="AP29" s="62" t="str">
        <f t="shared" si="31"/>
        <v/>
      </c>
      <c r="AQ29" s="62" t="str">
        <f t="shared" si="32"/>
        <v/>
      </c>
      <c r="AR29" s="62" t="str">
        <f t="shared" si="33"/>
        <v/>
      </c>
      <c r="AS29" s="254" t="str">
        <f t="shared" si="17"/>
        <v/>
      </c>
      <c r="AT29" s="62" t="str">
        <f t="shared" si="34"/>
        <v/>
      </c>
      <c r="AU29" s="62" t="str">
        <f t="shared" si="35"/>
        <v/>
      </c>
      <c r="AV29" s="64"/>
      <c r="BY29" s="263"/>
      <c r="BZ29" s="263" t="str">
        <f t="shared" si="18"/>
        <v>24</v>
      </c>
    </row>
    <row r="30" spans="1:78" s="56" customFormat="1" ht="15">
      <c r="A30" s="56" t="str">
        <f>Leyendas!$C$2</f>
        <v>Bolivia</v>
      </c>
      <c r="B30" s="56">
        <f>Leyendas!$K$2</f>
        <v>2020</v>
      </c>
      <c r="C30" s="58" t="s">
        <v>230</v>
      </c>
      <c r="D30" s="130"/>
      <c r="E30" s="130"/>
      <c r="F30" s="132"/>
      <c r="G30" s="132"/>
      <c r="H30" s="130"/>
      <c r="I30" s="60"/>
      <c r="J30" s="196"/>
      <c r="K30" s="249"/>
      <c r="L30" s="60"/>
      <c r="M30" s="60"/>
      <c r="N30" s="60"/>
      <c r="O30" s="60"/>
      <c r="P30" s="60"/>
      <c r="Q30" s="60"/>
      <c r="R30" s="60"/>
      <c r="S30" s="60"/>
      <c r="T30" s="249"/>
      <c r="U30" s="383"/>
      <c r="V30" s="60"/>
      <c r="W30" s="60"/>
      <c r="X30" s="60"/>
      <c r="Y30" s="129"/>
      <c r="Z30" s="61"/>
      <c r="AA30" s="61"/>
      <c r="AB30" s="61"/>
      <c r="AC30" s="61"/>
      <c r="AD30" s="62" t="str">
        <f t="shared" si="19"/>
        <v/>
      </c>
      <c r="AE30" s="62" t="str">
        <f t="shared" si="20"/>
        <v/>
      </c>
      <c r="AF30" s="62" t="str">
        <f t="shared" si="21"/>
        <v/>
      </c>
      <c r="AG30" s="62" t="str">
        <f t="shared" si="22"/>
        <v/>
      </c>
      <c r="AH30" s="62" t="str">
        <f t="shared" si="23"/>
        <v/>
      </c>
      <c r="AI30" s="62" t="str">
        <f t="shared" si="24"/>
        <v/>
      </c>
      <c r="AJ30" s="62" t="str">
        <f t="shared" si="25"/>
        <v/>
      </c>
      <c r="AK30" s="62" t="str">
        <f t="shared" si="26"/>
        <v/>
      </c>
      <c r="AL30" s="63" t="str">
        <f t="shared" si="27"/>
        <v/>
      </c>
      <c r="AM30" s="62" t="str">
        <f t="shared" si="28"/>
        <v/>
      </c>
      <c r="AN30" s="62" t="str">
        <f t="shared" si="29"/>
        <v/>
      </c>
      <c r="AO30" s="62" t="str">
        <f t="shared" si="30"/>
        <v/>
      </c>
      <c r="AP30" s="62" t="str">
        <f t="shared" si="31"/>
        <v/>
      </c>
      <c r="AQ30" s="62" t="str">
        <f t="shared" si="32"/>
        <v/>
      </c>
      <c r="AR30" s="62" t="str">
        <f t="shared" si="33"/>
        <v/>
      </c>
      <c r="AS30" s="254" t="str">
        <f t="shared" si="17"/>
        <v/>
      </c>
      <c r="AT30" s="62" t="str">
        <f t="shared" si="34"/>
        <v/>
      </c>
      <c r="AU30" s="62" t="str">
        <f t="shared" si="35"/>
        <v/>
      </c>
      <c r="AV30" s="64"/>
      <c r="BY30" s="263"/>
      <c r="BZ30" s="263" t="str">
        <f t="shared" si="18"/>
        <v>25</v>
      </c>
    </row>
    <row r="31" spans="1:78" s="56" customFormat="1" ht="15">
      <c r="A31" s="56" t="str">
        <f>Leyendas!$C$2</f>
        <v>Bolivia</v>
      </c>
      <c r="B31" s="56">
        <f>Leyendas!$K$2</f>
        <v>2020</v>
      </c>
      <c r="C31" s="58" t="s">
        <v>231</v>
      </c>
      <c r="D31" s="130"/>
      <c r="E31" s="130"/>
      <c r="F31" s="130"/>
      <c r="G31" s="130"/>
      <c r="H31" s="130"/>
      <c r="I31" s="60"/>
      <c r="J31" s="196"/>
      <c r="K31" s="249"/>
      <c r="L31" s="60"/>
      <c r="M31" s="60"/>
      <c r="N31" s="60"/>
      <c r="O31" s="60"/>
      <c r="P31" s="60"/>
      <c r="Q31" s="60"/>
      <c r="R31" s="60"/>
      <c r="S31" s="60"/>
      <c r="T31" s="249"/>
      <c r="U31" s="383"/>
      <c r="V31" s="60"/>
      <c r="W31" s="60"/>
      <c r="X31" s="60"/>
      <c r="Y31" s="129"/>
      <c r="Z31" s="61"/>
      <c r="AA31" s="61"/>
      <c r="AB31" s="61"/>
      <c r="AC31" s="61"/>
      <c r="AD31" s="62" t="str">
        <f t="shared" si="19"/>
        <v/>
      </c>
      <c r="AE31" s="62" t="str">
        <f t="shared" si="20"/>
        <v/>
      </c>
      <c r="AF31" s="62" t="str">
        <f t="shared" si="21"/>
        <v/>
      </c>
      <c r="AG31" s="62" t="str">
        <f t="shared" si="22"/>
        <v/>
      </c>
      <c r="AH31" s="62" t="str">
        <f t="shared" si="23"/>
        <v/>
      </c>
      <c r="AI31" s="62" t="str">
        <f t="shared" si="24"/>
        <v/>
      </c>
      <c r="AJ31" s="62" t="str">
        <f t="shared" si="25"/>
        <v/>
      </c>
      <c r="AK31" s="62" t="str">
        <f t="shared" si="26"/>
        <v/>
      </c>
      <c r="AL31" s="63" t="str">
        <f t="shared" si="27"/>
        <v/>
      </c>
      <c r="AM31" s="62" t="str">
        <f t="shared" si="28"/>
        <v/>
      </c>
      <c r="AN31" s="62" t="str">
        <f t="shared" si="29"/>
        <v/>
      </c>
      <c r="AO31" s="62" t="str">
        <f t="shared" si="30"/>
        <v/>
      </c>
      <c r="AP31" s="62" t="str">
        <f t="shared" si="31"/>
        <v/>
      </c>
      <c r="AQ31" s="62" t="str">
        <f t="shared" si="32"/>
        <v/>
      </c>
      <c r="AR31" s="62" t="str">
        <f t="shared" si="33"/>
        <v/>
      </c>
      <c r="AS31" s="254" t="str">
        <f t="shared" si="17"/>
        <v/>
      </c>
      <c r="AT31" s="62" t="str">
        <f t="shared" si="34"/>
        <v/>
      </c>
      <c r="AU31" s="62" t="str">
        <f t="shared" si="35"/>
        <v/>
      </c>
      <c r="AV31" s="64"/>
      <c r="BY31" s="263"/>
      <c r="BZ31" s="263" t="str">
        <f t="shared" si="18"/>
        <v>26</v>
      </c>
    </row>
    <row r="32" spans="1:78" s="56" customFormat="1" ht="15">
      <c r="A32" s="56" t="str">
        <f>Leyendas!$C$2</f>
        <v>Bolivia</v>
      </c>
      <c r="B32" s="56">
        <f>Leyendas!$K$2</f>
        <v>2020</v>
      </c>
      <c r="C32" s="58" t="s">
        <v>232</v>
      </c>
      <c r="D32" s="130"/>
      <c r="E32" s="130"/>
      <c r="F32" s="130"/>
      <c r="G32" s="130"/>
      <c r="H32" s="130"/>
      <c r="I32" s="60"/>
      <c r="J32" s="196"/>
      <c r="K32" s="249"/>
      <c r="L32" s="60"/>
      <c r="M32" s="60"/>
      <c r="N32" s="60"/>
      <c r="O32" s="60"/>
      <c r="P32" s="60"/>
      <c r="Q32" s="60"/>
      <c r="R32" s="60"/>
      <c r="S32" s="60"/>
      <c r="T32" s="249"/>
      <c r="U32" s="383"/>
      <c r="V32" s="60"/>
      <c r="W32" s="60"/>
      <c r="X32" s="60"/>
      <c r="Y32" s="129"/>
      <c r="Z32" s="61"/>
      <c r="AA32" s="61"/>
      <c r="AB32" s="61"/>
      <c r="AC32" s="61"/>
      <c r="AD32" s="62" t="str">
        <f t="shared" si="19"/>
        <v/>
      </c>
      <c r="AE32" s="62" t="str">
        <f t="shared" si="20"/>
        <v/>
      </c>
      <c r="AF32" s="62" t="str">
        <f t="shared" si="21"/>
        <v/>
      </c>
      <c r="AG32" s="62" t="str">
        <f t="shared" si="22"/>
        <v/>
      </c>
      <c r="AH32" s="62" t="str">
        <f t="shared" si="23"/>
        <v/>
      </c>
      <c r="AI32" s="62" t="str">
        <f t="shared" si="24"/>
        <v/>
      </c>
      <c r="AJ32" s="62" t="str">
        <f t="shared" si="25"/>
        <v/>
      </c>
      <c r="AK32" s="62" t="str">
        <f t="shared" si="26"/>
        <v/>
      </c>
      <c r="AL32" s="63" t="str">
        <f t="shared" si="27"/>
        <v/>
      </c>
      <c r="AM32" s="62" t="str">
        <f t="shared" si="28"/>
        <v/>
      </c>
      <c r="AN32" s="62" t="str">
        <f t="shared" si="29"/>
        <v/>
      </c>
      <c r="AO32" s="62" t="str">
        <f t="shared" si="30"/>
        <v/>
      </c>
      <c r="AP32" s="62" t="str">
        <f t="shared" si="31"/>
        <v/>
      </c>
      <c r="AQ32" s="62" t="str">
        <f t="shared" si="32"/>
        <v/>
      </c>
      <c r="AR32" s="62" t="str">
        <f t="shared" si="33"/>
        <v/>
      </c>
      <c r="AS32" s="254" t="str">
        <f t="shared" si="17"/>
        <v/>
      </c>
      <c r="AT32" s="62" t="str">
        <f t="shared" si="34"/>
        <v/>
      </c>
      <c r="AU32" s="62" t="str">
        <f t="shared" si="35"/>
        <v/>
      </c>
      <c r="AV32" s="64"/>
      <c r="BY32" s="263"/>
      <c r="BZ32" s="263" t="str">
        <f t="shared" si="18"/>
        <v>27</v>
      </c>
    </row>
    <row r="33" spans="1:78" ht="15">
      <c r="A33" s="56" t="str">
        <f>Leyendas!$C$2</f>
        <v>Bolivia</v>
      </c>
      <c r="B33" s="56">
        <f>Leyendas!$K$2</f>
        <v>2020</v>
      </c>
      <c r="C33" s="58" t="s">
        <v>233</v>
      </c>
      <c r="D33" s="130"/>
      <c r="E33" s="130"/>
      <c r="F33" s="130"/>
      <c r="G33" s="130"/>
      <c r="H33" s="130"/>
      <c r="I33" s="60"/>
      <c r="J33" s="196"/>
      <c r="K33" s="249"/>
      <c r="L33" s="60"/>
      <c r="M33" s="60"/>
      <c r="N33" s="60"/>
      <c r="O33" s="60"/>
      <c r="P33" s="60"/>
      <c r="Q33" s="60"/>
      <c r="R33" s="60"/>
      <c r="S33" s="60"/>
      <c r="T33" s="249"/>
      <c r="U33" s="383"/>
      <c r="V33" s="60"/>
      <c r="W33" s="60"/>
      <c r="X33" s="60"/>
      <c r="Y33" s="129"/>
      <c r="Z33" s="61"/>
      <c r="AA33" s="61"/>
      <c r="AB33" s="61"/>
      <c r="AC33" s="61"/>
      <c r="AD33" s="62" t="str">
        <f t="shared" si="19"/>
        <v/>
      </c>
      <c r="AE33" s="62" t="str">
        <f t="shared" si="20"/>
        <v/>
      </c>
      <c r="AF33" s="62" t="str">
        <f t="shared" si="21"/>
        <v/>
      </c>
      <c r="AG33" s="62" t="str">
        <f t="shared" si="22"/>
        <v/>
      </c>
      <c r="AH33" s="62" t="str">
        <f t="shared" si="23"/>
        <v/>
      </c>
      <c r="AI33" s="62" t="str">
        <f t="shared" si="24"/>
        <v/>
      </c>
      <c r="AJ33" s="62" t="str">
        <f t="shared" si="25"/>
        <v/>
      </c>
      <c r="AK33" s="62" t="str">
        <f t="shared" si="26"/>
        <v/>
      </c>
      <c r="AL33" s="63" t="str">
        <f t="shared" si="27"/>
        <v/>
      </c>
      <c r="AM33" s="62" t="str">
        <f t="shared" si="28"/>
        <v/>
      </c>
      <c r="AN33" s="62" t="str">
        <f t="shared" si="29"/>
        <v/>
      </c>
      <c r="AO33" s="62" t="str">
        <f t="shared" si="30"/>
        <v/>
      </c>
      <c r="AP33" s="62" t="str">
        <f t="shared" si="31"/>
        <v/>
      </c>
      <c r="AQ33" s="62" t="str">
        <f t="shared" si="32"/>
        <v/>
      </c>
      <c r="AR33" s="62" t="str">
        <f t="shared" si="33"/>
        <v/>
      </c>
      <c r="AS33" s="254" t="str">
        <f t="shared" si="17"/>
        <v/>
      </c>
      <c r="AT33" s="62" t="str">
        <f t="shared" si="34"/>
        <v/>
      </c>
      <c r="AU33" s="62" t="str">
        <f t="shared" si="35"/>
        <v/>
      </c>
      <c r="AV33" s="64"/>
      <c r="BY33" s="263"/>
      <c r="BZ33" s="263" t="str">
        <f t="shared" si="18"/>
        <v>28</v>
      </c>
    </row>
    <row r="34" spans="1:78" ht="15">
      <c r="A34" s="56" t="str">
        <f>Leyendas!$C$2</f>
        <v>Bolivia</v>
      </c>
      <c r="B34" s="56">
        <f>Leyendas!$K$2</f>
        <v>2020</v>
      </c>
      <c r="C34" s="58" t="s">
        <v>234</v>
      </c>
      <c r="D34" s="130"/>
      <c r="E34" s="130"/>
      <c r="F34" s="130"/>
      <c r="G34" s="130"/>
      <c r="H34" s="130"/>
      <c r="I34" s="60"/>
      <c r="J34" s="196"/>
      <c r="K34" s="249"/>
      <c r="L34" s="60"/>
      <c r="M34" s="60"/>
      <c r="N34" s="60"/>
      <c r="O34" s="60"/>
      <c r="P34" s="60"/>
      <c r="Q34" s="60"/>
      <c r="R34" s="60"/>
      <c r="S34" s="60"/>
      <c r="T34" s="249"/>
      <c r="U34" s="383"/>
      <c r="V34" s="60"/>
      <c r="W34" s="60"/>
      <c r="X34" s="60"/>
      <c r="Y34" s="129"/>
      <c r="Z34" s="61"/>
      <c r="AA34" s="61"/>
      <c r="AB34" s="61"/>
      <c r="AC34" s="61"/>
      <c r="AD34" s="62" t="str">
        <f t="shared" si="19"/>
        <v/>
      </c>
      <c r="AE34" s="62" t="str">
        <f t="shared" si="20"/>
        <v/>
      </c>
      <c r="AF34" s="62" t="str">
        <f t="shared" si="21"/>
        <v/>
      </c>
      <c r="AG34" s="62" t="str">
        <f t="shared" si="22"/>
        <v/>
      </c>
      <c r="AH34" s="62" t="str">
        <f t="shared" si="23"/>
        <v/>
      </c>
      <c r="AI34" s="62" t="str">
        <f t="shared" si="24"/>
        <v/>
      </c>
      <c r="AJ34" s="62" t="str">
        <f t="shared" si="25"/>
        <v/>
      </c>
      <c r="AK34" s="62" t="str">
        <f t="shared" si="26"/>
        <v/>
      </c>
      <c r="AL34" s="63" t="str">
        <f t="shared" si="27"/>
        <v/>
      </c>
      <c r="AM34" s="62" t="str">
        <f t="shared" si="28"/>
        <v/>
      </c>
      <c r="AN34" s="62" t="str">
        <f t="shared" si="29"/>
        <v/>
      </c>
      <c r="AO34" s="62" t="str">
        <f t="shared" si="30"/>
        <v/>
      </c>
      <c r="AP34" s="62" t="str">
        <f t="shared" si="31"/>
        <v/>
      </c>
      <c r="AQ34" s="62" t="str">
        <f t="shared" si="32"/>
        <v/>
      </c>
      <c r="AR34" s="62" t="str">
        <f t="shared" si="33"/>
        <v/>
      </c>
      <c r="AS34" s="254" t="str">
        <f t="shared" si="17"/>
        <v/>
      </c>
      <c r="AT34" s="62" t="str">
        <f t="shared" si="34"/>
        <v/>
      </c>
      <c r="AU34" s="62" t="str">
        <f t="shared" si="35"/>
        <v/>
      </c>
      <c r="AV34" s="64"/>
      <c r="BY34" s="263"/>
      <c r="BZ34" s="263" t="str">
        <f t="shared" si="18"/>
        <v>29</v>
      </c>
    </row>
    <row r="35" spans="1:78" ht="15">
      <c r="A35" s="56" t="str">
        <f>Leyendas!$C$2</f>
        <v>Bolivia</v>
      </c>
      <c r="B35" s="56">
        <f>Leyendas!$K$2</f>
        <v>2020</v>
      </c>
      <c r="C35" s="58" t="s">
        <v>235</v>
      </c>
      <c r="D35" s="130"/>
      <c r="E35" s="130"/>
      <c r="F35" s="130"/>
      <c r="G35" s="130"/>
      <c r="H35" s="130"/>
      <c r="I35" s="60"/>
      <c r="J35" s="196"/>
      <c r="K35" s="249"/>
      <c r="L35" s="60"/>
      <c r="M35" s="60"/>
      <c r="N35" s="60"/>
      <c r="O35" s="60"/>
      <c r="P35" s="60"/>
      <c r="Q35" s="60"/>
      <c r="R35" s="60"/>
      <c r="S35" s="60"/>
      <c r="T35" s="249"/>
      <c r="U35" s="383"/>
      <c r="V35" s="60"/>
      <c r="W35" s="60"/>
      <c r="X35" s="60"/>
      <c r="Y35" s="129"/>
      <c r="Z35" s="61"/>
      <c r="AA35" s="61"/>
      <c r="AB35" s="61"/>
      <c r="AC35" s="61"/>
      <c r="AD35" s="62" t="str">
        <f t="shared" si="19"/>
        <v/>
      </c>
      <c r="AE35" s="62" t="str">
        <f t="shared" si="20"/>
        <v/>
      </c>
      <c r="AF35" s="62" t="str">
        <f t="shared" si="21"/>
        <v/>
      </c>
      <c r="AG35" s="62" t="str">
        <f t="shared" si="22"/>
        <v/>
      </c>
      <c r="AH35" s="62" t="str">
        <f t="shared" si="23"/>
        <v/>
      </c>
      <c r="AI35" s="62" t="str">
        <f t="shared" si="24"/>
        <v/>
      </c>
      <c r="AJ35" s="62" t="str">
        <f t="shared" si="25"/>
        <v/>
      </c>
      <c r="AK35" s="62" t="str">
        <f t="shared" si="26"/>
        <v/>
      </c>
      <c r="AL35" s="63" t="str">
        <f t="shared" si="27"/>
        <v/>
      </c>
      <c r="AM35" s="62" t="str">
        <f t="shared" si="28"/>
        <v/>
      </c>
      <c r="AN35" s="62" t="str">
        <f t="shared" si="29"/>
        <v/>
      </c>
      <c r="AO35" s="62" t="str">
        <f t="shared" si="30"/>
        <v/>
      </c>
      <c r="AP35" s="62" t="str">
        <f t="shared" si="31"/>
        <v/>
      </c>
      <c r="AQ35" s="62" t="str">
        <f t="shared" si="32"/>
        <v/>
      </c>
      <c r="AR35" s="62" t="str">
        <f t="shared" si="33"/>
        <v/>
      </c>
      <c r="AS35" s="254" t="str">
        <f t="shared" si="17"/>
        <v/>
      </c>
      <c r="AT35" s="62" t="str">
        <f t="shared" si="34"/>
        <v/>
      </c>
      <c r="AU35" s="62" t="str">
        <f t="shared" si="35"/>
        <v/>
      </c>
      <c r="AV35" s="64"/>
      <c r="BY35" s="263"/>
      <c r="BZ35" s="263" t="str">
        <f t="shared" si="18"/>
        <v>30</v>
      </c>
    </row>
    <row r="36" spans="1:78" ht="15">
      <c r="A36" s="56" t="str">
        <f>Leyendas!$C$2</f>
        <v>Bolivia</v>
      </c>
      <c r="B36" s="56">
        <f>Leyendas!$K$2</f>
        <v>2020</v>
      </c>
      <c r="C36" s="58" t="s">
        <v>236</v>
      </c>
      <c r="D36" s="130"/>
      <c r="E36" s="130"/>
      <c r="F36" s="130"/>
      <c r="G36" s="130"/>
      <c r="H36" s="130"/>
      <c r="I36" s="60"/>
      <c r="J36" s="196"/>
      <c r="K36" s="249"/>
      <c r="L36" s="60"/>
      <c r="M36" s="60"/>
      <c r="N36" s="60"/>
      <c r="O36" s="60"/>
      <c r="P36" s="60"/>
      <c r="Q36" s="60"/>
      <c r="R36" s="60"/>
      <c r="S36" s="60"/>
      <c r="T36" s="249"/>
      <c r="U36" s="383"/>
      <c r="V36" s="60"/>
      <c r="W36" s="60"/>
      <c r="X36" s="60"/>
      <c r="Y36" s="129"/>
      <c r="Z36" s="61"/>
      <c r="AA36" s="61"/>
      <c r="AB36" s="61"/>
      <c r="AC36" s="61"/>
      <c r="AD36" s="62" t="str">
        <f t="shared" si="19"/>
        <v/>
      </c>
      <c r="AE36" s="62" t="str">
        <f t="shared" si="20"/>
        <v/>
      </c>
      <c r="AF36" s="62" t="str">
        <f t="shared" si="21"/>
        <v/>
      </c>
      <c r="AG36" s="62" t="str">
        <f t="shared" si="22"/>
        <v/>
      </c>
      <c r="AH36" s="62" t="str">
        <f t="shared" si="23"/>
        <v/>
      </c>
      <c r="AI36" s="62" t="str">
        <f t="shared" si="24"/>
        <v/>
      </c>
      <c r="AJ36" s="62" t="str">
        <f t="shared" si="25"/>
        <v/>
      </c>
      <c r="AK36" s="62" t="str">
        <f t="shared" si="26"/>
        <v/>
      </c>
      <c r="AL36" s="63" t="str">
        <f t="shared" si="27"/>
        <v/>
      </c>
      <c r="AM36" s="62" t="str">
        <f t="shared" si="28"/>
        <v/>
      </c>
      <c r="AN36" s="62" t="str">
        <f t="shared" si="29"/>
        <v/>
      </c>
      <c r="AO36" s="62" t="str">
        <f t="shared" si="30"/>
        <v/>
      </c>
      <c r="AP36" s="62" t="str">
        <f t="shared" si="31"/>
        <v/>
      </c>
      <c r="AQ36" s="62" t="str">
        <f t="shared" si="32"/>
        <v/>
      </c>
      <c r="AR36" s="62" t="str">
        <f t="shared" si="33"/>
        <v/>
      </c>
      <c r="AS36" s="254" t="str">
        <f t="shared" si="17"/>
        <v/>
      </c>
      <c r="AT36" s="62" t="str">
        <f t="shared" si="34"/>
        <v/>
      </c>
      <c r="AU36" s="62" t="str">
        <f t="shared" si="35"/>
        <v/>
      </c>
      <c r="AV36" s="64"/>
      <c r="BY36" s="263"/>
      <c r="BZ36" s="263" t="str">
        <f t="shared" si="18"/>
        <v>31</v>
      </c>
    </row>
    <row r="37" spans="1:78" ht="15">
      <c r="A37" s="56" t="str">
        <f>Leyendas!$C$2</f>
        <v>Bolivia</v>
      </c>
      <c r="B37" s="56">
        <f>Leyendas!$K$2</f>
        <v>2020</v>
      </c>
      <c r="C37" s="58" t="s">
        <v>237</v>
      </c>
      <c r="D37" s="130"/>
      <c r="E37" s="130"/>
      <c r="F37" s="130"/>
      <c r="G37" s="130"/>
      <c r="H37" s="130"/>
      <c r="I37" s="60"/>
      <c r="J37" s="196"/>
      <c r="K37" s="249"/>
      <c r="L37" s="60"/>
      <c r="M37" s="60"/>
      <c r="N37" s="60"/>
      <c r="O37" s="60"/>
      <c r="P37" s="60"/>
      <c r="Q37" s="60"/>
      <c r="R37" s="60"/>
      <c r="S37" s="60"/>
      <c r="T37" s="249"/>
      <c r="U37" s="383"/>
      <c r="V37" s="60"/>
      <c r="W37" s="60"/>
      <c r="X37" s="60"/>
      <c r="Y37" s="129"/>
      <c r="Z37" s="61"/>
      <c r="AA37" s="61"/>
      <c r="AB37" s="61"/>
      <c r="AC37" s="61"/>
      <c r="AD37" s="62" t="str">
        <f t="shared" ref="AD37:AD57" si="36">IF(Y37=0,"",Z37/Y37)</f>
        <v/>
      </c>
      <c r="AE37" s="62" t="str">
        <f t="shared" ref="AE37:AE57" si="37">IF(Y37=0,"",AA37/Y37)</f>
        <v/>
      </c>
      <c r="AF37" s="62" t="str">
        <f t="shared" ref="AF37:AF57" si="38">IF(Y37=0,"",AB37/Y37)</f>
        <v/>
      </c>
      <c r="AG37" s="62" t="str">
        <f t="shared" ref="AG37:AG58" si="39">IF($AB37=0,"",D37/$AB37)</f>
        <v/>
      </c>
      <c r="AH37" s="62" t="str">
        <f t="shared" ref="AH37:AH58" si="40">IF($AB37=0,"",E37/$AB37)</f>
        <v/>
      </c>
      <c r="AI37" s="62" t="str">
        <f t="shared" ref="AI37:AI58" si="41">IF($AB37=0,"",F37/$AB37)</f>
        <v/>
      </c>
      <c r="AJ37" s="62" t="str">
        <f t="shared" ref="AJ37:AJ58" si="42">IF($AB37=0,"",G37/$AB37)</f>
        <v/>
      </c>
      <c r="AK37" s="62" t="str">
        <f t="shared" ref="AK37:AK58" si="43">IF($AB37=0,"",H37/$AB37)</f>
        <v/>
      </c>
      <c r="AL37" s="63" t="str">
        <f t="shared" ref="AL37:AL58" si="44">IF($Y37=0,"",AC37/$Y37)</f>
        <v/>
      </c>
      <c r="AM37" s="62" t="str">
        <f t="shared" ref="AM37:AM58" si="45">IF($Y37=0,"",N37/$Y37)</f>
        <v/>
      </c>
      <c r="AN37" s="62" t="str">
        <f t="shared" ref="AN37:AN58" si="46">IF($Y37=0,"",O37/$Y37)</f>
        <v/>
      </c>
      <c r="AO37" s="62" t="str">
        <f t="shared" ref="AO37:AO58" si="47">IF($Y37=0,"",P37/$Y37)</f>
        <v/>
      </c>
      <c r="AP37" s="62" t="str">
        <f t="shared" ref="AP37:AP58" si="48">IF($Y37=0,"",Q37/$Y37)</f>
        <v/>
      </c>
      <c r="AQ37" s="62" t="str">
        <f t="shared" ref="AQ37:AQ58" si="49">IF($Y37=0,"",R37/$Y37)</f>
        <v/>
      </c>
      <c r="AR37" s="62" t="str">
        <f t="shared" ref="AR37:AR58" si="50">IF($Y37=0,"",S37/$Y37)</f>
        <v/>
      </c>
      <c r="AS37" s="254" t="str">
        <f t="shared" si="17"/>
        <v/>
      </c>
      <c r="AT37" s="62" t="str">
        <f t="shared" ref="AT37:AT58" si="51">IF($Y37=0,"",V37/$Y37)</f>
        <v/>
      </c>
      <c r="AU37" s="62" t="str">
        <f t="shared" ref="AU37:AU58" si="52">IF($Y37=0,"",W37/$Y37)</f>
        <v/>
      </c>
      <c r="AV37" s="64"/>
      <c r="BY37" s="263"/>
      <c r="BZ37" s="263" t="str">
        <f t="shared" si="18"/>
        <v>32</v>
      </c>
    </row>
    <row r="38" spans="1:78" ht="15">
      <c r="A38" s="56" t="str">
        <f>Leyendas!$C$2</f>
        <v>Bolivia</v>
      </c>
      <c r="B38" s="56">
        <f>Leyendas!$K$2</f>
        <v>2020</v>
      </c>
      <c r="C38" s="58" t="s">
        <v>238</v>
      </c>
      <c r="D38" s="130"/>
      <c r="E38" s="130"/>
      <c r="F38" s="130"/>
      <c r="G38" s="130"/>
      <c r="H38" s="130"/>
      <c r="I38" s="60"/>
      <c r="J38" s="196"/>
      <c r="K38" s="249"/>
      <c r="L38" s="60"/>
      <c r="M38" s="60"/>
      <c r="N38" s="60"/>
      <c r="O38" s="60"/>
      <c r="P38" s="60"/>
      <c r="Q38" s="60"/>
      <c r="R38" s="60"/>
      <c r="S38" s="60"/>
      <c r="T38" s="249"/>
      <c r="U38" s="383"/>
      <c r="V38" s="60"/>
      <c r="W38" s="60"/>
      <c r="X38" s="60"/>
      <c r="Y38" s="129"/>
      <c r="Z38" s="61"/>
      <c r="AA38" s="61"/>
      <c r="AB38" s="61"/>
      <c r="AC38" s="61"/>
      <c r="AD38" s="62" t="str">
        <f t="shared" si="36"/>
        <v/>
      </c>
      <c r="AE38" s="62" t="str">
        <f t="shared" si="37"/>
        <v/>
      </c>
      <c r="AF38" s="62" t="str">
        <f t="shared" si="38"/>
        <v/>
      </c>
      <c r="AG38" s="62" t="str">
        <f t="shared" si="39"/>
        <v/>
      </c>
      <c r="AH38" s="62" t="str">
        <f t="shared" si="40"/>
        <v/>
      </c>
      <c r="AI38" s="62" t="str">
        <f t="shared" si="41"/>
        <v/>
      </c>
      <c r="AJ38" s="62" t="str">
        <f t="shared" si="42"/>
        <v/>
      </c>
      <c r="AK38" s="62" t="str">
        <f t="shared" si="43"/>
        <v/>
      </c>
      <c r="AL38" s="63" t="str">
        <f t="shared" si="44"/>
        <v/>
      </c>
      <c r="AM38" s="62" t="str">
        <f t="shared" si="45"/>
        <v/>
      </c>
      <c r="AN38" s="62" t="str">
        <f t="shared" si="46"/>
        <v/>
      </c>
      <c r="AO38" s="62" t="str">
        <f t="shared" si="47"/>
        <v/>
      </c>
      <c r="AP38" s="62" t="str">
        <f t="shared" si="48"/>
        <v/>
      </c>
      <c r="AQ38" s="62" t="str">
        <f t="shared" si="49"/>
        <v/>
      </c>
      <c r="AR38" s="62" t="str">
        <f t="shared" si="50"/>
        <v/>
      </c>
      <c r="AS38" s="254" t="str">
        <f t="shared" si="17"/>
        <v/>
      </c>
      <c r="AT38" s="62" t="str">
        <f t="shared" si="51"/>
        <v/>
      </c>
      <c r="AU38" s="62" t="str">
        <f t="shared" si="52"/>
        <v/>
      </c>
      <c r="AV38" s="64"/>
      <c r="BY38" s="263"/>
      <c r="BZ38" s="263" t="str">
        <f t="shared" si="18"/>
        <v>33</v>
      </c>
    </row>
    <row r="39" spans="1:78" ht="15">
      <c r="A39" s="56" t="str">
        <f>Leyendas!$C$2</f>
        <v>Bolivia</v>
      </c>
      <c r="B39" s="56">
        <f>Leyendas!$K$2</f>
        <v>2020</v>
      </c>
      <c r="C39" s="58" t="s">
        <v>239</v>
      </c>
      <c r="D39" s="130"/>
      <c r="E39" s="130"/>
      <c r="F39" s="130"/>
      <c r="G39" s="130"/>
      <c r="H39" s="130"/>
      <c r="I39" s="60"/>
      <c r="J39" s="196"/>
      <c r="K39" s="249"/>
      <c r="L39" s="60"/>
      <c r="M39" s="60"/>
      <c r="N39" s="60"/>
      <c r="O39" s="60"/>
      <c r="P39" s="60"/>
      <c r="Q39" s="60"/>
      <c r="R39" s="60"/>
      <c r="S39" s="60"/>
      <c r="T39" s="249"/>
      <c r="U39" s="383"/>
      <c r="V39" s="60"/>
      <c r="W39" s="60"/>
      <c r="X39" s="60"/>
      <c r="Y39" s="117"/>
      <c r="Z39" s="61"/>
      <c r="AA39" s="61"/>
      <c r="AB39" s="61"/>
      <c r="AC39" s="61"/>
      <c r="AD39" s="62" t="str">
        <f t="shared" si="36"/>
        <v/>
      </c>
      <c r="AE39" s="62" t="str">
        <f t="shared" si="37"/>
        <v/>
      </c>
      <c r="AF39" s="62" t="str">
        <f t="shared" si="38"/>
        <v/>
      </c>
      <c r="AG39" s="62" t="str">
        <f t="shared" si="39"/>
        <v/>
      </c>
      <c r="AH39" s="62" t="str">
        <f t="shared" si="40"/>
        <v/>
      </c>
      <c r="AI39" s="62" t="str">
        <f t="shared" si="41"/>
        <v/>
      </c>
      <c r="AJ39" s="62" t="str">
        <f t="shared" si="42"/>
        <v/>
      </c>
      <c r="AK39" s="62" t="str">
        <f t="shared" si="43"/>
        <v/>
      </c>
      <c r="AL39" s="63" t="str">
        <f t="shared" si="44"/>
        <v/>
      </c>
      <c r="AM39" s="62" t="str">
        <f t="shared" si="45"/>
        <v/>
      </c>
      <c r="AN39" s="62" t="str">
        <f t="shared" si="46"/>
        <v/>
      </c>
      <c r="AO39" s="62" t="str">
        <f t="shared" si="47"/>
        <v/>
      </c>
      <c r="AP39" s="62" t="str">
        <f t="shared" si="48"/>
        <v/>
      </c>
      <c r="AQ39" s="62" t="str">
        <f t="shared" si="49"/>
        <v/>
      </c>
      <c r="AR39" s="62" t="str">
        <f t="shared" si="50"/>
        <v/>
      </c>
      <c r="AS39" s="254" t="str">
        <f t="shared" si="17"/>
        <v/>
      </c>
      <c r="AT39" s="62" t="str">
        <f t="shared" si="51"/>
        <v/>
      </c>
      <c r="AU39" s="62" t="str">
        <f t="shared" si="52"/>
        <v/>
      </c>
      <c r="AV39" s="64"/>
      <c r="BY39" s="263"/>
      <c r="BZ39" s="263" t="str">
        <f t="shared" si="18"/>
        <v>34</v>
      </c>
    </row>
    <row r="40" spans="1:78" ht="15">
      <c r="A40" s="56" t="str">
        <f>Leyendas!$C$2</f>
        <v>Bolivia</v>
      </c>
      <c r="B40" s="56">
        <f>Leyendas!$K$2</f>
        <v>2020</v>
      </c>
      <c r="C40" s="58" t="s">
        <v>240</v>
      </c>
      <c r="D40" s="130"/>
      <c r="E40" s="130"/>
      <c r="F40" s="130"/>
      <c r="G40" s="130"/>
      <c r="H40" s="130"/>
      <c r="I40" s="60"/>
      <c r="J40" s="196"/>
      <c r="K40" s="249"/>
      <c r="L40" s="60"/>
      <c r="M40" s="60"/>
      <c r="N40" s="60"/>
      <c r="O40" s="60"/>
      <c r="P40" s="60"/>
      <c r="Q40" s="60"/>
      <c r="R40" s="60"/>
      <c r="S40" s="60"/>
      <c r="T40" s="249"/>
      <c r="U40" s="383"/>
      <c r="V40" s="60"/>
      <c r="W40" s="60"/>
      <c r="X40" s="60"/>
      <c r="Y40" s="117"/>
      <c r="Z40" s="61"/>
      <c r="AA40" s="61"/>
      <c r="AB40" s="61"/>
      <c r="AC40" s="61"/>
      <c r="AD40" s="62" t="str">
        <f t="shared" si="36"/>
        <v/>
      </c>
      <c r="AE40" s="62" t="str">
        <f t="shared" si="37"/>
        <v/>
      </c>
      <c r="AF40" s="62" t="str">
        <f t="shared" si="38"/>
        <v/>
      </c>
      <c r="AG40" s="62" t="str">
        <f t="shared" si="39"/>
        <v/>
      </c>
      <c r="AH40" s="62" t="str">
        <f t="shared" si="40"/>
        <v/>
      </c>
      <c r="AI40" s="62" t="str">
        <f t="shared" si="41"/>
        <v/>
      </c>
      <c r="AJ40" s="62" t="str">
        <f t="shared" si="42"/>
        <v/>
      </c>
      <c r="AK40" s="62" t="str">
        <f t="shared" si="43"/>
        <v/>
      </c>
      <c r="AL40" s="63" t="str">
        <f t="shared" si="44"/>
        <v/>
      </c>
      <c r="AM40" s="62" t="str">
        <f t="shared" si="45"/>
        <v/>
      </c>
      <c r="AN40" s="62" t="str">
        <f t="shared" si="46"/>
        <v/>
      </c>
      <c r="AO40" s="62" t="str">
        <f t="shared" si="47"/>
        <v/>
      </c>
      <c r="AP40" s="62" t="str">
        <f t="shared" si="48"/>
        <v/>
      </c>
      <c r="AQ40" s="62" t="str">
        <f t="shared" si="49"/>
        <v/>
      </c>
      <c r="AR40" s="62" t="str">
        <f t="shared" si="50"/>
        <v/>
      </c>
      <c r="AS40" s="254" t="str">
        <f t="shared" si="17"/>
        <v/>
      </c>
      <c r="AT40" s="62" t="str">
        <f t="shared" si="51"/>
        <v/>
      </c>
      <c r="AU40" s="62" t="str">
        <f t="shared" si="52"/>
        <v/>
      </c>
      <c r="AV40" s="64"/>
      <c r="BY40" s="263"/>
      <c r="BZ40" s="263" t="str">
        <f t="shared" si="18"/>
        <v>35</v>
      </c>
    </row>
    <row r="41" spans="1:78" ht="15">
      <c r="A41" s="56" t="str">
        <f>Leyendas!$C$2</f>
        <v>Bolivia</v>
      </c>
      <c r="B41" s="56">
        <f>Leyendas!$K$2</f>
        <v>2020</v>
      </c>
      <c r="C41" s="58" t="s">
        <v>241</v>
      </c>
      <c r="D41" s="130"/>
      <c r="E41" s="130"/>
      <c r="F41" s="130"/>
      <c r="G41" s="130"/>
      <c r="H41" s="130"/>
      <c r="I41" s="60"/>
      <c r="J41" s="196"/>
      <c r="K41" s="249"/>
      <c r="L41" s="60"/>
      <c r="M41" s="60"/>
      <c r="N41" s="60"/>
      <c r="O41" s="60"/>
      <c r="P41" s="60"/>
      <c r="Q41" s="60"/>
      <c r="R41" s="60"/>
      <c r="S41" s="60"/>
      <c r="T41" s="249"/>
      <c r="U41" s="383"/>
      <c r="V41" s="60"/>
      <c r="W41" s="60"/>
      <c r="X41" s="60"/>
      <c r="Y41" s="117"/>
      <c r="Z41" s="61"/>
      <c r="AA41" s="61"/>
      <c r="AB41" s="61"/>
      <c r="AC41" s="61"/>
      <c r="AD41" s="62" t="str">
        <f t="shared" si="36"/>
        <v/>
      </c>
      <c r="AE41" s="62" t="str">
        <f t="shared" si="37"/>
        <v/>
      </c>
      <c r="AF41" s="62" t="str">
        <f t="shared" si="38"/>
        <v/>
      </c>
      <c r="AG41" s="62" t="str">
        <f t="shared" si="39"/>
        <v/>
      </c>
      <c r="AH41" s="62" t="str">
        <f t="shared" si="40"/>
        <v/>
      </c>
      <c r="AI41" s="62" t="str">
        <f t="shared" si="41"/>
        <v/>
      </c>
      <c r="AJ41" s="62" t="str">
        <f t="shared" si="42"/>
        <v/>
      </c>
      <c r="AK41" s="62" t="str">
        <f t="shared" si="43"/>
        <v/>
      </c>
      <c r="AL41" s="63" t="str">
        <f t="shared" si="44"/>
        <v/>
      </c>
      <c r="AM41" s="62" t="str">
        <f t="shared" si="45"/>
        <v/>
      </c>
      <c r="AN41" s="62" t="str">
        <f t="shared" si="46"/>
        <v/>
      </c>
      <c r="AO41" s="62" t="str">
        <f t="shared" si="47"/>
        <v/>
      </c>
      <c r="AP41" s="62" t="str">
        <f t="shared" si="48"/>
        <v/>
      </c>
      <c r="AQ41" s="62" t="str">
        <f t="shared" si="49"/>
        <v/>
      </c>
      <c r="AR41" s="62" t="str">
        <f t="shared" si="50"/>
        <v/>
      </c>
      <c r="AS41" s="254" t="str">
        <f t="shared" si="17"/>
        <v/>
      </c>
      <c r="AT41" s="62" t="str">
        <f t="shared" si="51"/>
        <v/>
      </c>
      <c r="AU41" s="62" t="str">
        <f t="shared" si="52"/>
        <v/>
      </c>
      <c r="AV41" s="64"/>
      <c r="BY41" s="263"/>
      <c r="BZ41" s="263" t="str">
        <f t="shared" si="18"/>
        <v>36</v>
      </c>
    </row>
    <row r="42" spans="1:78" ht="15">
      <c r="A42" s="56" t="str">
        <f>Leyendas!$C$2</f>
        <v>Bolivia</v>
      </c>
      <c r="B42" s="56">
        <f>Leyendas!$K$2</f>
        <v>2020</v>
      </c>
      <c r="C42" s="58" t="s">
        <v>242</v>
      </c>
      <c r="D42" s="130"/>
      <c r="E42" s="130"/>
      <c r="F42" s="130"/>
      <c r="G42" s="130"/>
      <c r="H42" s="130"/>
      <c r="I42" s="60"/>
      <c r="J42" s="196"/>
      <c r="K42" s="249"/>
      <c r="L42" s="60"/>
      <c r="M42" s="60"/>
      <c r="N42" s="60"/>
      <c r="O42" s="60"/>
      <c r="P42" s="60"/>
      <c r="Q42" s="60"/>
      <c r="R42" s="60"/>
      <c r="S42" s="60"/>
      <c r="T42" s="249"/>
      <c r="U42" s="383"/>
      <c r="V42" s="60"/>
      <c r="W42" s="60"/>
      <c r="X42" s="60"/>
      <c r="Y42" s="117"/>
      <c r="Z42" s="61"/>
      <c r="AA42" s="61"/>
      <c r="AB42" s="61"/>
      <c r="AC42" s="61"/>
      <c r="AD42" s="62" t="str">
        <f t="shared" si="36"/>
        <v/>
      </c>
      <c r="AE42" s="62" t="str">
        <f t="shared" si="37"/>
        <v/>
      </c>
      <c r="AF42" s="62" t="str">
        <f t="shared" si="38"/>
        <v/>
      </c>
      <c r="AG42" s="62" t="str">
        <f t="shared" si="39"/>
        <v/>
      </c>
      <c r="AH42" s="62" t="str">
        <f t="shared" si="40"/>
        <v/>
      </c>
      <c r="AI42" s="62" t="str">
        <f t="shared" si="41"/>
        <v/>
      </c>
      <c r="AJ42" s="62" t="str">
        <f t="shared" si="42"/>
        <v/>
      </c>
      <c r="AK42" s="62" t="str">
        <f t="shared" si="43"/>
        <v/>
      </c>
      <c r="AL42" s="63" t="str">
        <f t="shared" si="44"/>
        <v/>
      </c>
      <c r="AM42" s="62" t="str">
        <f t="shared" si="45"/>
        <v/>
      </c>
      <c r="AN42" s="62" t="str">
        <f t="shared" si="46"/>
        <v/>
      </c>
      <c r="AO42" s="62" t="str">
        <f t="shared" si="47"/>
        <v/>
      </c>
      <c r="AP42" s="62" t="str">
        <f t="shared" si="48"/>
        <v/>
      </c>
      <c r="AQ42" s="62" t="str">
        <f t="shared" si="49"/>
        <v/>
      </c>
      <c r="AR42" s="62" t="str">
        <f t="shared" si="50"/>
        <v/>
      </c>
      <c r="AS42" s="254" t="str">
        <f t="shared" si="17"/>
        <v/>
      </c>
      <c r="AT42" s="62" t="str">
        <f t="shared" si="51"/>
        <v/>
      </c>
      <c r="AU42" s="62" t="str">
        <f t="shared" si="52"/>
        <v/>
      </c>
      <c r="AV42" s="64"/>
      <c r="BY42" s="263"/>
      <c r="BZ42" s="263" t="str">
        <f t="shared" si="18"/>
        <v>37</v>
      </c>
    </row>
    <row r="43" spans="1:78" ht="15">
      <c r="A43" s="56" t="str">
        <f>Leyendas!$C$2</f>
        <v>Bolivia</v>
      </c>
      <c r="B43" s="56">
        <f>Leyendas!$K$2</f>
        <v>2020</v>
      </c>
      <c r="C43" s="58" t="s">
        <v>243</v>
      </c>
      <c r="D43" s="130"/>
      <c r="E43" s="130"/>
      <c r="F43" s="130"/>
      <c r="G43" s="130"/>
      <c r="H43" s="130"/>
      <c r="I43" s="60"/>
      <c r="J43" s="196"/>
      <c r="K43" s="249"/>
      <c r="L43" s="60"/>
      <c r="M43" s="60"/>
      <c r="N43" s="60"/>
      <c r="O43" s="60"/>
      <c r="P43" s="60"/>
      <c r="Q43" s="60"/>
      <c r="R43" s="60"/>
      <c r="S43" s="60"/>
      <c r="T43" s="249"/>
      <c r="U43" s="383"/>
      <c r="V43" s="60"/>
      <c r="W43" s="60"/>
      <c r="X43" s="60"/>
      <c r="Y43" s="117"/>
      <c r="Z43" s="61"/>
      <c r="AA43" s="61"/>
      <c r="AB43" s="61"/>
      <c r="AC43" s="61"/>
      <c r="AD43" s="62" t="str">
        <f t="shared" si="36"/>
        <v/>
      </c>
      <c r="AE43" s="62" t="str">
        <f t="shared" si="37"/>
        <v/>
      </c>
      <c r="AF43" s="62" t="str">
        <f t="shared" si="38"/>
        <v/>
      </c>
      <c r="AG43" s="62" t="str">
        <f t="shared" si="39"/>
        <v/>
      </c>
      <c r="AH43" s="62" t="str">
        <f t="shared" si="40"/>
        <v/>
      </c>
      <c r="AI43" s="62" t="str">
        <f t="shared" si="41"/>
        <v/>
      </c>
      <c r="AJ43" s="62" t="str">
        <f t="shared" si="42"/>
        <v/>
      </c>
      <c r="AK43" s="62" t="str">
        <f t="shared" si="43"/>
        <v/>
      </c>
      <c r="AL43" s="63" t="str">
        <f t="shared" si="44"/>
        <v/>
      </c>
      <c r="AM43" s="62" t="str">
        <f t="shared" si="45"/>
        <v/>
      </c>
      <c r="AN43" s="62" t="str">
        <f t="shared" si="46"/>
        <v/>
      </c>
      <c r="AO43" s="62" t="str">
        <f t="shared" si="47"/>
        <v/>
      </c>
      <c r="AP43" s="62" t="str">
        <f t="shared" si="48"/>
        <v/>
      </c>
      <c r="AQ43" s="62" t="str">
        <f t="shared" si="49"/>
        <v/>
      </c>
      <c r="AR43" s="62" t="str">
        <f t="shared" si="50"/>
        <v/>
      </c>
      <c r="AS43" s="254" t="str">
        <f t="shared" si="17"/>
        <v/>
      </c>
      <c r="AT43" s="62" t="str">
        <f t="shared" si="51"/>
        <v/>
      </c>
      <c r="AU43" s="62" t="str">
        <f t="shared" si="52"/>
        <v/>
      </c>
      <c r="AV43" s="64"/>
      <c r="BY43" s="263"/>
      <c r="BZ43" s="263" t="str">
        <f t="shared" si="18"/>
        <v>38</v>
      </c>
    </row>
    <row r="44" spans="1:78" ht="15">
      <c r="A44" s="56" t="str">
        <f>Leyendas!$C$2</f>
        <v>Bolivia</v>
      </c>
      <c r="B44" s="56">
        <f>Leyendas!$K$2</f>
        <v>2020</v>
      </c>
      <c r="C44" s="58" t="s">
        <v>244</v>
      </c>
      <c r="D44" s="130"/>
      <c r="E44" s="130"/>
      <c r="F44" s="130"/>
      <c r="G44" s="130"/>
      <c r="H44" s="130"/>
      <c r="I44" s="60"/>
      <c r="J44" s="196"/>
      <c r="K44" s="249"/>
      <c r="L44" s="60"/>
      <c r="M44" s="60"/>
      <c r="N44" s="60"/>
      <c r="O44" s="60"/>
      <c r="P44" s="60"/>
      <c r="Q44" s="60"/>
      <c r="R44" s="60"/>
      <c r="S44" s="60"/>
      <c r="T44" s="249"/>
      <c r="U44" s="383"/>
      <c r="V44" s="60"/>
      <c r="W44" s="60"/>
      <c r="X44" s="60"/>
      <c r="Y44" s="117"/>
      <c r="Z44" s="61"/>
      <c r="AA44" s="61"/>
      <c r="AB44" s="61"/>
      <c r="AC44" s="61"/>
      <c r="AD44" s="62" t="str">
        <f t="shared" si="36"/>
        <v/>
      </c>
      <c r="AE44" s="62" t="str">
        <f t="shared" si="37"/>
        <v/>
      </c>
      <c r="AF44" s="62" t="str">
        <f t="shared" si="38"/>
        <v/>
      </c>
      <c r="AG44" s="62" t="str">
        <f t="shared" si="39"/>
        <v/>
      </c>
      <c r="AH44" s="62" t="str">
        <f t="shared" si="40"/>
        <v/>
      </c>
      <c r="AI44" s="62" t="str">
        <f t="shared" si="41"/>
        <v/>
      </c>
      <c r="AJ44" s="62" t="str">
        <f t="shared" si="42"/>
        <v/>
      </c>
      <c r="AK44" s="62" t="str">
        <f t="shared" si="43"/>
        <v/>
      </c>
      <c r="AL44" s="63" t="str">
        <f t="shared" si="44"/>
        <v/>
      </c>
      <c r="AM44" s="62" t="str">
        <f t="shared" si="45"/>
        <v/>
      </c>
      <c r="AN44" s="62" t="str">
        <f t="shared" si="46"/>
        <v/>
      </c>
      <c r="AO44" s="62" t="str">
        <f t="shared" si="47"/>
        <v/>
      </c>
      <c r="AP44" s="62" t="str">
        <f t="shared" si="48"/>
        <v/>
      </c>
      <c r="AQ44" s="62" t="str">
        <f t="shared" si="49"/>
        <v/>
      </c>
      <c r="AR44" s="62" t="str">
        <f t="shared" si="50"/>
        <v/>
      </c>
      <c r="AS44" s="254" t="str">
        <f t="shared" si="17"/>
        <v/>
      </c>
      <c r="AT44" s="62" t="str">
        <f t="shared" si="51"/>
        <v/>
      </c>
      <c r="AU44" s="62" t="str">
        <f t="shared" si="52"/>
        <v/>
      </c>
      <c r="AV44" s="64"/>
      <c r="BY44" s="263"/>
      <c r="BZ44" s="263" t="str">
        <f t="shared" si="18"/>
        <v>39</v>
      </c>
    </row>
    <row r="45" spans="1:78" ht="15">
      <c r="A45" s="56" t="str">
        <f>Leyendas!$C$2</f>
        <v>Bolivia</v>
      </c>
      <c r="B45" s="56">
        <f>Leyendas!$K$2</f>
        <v>2020</v>
      </c>
      <c r="C45" s="58" t="s">
        <v>245</v>
      </c>
      <c r="D45" s="130"/>
      <c r="E45" s="130"/>
      <c r="F45" s="130"/>
      <c r="G45" s="130"/>
      <c r="H45" s="130"/>
      <c r="I45" s="60"/>
      <c r="J45" s="196"/>
      <c r="K45" s="249"/>
      <c r="L45" s="60"/>
      <c r="M45" s="60"/>
      <c r="N45" s="60"/>
      <c r="O45" s="60"/>
      <c r="P45" s="60"/>
      <c r="Q45" s="60"/>
      <c r="R45" s="60"/>
      <c r="S45" s="60"/>
      <c r="T45" s="249"/>
      <c r="U45" s="383"/>
      <c r="V45" s="60"/>
      <c r="W45" s="60"/>
      <c r="X45" s="60"/>
      <c r="Y45" s="117"/>
      <c r="Z45" s="61"/>
      <c r="AA45" s="61"/>
      <c r="AB45" s="61"/>
      <c r="AC45" s="61"/>
      <c r="AD45" s="62" t="str">
        <f t="shared" si="36"/>
        <v/>
      </c>
      <c r="AE45" s="62" t="str">
        <f t="shared" si="37"/>
        <v/>
      </c>
      <c r="AF45" s="62" t="str">
        <f t="shared" si="38"/>
        <v/>
      </c>
      <c r="AG45" s="62" t="str">
        <f t="shared" si="39"/>
        <v/>
      </c>
      <c r="AH45" s="62" t="str">
        <f t="shared" si="40"/>
        <v/>
      </c>
      <c r="AI45" s="62" t="str">
        <f t="shared" si="41"/>
        <v/>
      </c>
      <c r="AJ45" s="62" t="str">
        <f t="shared" si="42"/>
        <v/>
      </c>
      <c r="AK45" s="62" t="str">
        <f t="shared" si="43"/>
        <v/>
      </c>
      <c r="AL45" s="63" t="str">
        <f t="shared" si="44"/>
        <v/>
      </c>
      <c r="AM45" s="62" t="str">
        <f t="shared" si="45"/>
        <v/>
      </c>
      <c r="AN45" s="62" t="str">
        <f t="shared" si="46"/>
        <v/>
      </c>
      <c r="AO45" s="62" t="str">
        <f t="shared" si="47"/>
        <v/>
      </c>
      <c r="AP45" s="62" t="str">
        <f t="shared" si="48"/>
        <v/>
      </c>
      <c r="AQ45" s="62" t="str">
        <f t="shared" si="49"/>
        <v/>
      </c>
      <c r="AR45" s="62" t="str">
        <f t="shared" si="50"/>
        <v/>
      </c>
      <c r="AS45" s="254" t="str">
        <f t="shared" si="17"/>
        <v/>
      </c>
      <c r="AT45" s="62" t="str">
        <f t="shared" si="51"/>
        <v/>
      </c>
      <c r="AU45" s="62" t="str">
        <f t="shared" si="52"/>
        <v/>
      </c>
      <c r="AV45" s="64"/>
      <c r="BY45" s="263"/>
      <c r="BZ45" s="263" t="str">
        <f t="shared" si="18"/>
        <v>40</v>
      </c>
    </row>
    <row r="46" spans="1:78" ht="15">
      <c r="A46" s="56" t="str">
        <f>Leyendas!$C$2</f>
        <v>Bolivia</v>
      </c>
      <c r="B46" s="56">
        <f>Leyendas!$K$2</f>
        <v>2020</v>
      </c>
      <c r="C46" s="58" t="s">
        <v>246</v>
      </c>
      <c r="D46" s="60"/>
      <c r="E46" s="60"/>
      <c r="F46" s="60"/>
      <c r="G46" s="60"/>
      <c r="H46" s="60"/>
      <c r="I46" s="60"/>
      <c r="J46" s="196"/>
      <c r="K46" s="249"/>
      <c r="L46" s="60"/>
      <c r="M46" s="60"/>
      <c r="N46" s="60"/>
      <c r="O46" s="60"/>
      <c r="P46" s="60"/>
      <c r="Q46" s="60"/>
      <c r="R46" s="60"/>
      <c r="S46" s="60"/>
      <c r="T46" s="249"/>
      <c r="U46" s="383"/>
      <c r="V46" s="60"/>
      <c r="W46" s="60"/>
      <c r="X46" s="60"/>
      <c r="Y46" s="117"/>
      <c r="Z46" s="61"/>
      <c r="AA46" s="61"/>
      <c r="AB46" s="61"/>
      <c r="AC46" s="61"/>
      <c r="AD46" s="62" t="str">
        <f t="shared" si="36"/>
        <v/>
      </c>
      <c r="AE46" s="62" t="str">
        <f t="shared" si="37"/>
        <v/>
      </c>
      <c r="AF46" s="62" t="str">
        <f t="shared" si="38"/>
        <v/>
      </c>
      <c r="AG46" s="62" t="str">
        <f t="shared" si="39"/>
        <v/>
      </c>
      <c r="AH46" s="62" t="str">
        <f t="shared" si="40"/>
        <v/>
      </c>
      <c r="AI46" s="62" t="str">
        <f t="shared" si="41"/>
        <v/>
      </c>
      <c r="AJ46" s="62" t="str">
        <f t="shared" si="42"/>
        <v/>
      </c>
      <c r="AK46" s="62" t="str">
        <f t="shared" si="43"/>
        <v/>
      </c>
      <c r="AL46" s="63" t="str">
        <f t="shared" si="44"/>
        <v/>
      </c>
      <c r="AM46" s="62" t="str">
        <f t="shared" si="45"/>
        <v/>
      </c>
      <c r="AN46" s="62" t="str">
        <f t="shared" si="46"/>
        <v/>
      </c>
      <c r="AO46" s="62" t="str">
        <f t="shared" si="47"/>
        <v/>
      </c>
      <c r="AP46" s="62" t="str">
        <f t="shared" si="48"/>
        <v/>
      </c>
      <c r="AQ46" s="62" t="str">
        <f t="shared" si="49"/>
        <v/>
      </c>
      <c r="AR46" s="62" t="str">
        <f t="shared" si="50"/>
        <v/>
      </c>
      <c r="AS46" s="254" t="str">
        <f t="shared" si="17"/>
        <v/>
      </c>
      <c r="AT46" s="62" t="str">
        <f t="shared" si="51"/>
        <v/>
      </c>
      <c r="AU46" s="62" t="str">
        <f t="shared" si="52"/>
        <v/>
      </c>
      <c r="AV46" s="64"/>
      <c r="BY46" s="263"/>
      <c r="BZ46" s="263" t="str">
        <f t="shared" si="18"/>
        <v>41</v>
      </c>
    </row>
    <row r="47" spans="1:78" ht="15">
      <c r="A47" s="56" t="str">
        <f>Leyendas!$C$2</f>
        <v>Bolivia</v>
      </c>
      <c r="B47" s="56">
        <f>Leyendas!$K$2</f>
        <v>2020</v>
      </c>
      <c r="C47" s="58" t="s">
        <v>247</v>
      </c>
      <c r="D47" s="60"/>
      <c r="E47" s="60"/>
      <c r="F47" s="60"/>
      <c r="G47" s="60"/>
      <c r="H47" s="60"/>
      <c r="I47" s="60"/>
      <c r="J47" s="196"/>
      <c r="K47" s="249"/>
      <c r="L47" s="60"/>
      <c r="M47" s="60"/>
      <c r="N47" s="60"/>
      <c r="O47" s="60"/>
      <c r="P47" s="60"/>
      <c r="Q47" s="60"/>
      <c r="R47" s="60"/>
      <c r="S47" s="60"/>
      <c r="T47" s="249"/>
      <c r="U47" s="383"/>
      <c r="V47" s="60"/>
      <c r="W47" s="60"/>
      <c r="X47" s="60"/>
      <c r="Y47" s="117"/>
      <c r="Z47" s="61"/>
      <c r="AA47" s="61"/>
      <c r="AB47" s="61"/>
      <c r="AC47" s="61"/>
      <c r="AD47" s="62" t="str">
        <f t="shared" si="36"/>
        <v/>
      </c>
      <c r="AE47" s="62" t="str">
        <f t="shared" si="37"/>
        <v/>
      </c>
      <c r="AF47" s="62" t="str">
        <f t="shared" si="38"/>
        <v/>
      </c>
      <c r="AG47" s="62" t="str">
        <f t="shared" si="39"/>
        <v/>
      </c>
      <c r="AH47" s="62" t="str">
        <f t="shared" si="40"/>
        <v/>
      </c>
      <c r="AI47" s="62" t="str">
        <f t="shared" si="41"/>
        <v/>
      </c>
      <c r="AJ47" s="62" t="str">
        <f t="shared" si="42"/>
        <v/>
      </c>
      <c r="AK47" s="62" t="str">
        <f t="shared" si="43"/>
        <v/>
      </c>
      <c r="AL47" s="63" t="str">
        <f t="shared" si="44"/>
        <v/>
      </c>
      <c r="AM47" s="62" t="str">
        <f t="shared" si="45"/>
        <v/>
      </c>
      <c r="AN47" s="62" t="str">
        <f t="shared" si="46"/>
        <v/>
      </c>
      <c r="AO47" s="62" t="str">
        <f t="shared" si="47"/>
        <v/>
      </c>
      <c r="AP47" s="62" t="str">
        <f t="shared" si="48"/>
        <v/>
      </c>
      <c r="AQ47" s="62" t="str">
        <f t="shared" si="49"/>
        <v/>
      </c>
      <c r="AR47" s="62" t="str">
        <f t="shared" si="50"/>
        <v/>
      </c>
      <c r="AS47" s="254" t="str">
        <f t="shared" si="17"/>
        <v/>
      </c>
      <c r="AT47" s="62" t="str">
        <f t="shared" si="51"/>
        <v/>
      </c>
      <c r="AU47" s="62" t="str">
        <f t="shared" si="52"/>
        <v/>
      </c>
      <c r="AV47" s="64"/>
      <c r="BY47" s="263"/>
      <c r="BZ47" s="263" t="str">
        <f t="shared" si="18"/>
        <v>42</v>
      </c>
    </row>
    <row r="48" spans="1:78" ht="15">
      <c r="A48" s="56" t="str">
        <f>Leyendas!$C$2</f>
        <v>Bolivia</v>
      </c>
      <c r="B48" s="56">
        <f>Leyendas!$K$2</f>
        <v>2020</v>
      </c>
      <c r="C48" s="58" t="s">
        <v>248</v>
      </c>
      <c r="D48" s="60"/>
      <c r="E48" s="60"/>
      <c r="F48" s="60"/>
      <c r="G48" s="60"/>
      <c r="H48" s="60"/>
      <c r="I48" s="60"/>
      <c r="J48" s="196"/>
      <c r="K48" s="249"/>
      <c r="L48" s="60"/>
      <c r="M48" s="60"/>
      <c r="N48" s="60"/>
      <c r="O48" s="60"/>
      <c r="P48" s="60"/>
      <c r="Q48" s="60"/>
      <c r="R48" s="249"/>
      <c r="S48" s="249"/>
      <c r="T48" s="249"/>
      <c r="U48" s="383"/>
      <c r="V48" s="249"/>
      <c r="W48" s="249"/>
      <c r="X48" s="249"/>
      <c r="Y48" s="257"/>
      <c r="Z48" s="257"/>
      <c r="AA48" s="257"/>
      <c r="AB48" s="257"/>
      <c r="AC48" s="257"/>
      <c r="AD48" s="62" t="str">
        <f t="shared" si="36"/>
        <v/>
      </c>
      <c r="AE48" s="62" t="str">
        <f t="shared" si="37"/>
        <v/>
      </c>
      <c r="AF48" s="62" t="str">
        <f t="shared" si="38"/>
        <v/>
      </c>
      <c r="AG48" s="62" t="str">
        <f t="shared" si="39"/>
        <v/>
      </c>
      <c r="AH48" s="62" t="str">
        <f t="shared" si="40"/>
        <v/>
      </c>
      <c r="AI48" s="62" t="str">
        <f t="shared" si="41"/>
        <v/>
      </c>
      <c r="AJ48" s="62" t="str">
        <f t="shared" si="42"/>
        <v/>
      </c>
      <c r="AK48" s="62" t="str">
        <f t="shared" si="43"/>
        <v/>
      </c>
      <c r="AL48" s="63" t="str">
        <f t="shared" si="44"/>
        <v/>
      </c>
      <c r="AM48" s="62" t="str">
        <f t="shared" si="45"/>
        <v/>
      </c>
      <c r="AN48" s="62" t="str">
        <f t="shared" si="46"/>
        <v/>
      </c>
      <c r="AO48" s="62" t="str">
        <f t="shared" si="47"/>
        <v/>
      </c>
      <c r="AP48" s="62" t="str">
        <f t="shared" si="48"/>
        <v/>
      </c>
      <c r="AQ48" s="62" t="str">
        <f t="shared" si="49"/>
        <v/>
      </c>
      <c r="AR48" s="62" t="str">
        <f t="shared" si="50"/>
        <v/>
      </c>
      <c r="AS48" s="254" t="str">
        <f t="shared" si="17"/>
        <v/>
      </c>
      <c r="AT48" s="62" t="str">
        <f t="shared" si="51"/>
        <v/>
      </c>
      <c r="AU48" s="62" t="str">
        <f t="shared" si="52"/>
        <v/>
      </c>
      <c r="AV48" s="64"/>
      <c r="BY48" s="263"/>
      <c r="BZ48" s="263" t="str">
        <f t="shared" si="18"/>
        <v>43</v>
      </c>
    </row>
    <row r="49" spans="1:78" ht="15">
      <c r="A49" s="56" t="str">
        <f>Leyendas!$C$2</f>
        <v>Bolivia</v>
      </c>
      <c r="B49" s="56">
        <f>Leyendas!$K$2</f>
        <v>2020</v>
      </c>
      <c r="C49" s="58" t="s">
        <v>249</v>
      </c>
      <c r="D49" s="60"/>
      <c r="E49" s="60"/>
      <c r="F49" s="60"/>
      <c r="G49" s="60"/>
      <c r="H49" s="60"/>
      <c r="I49" s="60"/>
      <c r="J49" s="196"/>
      <c r="K49" s="249"/>
      <c r="L49" s="60"/>
      <c r="M49" s="60"/>
      <c r="N49" s="60"/>
      <c r="O49" s="60"/>
      <c r="P49" s="60"/>
      <c r="Q49" s="60"/>
      <c r="R49" s="249"/>
      <c r="S49" s="249"/>
      <c r="T49" s="249"/>
      <c r="U49" s="383"/>
      <c r="V49" s="249"/>
      <c r="W49" s="249"/>
      <c r="X49" s="249"/>
      <c r="Y49" s="257"/>
      <c r="Z49" s="257"/>
      <c r="AA49" s="257"/>
      <c r="AB49" s="257"/>
      <c r="AC49" s="257"/>
      <c r="AD49" s="62" t="str">
        <f t="shared" si="36"/>
        <v/>
      </c>
      <c r="AE49" s="62" t="str">
        <f t="shared" si="37"/>
        <v/>
      </c>
      <c r="AF49" s="62" t="str">
        <f t="shared" si="38"/>
        <v/>
      </c>
      <c r="AG49" s="62" t="str">
        <f t="shared" si="39"/>
        <v/>
      </c>
      <c r="AH49" s="62" t="str">
        <f t="shared" si="40"/>
        <v/>
      </c>
      <c r="AI49" s="62" t="str">
        <f t="shared" si="41"/>
        <v/>
      </c>
      <c r="AJ49" s="62" t="str">
        <f t="shared" si="42"/>
        <v/>
      </c>
      <c r="AK49" s="62" t="str">
        <f t="shared" si="43"/>
        <v/>
      </c>
      <c r="AL49" s="63" t="str">
        <f t="shared" si="44"/>
        <v/>
      </c>
      <c r="AM49" s="62" t="str">
        <f t="shared" si="45"/>
        <v/>
      </c>
      <c r="AN49" s="62" t="str">
        <f t="shared" si="46"/>
        <v/>
      </c>
      <c r="AO49" s="62" t="str">
        <f t="shared" si="47"/>
        <v/>
      </c>
      <c r="AP49" s="62" t="str">
        <f t="shared" si="48"/>
        <v/>
      </c>
      <c r="AQ49" s="62" t="str">
        <f t="shared" si="49"/>
        <v/>
      </c>
      <c r="AR49" s="62" t="str">
        <f t="shared" si="50"/>
        <v/>
      </c>
      <c r="AS49" s="254" t="str">
        <f t="shared" si="17"/>
        <v/>
      </c>
      <c r="AT49" s="62" t="str">
        <f t="shared" si="51"/>
        <v/>
      </c>
      <c r="AU49" s="62" t="str">
        <f t="shared" si="52"/>
        <v/>
      </c>
      <c r="AV49" s="64"/>
      <c r="BY49" s="263"/>
      <c r="BZ49" s="263" t="str">
        <f t="shared" si="18"/>
        <v>44</v>
      </c>
    </row>
    <row r="50" spans="1:78" ht="15">
      <c r="A50" s="56" t="str">
        <f>Leyendas!$C$2</f>
        <v>Bolivia</v>
      </c>
      <c r="B50" s="56">
        <f>Leyendas!$K$2</f>
        <v>2020</v>
      </c>
      <c r="C50" s="58" t="s">
        <v>250</v>
      </c>
      <c r="D50" s="60"/>
      <c r="E50" s="60"/>
      <c r="F50" s="60"/>
      <c r="G50" s="60"/>
      <c r="H50" s="60"/>
      <c r="I50" s="60"/>
      <c r="J50" s="196"/>
      <c r="K50" s="249"/>
      <c r="L50" s="60"/>
      <c r="M50" s="60"/>
      <c r="N50" s="60"/>
      <c r="O50" s="60"/>
      <c r="P50" s="60"/>
      <c r="Q50" s="60"/>
      <c r="R50" s="249"/>
      <c r="S50" s="249"/>
      <c r="T50" s="249"/>
      <c r="U50" s="383"/>
      <c r="V50" s="249"/>
      <c r="W50" s="249"/>
      <c r="X50" s="249"/>
      <c r="Y50" s="257"/>
      <c r="Z50" s="257"/>
      <c r="AA50" s="257"/>
      <c r="AB50" s="257"/>
      <c r="AC50" s="257"/>
      <c r="AD50" s="62" t="str">
        <f t="shared" si="36"/>
        <v/>
      </c>
      <c r="AE50" s="62" t="str">
        <f t="shared" si="37"/>
        <v/>
      </c>
      <c r="AF50" s="62" t="str">
        <f t="shared" si="38"/>
        <v/>
      </c>
      <c r="AG50" s="62" t="str">
        <f t="shared" si="39"/>
        <v/>
      </c>
      <c r="AH50" s="62" t="str">
        <f t="shared" si="40"/>
        <v/>
      </c>
      <c r="AI50" s="62" t="str">
        <f t="shared" si="41"/>
        <v/>
      </c>
      <c r="AJ50" s="62" t="str">
        <f t="shared" si="42"/>
        <v/>
      </c>
      <c r="AK50" s="62" t="str">
        <f t="shared" si="43"/>
        <v/>
      </c>
      <c r="AL50" s="63" t="str">
        <f t="shared" si="44"/>
        <v/>
      </c>
      <c r="AM50" s="62" t="str">
        <f t="shared" si="45"/>
        <v/>
      </c>
      <c r="AN50" s="62" t="str">
        <f t="shared" si="46"/>
        <v/>
      </c>
      <c r="AO50" s="62" t="str">
        <f t="shared" si="47"/>
        <v/>
      </c>
      <c r="AP50" s="62" t="str">
        <f t="shared" si="48"/>
        <v/>
      </c>
      <c r="AQ50" s="62" t="str">
        <f t="shared" si="49"/>
        <v/>
      </c>
      <c r="AR50" s="62" t="str">
        <f t="shared" si="50"/>
        <v/>
      </c>
      <c r="AS50" s="254" t="str">
        <f t="shared" si="17"/>
        <v/>
      </c>
      <c r="AT50" s="62" t="str">
        <f t="shared" si="51"/>
        <v/>
      </c>
      <c r="AU50" s="62" t="str">
        <f t="shared" si="52"/>
        <v/>
      </c>
      <c r="AV50" s="64"/>
      <c r="BY50" s="263"/>
      <c r="BZ50" s="263" t="str">
        <f t="shared" si="18"/>
        <v>45</v>
      </c>
    </row>
    <row r="51" spans="1:78" ht="15">
      <c r="A51" s="56" t="str">
        <f>Leyendas!$C$2</f>
        <v>Bolivia</v>
      </c>
      <c r="B51" s="56">
        <f>Leyendas!$K$2</f>
        <v>2020</v>
      </c>
      <c r="C51" s="58" t="s">
        <v>251</v>
      </c>
      <c r="D51" s="60"/>
      <c r="E51" s="60"/>
      <c r="F51" s="60"/>
      <c r="G51" s="60"/>
      <c r="H51" s="60"/>
      <c r="I51" s="60"/>
      <c r="J51" s="196"/>
      <c r="K51" s="249"/>
      <c r="L51" s="60"/>
      <c r="M51" s="60"/>
      <c r="N51" s="60"/>
      <c r="O51" s="60"/>
      <c r="P51" s="60"/>
      <c r="Q51" s="60"/>
      <c r="R51" s="249"/>
      <c r="S51" s="249"/>
      <c r="T51" s="249"/>
      <c r="U51" s="383"/>
      <c r="V51" s="249"/>
      <c r="W51" s="249"/>
      <c r="X51" s="249"/>
      <c r="Y51" s="257"/>
      <c r="Z51" s="257"/>
      <c r="AA51" s="257"/>
      <c r="AB51" s="257"/>
      <c r="AC51" s="257"/>
      <c r="AD51" s="62" t="str">
        <f t="shared" si="36"/>
        <v/>
      </c>
      <c r="AE51" s="62" t="str">
        <f t="shared" si="37"/>
        <v/>
      </c>
      <c r="AF51" s="62" t="str">
        <f t="shared" si="38"/>
        <v/>
      </c>
      <c r="AG51" s="62" t="str">
        <f t="shared" si="39"/>
        <v/>
      </c>
      <c r="AH51" s="62" t="str">
        <f t="shared" si="40"/>
        <v/>
      </c>
      <c r="AI51" s="62" t="str">
        <f t="shared" si="41"/>
        <v/>
      </c>
      <c r="AJ51" s="62" t="str">
        <f t="shared" si="42"/>
        <v/>
      </c>
      <c r="AK51" s="62" t="str">
        <f t="shared" si="43"/>
        <v/>
      </c>
      <c r="AL51" s="63" t="str">
        <f t="shared" si="44"/>
        <v/>
      </c>
      <c r="AM51" s="62" t="str">
        <f t="shared" si="45"/>
        <v/>
      </c>
      <c r="AN51" s="62" t="str">
        <f t="shared" si="46"/>
        <v/>
      </c>
      <c r="AO51" s="62" t="str">
        <f t="shared" si="47"/>
        <v/>
      </c>
      <c r="AP51" s="62" t="str">
        <f t="shared" si="48"/>
        <v/>
      </c>
      <c r="AQ51" s="62" t="str">
        <f t="shared" si="49"/>
        <v/>
      </c>
      <c r="AR51" s="62" t="str">
        <f t="shared" si="50"/>
        <v/>
      </c>
      <c r="AS51" s="254" t="str">
        <f t="shared" si="17"/>
        <v/>
      </c>
      <c r="AT51" s="62" t="str">
        <f t="shared" si="51"/>
        <v/>
      </c>
      <c r="AU51" s="62" t="str">
        <f t="shared" si="52"/>
        <v/>
      </c>
      <c r="AV51" s="64"/>
      <c r="BY51" s="263"/>
      <c r="BZ51" s="263" t="str">
        <f t="shared" si="18"/>
        <v>46</v>
      </c>
    </row>
    <row r="52" spans="1:78" ht="15">
      <c r="A52" s="56" t="str">
        <f>Leyendas!$C$2</f>
        <v>Bolivia</v>
      </c>
      <c r="B52" s="56">
        <f>Leyendas!$K$2</f>
        <v>2020</v>
      </c>
      <c r="C52" s="58" t="s">
        <v>252</v>
      </c>
      <c r="D52" s="60"/>
      <c r="E52" s="60"/>
      <c r="F52" s="60"/>
      <c r="G52" s="60"/>
      <c r="H52" s="60"/>
      <c r="I52" s="60"/>
      <c r="J52" s="196"/>
      <c r="K52" s="249"/>
      <c r="L52" s="60"/>
      <c r="M52" s="60"/>
      <c r="N52" s="60"/>
      <c r="O52" s="60"/>
      <c r="P52" s="60"/>
      <c r="Q52" s="60"/>
      <c r="R52" s="249"/>
      <c r="S52" s="249"/>
      <c r="T52" s="249"/>
      <c r="U52" s="383"/>
      <c r="V52" s="249"/>
      <c r="W52" s="249"/>
      <c r="X52" s="249"/>
      <c r="Y52" s="257"/>
      <c r="Z52" s="257"/>
      <c r="AA52" s="257"/>
      <c r="AB52" s="257"/>
      <c r="AC52" s="257"/>
      <c r="AD52" s="62" t="str">
        <f t="shared" si="36"/>
        <v/>
      </c>
      <c r="AE52" s="62" t="str">
        <f t="shared" si="37"/>
        <v/>
      </c>
      <c r="AF52" s="62" t="str">
        <f t="shared" si="38"/>
        <v/>
      </c>
      <c r="AG52" s="62" t="str">
        <f t="shared" si="39"/>
        <v/>
      </c>
      <c r="AH52" s="62" t="str">
        <f t="shared" si="40"/>
        <v/>
      </c>
      <c r="AI52" s="62" t="str">
        <f t="shared" si="41"/>
        <v/>
      </c>
      <c r="AJ52" s="62" t="str">
        <f t="shared" si="42"/>
        <v/>
      </c>
      <c r="AK52" s="62" t="str">
        <f t="shared" si="43"/>
        <v/>
      </c>
      <c r="AL52" s="63" t="str">
        <f t="shared" si="44"/>
        <v/>
      </c>
      <c r="AM52" s="62" t="str">
        <f t="shared" si="45"/>
        <v/>
      </c>
      <c r="AN52" s="62" t="str">
        <f t="shared" si="46"/>
        <v/>
      </c>
      <c r="AO52" s="62" t="str">
        <f t="shared" si="47"/>
        <v/>
      </c>
      <c r="AP52" s="62" t="str">
        <f t="shared" si="48"/>
        <v/>
      </c>
      <c r="AQ52" s="62" t="str">
        <f t="shared" si="49"/>
        <v/>
      </c>
      <c r="AR52" s="62" t="str">
        <f t="shared" si="50"/>
        <v/>
      </c>
      <c r="AS52" s="254" t="str">
        <f t="shared" si="17"/>
        <v/>
      </c>
      <c r="AT52" s="62" t="str">
        <f t="shared" si="51"/>
        <v/>
      </c>
      <c r="AU52" s="62" t="str">
        <f t="shared" si="52"/>
        <v/>
      </c>
      <c r="AV52" s="64"/>
      <c r="BY52" s="263"/>
      <c r="BZ52" s="263" t="str">
        <f t="shared" si="18"/>
        <v>47</v>
      </c>
    </row>
    <row r="53" spans="1:78" ht="16.5" customHeight="1">
      <c r="A53" s="56" t="str">
        <f>Leyendas!$C$2</f>
        <v>Bolivia</v>
      </c>
      <c r="B53" s="56">
        <f>Leyendas!$K$2</f>
        <v>2020</v>
      </c>
      <c r="C53" s="58" t="s">
        <v>253</v>
      </c>
      <c r="D53" s="60"/>
      <c r="E53" s="60"/>
      <c r="F53" s="60"/>
      <c r="G53" s="60"/>
      <c r="H53" s="60"/>
      <c r="I53" s="60"/>
      <c r="J53" s="196"/>
      <c r="K53" s="249"/>
      <c r="L53" s="60"/>
      <c r="M53" s="60"/>
      <c r="N53" s="60"/>
      <c r="O53" s="60"/>
      <c r="P53" s="60"/>
      <c r="Q53" s="60"/>
      <c r="R53" s="249"/>
      <c r="S53" s="249"/>
      <c r="T53" s="249"/>
      <c r="U53" s="383"/>
      <c r="V53" s="249"/>
      <c r="W53" s="249"/>
      <c r="X53" s="249"/>
      <c r="Y53" s="257"/>
      <c r="Z53" s="257"/>
      <c r="AA53" s="257"/>
      <c r="AB53" s="257"/>
      <c r="AC53" s="257"/>
      <c r="AD53" s="62" t="str">
        <f t="shared" si="36"/>
        <v/>
      </c>
      <c r="AE53" s="62" t="str">
        <f t="shared" si="37"/>
        <v/>
      </c>
      <c r="AF53" s="62" t="str">
        <f t="shared" si="38"/>
        <v/>
      </c>
      <c r="AG53" s="62" t="str">
        <f t="shared" si="39"/>
        <v/>
      </c>
      <c r="AH53" s="62" t="str">
        <f t="shared" si="40"/>
        <v/>
      </c>
      <c r="AI53" s="62" t="str">
        <f t="shared" si="41"/>
        <v/>
      </c>
      <c r="AJ53" s="62" t="str">
        <f t="shared" si="42"/>
        <v/>
      </c>
      <c r="AK53" s="62" t="str">
        <f t="shared" si="43"/>
        <v/>
      </c>
      <c r="AL53" s="63" t="str">
        <f t="shared" si="44"/>
        <v/>
      </c>
      <c r="AM53" s="62" t="str">
        <f t="shared" si="45"/>
        <v/>
      </c>
      <c r="AN53" s="62" t="str">
        <f t="shared" si="46"/>
        <v/>
      </c>
      <c r="AO53" s="62" t="str">
        <f t="shared" si="47"/>
        <v/>
      </c>
      <c r="AP53" s="62" t="str">
        <f t="shared" si="48"/>
        <v/>
      </c>
      <c r="AQ53" s="62" t="str">
        <f t="shared" si="49"/>
        <v/>
      </c>
      <c r="AR53" s="62" t="str">
        <f t="shared" si="50"/>
        <v/>
      </c>
      <c r="AS53" s="254" t="str">
        <f t="shared" si="17"/>
        <v/>
      </c>
      <c r="AT53" s="62" t="str">
        <f t="shared" si="51"/>
        <v/>
      </c>
      <c r="AU53" s="62" t="str">
        <f t="shared" si="52"/>
        <v/>
      </c>
      <c r="AV53" s="64"/>
      <c r="AZ53" s="458" t="str">
        <f xml:space="preserve"> Leyendas!$C$4</f>
        <v xml:space="preserve">INDICADORES ACUMULADOS PARA EL AÑO 2020_x000D_ (para el cálculo se utilizaron muestras totales) </v>
      </c>
      <c r="BA53" s="459"/>
      <c r="BB53" s="459"/>
      <c r="BC53" s="459"/>
      <c r="BD53" s="459"/>
      <c r="BE53" s="459"/>
      <c r="BY53" s="263"/>
      <c r="BZ53" s="263" t="str">
        <f t="shared" si="18"/>
        <v>48</v>
      </c>
    </row>
    <row r="54" spans="1:78" ht="17">
      <c r="A54" s="56" t="str">
        <f>Leyendas!$C$2</f>
        <v>Bolivia</v>
      </c>
      <c r="B54" s="56">
        <f>Leyendas!$K$2</f>
        <v>2020</v>
      </c>
      <c r="C54" s="58" t="s">
        <v>254</v>
      </c>
      <c r="D54" s="60"/>
      <c r="E54" s="60"/>
      <c r="F54" s="60"/>
      <c r="G54" s="60"/>
      <c r="H54" s="60"/>
      <c r="I54" s="60"/>
      <c r="J54" s="196"/>
      <c r="K54" s="249"/>
      <c r="L54" s="60"/>
      <c r="M54" s="60"/>
      <c r="N54" s="60"/>
      <c r="O54" s="60"/>
      <c r="P54" s="60"/>
      <c r="Q54" s="60"/>
      <c r="R54" s="249"/>
      <c r="S54" s="249"/>
      <c r="T54" s="249"/>
      <c r="U54" s="383"/>
      <c r="V54" s="249"/>
      <c r="W54" s="249"/>
      <c r="X54" s="249"/>
      <c r="Y54" s="257"/>
      <c r="Z54" s="257"/>
      <c r="AA54" s="257"/>
      <c r="AB54" s="257"/>
      <c r="AC54" s="257"/>
      <c r="AD54" s="62" t="str">
        <f t="shared" si="36"/>
        <v/>
      </c>
      <c r="AE54" s="62" t="str">
        <f t="shared" si="37"/>
        <v/>
      </c>
      <c r="AF54" s="62" t="str">
        <f t="shared" si="38"/>
        <v/>
      </c>
      <c r="AG54" s="62" t="str">
        <f t="shared" si="39"/>
        <v/>
      </c>
      <c r="AH54" s="62" t="str">
        <f t="shared" si="40"/>
        <v/>
      </c>
      <c r="AI54" s="62" t="str">
        <f t="shared" si="41"/>
        <v/>
      </c>
      <c r="AJ54" s="62" t="str">
        <f t="shared" si="42"/>
        <v/>
      </c>
      <c r="AK54" s="62" t="str">
        <f t="shared" si="43"/>
        <v/>
      </c>
      <c r="AL54" s="63" t="str">
        <f t="shared" si="44"/>
        <v/>
      </c>
      <c r="AM54" s="62" t="str">
        <f t="shared" si="45"/>
        <v/>
      </c>
      <c r="AN54" s="62" t="str">
        <f t="shared" si="46"/>
        <v/>
      </c>
      <c r="AO54" s="62" t="str">
        <f t="shared" si="47"/>
        <v/>
      </c>
      <c r="AP54" s="62" t="str">
        <f t="shared" si="48"/>
        <v/>
      </c>
      <c r="AQ54" s="62" t="str">
        <f t="shared" si="49"/>
        <v/>
      </c>
      <c r="AR54" s="62" t="str">
        <f t="shared" si="50"/>
        <v/>
      </c>
      <c r="AS54" s="254" t="str">
        <f t="shared" si="17"/>
        <v/>
      </c>
      <c r="AT54" s="62" t="str">
        <f t="shared" si="51"/>
        <v/>
      </c>
      <c r="AU54" s="62" t="str">
        <f t="shared" si="52"/>
        <v/>
      </c>
      <c r="AV54" s="64"/>
      <c r="AZ54" s="418" t="s">
        <v>258</v>
      </c>
      <c r="BA54" s="419"/>
      <c r="BB54" s="419"/>
      <c r="BC54" s="419"/>
      <c r="BD54" s="420"/>
      <c r="BE54" s="70">
        <f>Z58/Y58</f>
        <v>0.4</v>
      </c>
      <c r="BY54" s="263"/>
      <c r="BZ54" s="263" t="str">
        <f t="shared" si="18"/>
        <v>49</v>
      </c>
    </row>
    <row r="55" spans="1:78" ht="17">
      <c r="A55" s="56" t="str">
        <f>Leyendas!$C$2</f>
        <v>Bolivia</v>
      </c>
      <c r="B55" s="56">
        <f>Leyendas!$K$2</f>
        <v>2020</v>
      </c>
      <c r="C55" s="58" t="s">
        <v>255</v>
      </c>
      <c r="D55" s="60"/>
      <c r="E55" s="60"/>
      <c r="F55" s="60"/>
      <c r="G55" s="60"/>
      <c r="H55" s="60"/>
      <c r="I55" s="60"/>
      <c r="J55" s="196"/>
      <c r="K55" s="249"/>
      <c r="L55" s="60"/>
      <c r="M55" s="60"/>
      <c r="N55" s="60"/>
      <c r="O55" s="60"/>
      <c r="P55" s="60"/>
      <c r="Q55" s="60"/>
      <c r="R55" s="60"/>
      <c r="S55" s="60"/>
      <c r="T55" s="249"/>
      <c r="U55" s="383"/>
      <c r="V55" s="60"/>
      <c r="W55" s="60"/>
      <c r="X55" s="60"/>
      <c r="Y55" s="61"/>
      <c r="Z55" s="61"/>
      <c r="AA55" s="61"/>
      <c r="AB55" s="61"/>
      <c r="AC55" s="61"/>
      <c r="AD55" s="62" t="str">
        <f t="shared" si="36"/>
        <v/>
      </c>
      <c r="AE55" s="62" t="str">
        <f t="shared" si="37"/>
        <v/>
      </c>
      <c r="AF55" s="62" t="str">
        <f t="shared" si="38"/>
        <v/>
      </c>
      <c r="AG55" s="62" t="str">
        <f t="shared" si="39"/>
        <v/>
      </c>
      <c r="AH55" s="62" t="str">
        <f t="shared" si="40"/>
        <v/>
      </c>
      <c r="AI55" s="62" t="str">
        <f t="shared" si="41"/>
        <v/>
      </c>
      <c r="AJ55" s="62" t="str">
        <f t="shared" si="42"/>
        <v/>
      </c>
      <c r="AK55" s="62" t="str">
        <f t="shared" si="43"/>
        <v/>
      </c>
      <c r="AL55" s="63" t="str">
        <f t="shared" si="44"/>
        <v/>
      </c>
      <c r="AM55" s="62" t="str">
        <f t="shared" si="45"/>
        <v/>
      </c>
      <c r="AN55" s="62" t="str">
        <f t="shared" si="46"/>
        <v/>
      </c>
      <c r="AO55" s="62" t="str">
        <f t="shared" si="47"/>
        <v/>
      </c>
      <c r="AP55" s="62" t="str">
        <f t="shared" si="48"/>
        <v/>
      </c>
      <c r="AQ55" s="62" t="str">
        <f t="shared" si="49"/>
        <v/>
      </c>
      <c r="AR55" s="62" t="str">
        <f t="shared" si="50"/>
        <v/>
      </c>
      <c r="AS55" s="254" t="str">
        <f t="shared" si="17"/>
        <v/>
      </c>
      <c r="AT55" s="62" t="str">
        <f t="shared" si="51"/>
        <v/>
      </c>
      <c r="AU55" s="62" t="str">
        <f t="shared" si="52"/>
        <v/>
      </c>
      <c r="AV55" s="64"/>
      <c r="AZ55" s="418" t="s">
        <v>259</v>
      </c>
      <c r="BA55" s="419"/>
      <c r="BB55" s="419"/>
      <c r="BC55" s="419"/>
      <c r="BD55" s="420"/>
      <c r="BE55" s="70">
        <f>AA58/Y58</f>
        <v>0.24285714285714285</v>
      </c>
      <c r="BY55" s="263"/>
      <c r="BZ55" s="263" t="str">
        <f t="shared" si="18"/>
        <v>50</v>
      </c>
    </row>
    <row r="56" spans="1:78" ht="17">
      <c r="A56" s="56" t="str">
        <f>Leyendas!$C$2</f>
        <v>Bolivia</v>
      </c>
      <c r="B56" s="56">
        <f>Leyendas!$K$2</f>
        <v>2020</v>
      </c>
      <c r="C56" s="58" t="s">
        <v>256</v>
      </c>
      <c r="D56" s="60"/>
      <c r="E56" s="60"/>
      <c r="F56" s="60"/>
      <c r="G56" s="60"/>
      <c r="H56" s="60"/>
      <c r="I56" s="60"/>
      <c r="J56" s="196"/>
      <c r="K56" s="249"/>
      <c r="L56" s="60"/>
      <c r="M56" s="60"/>
      <c r="N56" s="60"/>
      <c r="O56" s="60"/>
      <c r="P56" s="60"/>
      <c r="Q56" s="60"/>
      <c r="R56" s="60"/>
      <c r="S56" s="60"/>
      <c r="T56" s="249"/>
      <c r="U56" s="383"/>
      <c r="V56" s="60"/>
      <c r="W56" s="60"/>
      <c r="X56" s="60"/>
      <c r="Y56" s="61"/>
      <c r="Z56" s="61"/>
      <c r="AA56" s="61"/>
      <c r="AB56" s="61"/>
      <c r="AC56" s="61"/>
      <c r="AD56" s="62" t="str">
        <f t="shared" si="36"/>
        <v/>
      </c>
      <c r="AE56" s="62" t="str">
        <f t="shared" si="37"/>
        <v/>
      </c>
      <c r="AF56" s="62" t="str">
        <f t="shared" si="38"/>
        <v/>
      </c>
      <c r="AG56" s="62" t="str">
        <f t="shared" si="39"/>
        <v/>
      </c>
      <c r="AH56" s="62" t="str">
        <f t="shared" si="40"/>
        <v/>
      </c>
      <c r="AI56" s="62" t="str">
        <f t="shared" si="41"/>
        <v/>
      </c>
      <c r="AJ56" s="62" t="str">
        <f t="shared" si="42"/>
        <v/>
      </c>
      <c r="AK56" s="62" t="str">
        <f t="shared" si="43"/>
        <v/>
      </c>
      <c r="AL56" s="63" t="str">
        <f t="shared" si="44"/>
        <v/>
      </c>
      <c r="AM56" s="62" t="str">
        <f t="shared" si="45"/>
        <v/>
      </c>
      <c r="AN56" s="62" t="str">
        <f t="shared" si="46"/>
        <v/>
      </c>
      <c r="AO56" s="62" t="str">
        <f t="shared" si="47"/>
        <v/>
      </c>
      <c r="AP56" s="62" t="str">
        <f t="shared" si="48"/>
        <v/>
      </c>
      <c r="AQ56" s="62" t="str">
        <f t="shared" si="49"/>
        <v/>
      </c>
      <c r="AR56" s="62" t="str">
        <f t="shared" si="50"/>
        <v/>
      </c>
      <c r="AS56" s="254" t="str">
        <f t="shared" si="17"/>
        <v/>
      </c>
      <c r="AT56" s="62" t="str">
        <f t="shared" si="51"/>
        <v/>
      </c>
      <c r="AU56" s="62" t="str">
        <f t="shared" si="52"/>
        <v/>
      </c>
      <c r="AV56" s="64"/>
      <c r="AZ56" s="74"/>
      <c r="BA56" s="418" t="s">
        <v>260</v>
      </c>
      <c r="BB56" s="419"/>
      <c r="BC56" s="419"/>
      <c r="BD56" s="420"/>
      <c r="BE56" s="70">
        <f>AB58/Y58</f>
        <v>0.2</v>
      </c>
      <c r="BY56" s="263"/>
      <c r="BZ56" s="263" t="str">
        <f t="shared" si="18"/>
        <v>51</v>
      </c>
    </row>
    <row r="57" spans="1:78" ht="17">
      <c r="A57" s="56" t="str">
        <f>Leyendas!$C$2</f>
        <v>Bolivia</v>
      </c>
      <c r="B57" s="56">
        <f>Leyendas!$K$2</f>
        <v>2020</v>
      </c>
      <c r="C57" s="58" t="s">
        <v>257</v>
      </c>
      <c r="D57" s="60"/>
      <c r="E57" s="60"/>
      <c r="F57" s="60"/>
      <c r="G57" s="60"/>
      <c r="H57" s="60"/>
      <c r="I57" s="60"/>
      <c r="J57" s="196"/>
      <c r="K57" s="249"/>
      <c r="L57" s="60"/>
      <c r="M57" s="60"/>
      <c r="N57" s="60"/>
      <c r="O57" s="60"/>
      <c r="P57" s="60"/>
      <c r="Q57" s="60"/>
      <c r="R57" s="60"/>
      <c r="S57" s="60"/>
      <c r="T57" s="249"/>
      <c r="U57" s="383"/>
      <c r="V57" s="60"/>
      <c r="W57" s="60"/>
      <c r="X57" s="60"/>
      <c r="Y57" s="61"/>
      <c r="Z57" s="61"/>
      <c r="AA57" s="61"/>
      <c r="AB57" s="61"/>
      <c r="AC57" s="61"/>
      <c r="AD57" s="62" t="str">
        <f t="shared" si="36"/>
        <v/>
      </c>
      <c r="AE57" s="62" t="str">
        <f t="shared" si="37"/>
        <v/>
      </c>
      <c r="AF57" s="62" t="str">
        <f t="shared" si="38"/>
        <v/>
      </c>
      <c r="AG57" s="62" t="str">
        <f t="shared" si="39"/>
        <v/>
      </c>
      <c r="AH57" s="62" t="str">
        <f t="shared" si="40"/>
        <v/>
      </c>
      <c r="AI57" s="62" t="str">
        <f t="shared" si="41"/>
        <v/>
      </c>
      <c r="AJ57" s="62" t="str">
        <f t="shared" si="42"/>
        <v/>
      </c>
      <c r="AK57" s="62" t="str">
        <f t="shared" si="43"/>
        <v/>
      </c>
      <c r="AL57" s="63" t="str">
        <f t="shared" si="44"/>
        <v/>
      </c>
      <c r="AM57" s="62" t="str">
        <f t="shared" si="45"/>
        <v/>
      </c>
      <c r="AN57" s="62" t="str">
        <f t="shared" si="46"/>
        <v/>
      </c>
      <c r="AO57" s="62" t="str">
        <f t="shared" si="47"/>
        <v/>
      </c>
      <c r="AP57" s="62" t="str">
        <f t="shared" si="48"/>
        <v/>
      </c>
      <c r="AQ57" s="62" t="str">
        <f t="shared" si="49"/>
        <v/>
      </c>
      <c r="AR57" s="62" t="str">
        <f t="shared" si="50"/>
        <v/>
      </c>
      <c r="AS57" s="254" t="str">
        <f t="shared" si="17"/>
        <v/>
      </c>
      <c r="AT57" s="62" t="str">
        <f t="shared" si="51"/>
        <v/>
      </c>
      <c r="AU57" s="62" t="str">
        <f t="shared" si="52"/>
        <v/>
      </c>
      <c r="AV57" s="64"/>
      <c r="AZ57" s="74"/>
      <c r="BA57" s="418" t="s">
        <v>261</v>
      </c>
      <c r="BB57" s="419"/>
      <c r="BC57" s="419"/>
      <c r="BD57" s="420"/>
      <c r="BE57" s="70">
        <f>AC58/Y58</f>
        <v>0.1</v>
      </c>
      <c r="BY57" s="263"/>
      <c r="BZ57" s="263" t="str">
        <f t="shared" si="18"/>
        <v>52</v>
      </c>
    </row>
    <row r="58" spans="1:78" s="68" customFormat="1" ht="39" customHeight="1">
      <c r="C58" s="65" t="s">
        <v>53</v>
      </c>
      <c r="D58" s="65">
        <f>SUM(D$6:D57)</f>
        <v>120</v>
      </c>
      <c r="E58" s="65">
        <f>SUM(E$6:E57)</f>
        <v>45</v>
      </c>
      <c r="F58" s="65">
        <f>SUM(F$6:F57)</f>
        <v>54</v>
      </c>
      <c r="G58" s="65">
        <f>SUM(G$6:G57)</f>
        <v>35</v>
      </c>
      <c r="H58" s="65">
        <f>SUM(H$6:H57)</f>
        <v>15</v>
      </c>
      <c r="I58" s="65">
        <f>SUM(I$6:I57)</f>
        <v>19</v>
      </c>
      <c r="J58" s="65">
        <f>SUM(J$6:J57)</f>
        <v>192</v>
      </c>
      <c r="K58" s="65">
        <f>SUM(K$6:K57)</f>
        <v>33</v>
      </c>
      <c r="L58" s="65">
        <f>SUM(L$6:L57)</f>
        <v>49</v>
      </c>
      <c r="M58" s="65">
        <f>SUM(M$6:M57)</f>
        <v>14</v>
      </c>
      <c r="N58" s="65">
        <f>SUM(N$6:N57)</f>
        <v>120</v>
      </c>
      <c r="O58" s="65">
        <f>SUM(O$6:O57)</f>
        <v>45</v>
      </c>
      <c r="P58" s="65">
        <f>SUM(P$6:P57)</f>
        <v>54</v>
      </c>
      <c r="Q58" s="65">
        <f>SUM(Q$6:Q57)</f>
        <v>35</v>
      </c>
      <c r="R58" s="65">
        <f>SUM(R$6:R57)</f>
        <v>15</v>
      </c>
      <c r="S58" s="65">
        <f>SUM(S$6:S57)</f>
        <v>19</v>
      </c>
      <c r="T58" s="65">
        <f>SUM(T$6:T57)</f>
        <v>192</v>
      </c>
      <c r="U58" s="65">
        <f>SUM(U$6:U57)</f>
        <v>0</v>
      </c>
      <c r="V58" s="65">
        <f>SUM(V$6:V57)</f>
        <v>33</v>
      </c>
      <c r="W58" s="65">
        <f>SUM(W$6:W57)</f>
        <v>49</v>
      </c>
      <c r="X58" s="65">
        <f>SUM(X$6:X57)</f>
        <v>14</v>
      </c>
      <c r="Y58" s="65">
        <f>SUM(Y$6:Y57)</f>
        <v>350</v>
      </c>
      <c r="Z58" s="65">
        <f>SUM(Z$6:Z57)</f>
        <v>140</v>
      </c>
      <c r="AA58" s="65">
        <f>SUM(AA$6:AA57)</f>
        <v>85</v>
      </c>
      <c r="AB58" s="65">
        <f>SUM(AB$6:AB57)</f>
        <v>70</v>
      </c>
      <c r="AC58" s="65">
        <f>SUM(AC$6:AC57)</f>
        <v>35</v>
      </c>
      <c r="AD58" s="66">
        <f>IF(Y58=0,"",Z58/Y58)</f>
        <v>0.4</v>
      </c>
      <c r="AE58" s="66">
        <f>IF(Y58=0,"",AA58/Y58)</f>
        <v>0.24285714285714285</v>
      </c>
      <c r="AF58" s="66">
        <f>IF(Y58=0,"",AB58/Y58)</f>
        <v>0.2</v>
      </c>
      <c r="AG58" s="66">
        <f t="shared" si="39"/>
        <v>1.7142857142857142</v>
      </c>
      <c r="AH58" s="66">
        <f t="shared" si="40"/>
        <v>0.6428571428571429</v>
      </c>
      <c r="AI58" s="66">
        <f t="shared" si="41"/>
        <v>0.77142857142857146</v>
      </c>
      <c r="AJ58" s="66">
        <f t="shared" si="42"/>
        <v>0.5</v>
      </c>
      <c r="AK58" s="66">
        <f t="shared" si="43"/>
        <v>0.21428571428571427</v>
      </c>
      <c r="AL58" s="66">
        <f t="shared" si="44"/>
        <v>0.1</v>
      </c>
      <c r="AM58" s="66">
        <f t="shared" si="45"/>
        <v>0.34285714285714286</v>
      </c>
      <c r="AN58" s="66">
        <f t="shared" si="46"/>
        <v>0.12857142857142856</v>
      </c>
      <c r="AO58" s="66">
        <f t="shared" si="47"/>
        <v>0.15428571428571428</v>
      </c>
      <c r="AP58" s="66">
        <f t="shared" si="48"/>
        <v>0.1</v>
      </c>
      <c r="AQ58" s="66">
        <f t="shared" si="49"/>
        <v>4.2857142857142858E-2</v>
      </c>
      <c r="AR58" s="66">
        <f t="shared" si="50"/>
        <v>5.4285714285714284E-2</v>
      </c>
      <c r="AS58" s="255">
        <f>IF($Y58=0,"",T58/$Y58)</f>
        <v>0.5485714285714286</v>
      </c>
      <c r="AT58" s="66">
        <f t="shared" si="51"/>
        <v>9.4285714285714292E-2</v>
      </c>
      <c r="AU58" s="66">
        <f t="shared" si="52"/>
        <v>0.14000000000000001</v>
      </c>
      <c r="AZ58" s="421" t="s">
        <v>262</v>
      </c>
      <c r="BA58" s="422"/>
      <c r="BB58" s="422"/>
      <c r="BC58" s="422"/>
      <c r="BD58" s="423"/>
      <c r="BE58" s="70">
        <f>SUM(N58:W58)/Y58</f>
        <v>1.6057142857142856</v>
      </c>
      <c r="BY58" s="264"/>
      <c r="BZ58" s="264"/>
    </row>
    <row r="59" spans="1:78" ht="21" customHeight="1">
      <c r="Y59" s="27"/>
      <c r="Z59" s="27"/>
      <c r="AA59" s="27"/>
      <c r="AB59" s="27"/>
      <c r="AC59" s="27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256"/>
      <c r="AT59" s="69"/>
      <c r="AU59" s="69"/>
    </row>
    <row r="60" spans="1:78" ht="52.5" customHeight="1"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78" s="71" customFormat="1" ht="36" customHeight="1">
      <c r="Y61" s="72"/>
      <c r="Z61" s="73"/>
      <c r="AA61" s="73"/>
      <c r="AB61" s="73"/>
      <c r="AC61" s="73"/>
      <c r="AD61" s="73"/>
      <c r="AE61" s="73"/>
      <c r="AF61" s="73"/>
      <c r="AG61" s="72"/>
      <c r="AH61" s="72"/>
      <c r="BY61" s="265"/>
      <c r="BZ61" s="265"/>
    </row>
    <row r="62" spans="1:78" s="71" customFormat="1" ht="36" customHeight="1">
      <c r="Y62" s="72"/>
      <c r="Z62" s="73"/>
      <c r="AA62" s="73"/>
      <c r="AB62" s="73"/>
      <c r="AC62" s="73"/>
      <c r="AD62" s="73"/>
      <c r="AE62" s="73"/>
      <c r="AF62" s="73"/>
      <c r="AG62" s="72"/>
      <c r="AH62" s="72"/>
      <c r="BY62" s="265"/>
      <c r="BZ62" s="265"/>
    </row>
    <row r="63" spans="1:78" s="71" customFormat="1" ht="36" customHeight="1">
      <c r="Y63" s="72"/>
      <c r="Z63" s="73"/>
      <c r="AA63" s="73"/>
      <c r="AB63" s="73"/>
      <c r="AC63" s="73"/>
      <c r="AD63" s="73"/>
      <c r="AE63" s="73"/>
      <c r="AF63" s="73"/>
      <c r="AG63" s="72"/>
      <c r="AH63" s="72"/>
      <c r="BY63" s="265"/>
      <c r="BZ63" s="265"/>
    </row>
    <row r="64" spans="1:78" s="71" customFormat="1" ht="36" customHeight="1">
      <c r="Y64" s="72"/>
      <c r="Z64" s="73"/>
      <c r="AA64" s="73"/>
      <c r="AB64" s="73"/>
      <c r="AC64" s="73"/>
      <c r="AD64" s="73"/>
      <c r="AE64" s="73"/>
      <c r="AF64" s="73"/>
      <c r="AG64" s="72"/>
      <c r="AH64" s="72"/>
      <c r="BY64" s="265"/>
      <c r="BZ64" s="265"/>
    </row>
    <row r="65" spans="25:34" ht="37.5" customHeight="1"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25:34" ht="15">
      <c r="Y66" s="75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25:34" ht="15">
      <c r="Y67" s="75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25:34" ht="15">
      <c r="Y68" s="75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25:34" ht="15">
      <c r="Y69" s="76"/>
    </row>
    <row r="70" spans="25:34" ht="15">
      <c r="Y70" s="76"/>
    </row>
    <row r="71" spans="25:34" ht="15">
      <c r="Y71" s="76"/>
    </row>
    <row r="72" spans="25:34" ht="16">
      <c r="Y72" s="77"/>
    </row>
    <row r="73" spans="25:34" ht="15">
      <c r="Y73" s="78"/>
    </row>
    <row r="74" spans="25:34" ht="15">
      <c r="Y74" s="78"/>
    </row>
    <row r="75" spans="25:34" ht="15">
      <c r="Y75" s="78"/>
    </row>
  </sheetData>
  <mergeCells count="37">
    <mergeCell ref="A1:X1"/>
    <mergeCell ref="Y1:AC3"/>
    <mergeCell ref="AD1:AU3"/>
    <mergeCell ref="AT4:AT5"/>
    <mergeCell ref="AZ53:BE53"/>
    <mergeCell ref="AQ4:AQ5"/>
    <mergeCell ref="AU4:AU5"/>
    <mergeCell ref="A2:X2"/>
    <mergeCell ref="A3:X3"/>
    <mergeCell ref="AZ54:BD54"/>
    <mergeCell ref="AZ55:BD55"/>
    <mergeCell ref="AL4:AL5"/>
    <mergeCell ref="AM4:AM5"/>
    <mergeCell ref="AA4:AA5"/>
    <mergeCell ref="AB4:AB5"/>
    <mergeCell ref="AC4:AC5"/>
    <mergeCell ref="AE4:AE5"/>
    <mergeCell ref="AF4:AF5"/>
    <mergeCell ref="AG4:AK4"/>
    <mergeCell ref="AD4:AD5"/>
    <mergeCell ref="AS4:AS5"/>
    <mergeCell ref="BA56:BD56"/>
    <mergeCell ref="BA57:BD57"/>
    <mergeCell ref="AZ58:BD58"/>
    <mergeCell ref="AR4:AR5"/>
    <mergeCell ref="A4:A5"/>
    <mergeCell ref="B4:B5"/>
    <mergeCell ref="C4:C5"/>
    <mergeCell ref="D4:H4"/>
    <mergeCell ref="I4:M4"/>
    <mergeCell ref="N4:W4"/>
    <mergeCell ref="X4:X5"/>
    <mergeCell ref="Y4:Y5"/>
    <mergeCell ref="Z4:Z5"/>
    <mergeCell ref="AN4:AN5"/>
    <mergeCell ref="AO4:AO5"/>
    <mergeCell ref="AP4:AP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>
    <tabColor theme="4"/>
  </sheetPr>
  <dimension ref="A118:A128"/>
  <sheetViews>
    <sheetView zoomScale="60" zoomScaleNormal="60" zoomScalePageLayoutView="60" workbookViewId="0"/>
  </sheetViews>
  <sheetFormatPr baseColWidth="10" defaultColWidth="11.5" defaultRowHeight="14" x14ac:dyDescent="0"/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>
    <tabColor theme="5"/>
  </sheetPr>
  <dimension ref="A1:BZ59"/>
  <sheetViews>
    <sheetView showGridLines="0" zoomScale="66" zoomScaleNormal="66" zoomScalePageLayoutView="66" workbookViewId="0"/>
  </sheetViews>
  <sheetFormatPr baseColWidth="10" defaultColWidth="11.5" defaultRowHeight="14" x14ac:dyDescent="0"/>
  <cols>
    <col min="1" max="1" width="26.1640625" customWidth="1"/>
    <col min="3" max="3" width="13.5" customWidth="1"/>
    <col min="4" max="4" width="11.33203125" customWidth="1"/>
    <col min="5" max="7" width="13.83203125" customWidth="1"/>
    <col min="8" max="9" width="13.83203125" style="167" customWidth="1"/>
    <col min="10" max="10" width="14.5" style="86" customWidth="1"/>
    <col min="11" max="12" width="13.83203125" customWidth="1"/>
    <col min="13" max="16" width="13.83203125" style="167" customWidth="1"/>
    <col min="17" max="17" width="13" customWidth="1"/>
    <col min="18" max="19" width="9.5" style="294" customWidth="1"/>
    <col min="20" max="21" width="9.6640625" style="294" customWidth="1"/>
    <col min="22" max="22" width="12.83203125" customWidth="1"/>
    <col min="23" max="23" width="13.5" customWidth="1"/>
    <col min="24" max="27" width="12.5" customWidth="1"/>
    <col min="28" max="28" width="12.33203125" customWidth="1"/>
    <col min="29" max="33" width="12.5" customWidth="1"/>
    <col min="34" max="39" width="12.33203125" style="167" customWidth="1"/>
    <col min="40" max="45" width="12.6640625" customWidth="1"/>
    <col min="46" max="47" width="13.5" style="27" customWidth="1"/>
    <col min="48" max="48" width="14.33203125" style="27" customWidth="1"/>
    <col min="49" max="52" width="13.5" style="27" customWidth="1"/>
    <col min="53" max="76" width="11.5" style="27"/>
    <col min="77" max="78" width="11.5" style="335"/>
    <col min="79" max="16384" width="11.5" style="27"/>
  </cols>
  <sheetData>
    <row r="1" spans="1:78" ht="25.5" customHeight="1">
      <c r="A1" s="203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Q1" s="15"/>
      <c r="R1" s="15"/>
      <c r="S1" s="15"/>
      <c r="T1" s="15"/>
      <c r="U1" s="15"/>
      <c r="V1" s="15"/>
      <c r="W1" s="15"/>
      <c r="X1" s="15"/>
      <c r="Y1" s="15"/>
      <c r="Z1" s="15"/>
      <c r="AB1" s="15"/>
      <c r="AC1" s="15"/>
      <c r="AD1" s="15"/>
      <c r="AE1" s="15"/>
      <c r="AF1" s="15"/>
    </row>
    <row r="2" spans="1:78" ht="20">
      <c r="A2" s="42" t="s">
        <v>91</v>
      </c>
      <c r="B2" s="15"/>
      <c r="C2" s="15"/>
      <c r="D2" s="15"/>
      <c r="E2" s="15"/>
      <c r="F2" s="15"/>
      <c r="G2" s="15"/>
      <c r="H2" s="15"/>
      <c r="I2" s="15"/>
      <c r="J2" s="15"/>
      <c r="K2" s="15"/>
      <c r="Q2" s="15"/>
      <c r="R2" s="15"/>
      <c r="S2" s="15"/>
      <c r="T2" s="15"/>
      <c r="U2" s="15"/>
      <c r="V2" s="113"/>
      <c r="W2" s="114"/>
      <c r="X2" s="15"/>
      <c r="Y2" s="15"/>
      <c r="Z2" s="15"/>
      <c r="AB2" s="15"/>
      <c r="AC2" s="15"/>
      <c r="AD2" s="15"/>
      <c r="AE2" s="15"/>
      <c r="AF2" s="15"/>
    </row>
    <row r="3" spans="1:78" ht="18" customHeight="1">
      <c r="A3" s="118" t="str">
        <f>IF(Leyendas!$E$2&lt;&gt;"","Establecimiento:",IF(Leyendas!$D$2&lt;&gt;"","Región:","País:"))</f>
        <v>Establecimiento:</v>
      </c>
      <c r="B3" s="119" t="str">
        <f>IF(Leyendas!$E$2&lt;&gt;"",Leyendas!$E$2,IF(Leyendas!$D$2&lt;&gt;"",Leyendas!$D$2,Leyendas!$C$2))</f>
        <v>Hospital MP</v>
      </c>
      <c r="C3" s="13"/>
      <c r="D3" s="4"/>
      <c r="E3" s="4"/>
      <c r="F3" s="4"/>
      <c r="G3" s="4"/>
      <c r="H3" s="4"/>
      <c r="I3" s="4"/>
      <c r="J3" s="4"/>
      <c r="K3" s="4"/>
      <c r="Q3" s="5"/>
      <c r="R3" s="5"/>
      <c r="S3" s="5"/>
      <c r="T3" s="5"/>
      <c r="U3" s="5"/>
      <c r="V3" s="5"/>
      <c r="W3" s="4"/>
      <c r="X3" s="4"/>
      <c r="Y3" s="4"/>
      <c r="Z3" s="4"/>
      <c r="AB3" s="5"/>
      <c r="AC3" s="4"/>
      <c r="AD3" s="4"/>
      <c r="AE3" s="4"/>
      <c r="AF3" s="4"/>
    </row>
    <row r="4" spans="1:78" s="258" customFormat="1" ht="15" customHeight="1">
      <c r="A4" s="169"/>
      <c r="B4" s="204" t="str">
        <f>Leyendas!$B$2</f>
        <v>IRAG</v>
      </c>
      <c r="C4" s="414" t="str">
        <f>Leyendas!$T$4</f>
        <v>2019 - 2020, Mes: 2020-05</v>
      </c>
      <c r="D4" s="148"/>
      <c r="E4" s="148"/>
      <c r="F4" s="148"/>
      <c r="G4" s="469"/>
      <c r="H4" s="469"/>
      <c r="I4" s="469"/>
      <c r="J4" s="469"/>
      <c r="K4" s="469"/>
      <c r="L4" s="469"/>
      <c r="M4" s="271"/>
      <c r="N4" s="283"/>
      <c r="O4" s="283"/>
      <c r="P4" s="271"/>
      <c r="Q4" s="468"/>
      <c r="R4" s="468"/>
      <c r="S4" s="282"/>
      <c r="T4" s="270"/>
      <c r="U4" s="282"/>
      <c r="V4" s="468"/>
      <c r="W4" s="468"/>
      <c r="X4" s="148"/>
      <c r="Y4" s="148"/>
      <c r="Z4" s="148"/>
      <c r="AA4" s="148"/>
      <c r="AB4" s="467"/>
      <c r="AC4" s="467"/>
      <c r="AD4" s="467"/>
      <c r="AE4" s="467"/>
      <c r="AF4" s="467"/>
      <c r="AG4" s="467"/>
      <c r="AH4" s="288"/>
      <c r="AI4" s="288"/>
      <c r="AJ4" s="288"/>
      <c r="AK4" s="288"/>
      <c r="AL4" s="288"/>
      <c r="AM4" s="288"/>
      <c r="AN4" s="468"/>
      <c r="AO4" s="468"/>
      <c r="AP4" s="147"/>
      <c r="AQ4" s="147"/>
      <c r="AR4" s="149"/>
      <c r="AS4" s="149"/>
      <c r="BY4" s="336"/>
      <c r="BZ4" s="336"/>
    </row>
    <row r="5" spans="1:78" ht="60" customHeight="1">
      <c r="C5" s="22"/>
      <c r="D5" s="475" t="s">
        <v>89</v>
      </c>
      <c r="E5" s="476"/>
      <c r="F5" s="476"/>
      <c r="G5" s="476"/>
      <c r="H5" s="477"/>
      <c r="I5" s="477"/>
      <c r="J5" s="477"/>
      <c r="K5" s="478"/>
      <c r="L5" s="479"/>
      <c r="M5" s="483" t="s">
        <v>399</v>
      </c>
      <c r="N5" s="484"/>
      <c r="O5" s="484"/>
      <c r="P5" s="485"/>
      <c r="Q5" s="486" t="s">
        <v>0</v>
      </c>
      <c r="R5" s="487"/>
      <c r="S5" s="487"/>
      <c r="T5" s="487"/>
      <c r="U5" s="284"/>
      <c r="V5" s="470" t="s">
        <v>339</v>
      </c>
      <c r="W5" s="471"/>
      <c r="X5" s="471"/>
      <c r="Y5" s="471"/>
      <c r="Z5" s="471"/>
      <c r="AA5" s="471"/>
      <c r="AB5" s="480" t="s">
        <v>265</v>
      </c>
      <c r="AC5" s="481"/>
      <c r="AD5" s="481"/>
      <c r="AE5" s="481"/>
      <c r="AF5" s="481"/>
      <c r="AG5" s="482"/>
      <c r="AH5" s="488" t="s">
        <v>402</v>
      </c>
      <c r="AI5" s="488"/>
      <c r="AJ5" s="488"/>
      <c r="AK5" s="488"/>
      <c r="AL5" s="488"/>
      <c r="AM5" s="489"/>
      <c r="AN5" s="472" t="s">
        <v>266</v>
      </c>
      <c r="AO5" s="473"/>
      <c r="AP5" s="473"/>
      <c r="AQ5" s="473"/>
      <c r="AR5" s="473"/>
      <c r="AS5" s="474"/>
      <c r="AT5" s="464" t="str">
        <f>"Casos de IRAG positivos a SARS-CoV-2 por " &amp; Leyendas!$F$2</f>
        <v>Casos de IRAG positivos a SARS-CoV-2 por departamento</v>
      </c>
      <c r="AU5" s="465"/>
      <c r="AV5" s="465"/>
      <c r="AW5" s="465"/>
      <c r="AX5" s="465"/>
      <c r="AY5" s="465"/>
      <c r="AZ5" s="465"/>
      <c r="BA5" s="465"/>
      <c r="BB5" s="466"/>
    </row>
    <row r="6" spans="1:78" ht="170.25" customHeight="1">
      <c r="A6" s="343" t="str">
        <f>IF(Leyendas!$E$2&lt;&gt;"",Leyendas!$E$1,IF(Leyendas!$D$2&lt;&gt;"",Leyendas!$D$1,Leyendas!$C$1))</f>
        <v>Establecimiento</v>
      </c>
      <c r="B6" s="343" t="s">
        <v>12</v>
      </c>
      <c r="C6" s="18" t="s">
        <v>1</v>
      </c>
      <c r="D6" s="272" t="s">
        <v>34</v>
      </c>
      <c r="E6" s="272" t="s">
        <v>38</v>
      </c>
      <c r="F6" s="272" t="s">
        <v>37</v>
      </c>
      <c r="G6" s="272" t="s">
        <v>31</v>
      </c>
      <c r="H6" s="272" t="s">
        <v>403</v>
      </c>
      <c r="I6" s="272" t="s">
        <v>468</v>
      </c>
      <c r="J6" s="272" t="s">
        <v>413</v>
      </c>
      <c r="K6" s="272" t="s">
        <v>274</v>
      </c>
      <c r="L6" s="272" t="s">
        <v>410</v>
      </c>
      <c r="M6" s="285" t="s">
        <v>417</v>
      </c>
      <c r="N6" s="285" t="s">
        <v>418</v>
      </c>
      <c r="O6" s="285" t="s">
        <v>419</v>
      </c>
      <c r="P6" s="286" t="s">
        <v>420</v>
      </c>
      <c r="Q6" s="112" t="s">
        <v>35</v>
      </c>
      <c r="R6" s="112" t="s">
        <v>88</v>
      </c>
      <c r="S6" s="287" t="s">
        <v>422</v>
      </c>
      <c r="T6" s="112" t="s">
        <v>423</v>
      </c>
      <c r="U6" s="287" t="s">
        <v>424</v>
      </c>
      <c r="V6" s="367" t="s">
        <v>343</v>
      </c>
      <c r="W6" s="367" t="s">
        <v>344</v>
      </c>
      <c r="X6" s="367" t="s">
        <v>362</v>
      </c>
      <c r="Y6" s="367" t="s">
        <v>364</v>
      </c>
      <c r="Z6" s="367" t="s">
        <v>366</v>
      </c>
      <c r="AA6" s="367" t="s">
        <v>368</v>
      </c>
      <c r="AB6" s="368" t="s">
        <v>343</v>
      </c>
      <c r="AC6" s="368" t="s">
        <v>344</v>
      </c>
      <c r="AD6" s="368" t="s">
        <v>362</v>
      </c>
      <c r="AE6" s="368" t="s">
        <v>364</v>
      </c>
      <c r="AF6" s="368" t="s">
        <v>366</v>
      </c>
      <c r="AG6" s="368" t="s">
        <v>368</v>
      </c>
      <c r="AH6" s="369" t="s">
        <v>343</v>
      </c>
      <c r="AI6" s="369" t="s">
        <v>344</v>
      </c>
      <c r="AJ6" s="369" t="s">
        <v>362</v>
      </c>
      <c r="AK6" s="369" t="s">
        <v>364</v>
      </c>
      <c r="AL6" s="369" t="s">
        <v>366</v>
      </c>
      <c r="AM6" s="369" t="s">
        <v>368</v>
      </c>
      <c r="AN6" s="370" t="s">
        <v>43</v>
      </c>
      <c r="AO6" s="370" t="s">
        <v>44</v>
      </c>
      <c r="AP6" s="370" t="s">
        <v>381</v>
      </c>
      <c r="AQ6" s="370" t="s">
        <v>380</v>
      </c>
      <c r="AR6" s="370" t="s">
        <v>379</v>
      </c>
      <c r="AS6" s="370" t="s">
        <v>378</v>
      </c>
      <c r="AT6" s="462" t="s">
        <v>474</v>
      </c>
      <c r="AU6" s="462" t="s">
        <v>475</v>
      </c>
      <c r="AV6" s="462" t="s">
        <v>476</v>
      </c>
      <c r="AW6" s="462" t="s">
        <v>477</v>
      </c>
      <c r="AX6" s="462" t="s">
        <v>478</v>
      </c>
      <c r="AY6" s="462" t="s">
        <v>479</v>
      </c>
      <c r="AZ6" s="462" t="s">
        <v>480</v>
      </c>
      <c r="BA6" s="462" t="s">
        <v>481</v>
      </c>
      <c r="BB6" s="462" t="s">
        <v>482</v>
      </c>
    </row>
    <row r="7" spans="1:78" ht="42">
      <c r="A7" s="23" t="s">
        <v>14</v>
      </c>
      <c r="B7" s="23" t="s">
        <v>12</v>
      </c>
      <c r="C7" s="23" t="s">
        <v>15</v>
      </c>
      <c r="D7" s="310" t="s">
        <v>101</v>
      </c>
      <c r="E7" s="307" t="s">
        <v>39</v>
      </c>
      <c r="F7" s="307" t="s">
        <v>108</v>
      </c>
      <c r="G7" s="308" t="s">
        <v>40</v>
      </c>
      <c r="H7" s="308" t="s">
        <v>412</v>
      </c>
      <c r="I7" s="308" t="s">
        <v>466</v>
      </c>
      <c r="J7" s="308" t="s">
        <v>467</v>
      </c>
      <c r="K7" s="308" t="s">
        <v>275</v>
      </c>
      <c r="L7" s="308" t="s">
        <v>41</v>
      </c>
      <c r="M7" s="308" t="s">
        <v>400</v>
      </c>
      <c r="N7" s="308" t="s">
        <v>414</v>
      </c>
      <c r="O7" s="308" t="s">
        <v>415</v>
      </c>
      <c r="P7" s="308" t="s">
        <v>416</v>
      </c>
      <c r="Q7" s="308" t="s">
        <v>28</v>
      </c>
      <c r="R7" s="308" t="s">
        <v>29</v>
      </c>
      <c r="S7" s="308" t="s">
        <v>425</v>
      </c>
      <c r="T7" s="308" t="s">
        <v>421</v>
      </c>
      <c r="U7" s="308" t="s">
        <v>426</v>
      </c>
      <c r="V7" s="309" t="s">
        <v>267</v>
      </c>
      <c r="W7" s="309" t="s">
        <v>340</v>
      </c>
      <c r="X7" s="309" t="s">
        <v>363</v>
      </c>
      <c r="Y7" s="309" t="s">
        <v>365</v>
      </c>
      <c r="Z7" s="309" t="s">
        <v>367</v>
      </c>
      <c r="AA7" s="309" t="s">
        <v>369</v>
      </c>
      <c r="AB7" s="309" t="s">
        <v>42</v>
      </c>
      <c r="AC7" s="309" t="s">
        <v>273</v>
      </c>
      <c r="AD7" s="309" t="s">
        <v>370</v>
      </c>
      <c r="AE7" s="309" t="s">
        <v>371</v>
      </c>
      <c r="AF7" s="309" t="s">
        <v>372</v>
      </c>
      <c r="AG7" s="309" t="s">
        <v>373</v>
      </c>
      <c r="AH7" s="309" t="s">
        <v>432</v>
      </c>
      <c r="AI7" s="309" t="s">
        <v>433</v>
      </c>
      <c r="AJ7" s="309" t="s">
        <v>434</v>
      </c>
      <c r="AK7" s="309" t="s">
        <v>435</v>
      </c>
      <c r="AL7" s="309" t="s">
        <v>436</v>
      </c>
      <c r="AM7" s="309" t="s">
        <v>455</v>
      </c>
      <c r="AN7" s="309" t="s">
        <v>102</v>
      </c>
      <c r="AO7" s="309" t="s">
        <v>272</v>
      </c>
      <c r="AP7" s="309" t="s">
        <v>374</v>
      </c>
      <c r="AQ7" s="309" t="s">
        <v>375</v>
      </c>
      <c r="AR7" s="309" t="s">
        <v>376</v>
      </c>
      <c r="AS7" s="309" t="s">
        <v>377</v>
      </c>
      <c r="AT7" s="463"/>
      <c r="AU7" s="463"/>
      <c r="AV7" s="463"/>
      <c r="AW7" s="463"/>
      <c r="AX7" s="463"/>
      <c r="AY7" s="463"/>
      <c r="AZ7" s="463"/>
      <c r="BA7" s="463"/>
      <c r="BB7" s="463"/>
    </row>
    <row r="8" spans="1:78" ht="15">
      <c r="A8" s="166" t="str">
        <f>Leyendas!$C$2</f>
        <v>Bolivia</v>
      </c>
      <c r="B8" s="166">
        <f>Leyendas!$K$2</f>
        <v>2020</v>
      </c>
      <c r="C8" s="165">
        <v>1</v>
      </c>
      <c r="D8" s="164"/>
      <c r="E8" s="164"/>
      <c r="F8" s="164"/>
      <c r="G8" s="163"/>
      <c r="H8" s="259"/>
      <c r="I8" s="259"/>
      <c r="J8" s="289"/>
      <c r="K8" s="163"/>
      <c r="L8" s="163"/>
      <c r="M8" s="259"/>
      <c r="N8" s="259"/>
      <c r="O8" s="259"/>
      <c r="P8" s="259"/>
      <c r="Q8" s="163"/>
      <c r="R8" s="291"/>
      <c r="S8" s="292"/>
      <c r="T8" s="292"/>
      <c r="U8" s="292"/>
      <c r="V8" s="162"/>
      <c r="W8" s="162"/>
      <c r="X8" s="162"/>
      <c r="Y8" s="162"/>
      <c r="Z8" s="162"/>
      <c r="AA8" s="161"/>
      <c r="AB8" s="161"/>
      <c r="AC8" s="161"/>
      <c r="AD8" s="161"/>
      <c r="AE8" s="161"/>
      <c r="AF8" s="161"/>
      <c r="AG8" s="161"/>
      <c r="AH8" s="153"/>
      <c r="AI8" s="153"/>
      <c r="AJ8" s="153"/>
      <c r="AK8" s="153"/>
      <c r="AL8" s="153"/>
      <c r="AM8" s="153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Y8" s="337">
        <f>$B10</f>
        <v>2020</v>
      </c>
      <c r="BZ8" s="337">
        <f t="shared" ref="BZ8:BZ9" si="0">$C8</f>
        <v>1</v>
      </c>
    </row>
    <row r="9" spans="1:78" ht="15">
      <c r="A9" s="166" t="str">
        <f>Leyendas!$C$2</f>
        <v>Bolivia</v>
      </c>
      <c r="B9" s="166">
        <f>Leyendas!$K$2</f>
        <v>2020</v>
      </c>
      <c r="C9" s="158">
        <v>2</v>
      </c>
      <c r="D9" s="164"/>
      <c r="E9" s="164"/>
      <c r="F9" s="164"/>
      <c r="G9" s="163"/>
      <c r="H9" s="259"/>
      <c r="I9" s="259"/>
      <c r="J9" s="289"/>
      <c r="K9" s="162"/>
      <c r="L9" s="163"/>
      <c r="M9" s="259"/>
      <c r="N9" s="259"/>
      <c r="O9" s="259"/>
      <c r="P9" s="259"/>
      <c r="Q9" s="162"/>
      <c r="R9" s="291"/>
      <c r="S9" s="292"/>
      <c r="T9" s="292"/>
      <c r="U9" s="29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1"/>
      <c r="AG9" s="161"/>
      <c r="AH9" s="153"/>
      <c r="AI9" s="153"/>
      <c r="AJ9" s="153"/>
      <c r="AK9" s="153"/>
      <c r="AL9" s="153"/>
      <c r="AM9" s="153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Y9" s="338"/>
      <c r="BZ9" s="337">
        <f t="shared" si="0"/>
        <v>2</v>
      </c>
    </row>
    <row r="10" spans="1:78" ht="15">
      <c r="A10" s="166" t="str">
        <f>Leyendas!$C$2</f>
        <v>Bolivia</v>
      </c>
      <c r="B10" s="166">
        <f>Leyendas!$K$2</f>
        <v>2020</v>
      </c>
      <c r="C10" s="158">
        <v>3</v>
      </c>
      <c r="D10" s="164"/>
      <c r="E10" s="164"/>
      <c r="F10" s="164"/>
      <c r="G10" s="162"/>
      <c r="H10" s="259"/>
      <c r="I10" s="259"/>
      <c r="J10" s="289"/>
      <c r="K10" s="162"/>
      <c r="L10" s="163"/>
      <c r="M10" s="259"/>
      <c r="N10" s="259"/>
      <c r="O10" s="259"/>
      <c r="P10" s="259"/>
      <c r="Q10" s="162"/>
      <c r="R10" s="291"/>
      <c r="S10" s="292"/>
      <c r="T10" s="292"/>
      <c r="U10" s="29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1"/>
      <c r="AG10" s="161"/>
      <c r="AH10" s="153"/>
      <c r="AI10" s="153"/>
      <c r="AJ10" s="153"/>
      <c r="AK10" s="153"/>
      <c r="AL10" s="153"/>
      <c r="AM10" s="153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Y10" s="338"/>
      <c r="BZ10" s="337">
        <f>$C10</f>
        <v>3</v>
      </c>
    </row>
    <row r="11" spans="1:78" ht="15">
      <c r="A11" s="166" t="str">
        <f>Leyendas!$C$2</f>
        <v>Bolivia</v>
      </c>
      <c r="B11" s="166">
        <f>Leyendas!$K$2</f>
        <v>2020</v>
      </c>
      <c r="C11" s="158">
        <v>4</v>
      </c>
      <c r="D11" s="164"/>
      <c r="E11" s="164"/>
      <c r="F11" s="164"/>
      <c r="G11" s="162"/>
      <c r="H11" s="259"/>
      <c r="I11" s="259"/>
      <c r="J11" s="289"/>
      <c r="K11" s="162"/>
      <c r="L11" s="163"/>
      <c r="M11" s="259"/>
      <c r="N11" s="259"/>
      <c r="O11" s="259"/>
      <c r="P11" s="259"/>
      <c r="Q11" s="162"/>
      <c r="R11" s="291"/>
      <c r="S11" s="292"/>
      <c r="T11" s="292"/>
      <c r="U11" s="29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1"/>
      <c r="AG11" s="161"/>
      <c r="AH11" s="153"/>
      <c r="AI11" s="153"/>
      <c r="AJ11" s="153"/>
      <c r="AK11" s="153"/>
      <c r="AL11" s="153"/>
      <c r="AM11" s="153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Y11" s="337"/>
      <c r="BZ11" s="337">
        <f t="shared" ref="BZ11:BZ59" si="1">$C11</f>
        <v>4</v>
      </c>
    </row>
    <row r="12" spans="1:78" ht="15">
      <c r="A12" s="166" t="str">
        <f>Leyendas!$C$2</f>
        <v>Bolivia</v>
      </c>
      <c r="B12" s="166">
        <f>Leyendas!$K$2</f>
        <v>2020</v>
      </c>
      <c r="C12" s="158">
        <v>5</v>
      </c>
      <c r="D12" s="164">
        <v>500</v>
      </c>
      <c r="E12" s="164">
        <v>100</v>
      </c>
      <c r="F12" s="164">
        <v>80</v>
      </c>
      <c r="G12" s="162">
        <v>50</v>
      </c>
      <c r="H12" s="259">
        <v>30</v>
      </c>
      <c r="I12" s="259"/>
      <c r="J12" s="289">
        <v>0.1</v>
      </c>
      <c r="K12" s="162">
        <v>20</v>
      </c>
      <c r="L12" s="163">
        <v>15</v>
      </c>
      <c r="M12" s="259"/>
      <c r="N12" s="259"/>
      <c r="O12" s="259"/>
      <c r="P12" s="259"/>
      <c r="Q12" s="162"/>
      <c r="R12" s="291"/>
      <c r="S12" s="292"/>
      <c r="T12" s="292"/>
      <c r="U12" s="29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1"/>
      <c r="AG12" s="161"/>
      <c r="AH12" s="153"/>
      <c r="AI12" s="153"/>
      <c r="AJ12" s="153"/>
      <c r="AK12" s="153"/>
      <c r="AL12" s="153"/>
      <c r="AM12" s="153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Y12" s="337"/>
      <c r="BZ12" s="337">
        <f t="shared" si="1"/>
        <v>5</v>
      </c>
    </row>
    <row r="13" spans="1:78" ht="15">
      <c r="A13" s="166" t="str">
        <f>Leyendas!$C$2</f>
        <v>Bolivia</v>
      </c>
      <c r="B13" s="166">
        <f>Leyendas!$K$2</f>
        <v>2020</v>
      </c>
      <c r="C13" s="158">
        <v>6</v>
      </c>
      <c r="D13" s="164">
        <v>500</v>
      </c>
      <c r="E13" s="164">
        <v>100</v>
      </c>
      <c r="F13" s="164">
        <v>80</v>
      </c>
      <c r="G13" s="162">
        <v>40</v>
      </c>
      <c r="H13" s="259">
        <v>30</v>
      </c>
      <c r="I13" s="259"/>
      <c r="J13" s="289">
        <v>0.15</v>
      </c>
      <c r="K13" s="162">
        <v>10</v>
      </c>
      <c r="L13" s="163">
        <v>18</v>
      </c>
      <c r="M13" s="259"/>
      <c r="N13" s="259"/>
      <c r="O13" s="259"/>
      <c r="P13" s="259"/>
      <c r="Q13" s="162"/>
      <c r="R13" s="291"/>
      <c r="S13" s="292"/>
      <c r="T13" s="292"/>
      <c r="U13" s="29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1"/>
      <c r="AG13" s="161"/>
      <c r="AH13" s="153"/>
      <c r="AI13" s="153"/>
      <c r="AJ13" s="153"/>
      <c r="AK13" s="153"/>
      <c r="AL13" s="153"/>
      <c r="AM13" s="153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Y13" s="337"/>
      <c r="BZ13" s="337">
        <f t="shared" si="1"/>
        <v>6</v>
      </c>
    </row>
    <row r="14" spans="1:78" ht="15" customHeight="1">
      <c r="A14" s="166" t="str">
        <f>Leyendas!$C$2</f>
        <v>Bolivia</v>
      </c>
      <c r="B14" s="166">
        <f>Leyendas!$K$2</f>
        <v>2020</v>
      </c>
      <c r="C14" s="158">
        <v>7</v>
      </c>
      <c r="D14" s="164">
        <v>500</v>
      </c>
      <c r="E14" s="164">
        <v>100</v>
      </c>
      <c r="F14" s="164">
        <v>80</v>
      </c>
      <c r="G14" s="162">
        <v>30</v>
      </c>
      <c r="H14" s="259">
        <v>50</v>
      </c>
      <c r="I14" s="259"/>
      <c r="J14" s="289">
        <v>0.2</v>
      </c>
      <c r="K14" s="162">
        <v>20</v>
      </c>
      <c r="L14" s="163">
        <v>20</v>
      </c>
      <c r="M14" s="259"/>
      <c r="N14" s="259"/>
      <c r="O14" s="259"/>
      <c r="P14" s="259"/>
      <c r="Q14" s="162"/>
      <c r="R14" s="291"/>
      <c r="S14" s="292"/>
      <c r="T14" s="292"/>
      <c r="U14" s="29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1"/>
      <c r="AG14" s="161"/>
      <c r="AH14" s="153"/>
      <c r="AI14" s="153"/>
      <c r="AJ14" s="153"/>
      <c r="AK14" s="153"/>
      <c r="AL14" s="153"/>
      <c r="AM14" s="153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Y14" s="337"/>
      <c r="BZ14" s="337">
        <f t="shared" si="1"/>
        <v>7</v>
      </c>
    </row>
    <row r="15" spans="1:78" ht="15">
      <c r="A15" s="166" t="str">
        <f>Leyendas!$C$2</f>
        <v>Bolivia</v>
      </c>
      <c r="B15" s="166">
        <f>Leyendas!$K$2</f>
        <v>2020</v>
      </c>
      <c r="C15" s="158">
        <v>8</v>
      </c>
      <c r="D15" s="164">
        <v>500</v>
      </c>
      <c r="E15" s="164">
        <v>100</v>
      </c>
      <c r="F15" s="164">
        <v>80</v>
      </c>
      <c r="G15" s="162">
        <v>40</v>
      </c>
      <c r="H15" s="259">
        <v>30</v>
      </c>
      <c r="I15" s="259"/>
      <c r="J15" s="289">
        <v>0.3</v>
      </c>
      <c r="K15" s="162">
        <v>10</v>
      </c>
      <c r="L15" s="162">
        <v>18</v>
      </c>
      <c r="M15" s="259"/>
      <c r="N15" s="259"/>
      <c r="O15" s="259"/>
      <c r="P15" s="259"/>
      <c r="Q15" s="162"/>
      <c r="R15" s="291"/>
      <c r="S15" s="292"/>
      <c r="T15" s="292"/>
      <c r="U15" s="29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1"/>
      <c r="AG15" s="161"/>
      <c r="AH15" s="153"/>
      <c r="AI15" s="153"/>
      <c r="AJ15" s="153"/>
      <c r="AK15" s="153"/>
      <c r="AL15" s="153"/>
      <c r="AM15" s="153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Y15" s="337"/>
      <c r="BZ15" s="337">
        <f t="shared" si="1"/>
        <v>8</v>
      </c>
    </row>
    <row r="16" spans="1:78" ht="15">
      <c r="A16" s="166" t="str">
        <f>Leyendas!$C$2</f>
        <v>Bolivia</v>
      </c>
      <c r="B16" s="166">
        <f>Leyendas!$K$2</f>
        <v>2020</v>
      </c>
      <c r="C16" s="158">
        <v>9</v>
      </c>
      <c r="D16" s="164">
        <v>500</v>
      </c>
      <c r="E16" s="164">
        <v>100</v>
      </c>
      <c r="F16" s="164">
        <v>80</v>
      </c>
      <c r="G16" s="162">
        <v>50</v>
      </c>
      <c r="H16" s="259">
        <v>30</v>
      </c>
      <c r="I16" s="259"/>
      <c r="J16" s="289">
        <v>0.4</v>
      </c>
      <c r="K16" s="162">
        <v>20</v>
      </c>
      <c r="L16" s="162">
        <v>16</v>
      </c>
      <c r="M16" s="259"/>
      <c r="N16" s="259"/>
      <c r="O16" s="259"/>
      <c r="P16" s="259"/>
      <c r="Q16" s="162"/>
      <c r="R16" s="291"/>
      <c r="S16" s="292"/>
      <c r="T16" s="292"/>
      <c r="U16" s="29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1"/>
      <c r="AG16" s="161"/>
      <c r="AH16" s="153"/>
      <c r="AI16" s="153"/>
      <c r="AJ16" s="153"/>
      <c r="AK16" s="153"/>
      <c r="AL16" s="153"/>
      <c r="AM16" s="153"/>
      <c r="AN16" s="157"/>
      <c r="AO16" s="161"/>
      <c r="AP16" s="161"/>
      <c r="AQ16" s="156"/>
      <c r="AR16" s="160"/>
      <c r="AS16" s="160"/>
      <c r="AT16" s="161"/>
      <c r="AU16" s="161"/>
      <c r="AV16" s="161"/>
      <c r="AW16" s="161"/>
      <c r="AX16" s="161"/>
      <c r="AY16" s="161"/>
      <c r="AZ16" s="161"/>
      <c r="BA16" s="161"/>
      <c r="BB16" s="161"/>
      <c r="BY16" s="337"/>
      <c r="BZ16" s="337">
        <f t="shared" si="1"/>
        <v>9</v>
      </c>
    </row>
    <row r="17" spans="1:78" ht="15">
      <c r="A17" s="166" t="str">
        <f>Leyendas!$C$2</f>
        <v>Bolivia</v>
      </c>
      <c r="B17" s="166">
        <f>Leyendas!$K$2</f>
        <v>2020</v>
      </c>
      <c r="C17" s="158">
        <v>10</v>
      </c>
      <c r="D17" s="164"/>
      <c r="E17" s="164"/>
      <c r="F17" s="164"/>
      <c r="G17" s="162"/>
      <c r="H17" s="259"/>
      <c r="I17" s="259"/>
      <c r="J17" s="289"/>
      <c r="K17" s="162"/>
      <c r="L17" s="162"/>
      <c r="M17" s="259"/>
      <c r="N17" s="259"/>
      <c r="O17" s="259"/>
      <c r="P17" s="259"/>
      <c r="Q17" s="162"/>
      <c r="R17" s="291"/>
      <c r="S17" s="292"/>
      <c r="T17" s="292"/>
      <c r="U17" s="292"/>
      <c r="V17" s="162"/>
      <c r="W17" s="162"/>
      <c r="X17" s="162"/>
      <c r="Y17" s="162"/>
      <c r="Z17" s="162"/>
      <c r="AA17" s="162"/>
      <c r="AB17" s="161"/>
      <c r="AC17" s="161"/>
      <c r="AD17" s="161"/>
      <c r="AE17" s="161"/>
      <c r="AF17" s="161"/>
      <c r="AG17" s="161"/>
      <c r="AH17" s="153"/>
      <c r="AI17" s="153"/>
      <c r="AJ17" s="153"/>
      <c r="AK17" s="153"/>
      <c r="AL17" s="153"/>
      <c r="AM17" s="153"/>
      <c r="AN17" s="157"/>
      <c r="AO17" s="161"/>
      <c r="AP17" s="161"/>
      <c r="AQ17" s="156"/>
      <c r="AR17" s="160"/>
      <c r="AS17" s="160"/>
      <c r="AT17" s="161"/>
      <c r="AU17" s="161"/>
      <c r="AV17" s="161"/>
      <c r="AW17" s="161"/>
      <c r="AX17" s="161"/>
      <c r="AY17" s="161"/>
      <c r="AZ17" s="161"/>
      <c r="BA17" s="161"/>
      <c r="BB17" s="161"/>
      <c r="BY17" s="337"/>
      <c r="BZ17" s="337">
        <f t="shared" si="1"/>
        <v>10</v>
      </c>
    </row>
    <row r="18" spans="1:78" ht="15">
      <c r="A18" s="166" t="str">
        <f>Leyendas!$C$2</f>
        <v>Bolivia</v>
      </c>
      <c r="B18" s="166">
        <f>Leyendas!$K$2</f>
        <v>2020</v>
      </c>
      <c r="C18" s="158">
        <v>11</v>
      </c>
      <c r="D18" s="164"/>
      <c r="E18" s="164"/>
      <c r="F18" s="164"/>
      <c r="G18" s="162"/>
      <c r="H18" s="259"/>
      <c r="I18" s="259"/>
      <c r="J18" s="289"/>
      <c r="K18" s="162"/>
      <c r="L18" s="162"/>
      <c r="M18" s="259"/>
      <c r="N18" s="259"/>
      <c r="O18" s="259"/>
      <c r="P18" s="259"/>
      <c r="Q18" s="162"/>
      <c r="R18" s="291"/>
      <c r="S18" s="292"/>
      <c r="T18" s="292"/>
      <c r="U18" s="292"/>
      <c r="V18" s="162"/>
      <c r="W18" s="162"/>
      <c r="X18" s="162"/>
      <c r="Y18" s="162"/>
      <c r="Z18" s="162"/>
      <c r="AA18" s="162"/>
      <c r="AB18" s="161"/>
      <c r="AC18" s="161"/>
      <c r="AD18" s="161"/>
      <c r="AE18" s="161"/>
      <c r="AF18" s="161"/>
      <c r="AG18" s="161"/>
      <c r="AH18" s="153"/>
      <c r="AI18" s="153"/>
      <c r="AJ18" s="153"/>
      <c r="AK18" s="153"/>
      <c r="AL18" s="153"/>
      <c r="AM18" s="153"/>
      <c r="AN18" s="157"/>
      <c r="AO18" s="161"/>
      <c r="AP18" s="161"/>
      <c r="AQ18" s="156"/>
      <c r="AR18" s="160"/>
      <c r="AS18" s="160"/>
      <c r="AT18" s="161"/>
      <c r="AU18" s="161"/>
      <c r="AV18" s="161"/>
      <c r="AW18" s="161"/>
      <c r="AX18" s="161"/>
      <c r="AY18" s="161"/>
      <c r="AZ18" s="161"/>
      <c r="BA18" s="161"/>
      <c r="BB18" s="161"/>
      <c r="BY18" s="337"/>
      <c r="BZ18" s="337">
        <f t="shared" si="1"/>
        <v>11</v>
      </c>
    </row>
    <row r="19" spans="1:78" ht="15">
      <c r="A19" s="166" t="str">
        <f>Leyendas!$C$2</f>
        <v>Bolivia</v>
      </c>
      <c r="B19" s="166">
        <f>Leyendas!$K$2</f>
        <v>2020</v>
      </c>
      <c r="C19" s="158">
        <v>12</v>
      </c>
      <c r="D19" s="164"/>
      <c r="E19" s="164"/>
      <c r="F19" s="164"/>
      <c r="G19" s="162"/>
      <c r="H19" s="259"/>
      <c r="I19" s="259"/>
      <c r="J19" s="289"/>
      <c r="K19" s="162"/>
      <c r="L19" s="162"/>
      <c r="M19" s="259"/>
      <c r="N19" s="259"/>
      <c r="O19" s="259"/>
      <c r="P19" s="259"/>
      <c r="Q19" s="162"/>
      <c r="R19" s="291"/>
      <c r="S19" s="292"/>
      <c r="T19" s="292"/>
      <c r="U19" s="292"/>
      <c r="V19" s="162"/>
      <c r="W19" s="162"/>
      <c r="X19" s="162"/>
      <c r="Y19" s="162"/>
      <c r="Z19" s="162"/>
      <c r="AA19" s="162"/>
      <c r="AB19" s="161"/>
      <c r="AC19" s="161"/>
      <c r="AD19" s="161"/>
      <c r="AE19" s="161"/>
      <c r="AF19" s="161"/>
      <c r="AG19" s="161"/>
      <c r="AH19" s="153"/>
      <c r="AI19" s="153"/>
      <c r="AJ19" s="153"/>
      <c r="AK19" s="153"/>
      <c r="AL19" s="153"/>
      <c r="AM19" s="153"/>
      <c r="AN19" s="157"/>
      <c r="AO19" s="161"/>
      <c r="AP19" s="161"/>
      <c r="AQ19" s="156"/>
      <c r="AR19" s="160"/>
      <c r="AS19" s="160"/>
      <c r="AT19" s="161"/>
      <c r="AU19" s="161"/>
      <c r="AV19" s="161"/>
      <c r="AW19" s="161"/>
      <c r="AX19" s="161"/>
      <c r="AY19" s="161"/>
      <c r="AZ19" s="161"/>
      <c r="BA19" s="161"/>
      <c r="BB19" s="161"/>
      <c r="BY19" s="337"/>
      <c r="BZ19" s="337">
        <f t="shared" si="1"/>
        <v>12</v>
      </c>
    </row>
    <row r="20" spans="1:78" ht="15">
      <c r="A20" s="166" t="str">
        <f>Leyendas!$C$2</f>
        <v>Bolivia</v>
      </c>
      <c r="B20" s="166">
        <f>Leyendas!$K$2</f>
        <v>2020</v>
      </c>
      <c r="C20" s="158">
        <v>13</v>
      </c>
      <c r="D20" s="164"/>
      <c r="E20" s="164"/>
      <c r="F20" s="164"/>
      <c r="G20" s="162"/>
      <c r="H20" s="259"/>
      <c r="I20" s="259"/>
      <c r="J20" s="289"/>
      <c r="K20" s="162"/>
      <c r="L20" s="162"/>
      <c r="M20" s="259"/>
      <c r="N20" s="259"/>
      <c r="O20" s="259"/>
      <c r="P20" s="259"/>
      <c r="Q20" s="162"/>
      <c r="R20" s="291"/>
      <c r="S20" s="292"/>
      <c r="T20" s="292"/>
      <c r="U20" s="292"/>
      <c r="V20" s="162"/>
      <c r="W20" s="162"/>
      <c r="X20" s="162"/>
      <c r="Y20" s="162"/>
      <c r="Z20" s="162"/>
      <c r="AA20" s="162"/>
      <c r="AB20" s="161"/>
      <c r="AC20" s="161"/>
      <c r="AD20" s="161"/>
      <c r="AE20" s="161"/>
      <c r="AF20" s="161"/>
      <c r="AG20" s="161"/>
      <c r="AH20" s="153"/>
      <c r="AI20" s="153"/>
      <c r="AJ20" s="153"/>
      <c r="AK20" s="153"/>
      <c r="AL20" s="153"/>
      <c r="AM20" s="153"/>
      <c r="AN20" s="157"/>
      <c r="AO20" s="161"/>
      <c r="AP20" s="161"/>
      <c r="AQ20" s="156"/>
      <c r="AR20" s="160"/>
      <c r="AS20" s="160"/>
      <c r="AT20" s="161"/>
      <c r="AU20" s="161"/>
      <c r="AV20" s="161"/>
      <c r="AW20" s="161"/>
      <c r="AX20" s="161"/>
      <c r="AY20" s="161"/>
      <c r="AZ20" s="161"/>
      <c r="BA20" s="161"/>
      <c r="BB20" s="161"/>
      <c r="BY20" s="337"/>
      <c r="BZ20" s="337">
        <f t="shared" si="1"/>
        <v>13</v>
      </c>
    </row>
    <row r="21" spans="1:78" ht="15">
      <c r="A21" s="166" t="str">
        <f>Leyendas!$C$2</f>
        <v>Bolivia</v>
      </c>
      <c r="B21" s="166">
        <f>Leyendas!$K$2</f>
        <v>2020</v>
      </c>
      <c r="C21" s="158">
        <v>14</v>
      </c>
      <c r="D21" s="164"/>
      <c r="E21" s="164"/>
      <c r="F21" s="164"/>
      <c r="G21" s="162"/>
      <c r="H21" s="259"/>
      <c r="I21" s="259"/>
      <c r="J21" s="289"/>
      <c r="K21" s="162"/>
      <c r="L21" s="162"/>
      <c r="M21" s="259"/>
      <c r="N21" s="259"/>
      <c r="O21" s="259"/>
      <c r="P21" s="259"/>
      <c r="Q21" s="162"/>
      <c r="R21" s="291"/>
      <c r="S21" s="292"/>
      <c r="T21" s="292"/>
      <c r="U21" s="292"/>
      <c r="V21" s="162"/>
      <c r="W21" s="162"/>
      <c r="X21" s="162"/>
      <c r="Y21" s="162"/>
      <c r="Z21" s="162"/>
      <c r="AA21" s="162"/>
      <c r="AB21" s="161"/>
      <c r="AC21" s="161"/>
      <c r="AD21" s="161"/>
      <c r="AE21" s="161"/>
      <c r="AF21" s="161"/>
      <c r="AG21" s="161"/>
      <c r="AH21" s="153"/>
      <c r="AI21" s="153"/>
      <c r="AJ21" s="153"/>
      <c r="AK21" s="153"/>
      <c r="AL21" s="153"/>
      <c r="AM21" s="153"/>
      <c r="AN21" s="157"/>
      <c r="AO21" s="161"/>
      <c r="AP21" s="161"/>
      <c r="AQ21" s="156"/>
      <c r="AR21" s="160"/>
      <c r="AS21" s="160"/>
      <c r="AT21" s="161"/>
      <c r="AU21" s="161"/>
      <c r="AV21" s="161"/>
      <c r="AW21" s="161"/>
      <c r="AX21" s="161"/>
      <c r="AY21" s="161"/>
      <c r="AZ21" s="161"/>
      <c r="BA21" s="161"/>
      <c r="BB21" s="161"/>
      <c r="BY21" s="337"/>
      <c r="BZ21" s="337">
        <f t="shared" si="1"/>
        <v>14</v>
      </c>
    </row>
    <row r="22" spans="1:78" ht="15">
      <c r="A22" s="166" t="str">
        <f>Leyendas!$C$2</f>
        <v>Bolivia</v>
      </c>
      <c r="B22" s="166">
        <f>Leyendas!$K$2</f>
        <v>2020</v>
      </c>
      <c r="C22" s="158">
        <v>15</v>
      </c>
      <c r="D22" s="164"/>
      <c r="E22" s="164"/>
      <c r="F22" s="164"/>
      <c r="G22" s="162"/>
      <c r="H22" s="259"/>
      <c r="I22" s="259"/>
      <c r="J22" s="289"/>
      <c r="K22" s="162"/>
      <c r="L22" s="162"/>
      <c r="M22" s="259"/>
      <c r="N22" s="259"/>
      <c r="O22" s="259"/>
      <c r="P22" s="259"/>
      <c r="Q22" s="162"/>
      <c r="R22" s="291"/>
      <c r="S22" s="292"/>
      <c r="T22" s="292"/>
      <c r="U22" s="292"/>
      <c r="V22" s="162"/>
      <c r="W22" s="162"/>
      <c r="X22" s="162"/>
      <c r="Y22" s="162"/>
      <c r="Z22" s="162"/>
      <c r="AA22" s="162"/>
      <c r="AB22" s="161"/>
      <c r="AC22" s="161"/>
      <c r="AD22" s="161"/>
      <c r="AE22" s="161"/>
      <c r="AF22" s="161"/>
      <c r="AG22" s="161"/>
      <c r="AH22" s="153"/>
      <c r="AI22" s="153"/>
      <c r="AJ22" s="153"/>
      <c r="AK22" s="153"/>
      <c r="AL22" s="153"/>
      <c r="AM22" s="153"/>
      <c r="AN22" s="157"/>
      <c r="AO22" s="161"/>
      <c r="AP22" s="161"/>
      <c r="AQ22" s="156"/>
      <c r="AR22" s="160"/>
      <c r="AS22" s="160"/>
      <c r="AT22" s="161"/>
      <c r="AU22" s="161"/>
      <c r="AV22" s="161"/>
      <c r="AW22" s="161"/>
      <c r="AX22" s="161"/>
      <c r="AY22" s="161"/>
      <c r="AZ22" s="161"/>
      <c r="BA22" s="161"/>
      <c r="BB22" s="161"/>
      <c r="BY22" s="337"/>
      <c r="BZ22" s="337">
        <f t="shared" si="1"/>
        <v>15</v>
      </c>
    </row>
    <row r="23" spans="1:78" ht="15">
      <c r="A23" s="166" t="str">
        <f>Leyendas!$C$2</f>
        <v>Bolivia</v>
      </c>
      <c r="B23" s="166">
        <f>Leyendas!$K$2</f>
        <v>2020</v>
      </c>
      <c r="C23" s="158">
        <v>16</v>
      </c>
      <c r="D23" s="164"/>
      <c r="E23" s="164"/>
      <c r="F23" s="164"/>
      <c r="G23" s="162"/>
      <c r="H23" s="259"/>
      <c r="I23" s="259"/>
      <c r="J23" s="289"/>
      <c r="K23" s="162"/>
      <c r="L23" s="162"/>
      <c r="M23" s="259"/>
      <c r="N23" s="259"/>
      <c r="O23" s="259"/>
      <c r="P23" s="259"/>
      <c r="Q23" s="162"/>
      <c r="R23" s="291"/>
      <c r="S23" s="292"/>
      <c r="T23" s="292"/>
      <c r="U23" s="292"/>
      <c r="V23" s="162"/>
      <c r="W23" s="162"/>
      <c r="X23" s="162"/>
      <c r="Y23" s="162"/>
      <c r="Z23" s="162"/>
      <c r="AA23" s="162"/>
      <c r="AB23" s="161"/>
      <c r="AC23" s="161"/>
      <c r="AD23" s="161"/>
      <c r="AE23" s="161"/>
      <c r="AF23" s="161"/>
      <c r="AG23" s="161"/>
      <c r="AH23" s="153"/>
      <c r="AI23" s="153"/>
      <c r="AJ23" s="153"/>
      <c r="AK23" s="153"/>
      <c r="AL23" s="153"/>
      <c r="AM23" s="153"/>
      <c r="AN23" s="157"/>
      <c r="AO23" s="161"/>
      <c r="AP23" s="161"/>
      <c r="AQ23" s="156"/>
      <c r="AR23" s="160"/>
      <c r="AS23" s="160"/>
      <c r="AT23" s="161"/>
      <c r="AU23" s="161"/>
      <c r="AV23" s="161"/>
      <c r="AW23" s="161"/>
      <c r="AX23" s="161"/>
      <c r="AY23" s="161"/>
      <c r="AZ23" s="161"/>
      <c r="BA23" s="161"/>
      <c r="BB23" s="161"/>
      <c r="BY23" s="337"/>
      <c r="BZ23" s="337">
        <f t="shared" si="1"/>
        <v>16</v>
      </c>
    </row>
    <row r="24" spans="1:78" ht="15">
      <c r="A24" s="166" t="str">
        <f>Leyendas!$C$2</f>
        <v>Bolivia</v>
      </c>
      <c r="B24" s="166">
        <f>Leyendas!$K$2</f>
        <v>2020</v>
      </c>
      <c r="C24" s="158">
        <v>17</v>
      </c>
      <c r="D24" s="164"/>
      <c r="E24" s="164"/>
      <c r="F24" s="164"/>
      <c r="G24" s="162"/>
      <c r="H24" s="259"/>
      <c r="I24" s="259"/>
      <c r="J24" s="289"/>
      <c r="K24" s="162"/>
      <c r="L24" s="162"/>
      <c r="M24" s="259"/>
      <c r="N24" s="259"/>
      <c r="O24" s="259"/>
      <c r="P24" s="259"/>
      <c r="Q24" s="162"/>
      <c r="R24" s="291"/>
      <c r="S24" s="292"/>
      <c r="T24" s="292"/>
      <c r="U24" s="292"/>
      <c r="V24" s="162"/>
      <c r="W24" s="162"/>
      <c r="X24" s="162"/>
      <c r="Y24" s="162"/>
      <c r="Z24" s="162"/>
      <c r="AA24" s="162"/>
      <c r="AB24" s="161"/>
      <c r="AC24" s="161"/>
      <c r="AD24" s="161"/>
      <c r="AE24" s="161"/>
      <c r="AF24" s="161"/>
      <c r="AG24" s="161"/>
      <c r="AH24" s="153"/>
      <c r="AI24" s="153"/>
      <c r="AJ24" s="153"/>
      <c r="AK24" s="153"/>
      <c r="AL24" s="153"/>
      <c r="AM24" s="153"/>
      <c r="AN24" s="157"/>
      <c r="AO24" s="161"/>
      <c r="AP24" s="161"/>
      <c r="AQ24" s="156"/>
      <c r="AR24" s="160"/>
      <c r="AS24" s="160"/>
      <c r="AT24" s="161"/>
      <c r="AU24" s="161"/>
      <c r="AV24" s="161"/>
      <c r="AW24" s="161"/>
      <c r="AX24" s="161"/>
      <c r="AY24" s="161"/>
      <c r="AZ24" s="161"/>
      <c r="BA24" s="161"/>
      <c r="BB24" s="161"/>
      <c r="BY24" s="337"/>
      <c r="BZ24" s="337">
        <f t="shared" si="1"/>
        <v>17</v>
      </c>
    </row>
    <row r="25" spans="1:78" ht="15">
      <c r="A25" s="166" t="str">
        <f>Leyendas!$C$2</f>
        <v>Bolivia</v>
      </c>
      <c r="B25" s="166">
        <f>Leyendas!$K$2</f>
        <v>2020</v>
      </c>
      <c r="C25" s="158">
        <v>18</v>
      </c>
      <c r="D25" s="164"/>
      <c r="E25" s="164"/>
      <c r="F25" s="164"/>
      <c r="G25" s="162"/>
      <c r="H25" s="259"/>
      <c r="I25" s="259"/>
      <c r="J25" s="289"/>
      <c r="K25" s="162"/>
      <c r="L25" s="162"/>
      <c r="M25" s="259"/>
      <c r="N25" s="259"/>
      <c r="O25" s="259"/>
      <c r="P25" s="259"/>
      <c r="Q25" s="162"/>
      <c r="R25" s="291"/>
      <c r="S25" s="292"/>
      <c r="T25" s="292"/>
      <c r="U25" s="292"/>
      <c r="V25" s="162"/>
      <c r="W25" s="162"/>
      <c r="X25" s="162"/>
      <c r="Y25" s="162"/>
      <c r="Z25" s="162"/>
      <c r="AA25" s="162"/>
      <c r="AB25" s="161"/>
      <c r="AC25" s="161"/>
      <c r="AD25" s="161"/>
      <c r="AE25" s="161"/>
      <c r="AF25" s="161"/>
      <c r="AG25" s="161"/>
      <c r="AH25" s="153"/>
      <c r="AI25" s="153"/>
      <c r="AJ25" s="153"/>
      <c r="AK25" s="153"/>
      <c r="AL25" s="153"/>
      <c r="AM25" s="153"/>
      <c r="AN25" s="157"/>
      <c r="AO25" s="161"/>
      <c r="AP25" s="161"/>
      <c r="AQ25" s="156"/>
      <c r="AR25" s="160"/>
      <c r="AS25" s="160"/>
      <c r="AT25" s="161"/>
      <c r="AU25" s="161"/>
      <c r="AV25" s="161"/>
      <c r="AW25" s="161"/>
      <c r="AX25" s="161"/>
      <c r="AY25" s="161"/>
      <c r="AZ25" s="161"/>
      <c r="BA25" s="161"/>
      <c r="BB25" s="161"/>
      <c r="BY25" s="339"/>
      <c r="BZ25" s="337">
        <f t="shared" si="1"/>
        <v>18</v>
      </c>
    </row>
    <row r="26" spans="1:78" s="258" customFormat="1" ht="15">
      <c r="A26" s="166" t="str">
        <f>Leyendas!$C$2</f>
        <v>Bolivia</v>
      </c>
      <c r="B26" s="166">
        <f>Leyendas!$K$2</f>
        <v>2020</v>
      </c>
      <c r="C26" s="155">
        <v>19</v>
      </c>
      <c r="D26" s="164"/>
      <c r="E26" s="164"/>
      <c r="F26" s="164"/>
      <c r="G26" s="162"/>
      <c r="H26" s="259"/>
      <c r="I26" s="259"/>
      <c r="J26" s="289"/>
      <c r="K26" s="162"/>
      <c r="L26" s="162"/>
      <c r="M26" s="259"/>
      <c r="N26" s="259"/>
      <c r="O26" s="259"/>
      <c r="P26" s="259"/>
      <c r="Q26" s="162"/>
      <c r="R26" s="291"/>
      <c r="S26" s="292"/>
      <c r="T26" s="292"/>
      <c r="U26" s="292"/>
      <c r="V26" s="162"/>
      <c r="W26" s="162"/>
      <c r="X26" s="162"/>
      <c r="Y26" s="162"/>
      <c r="Z26" s="162"/>
      <c r="AA26" s="162"/>
      <c r="AB26" s="161"/>
      <c r="AC26" s="161"/>
      <c r="AD26" s="161"/>
      <c r="AE26" s="161"/>
      <c r="AF26" s="161"/>
      <c r="AG26" s="161"/>
      <c r="AH26" s="153"/>
      <c r="AI26" s="153"/>
      <c r="AJ26" s="153"/>
      <c r="AK26" s="153"/>
      <c r="AL26" s="153"/>
      <c r="AM26" s="153"/>
      <c r="AN26" s="157"/>
      <c r="AO26" s="161"/>
      <c r="AP26" s="161"/>
      <c r="AQ26" s="156"/>
      <c r="AR26" s="160"/>
      <c r="AS26" s="160"/>
      <c r="AT26" s="161"/>
      <c r="AU26" s="161"/>
      <c r="AV26" s="161"/>
      <c r="AW26" s="161"/>
      <c r="AX26" s="161"/>
      <c r="AY26" s="161"/>
      <c r="AZ26" s="161"/>
      <c r="BA26" s="161"/>
      <c r="BB26" s="161"/>
      <c r="BY26" s="337"/>
      <c r="BZ26" s="337">
        <f t="shared" si="1"/>
        <v>19</v>
      </c>
    </row>
    <row r="27" spans="1:78" s="258" customFormat="1" ht="15">
      <c r="A27" s="166" t="str">
        <f>Leyendas!$C$2</f>
        <v>Bolivia</v>
      </c>
      <c r="B27" s="166">
        <f>Leyendas!$K$2</f>
        <v>2020</v>
      </c>
      <c r="C27" s="155">
        <v>20</v>
      </c>
      <c r="D27" s="164"/>
      <c r="E27" s="164"/>
      <c r="F27" s="164"/>
      <c r="G27" s="162"/>
      <c r="H27" s="259"/>
      <c r="I27" s="259"/>
      <c r="J27" s="289"/>
      <c r="K27" s="162"/>
      <c r="L27" s="162"/>
      <c r="M27" s="259"/>
      <c r="N27" s="259"/>
      <c r="O27" s="259"/>
      <c r="P27" s="259"/>
      <c r="Q27" s="162"/>
      <c r="R27" s="291"/>
      <c r="S27" s="292"/>
      <c r="T27" s="292"/>
      <c r="U27" s="292"/>
      <c r="V27" s="162"/>
      <c r="W27" s="162"/>
      <c r="X27" s="162"/>
      <c r="Y27" s="162"/>
      <c r="Z27" s="162"/>
      <c r="AA27" s="162"/>
      <c r="AB27" s="161"/>
      <c r="AC27" s="161"/>
      <c r="AD27" s="161"/>
      <c r="AE27" s="161"/>
      <c r="AF27" s="161"/>
      <c r="AG27" s="161"/>
      <c r="AH27" s="153"/>
      <c r="AI27" s="153"/>
      <c r="AJ27" s="153"/>
      <c r="AK27" s="153"/>
      <c r="AL27" s="153"/>
      <c r="AM27" s="153"/>
      <c r="AN27" s="157"/>
      <c r="AO27" s="161"/>
      <c r="AP27" s="161"/>
      <c r="AQ27" s="156"/>
      <c r="AR27" s="160"/>
      <c r="AS27" s="160"/>
      <c r="AT27" s="161"/>
      <c r="AU27" s="161"/>
      <c r="AV27" s="161"/>
      <c r="AW27" s="161"/>
      <c r="AX27" s="161"/>
      <c r="AY27" s="161"/>
      <c r="AZ27" s="161"/>
      <c r="BA27" s="161"/>
      <c r="BB27" s="161"/>
      <c r="BY27" s="337"/>
      <c r="BZ27" s="337">
        <f t="shared" si="1"/>
        <v>20</v>
      </c>
    </row>
    <row r="28" spans="1:78" s="258" customFormat="1" ht="15">
      <c r="A28" s="166" t="str">
        <f>Leyendas!$C$2</f>
        <v>Bolivia</v>
      </c>
      <c r="B28" s="166">
        <f>Leyendas!$K$2</f>
        <v>2020</v>
      </c>
      <c r="C28" s="155">
        <v>21</v>
      </c>
      <c r="D28" s="164"/>
      <c r="E28" s="164"/>
      <c r="F28" s="164"/>
      <c r="G28" s="162"/>
      <c r="H28" s="259"/>
      <c r="I28" s="259"/>
      <c r="J28" s="289"/>
      <c r="K28" s="162"/>
      <c r="L28" s="162"/>
      <c r="M28" s="259"/>
      <c r="N28" s="259"/>
      <c r="O28" s="259"/>
      <c r="P28" s="259"/>
      <c r="Q28" s="162"/>
      <c r="R28" s="291"/>
      <c r="S28" s="292"/>
      <c r="T28" s="292"/>
      <c r="U28" s="292"/>
      <c r="V28" s="162"/>
      <c r="W28" s="162"/>
      <c r="X28" s="162"/>
      <c r="Y28" s="162"/>
      <c r="Z28" s="162"/>
      <c r="AA28" s="162"/>
      <c r="AB28" s="161"/>
      <c r="AC28" s="161"/>
      <c r="AD28" s="161"/>
      <c r="AE28" s="161"/>
      <c r="AF28" s="161"/>
      <c r="AG28" s="161"/>
      <c r="AH28" s="153"/>
      <c r="AI28" s="153"/>
      <c r="AJ28" s="153"/>
      <c r="AK28" s="153"/>
      <c r="AL28" s="153"/>
      <c r="AM28" s="153"/>
      <c r="AN28" s="157"/>
      <c r="AO28" s="161"/>
      <c r="AP28" s="161"/>
      <c r="AQ28" s="156"/>
      <c r="AR28" s="160"/>
      <c r="AS28" s="160"/>
      <c r="AT28" s="161"/>
      <c r="AU28" s="161"/>
      <c r="AV28" s="161"/>
      <c r="AW28" s="161"/>
      <c r="AX28" s="161"/>
      <c r="AY28" s="161"/>
      <c r="AZ28" s="161"/>
      <c r="BA28" s="161"/>
      <c r="BB28" s="161"/>
      <c r="BY28" s="337"/>
      <c r="BZ28" s="337">
        <f t="shared" si="1"/>
        <v>21</v>
      </c>
    </row>
    <row r="29" spans="1:78" s="258" customFormat="1" ht="15" customHeight="1">
      <c r="A29" s="166" t="str">
        <f>Leyendas!$C$2</f>
        <v>Bolivia</v>
      </c>
      <c r="B29" s="166">
        <f>Leyendas!$K$2</f>
        <v>2020</v>
      </c>
      <c r="C29" s="155">
        <v>22</v>
      </c>
      <c r="D29" s="164"/>
      <c r="E29" s="164"/>
      <c r="F29" s="164"/>
      <c r="G29" s="162"/>
      <c r="H29" s="259"/>
      <c r="I29" s="259"/>
      <c r="J29" s="289"/>
      <c r="K29" s="162"/>
      <c r="L29" s="162"/>
      <c r="M29" s="259"/>
      <c r="N29" s="259"/>
      <c r="O29" s="259"/>
      <c r="P29" s="259"/>
      <c r="Q29" s="162"/>
      <c r="R29" s="291"/>
      <c r="S29" s="292"/>
      <c r="T29" s="292"/>
      <c r="U29" s="292"/>
      <c r="V29" s="162"/>
      <c r="W29" s="162"/>
      <c r="X29" s="162"/>
      <c r="Y29" s="162"/>
      <c r="Z29" s="162"/>
      <c r="AA29" s="162"/>
      <c r="AB29" s="161"/>
      <c r="AC29" s="161"/>
      <c r="AD29" s="161"/>
      <c r="AE29" s="161"/>
      <c r="AF29" s="161"/>
      <c r="AG29" s="161"/>
      <c r="AH29" s="153"/>
      <c r="AI29" s="153"/>
      <c r="AJ29" s="153"/>
      <c r="AK29" s="153"/>
      <c r="AL29" s="153"/>
      <c r="AM29" s="153"/>
      <c r="AN29" s="157"/>
      <c r="AO29" s="161"/>
      <c r="AP29" s="161"/>
      <c r="AQ29" s="156"/>
      <c r="AR29" s="160"/>
      <c r="AS29" s="160"/>
      <c r="AT29" s="161"/>
      <c r="AU29" s="161"/>
      <c r="AV29" s="161"/>
      <c r="AW29" s="161"/>
      <c r="AX29" s="161"/>
      <c r="AY29" s="161"/>
      <c r="AZ29" s="161"/>
      <c r="BA29" s="161"/>
      <c r="BB29" s="161"/>
      <c r="BY29" s="337"/>
      <c r="BZ29" s="337">
        <f t="shared" si="1"/>
        <v>22</v>
      </c>
    </row>
    <row r="30" spans="1:78" s="258" customFormat="1" ht="15">
      <c r="A30" s="166" t="str">
        <f>Leyendas!$C$2</f>
        <v>Bolivia</v>
      </c>
      <c r="B30" s="166">
        <f>Leyendas!$K$2</f>
        <v>2020</v>
      </c>
      <c r="C30" s="155">
        <v>23</v>
      </c>
      <c r="D30" s="164"/>
      <c r="E30" s="164"/>
      <c r="F30" s="164"/>
      <c r="G30" s="162"/>
      <c r="H30" s="259"/>
      <c r="I30" s="259"/>
      <c r="J30" s="289"/>
      <c r="K30" s="162"/>
      <c r="L30" s="162"/>
      <c r="M30" s="259"/>
      <c r="N30" s="259"/>
      <c r="O30" s="259"/>
      <c r="P30" s="259"/>
      <c r="Q30" s="162"/>
      <c r="R30" s="291"/>
      <c r="S30" s="292"/>
      <c r="T30" s="292"/>
      <c r="U30" s="292"/>
      <c r="V30" s="162"/>
      <c r="W30" s="162"/>
      <c r="X30" s="162"/>
      <c r="Y30" s="162"/>
      <c r="Z30" s="162"/>
      <c r="AA30" s="162"/>
      <c r="AB30" s="161"/>
      <c r="AC30" s="161"/>
      <c r="AD30" s="161"/>
      <c r="AE30" s="161"/>
      <c r="AF30" s="161"/>
      <c r="AG30" s="161"/>
      <c r="AH30" s="153"/>
      <c r="AI30" s="153"/>
      <c r="AJ30" s="153"/>
      <c r="AK30" s="153"/>
      <c r="AL30" s="153"/>
      <c r="AM30" s="153"/>
      <c r="AN30" s="157"/>
      <c r="AO30" s="161"/>
      <c r="AP30" s="161"/>
      <c r="AQ30" s="156"/>
      <c r="AR30" s="160"/>
      <c r="AS30" s="160"/>
      <c r="AT30" s="161"/>
      <c r="AU30" s="161"/>
      <c r="AV30" s="161"/>
      <c r="AW30" s="161"/>
      <c r="AX30" s="161"/>
      <c r="AY30" s="161"/>
      <c r="AZ30" s="161"/>
      <c r="BA30" s="161"/>
      <c r="BB30" s="161"/>
      <c r="BY30" s="337"/>
      <c r="BZ30" s="337">
        <f t="shared" si="1"/>
        <v>23</v>
      </c>
    </row>
    <row r="31" spans="1:78" ht="15">
      <c r="A31" s="166" t="str">
        <f>Leyendas!$C$2</f>
        <v>Bolivia</v>
      </c>
      <c r="B31" s="166">
        <f>Leyendas!$K$2</f>
        <v>2020</v>
      </c>
      <c r="C31" s="158">
        <v>24</v>
      </c>
      <c r="D31" s="164"/>
      <c r="E31" s="164"/>
      <c r="F31" s="164"/>
      <c r="G31" s="162"/>
      <c r="H31" s="259"/>
      <c r="I31" s="259"/>
      <c r="J31" s="289"/>
      <c r="K31" s="162"/>
      <c r="L31" s="162"/>
      <c r="M31" s="259"/>
      <c r="N31" s="259"/>
      <c r="O31" s="259"/>
      <c r="P31" s="259"/>
      <c r="Q31" s="162"/>
      <c r="R31" s="291"/>
      <c r="S31" s="292"/>
      <c r="T31" s="292"/>
      <c r="U31" s="292"/>
      <c r="V31" s="162"/>
      <c r="W31" s="162"/>
      <c r="X31" s="162"/>
      <c r="Y31" s="162"/>
      <c r="Z31" s="162"/>
      <c r="AA31" s="162"/>
      <c r="AB31" s="161"/>
      <c r="AC31" s="161"/>
      <c r="AD31" s="161"/>
      <c r="AE31" s="161"/>
      <c r="AF31" s="161"/>
      <c r="AG31" s="161"/>
      <c r="AH31" s="153"/>
      <c r="AI31" s="153"/>
      <c r="AJ31" s="153"/>
      <c r="AK31" s="153"/>
      <c r="AL31" s="153"/>
      <c r="AM31" s="153"/>
      <c r="AN31" s="157"/>
      <c r="AO31" s="161"/>
      <c r="AP31" s="161"/>
      <c r="AQ31" s="156"/>
      <c r="AR31" s="160"/>
      <c r="AS31" s="160"/>
      <c r="AT31" s="161"/>
      <c r="AU31" s="161"/>
      <c r="AV31" s="161"/>
      <c r="AW31" s="161"/>
      <c r="AX31" s="161"/>
      <c r="AY31" s="161"/>
      <c r="AZ31" s="161"/>
      <c r="BA31" s="161"/>
      <c r="BB31" s="161"/>
      <c r="BY31" s="337"/>
      <c r="BZ31" s="337">
        <f t="shared" si="1"/>
        <v>24</v>
      </c>
    </row>
    <row r="32" spans="1:78" ht="15">
      <c r="A32" s="166" t="str">
        <f>Leyendas!$C$2</f>
        <v>Bolivia</v>
      </c>
      <c r="B32" s="166">
        <f>Leyendas!$K$2</f>
        <v>2020</v>
      </c>
      <c r="C32" s="158">
        <v>25</v>
      </c>
      <c r="D32" s="164"/>
      <c r="E32" s="164"/>
      <c r="F32" s="164"/>
      <c r="G32" s="162"/>
      <c r="H32" s="259"/>
      <c r="I32" s="259"/>
      <c r="J32" s="289"/>
      <c r="K32" s="162"/>
      <c r="L32" s="162"/>
      <c r="M32" s="259"/>
      <c r="N32" s="259"/>
      <c r="O32" s="259"/>
      <c r="P32" s="259"/>
      <c r="Q32" s="162"/>
      <c r="R32" s="291"/>
      <c r="S32" s="292"/>
      <c r="T32" s="292"/>
      <c r="U32" s="292"/>
      <c r="V32" s="162"/>
      <c r="W32" s="162"/>
      <c r="X32" s="162"/>
      <c r="Y32" s="162"/>
      <c r="Z32" s="162"/>
      <c r="AA32" s="162"/>
      <c r="AB32" s="161"/>
      <c r="AC32" s="161"/>
      <c r="AD32" s="161"/>
      <c r="AE32" s="161"/>
      <c r="AF32" s="161"/>
      <c r="AG32" s="161"/>
      <c r="AH32" s="153"/>
      <c r="AI32" s="153"/>
      <c r="AJ32" s="153"/>
      <c r="AK32" s="153"/>
      <c r="AL32" s="153"/>
      <c r="AM32" s="153"/>
      <c r="AN32" s="157"/>
      <c r="AO32" s="161"/>
      <c r="AP32" s="161"/>
      <c r="AQ32" s="156"/>
      <c r="AR32" s="160"/>
      <c r="AS32" s="160"/>
      <c r="AT32" s="161"/>
      <c r="AU32" s="161"/>
      <c r="AV32" s="161"/>
      <c r="AW32" s="161"/>
      <c r="AX32" s="161"/>
      <c r="AY32" s="161"/>
      <c r="AZ32" s="161"/>
      <c r="BA32" s="161"/>
      <c r="BB32" s="161"/>
      <c r="BY32" s="337"/>
      <c r="BZ32" s="337">
        <f t="shared" si="1"/>
        <v>25</v>
      </c>
    </row>
    <row r="33" spans="1:78" ht="15">
      <c r="A33" s="166" t="str">
        <f>Leyendas!$C$2</f>
        <v>Bolivia</v>
      </c>
      <c r="B33" s="166">
        <f>Leyendas!$K$2</f>
        <v>2020</v>
      </c>
      <c r="C33" s="158">
        <v>26</v>
      </c>
      <c r="D33" s="164"/>
      <c r="E33" s="164"/>
      <c r="F33" s="164"/>
      <c r="G33" s="162"/>
      <c r="H33" s="259"/>
      <c r="I33" s="259"/>
      <c r="J33" s="289"/>
      <c r="K33" s="162"/>
      <c r="L33" s="162"/>
      <c r="M33" s="259"/>
      <c r="N33" s="259"/>
      <c r="O33" s="259"/>
      <c r="P33" s="259"/>
      <c r="Q33" s="162"/>
      <c r="R33" s="291"/>
      <c r="S33" s="292"/>
      <c r="T33" s="292"/>
      <c r="U33" s="292"/>
      <c r="V33" s="162"/>
      <c r="W33" s="162"/>
      <c r="X33" s="162"/>
      <c r="Y33" s="162"/>
      <c r="Z33" s="162"/>
      <c r="AA33" s="162"/>
      <c r="AB33" s="161"/>
      <c r="AC33" s="161"/>
      <c r="AD33" s="161"/>
      <c r="AE33" s="161"/>
      <c r="AF33" s="161"/>
      <c r="AG33" s="161"/>
      <c r="AH33" s="153"/>
      <c r="AI33" s="153"/>
      <c r="AJ33" s="153"/>
      <c r="AK33" s="153"/>
      <c r="AL33" s="153"/>
      <c r="AM33" s="153"/>
      <c r="AN33" s="157"/>
      <c r="AO33" s="161"/>
      <c r="AP33" s="161"/>
      <c r="AQ33" s="156"/>
      <c r="AR33" s="160"/>
      <c r="AS33" s="160"/>
      <c r="AT33" s="161"/>
      <c r="AU33" s="161"/>
      <c r="AV33" s="161"/>
      <c r="AW33" s="161"/>
      <c r="AX33" s="161"/>
      <c r="AY33" s="161"/>
      <c r="AZ33" s="161"/>
      <c r="BA33" s="161"/>
      <c r="BB33" s="161"/>
      <c r="BY33" s="337"/>
      <c r="BZ33" s="337">
        <f t="shared" si="1"/>
        <v>26</v>
      </c>
    </row>
    <row r="34" spans="1:78" ht="15">
      <c r="A34" s="166" t="str">
        <f>Leyendas!$C$2</f>
        <v>Bolivia</v>
      </c>
      <c r="B34" s="166">
        <f>Leyendas!$K$2</f>
        <v>2020</v>
      </c>
      <c r="C34" s="158">
        <v>27</v>
      </c>
      <c r="D34" s="164"/>
      <c r="E34" s="164"/>
      <c r="F34" s="164"/>
      <c r="G34" s="162"/>
      <c r="H34" s="259"/>
      <c r="I34" s="259"/>
      <c r="J34" s="289"/>
      <c r="K34" s="162"/>
      <c r="L34" s="162"/>
      <c r="M34" s="259"/>
      <c r="N34" s="259"/>
      <c r="O34" s="259"/>
      <c r="P34" s="259"/>
      <c r="Q34" s="162"/>
      <c r="R34" s="291"/>
      <c r="S34" s="292"/>
      <c r="T34" s="292"/>
      <c r="U34" s="292"/>
      <c r="V34" s="162"/>
      <c r="W34" s="162"/>
      <c r="X34" s="162"/>
      <c r="Y34" s="162"/>
      <c r="Z34" s="162"/>
      <c r="AA34" s="162"/>
      <c r="AB34" s="161"/>
      <c r="AC34" s="161"/>
      <c r="AD34" s="161"/>
      <c r="AE34" s="161"/>
      <c r="AF34" s="161"/>
      <c r="AG34" s="161"/>
      <c r="AH34" s="153"/>
      <c r="AI34" s="153"/>
      <c r="AJ34" s="153"/>
      <c r="AK34" s="153"/>
      <c r="AL34" s="153"/>
      <c r="AM34" s="153"/>
      <c r="AN34" s="157"/>
      <c r="AO34" s="161"/>
      <c r="AP34" s="161"/>
      <c r="AQ34" s="156"/>
      <c r="AR34" s="160"/>
      <c r="AS34" s="160"/>
      <c r="AT34" s="161"/>
      <c r="AU34" s="161"/>
      <c r="AV34" s="161"/>
      <c r="AW34" s="161"/>
      <c r="AX34" s="161"/>
      <c r="AY34" s="161"/>
      <c r="AZ34" s="161"/>
      <c r="BA34" s="161"/>
      <c r="BB34" s="161"/>
      <c r="BY34" s="337"/>
      <c r="BZ34" s="337">
        <f t="shared" si="1"/>
        <v>27</v>
      </c>
    </row>
    <row r="35" spans="1:78" ht="15">
      <c r="A35" s="166" t="str">
        <f>Leyendas!$C$2</f>
        <v>Bolivia</v>
      </c>
      <c r="B35" s="166">
        <f>Leyendas!$K$2</f>
        <v>2020</v>
      </c>
      <c r="C35" s="158">
        <v>28</v>
      </c>
      <c r="D35" s="164"/>
      <c r="E35" s="164"/>
      <c r="F35" s="164"/>
      <c r="G35" s="162"/>
      <c r="H35" s="259"/>
      <c r="I35" s="259"/>
      <c r="J35" s="289"/>
      <c r="K35" s="162"/>
      <c r="L35" s="162"/>
      <c r="M35" s="259"/>
      <c r="N35" s="259"/>
      <c r="O35" s="259"/>
      <c r="P35" s="259"/>
      <c r="Q35" s="162"/>
      <c r="R35" s="291"/>
      <c r="S35" s="292"/>
      <c r="T35" s="292"/>
      <c r="U35" s="292"/>
      <c r="V35" s="162"/>
      <c r="W35" s="162"/>
      <c r="X35" s="162"/>
      <c r="Y35" s="162"/>
      <c r="Z35" s="162"/>
      <c r="AA35" s="162"/>
      <c r="AB35" s="161"/>
      <c r="AC35" s="161"/>
      <c r="AD35" s="161"/>
      <c r="AE35" s="161"/>
      <c r="AF35" s="161"/>
      <c r="AG35" s="161"/>
      <c r="AH35" s="153"/>
      <c r="AI35" s="153"/>
      <c r="AJ35" s="153"/>
      <c r="AK35" s="153"/>
      <c r="AL35" s="153"/>
      <c r="AM35" s="153"/>
      <c r="AN35" s="157"/>
      <c r="AO35" s="161"/>
      <c r="AP35" s="161"/>
      <c r="AQ35" s="156"/>
      <c r="AR35" s="160"/>
      <c r="AS35" s="160"/>
      <c r="AT35" s="161"/>
      <c r="AU35" s="161"/>
      <c r="AV35" s="161"/>
      <c r="AW35" s="161"/>
      <c r="AX35" s="161"/>
      <c r="AY35" s="161"/>
      <c r="AZ35" s="161"/>
      <c r="BA35" s="161"/>
      <c r="BB35" s="161"/>
      <c r="BY35" s="337"/>
      <c r="BZ35" s="337">
        <f t="shared" si="1"/>
        <v>28</v>
      </c>
    </row>
    <row r="36" spans="1:78" ht="15">
      <c r="A36" s="166" t="str">
        <f>Leyendas!$C$2</f>
        <v>Bolivia</v>
      </c>
      <c r="B36" s="166">
        <f>Leyendas!$K$2</f>
        <v>2020</v>
      </c>
      <c r="C36" s="158">
        <v>29</v>
      </c>
      <c r="D36" s="164"/>
      <c r="E36" s="164"/>
      <c r="F36" s="164"/>
      <c r="G36" s="162"/>
      <c r="H36" s="259"/>
      <c r="I36" s="259"/>
      <c r="J36" s="289"/>
      <c r="K36" s="162"/>
      <c r="L36" s="162"/>
      <c r="M36" s="259"/>
      <c r="N36" s="259"/>
      <c r="O36" s="259"/>
      <c r="P36" s="259"/>
      <c r="Q36" s="162"/>
      <c r="R36" s="291"/>
      <c r="S36" s="292"/>
      <c r="T36" s="292"/>
      <c r="U36" s="292"/>
      <c r="V36" s="162"/>
      <c r="W36" s="162"/>
      <c r="X36" s="162"/>
      <c r="Y36" s="162"/>
      <c r="Z36" s="162"/>
      <c r="AA36" s="162"/>
      <c r="AB36" s="161"/>
      <c r="AC36" s="161"/>
      <c r="AD36" s="161"/>
      <c r="AE36" s="161"/>
      <c r="AF36" s="161"/>
      <c r="AG36" s="161"/>
      <c r="AH36" s="153"/>
      <c r="AI36" s="153"/>
      <c r="AJ36" s="153"/>
      <c r="AK36" s="153"/>
      <c r="AL36" s="153"/>
      <c r="AM36" s="153"/>
      <c r="AN36" s="157"/>
      <c r="AO36" s="161"/>
      <c r="AP36" s="161"/>
      <c r="AQ36" s="156"/>
      <c r="AR36" s="160"/>
      <c r="AS36" s="160"/>
      <c r="AT36" s="161"/>
      <c r="AU36" s="161"/>
      <c r="AV36" s="161"/>
      <c r="AW36" s="161"/>
      <c r="AX36" s="161"/>
      <c r="AY36" s="161"/>
      <c r="AZ36" s="161"/>
      <c r="BA36" s="161"/>
      <c r="BB36" s="161"/>
      <c r="BY36" s="337"/>
      <c r="BZ36" s="337">
        <f t="shared" si="1"/>
        <v>29</v>
      </c>
    </row>
    <row r="37" spans="1:78" ht="15">
      <c r="A37" s="166" t="str">
        <f>Leyendas!$C$2</f>
        <v>Bolivia</v>
      </c>
      <c r="B37" s="166">
        <f>Leyendas!$K$2</f>
        <v>2020</v>
      </c>
      <c r="C37" s="158">
        <v>30</v>
      </c>
      <c r="D37" s="164"/>
      <c r="E37" s="164"/>
      <c r="F37" s="164"/>
      <c r="G37" s="162"/>
      <c r="H37" s="259"/>
      <c r="I37" s="259"/>
      <c r="J37" s="289"/>
      <c r="K37" s="162"/>
      <c r="L37" s="162"/>
      <c r="M37" s="259"/>
      <c r="N37" s="259"/>
      <c r="O37" s="259"/>
      <c r="P37" s="259"/>
      <c r="Q37" s="162"/>
      <c r="R37" s="291"/>
      <c r="S37" s="292"/>
      <c r="T37" s="292"/>
      <c r="U37" s="292"/>
      <c r="V37" s="162"/>
      <c r="W37" s="162"/>
      <c r="X37" s="162"/>
      <c r="Y37" s="162"/>
      <c r="Z37" s="162"/>
      <c r="AA37" s="162"/>
      <c r="AB37" s="161"/>
      <c r="AC37" s="161"/>
      <c r="AD37" s="161"/>
      <c r="AE37" s="161"/>
      <c r="AF37" s="161"/>
      <c r="AG37" s="161"/>
      <c r="AH37" s="153"/>
      <c r="AI37" s="153"/>
      <c r="AJ37" s="153"/>
      <c r="AK37" s="153"/>
      <c r="AL37" s="153"/>
      <c r="AM37" s="153"/>
      <c r="AN37" s="157"/>
      <c r="AO37" s="161"/>
      <c r="AP37" s="161"/>
      <c r="AQ37" s="156"/>
      <c r="AR37" s="160"/>
      <c r="AS37" s="160"/>
      <c r="AT37" s="161"/>
      <c r="AU37" s="161"/>
      <c r="AV37" s="161"/>
      <c r="AW37" s="161"/>
      <c r="AX37" s="161"/>
      <c r="AY37" s="161"/>
      <c r="AZ37" s="161"/>
      <c r="BA37" s="161"/>
      <c r="BB37" s="161"/>
      <c r="BY37" s="337"/>
      <c r="BZ37" s="337">
        <f t="shared" si="1"/>
        <v>30</v>
      </c>
    </row>
    <row r="38" spans="1:78" ht="15">
      <c r="A38" s="166" t="str">
        <f>Leyendas!$C$2</f>
        <v>Bolivia</v>
      </c>
      <c r="B38" s="166">
        <f>Leyendas!$K$2</f>
        <v>2020</v>
      </c>
      <c r="C38" s="158">
        <v>31</v>
      </c>
      <c r="D38" s="164"/>
      <c r="E38" s="164"/>
      <c r="F38" s="164"/>
      <c r="G38" s="162"/>
      <c r="H38" s="259"/>
      <c r="I38" s="259"/>
      <c r="J38" s="289"/>
      <c r="K38" s="162"/>
      <c r="L38" s="162"/>
      <c r="M38" s="259"/>
      <c r="N38" s="259"/>
      <c r="O38" s="259"/>
      <c r="P38" s="259"/>
      <c r="Q38" s="162"/>
      <c r="R38" s="291"/>
      <c r="S38" s="292"/>
      <c r="T38" s="292"/>
      <c r="U38" s="292"/>
      <c r="V38" s="162"/>
      <c r="W38" s="162"/>
      <c r="X38" s="162"/>
      <c r="Y38" s="162"/>
      <c r="Z38" s="162"/>
      <c r="AA38" s="162"/>
      <c r="AB38" s="161"/>
      <c r="AC38" s="161"/>
      <c r="AD38" s="161"/>
      <c r="AE38" s="161"/>
      <c r="AF38" s="161"/>
      <c r="AG38" s="161"/>
      <c r="AH38" s="153"/>
      <c r="AI38" s="153"/>
      <c r="AJ38" s="153"/>
      <c r="AK38" s="153"/>
      <c r="AL38" s="153"/>
      <c r="AM38" s="153"/>
      <c r="AN38" s="157"/>
      <c r="AO38" s="161"/>
      <c r="AP38" s="161"/>
      <c r="AQ38" s="156"/>
      <c r="AR38" s="160"/>
      <c r="AS38" s="160"/>
      <c r="AT38" s="161"/>
      <c r="AU38" s="161"/>
      <c r="AV38" s="161"/>
      <c r="AW38" s="161"/>
      <c r="AX38" s="161"/>
      <c r="AY38" s="161"/>
      <c r="AZ38" s="161"/>
      <c r="BA38" s="161"/>
      <c r="BB38" s="161"/>
      <c r="BY38" s="337"/>
      <c r="BZ38" s="337">
        <f t="shared" si="1"/>
        <v>31</v>
      </c>
    </row>
    <row r="39" spans="1:78" ht="15">
      <c r="A39" s="166" t="str">
        <f>Leyendas!$C$2</f>
        <v>Bolivia</v>
      </c>
      <c r="B39" s="166">
        <f>Leyendas!$K$2</f>
        <v>2020</v>
      </c>
      <c r="C39" s="158">
        <v>32</v>
      </c>
      <c r="D39" s="164"/>
      <c r="E39" s="164"/>
      <c r="F39" s="164"/>
      <c r="G39" s="162"/>
      <c r="H39" s="259"/>
      <c r="I39" s="259"/>
      <c r="J39" s="289"/>
      <c r="K39" s="162"/>
      <c r="L39" s="162"/>
      <c r="M39" s="259"/>
      <c r="N39" s="259"/>
      <c r="O39" s="259"/>
      <c r="P39" s="259"/>
      <c r="Q39" s="162"/>
      <c r="R39" s="291"/>
      <c r="S39" s="292"/>
      <c r="T39" s="292"/>
      <c r="U39" s="292"/>
      <c r="V39" s="162"/>
      <c r="W39" s="162"/>
      <c r="X39" s="162"/>
      <c r="Y39" s="162"/>
      <c r="Z39" s="162"/>
      <c r="AA39" s="162"/>
      <c r="AB39" s="161"/>
      <c r="AC39" s="161"/>
      <c r="AD39" s="161"/>
      <c r="AE39" s="161"/>
      <c r="AF39" s="161"/>
      <c r="AG39" s="161"/>
      <c r="AH39" s="153"/>
      <c r="AI39" s="153"/>
      <c r="AJ39" s="153"/>
      <c r="AK39" s="153"/>
      <c r="AL39" s="153"/>
      <c r="AM39" s="153"/>
      <c r="AN39" s="157"/>
      <c r="AO39" s="161"/>
      <c r="AP39" s="161"/>
      <c r="AQ39" s="156"/>
      <c r="AR39" s="160"/>
      <c r="AS39" s="160"/>
      <c r="AT39" s="161"/>
      <c r="AU39" s="161"/>
      <c r="AV39" s="161"/>
      <c r="AW39" s="161"/>
      <c r="AX39" s="161"/>
      <c r="AY39" s="161"/>
      <c r="AZ39" s="161"/>
      <c r="BA39" s="161"/>
      <c r="BB39" s="161"/>
      <c r="BY39" s="337"/>
      <c r="BZ39" s="337">
        <f t="shared" si="1"/>
        <v>32</v>
      </c>
    </row>
    <row r="40" spans="1:78" ht="15">
      <c r="A40" s="166" t="str">
        <f>Leyendas!$C$2</f>
        <v>Bolivia</v>
      </c>
      <c r="B40" s="166">
        <f>Leyendas!$K$2</f>
        <v>2020</v>
      </c>
      <c r="C40" s="158">
        <v>33</v>
      </c>
      <c r="D40" s="164"/>
      <c r="E40" s="164"/>
      <c r="F40" s="164"/>
      <c r="G40" s="162"/>
      <c r="H40" s="259"/>
      <c r="I40" s="259"/>
      <c r="J40" s="289"/>
      <c r="K40" s="162"/>
      <c r="L40" s="162"/>
      <c r="M40" s="259"/>
      <c r="N40" s="259"/>
      <c r="O40" s="259"/>
      <c r="P40" s="259"/>
      <c r="Q40" s="162"/>
      <c r="R40" s="291"/>
      <c r="S40" s="292"/>
      <c r="T40" s="292"/>
      <c r="U40" s="292"/>
      <c r="V40" s="162"/>
      <c r="W40" s="162"/>
      <c r="X40" s="162"/>
      <c r="Y40" s="162"/>
      <c r="Z40" s="162"/>
      <c r="AA40" s="162"/>
      <c r="AB40" s="161"/>
      <c r="AC40" s="161"/>
      <c r="AD40" s="161"/>
      <c r="AE40" s="161"/>
      <c r="AF40" s="161"/>
      <c r="AG40" s="161"/>
      <c r="AH40" s="153"/>
      <c r="AI40" s="153"/>
      <c r="AJ40" s="153"/>
      <c r="AK40" s="153"/>
      <c r="AL40" s="153"/>
      <c r="AM40" s="153"/>
      <c r="AN40" s="157"/>
      <c r="AO40" s="161"/>
      <c r="AP40" s="161"/>
      <c r="AQ40" s="156"/>
      <c r="AR40" s="160"/>
      <c r="AS40" s="160"/>
      <c r="AT40" s="161"/>
      <c r="AU40" s="161"/>
      <c r="AV40" s="161"/>
      <c r="AW40" s="161"/>
      <c r="AX40" s="161"/>
      <c r="AY40" s="161"/>
      <c r="AZ40" s="161"/>
      <c r="BA40" s="161"/>
      <c r="BB40" s="161"/>
      <c r="BY40" s="337"/>
      <c r="BZ40" s="337">
        <f t="shared" si="1"/>
        <v>33</v>
      </c>
    </row>
    <row r="41" spans="1:78" ht="15">
      <c r="A41" s="166" t="str">
        <f>Leyendas!$C$2</f>
        <v>Bolivia</v>
      </c>
      <c r="B41" s="166">
        <f>Leyendas!$K$2</f>
        <v>2020</v>
      </c>
      <c r="C41" s="158">
        <v>34</v>
      </c>
      <c r="D41" s="164"/>
      <c r="E41" s="164"/>
      <c r="F41" s="164"/>
      <c r="G41" s="162"/>
      <c r="H41" s="259"/>
      <c r="I41" s="259"/>
      <c r="J41" s="289"/>
      <c r="K41" s="162"/>
      <c r="L41" s="162"/>
      <c r="M41" s="259"/>
      <c r="N41" s="259"/>
      <c r="O41" s="259"/>
      <c r="P41" s="259"/>
      <c r="Q41" s="162"/>
      <c r="R41" s="291"/>
      <c r="S41" s="292"/>
      <c r="T41" s="292"/>
      <c r="U41" s="292"/>
      <c r="V41" s="162"/>
      <c r="W41" s="162"/>
      <c r="X41" s="162"/>
      <c r="Y41" s="162"/>
      <c r="Z41" s="162"/>
      <c r="AA41" s="162"/>
      <c r="AB41" s="161"/>
      <c r="AC41" s="161"/>
      <c r="AD41" s="161"/>
      <c r="AE41" s="161"/>
      <c r="AF41" s="161"/>
      <c r="AG41" s="161"/>
      <c r="AH41" s="153"/>
      <c r="AI41" s="153"/>
      <c r="AJ41" s="153"/>
      <c r="AK41" s="153"/>
      <c r="AL41" s="153"/>
      <c r="AM41" s="153"/>
      <c r="AN41" s="157"/>
      <c r="AO41" s="161"/>
      <c r="AP41" s="161"/>
      <c r="AQ41" s="156"/>
      <c r="AR41" s="160"/>
      <c r="AS41" s="160"/>
      <c r="AT41" s="161"/>
      <c r="AU41" s="161"/>
      <c r="AV41" s="161"/>
      <c r="AW41" s="161"/>
      <c r="AX41" s="161"/>
      <c r="AY41" s="161"/>
      <c r="AZ41" s="161"/>
      <c r="BA41" s="161"/>
      <c r="BB41" s="161"/>
      <c r="BY41" s="337"/>
      <c r="BZ41" s="337">
        <f t="shared" si="1"/>
        <v>34</v>
      </c>
    </row>
    <row r="42" spans="1:78" ht="15">
      <c r="A42" s="166" t="str">
        <f>Leyendas!$C$2</f>
        <v>Bolivia</v>
      </c>
      <c r="B42" s="166">
        <f>Leyendas!$K$2</f>
        <v>2020</v>
      </c>
      <c r="C42" s="158">
        <v>35</v>
      </c>
      <c r="D42" s="164"/>
      <c r="E42" s="164"/>
      <c r="F42" s="164"/>
      <c r="G42" s="162"/>
      <c r="H42" s="259"/>
      <c r="I42" s="259"/>
      <c r="J42" s="289"/>
      <c r="K42" s="162"/>
      <c r="L42" s="162"/>
      <c r="M42" s="259"/>
      <c r="N42" s="259"/>
      <c r="O42" s="259"/>
      <c r="P42" s="259"/>
      <c r="Q42" s="162"/>
      <c r="R42" s="291"/>
      <c r="S42" s="292"/>
      <c r="T42" s="292"/>
      <c r="U42" s="292"/>
      <c r="V42" s="162"/>
      <c r="W42" s="162"/>
      <c r="X42" s="162"/>
      <c r="Y42" s="162"/>
      <c r="Z42" s="162"/>
      <c r="AA42" s="162"/>
      <c r="AB42" s="161"/>
      <c r="AC42" s="161"/>
      <c r="AD42" s="161"/>
      <c r="AE42" s="161"/>
      <c r="AF42" s="161"/>
      <c r="AG42" s="161"/>
      <c r="AH42" s="153"/>
      <c r="AI42" s="153"/>
      <c r="AJ42" s="153"/>
      <c r="AK42" s="153"/>
      <c r="AL42" s="153"/>
      <c r="AM42" s="153"/>
      <c r="AN42" s="157"/>
      <c r="AO42" s="161"/>
      <c r="AP42" s="161"/>
      <c r="AQ42" s="156"/>
      <c r="AR42" s="160"/>
      <c r="AS42" s="160"/>
      <c r="AT42" s="161"/>
      <c r="AU42" s="161"/>
      <c r="AV42" s="161"/>
      <c r="AW42" s="161"/>
      <c r="AX42" s="161"/>
      <c r="AY42" s="161"/>
      <c r="AZ42" s="161"/>
      <c r="BA42" s="161"/>
      <c r="BB42" s="161"/>
      <c r="BY42" s="337"/>
      <c r="BZ42" s="337">
        <f t="shared" si="1"/>
        <v>35</v>
      </c>
    </row>
    <row r="43" spans="1:78" ht="15">
      <c r="A43" s="166" t="str">
        <f>Leyendas!$C$2</f>
        <v>Bolivia</v>
      </c>
      <c r="B43" s="166">
        <f>Leyendas!$K$2</f>
        <v>2020</v>
      </c>
      <c r="C43" s="158">
        <v>36</v>
      </c>
      <c r="D43" s="164"/>
      <c r="E43" s="164"/>
      <c r="F43" s="164"/>
      <c r="G43" s="162"/>
      <c r="H43" s="259"/>
      <c r="I43" s="259"/>
      <c r="J43" s="289"/>
      <c r="K43" s="162"/>
      <c r="L43" s="162"/>
      <c r="M43" s="259"/>
      <c r="N43" s="259"/>
      <c r="O43" s="259"/>
      <c r="P43" s="259"/>
      <c r="Q43" s="162"/>
      <c r="R43" s="291"/>
      <c r="S43" s="292"/>
      <c r="T43" s="292"/>
      <c r="U43" s="292"/>
      <c r="V43" s="162"/>
      <c r="W43" s="162"/>
      <c r="X43" s="162"/>
      <c r="Y43" s="162"/>
      <c r="Z43" s="162"/>
      <c r="AA43" s="162"/>
      <c r="AB43" s="161"/>
      <c r="AC43" s="161"/>
      <c r="AD43" s="161"/>
      <c r="AE43" s="161"/>
      <c r="AF43" s="161"/>
      <c r="AG43" s="161"/>
      <c r="AH43" s="153"/>
      <c r="AI43" s="153"/>
      <c r="AJ43" s="153"/>
      <c r="AK43" s="153"/>
      <c r="AL43" s="153"/>
      <c r="AM43" s="153"/>
      <c r="AN43" s="157"/>
      <c r="AO43" s="161"/>
      <c r="AP43" s="161"/>
      <c r="AQ43" s="156"/>
      <c r="AR43" s="160"/>
      <c r="AS43" s="160"/>
      <c r="AT43" s="161"/>
      <c r="AU43" s="161"/>
      <c r="AV43" s="161"/>
      <c r="AW43" s="161"/>
      <c r="AX43" s="161"/>
      <c r="AY43" s="161"/>
      <c r="AZ43" s="161"/>
      <c r="BA43" s="161"/>
      <c r="BB43" s="161"/>
      <c r="BY43" s="337"/>
      <c r="BZ43" s="337">
        <f t="shared" si="1"/>
        <v>36</v>
      </c>
    </row>
    <row r="44" spans="1:78" ht="15" customHeight="1">
      <c r="A44" s="166" t="str">
        <f>Leyendas!$C$2</f>
        <v>Bolivia</v>
      </c>
      <c r="B44" s="166">
        <f>Leyendas!$K$2</f>
        <v>2020</v>
      </c>
      <c r="C44" s="158">
        <v>37</v>
      </c>
      <c r="D44" s="164"/>
      <c r="E44" s="164"/>
      <c r="F44" s="164"/>
      <c r="G44" s="162"/>
      <c r="H44" s="259"/>
      <c r="I44" s="259"/>
      <c r="J44" s="289"/>
      <c r="K44" s="162"/>
      <c r="L44" s="162"/>
      <c r="M44" s="259"/>
      <c r="N44" s="259"/>
      <c r="O44" s="259"/>
      <c r="P44" s="259"/>
      <c r="Q44" s="162"/>
      <c r="R44" s="291"/>
      <c r="S44" s="292"/>
      <c r="T44" s="292"/>
      <c r="U44" s="292"/>
      <c r="V44" s="162"/>
      <c r="W44" s="162"/>
      <c r="X44" s="162"/>
      <c r="Y44" s="162"/>
      <c r="Z44" s="162"/>
      <c r="AA44" s="162"/>
      <c r="AB44" s="161"/>
      <c r="AC44" s="161"/>
      <c r="AD44" s="161"/>
      <c r="AE44" s="161"/>
      <c r="AF44" s="161"/>
      <c r="AG44" s="161"/>
      <c r="AH44" s="153"/>
      <c r="AI44" s="153"/>
      <c r="AJ44" s="153"/>
      <c r="AK44" s="153"/>
      <c r="AL44" s="153"/>
      <c r="AM44" s="153"/>
      <c r="AN44" s="157"/>
      <c r="AO44" s="161"/>
      <c r="AP44" s="161"/>
      <c r="AQ44" s="156"/>
      <c r="AR44" s="160"/>
      <c r="AS44" s="160"/>
      <c r="AT44" s="161"/>
      <c r="AU44" s="161"/>
      <c r="AV44" s="161"/>
      <c r="AW44" s="161"/>
      <c r="AX44" s="161"/>
      <c r="AY44" s="161"/>
      <c r="AZ44" s="161"/>
      <c r="BA44" s="161"/>
      <c r="BB44" s="161"/>
      <c r="BY44" s="337"/>
      <c r="BZ44" s="337">
        <f t="shared" si="1"/>
        <v>37</v>
      </c>
    </row>
    <row r="45" spans="1:78" ht="15">
      <c r="A45" s="166" t="str">
        <f>Leyendas!$C$2</f>
        <v>Bolivia</v>
      </c>
      <c r="B45" s="166">
        <f>Leyendas!$K$2</f>
        <v>2020</v>
      </c>
      <c r="C45" s="158">
        <v>38</v>
      </c>
      <c r="D45" s="164"/>
      <c r="E45" s="164"/>
      <c r="F45" s="164"/>
      <c r="G45" s="162"/>
      <c r="H45" s="259"/>
      <c r="I45" s="259"/>
      <c r="J45" s="289"/>
      <c r="K45" s="162"/>
      <c r="L45" s="162"/>
      <c r="M45" s="259"/>
      <c r="N45" s="259"/>
      <c r="O45" s="259"/>
      <c r="P45" s="259"/>
      <c r="Q45" s="162"/>
      <c r="R45" s="291"/>
      <c r="S45" s="292"/>
      <c r="T45" s="292"/>
      <c r="U45" s="292"/>
      <c r="V45" s="162"/>
      <c r="W45" s="162"/>
      <c r="X45" s="162"/>
      <c r="Y45" s="162"/>
      <c r="Z45" s="162"/>
      <c r="AA45" s="162"/>
      <c r="AB45" s="161"/>
      <c r="AC45" s="161"/>
      <c r="AD45" s="161"/>
      <c r="AE45" s="161"/>
      <c r="AF45" s="161"/>
      <c r="AG45" s="161"/>
      <c r="AH45" s="153"/>
      <c r="AI45" s="153"/>
      <c r="AJ45" s="153"/>
      <c r="AK45" s="153"/>
      <c r="AL45" s="153"/>
      <c r="AM45" s="153"/>
      <c r="AN45" s="157"/>
      <c r="AO45" s="161"/>
      <c r="AP45" s="161"/>
      <c r="AQ45" s="156"/>
      <c r="AR45" s="160"/>
      <c r="AS45" s="160"/>
      <c r="AT45" s="161"/>
      <c r="AU45" s="161"/>
      <c r="AV45" s="161"/>
      <c r="AW45" s="161"/>
      <c r="AX45" s="161"/>
      <c r="AY45" s="161"/>
      <c r="AZ45" s="161"/>
      <c r="BA45" s="161"/>
      <c r="BB45" s="161"/>
      <c r="BY45" s="337"/>
      <c r="BZ45" s="337">
        <f t="shared" si="1"/>
        <v>38</v>
      </c>
    </row>
    <row r="46" spans="1:78" ht="15">
      <c r="A46" s="166" t="str">
        <f>Leyendas!$C$2</f>
        <v>Bolivia</v>
      </c>
      <c r="B46" s="166">
        <f>Leyendas!$K$2</f>
        <v>2020</v>
      </c>
      <c r="C46" s="158">
        <v>39</v>
      </c>
      <c r="D46" s="164"/>
      <c r="E46" s="164"/>
      <c r="F46" s="164"/>
      <c r="G46" s="162"/>
      <c r="H46" s="259"/>
      <c r="I46" s="259"/>
      <c r="J46" s="289"/>
      <c r="K46" s="162"/>
      <c r="L46" s="162"/>
      <c r="M46" s="259"/>
      <c r="N46" s="259"/>
      <c r="O46" s="259"/>
      <c r="P46" s="259"/>
      <c r="Q46" s="162"/>
      <c r="R46" s="291"/>
      <c r="S46" s="292"/>
      <c r="T46" s="292"/>
      <c r="U46" s="292"/>
      <c r="V46" s="162"/>
      <c r="W46" s="162"/>
      <c r="X46" s="162"/>
      <c r="Y46" s="162"/>
      <c r="Z46" s="162"/>
      <c r="AA46" s="162"/>
      <c r="AB46" s="161"/>
      <c r="AC46" s="161"/>
      <c r="AD46" s="161"/>
      <c r="AE46" s="161"/>
      <c r="AF46" s="161"/>
      <c r="AG46" s="161"/>
      <c r="AH46" s="153"/>
      <c r="AI46" s="153"/>
      <c r="AJ46" s="153"/>
      <c r="AK46" s="153"/>
      <c r="AL46" s="153"/>
      <c r="AM46" s="153"/>
      <c r="AN46" s="157"/>
      <c r="AO46" s="161"/>
      <c r="AP46" s="161"/>
      <c r="AQ46" s="156"/>
      <c r="AR46" s="160"/>
      <c r="AS46" s="160"/>
      <c r="AT46" s="161"/>
      <c r="AU46" s="161"/>
      <c r="AV46" s="161"/>
      <c r="AW46" s="161"/>
      <c r="AX46" s="161"/>
      <c r="AY46" s="161"/>
      <c r="AZ46" s="161"/>
      <c r="BA46" s="161"/>
      <c r="BB46" s="161"/>
      <c r="BY46" s="337"/>
      <c r="BZ46" s="337">
        <f t="shared" si="1"/>
        <v>39</v>
      </c>
    </row>
    <row r="47" spans="1:78" ht="15">
      <c r="A47" s="166" t="str">
        <f>Leyendas!$C$2</f>
        <v>Bolivia</v>
      </c>
      <c r="B47" s="166">
        <f>Leyendas!$K$2</f>
        <v>2020</v>
      </c>
      <c r="C47" s="158">
        <v>40</v>
      </c>
      <c r="D47" s="164"/>
      <c r="E47" s="164"/>
      <c r="F47" s="164"/>
      <c r="G47" s="162"/>
      <c r="H47" s="259"/>
      <c r="I47" s="259"/>
      <c r="J47" s="289"/>
      <c r="K47" s="162"/>
      <c r="L47" s="162"/>
      <c r="M47" s="259"/>
      <c r="N47" s="259"/>
      <c r="O47" s="259"/>
      <c r="P47" s="259"/>
      <c r="Q47" s="162"/>
      <c r="R47" s="291"/>
      <c r="S47" s="292"/>
      <c r="T47" s="292"/>
      <c r="U47" s="292"/>
      <c r="V47" s="162"/>
      <c r="W47" s="162"/>
      <c r="X47" s="162"/>
      <c r="Y47" s="162"/>
      <c r="Z47" s="162"/>
      <c r="AA47" s="162"/>
      <c r="AB47" s="161"/>
      <c r="AC47" s="161"/>
      <c r="AD47" s="161"/>
      <c r="AE47" s="161"/>
      <c r="AF47" s="161"/>
      <c r="AG47" s="161"/>
      <c r="AH47" s="153"/>
      <c r="AI47" s="153"/>
      <c r="AJ47" s="153"/>
      <c r="AK47" s="153"/>
      <c r="AL47" s="153"/>
      <c r="AM47" s="153"/>
      <c r="AN47" s="157"/>
      <c r="AO47" s="161"/>
      <c r="AP47" s="161"/>
      <c r="AQ47" s="156"/>
      <c r="AR47" s="160"/>
      <c r="AS47" s="160"/>
      <c r="AT47" s="161"/>
      <c r="AU47" s="161"/>
      <c r="AV47" s="161"/>
      <c r="AW47" s="161"/>
      <c r="AX47" s="161"/>
      <c r="AY47" s="161"/>
      <c r="AZ47" s="161"/>
      <c r="BA47" s="161"/>
      <c r="BB47" s="161"/>
      <c r="BY47" s="337"/>
      <c r="BZ47" s="337">
        <f t="shared" si="1"/>
        <v>40</v>
      </c>
    </row>
    <row r="48" spans="1:78" ht="15">
      <c r="A48" s="166" t="str">
        <f>Leyendas!$C$2</f>
        <v>Bolivia</v>
      </c>
      <c r="B48" s="166">
        <f>Leyendas!$K$2</f>
        <v>2020</v>
      </c>
      <c r="C48" s="158">
        <v>41</v>
      </c>
      <c r="D48" s="164"/>
      <c r="E48" s="164"/>
      <c r="F48" s="164"/>
      <c r="G48" s="162"/>
      <c r="H48" s="259"/>
      <c r="I48" s="259"/>
      <c r="J48" s="289"/>
      <c r="K48" s="162"/>
      <c r="L48" s="162"/>
      <c r="M48" s="259"/>
      <c r="N48" s="259"/>
      <c r="O48" s="259"/>
      <c r="P48" s="259"/>
      <c r="Q48" s="162"/>
      <c r="R48" s="291"/>
      <c r="S48" s="292"/>
      <c r="T48" s="292"/>
      <c r="U48" s="292"/>
      <c r="V48" s="162"/>
      <c r="W48" s="162"/>
      <c r="X48" s="162"/>
      <c r="Y48" s="162"/>
      <c r="Z48" s="162"/>
      <c r="AA48" s="162"/>
      <c r="AB48" s="161"/>
      <c r="AC48" s="161"/>
      <c r="AD48" s="161"/>
      <c r="AE48" s="161"/>
      <c r="AF48" s="161"/>
      <c r="AG48" s="161"/>
      <c r="AH48" s="153"/>
      <c r="AI48" s="153"/>
      <c r="AJ48" s="153"/>
      <c r="AK48" s="153"/>
      <c r="AL48" s="153"/>
      <c r="AM48" s="153"/>
      <c r="AN48" s="157"/>
      <c r="AO48" s="161"/>
      <c r="AP48" s="161"/>
      <c r="AQ48" s="156"/>
      <c r="AR48" s="160"/>
      <c r="AS48" s="160"/>
      <c r="AT48" s="161"/>
      <c r="AU48" s="161"/>
      <c r="AV48" s="161"/>
      <c r="AW48" s="161"/>
      <c r="AX48" s="161"/>
      <c r="AY48" s="161"/>
      <c r="AZ48" s="161"/>
      <c r="BA48" s="161"/>
      <c r="BB48" s="161"/>
      <c r="BY48" s="337"/>
      <c r="BZ48" s="337">
        <f t="shared" si="1"/>
        <v>41</v>
      </c>
    </row>
    <row r="49" spans="1:78" ht="15">
      <c r="A49" s="166" t="str">
        <f>Leyendas!$C$2</f>
        <v>Bolivia</v>
      </c>
      <c r="B49" s="166">
        <f>Leyendas!$K$2</f>
        <v>2020</v>
      </c>
      <c r="C49" s="158">
        <v>42</v>
      </c>
      <c r="D49" s="164"/>
      <c r="E49" s="164"/>
      <c r="F49" s="164"/>
      <c r="G49" s="162"/>
      <c r="H49" s="259"/>
      <c r="I49" s="259"/>
      <c r="J49" s="289"/>
      <c r="K49" s="162"/>
      <c r="L49" s="162"/>
      <c r="M49" s="259"/>
      <c r="N49" s="259"/>
      <c r="O49" s="259"/>
      <c r="P49" s="259"/>
      <c r="Q49" s="162"/>
      <c r="R49" s="291"/>
      <c r="S49" s="292"/>
      <c r="T49" s="292"/>
      <c r="U49" s="292"/>
      <c r="V49" s="162"/>
      <c r="W49" s="162"/>
      <c r="X49" s="162"/>
      <c r="Y49" s="162"/>
      <c r="Z49" s="162"/>
      <c r="AA49" s="162"/>
      <c r="AB49" s="161"/>
      <c r="AC49" s="161"/>
      <c r="AD49" s="161"/>
      <c r="AE49" s="161"/>
      <c r="AF49" s="161"/>
      <c r="AG49" s="161"/>
      <c r="AH49" s="153"/>
      <c r="AI49" s="153"/>
      <c r="AJ49" s="153"/>
      <c r="AK49" s="153"/>
      <c r="AL49" s="153"/>
      <c r="AM49" s="153"/>
      <c r="AN49" s="157"/>
      <c r="AO49" s="161"/>
      <c r="AP49" s="161"/>
      <c r="AQ49" s="156"/>
      <c r="AR49" s="160"/>
      <c r="AS49" s="160"/>
      <c r="AT49" s="161"/>
      <c r="AU49" s="161"/>
      <c r="AV49" s="161"/>
      <c r="AW49" s="161"/>
      <c r="AX49" s="161"/>
      <c r="AY49" s="161"/>
      <c r="AZ49" s="161"/>
      <c r="BA49" s="161"/>
      <c r="BB49" s="161"/>
      <c r="BY49" s="337"/>
      <c r="BZ49" s="337">
        <f t="shared" si="1"/>
        <v>42</v>
      </c>
    </row>
    <row r="50" spans="1:78" ht="15">
      <c r="A50" s="166" t="str">
        <f>Leyendas!$C$2</f>
        <v>Bolivia</v>
      </c>
      <c r="B50" s="166">
        <f>Leyendas!$K$2</f>
        <v>2020</v>
      </c>
      <c r="C50" s="158">
        <v>43</v>
      </c>
      <c r="D50" s="164"/>
      <c r="E50" s="164"/>
      <c r="F50" s="164"/>
      <c r="G50" s="162"/>
      <c r="H50" s="259"/>
      <c r="I50" s="259"/>
      <c r="J50" s="289"/>
      <c r="K50" s="162"/>
      <c r="L50" s="162"/>
      <c r="M50" s="259"/>
      <c r="N50" s="259"/>
      <c r="O50" s="259"/>
      <c r="P50" s="259"/>
      <c r="Q50" s="162"/>
      <c r="R50" s="291"/>
      <c r="S50" s="292"/>
      <c r="T50" s="292"/>
      <c r="U50" s="292"/>
      <c r="V50" s="162"/>
      <c r="W50" s="162"/>
      <c r="X50" s="162"/>
      <c r="Y50" s="162"/>
      <c r="Z50" s="162"/>
      <c r="AA50" s="162"/>
      <c r="AB50" s="161"/>
      <c r="AC50" s="161"/>
      <c r="AD50" s="161"/>
      <c r="AE50" s="161"/>
      <c r="AF50" s="161"/>
      <c r="AG50" s="161"/>
      <c r="AH50" s="153"/>
      <c r="AI50" s="153"/>
      <c r="AJ50" s="153"/>
      <c r="AK50" s="153"/>
      <c r="AL50" s="153"/>
      <c r="AM50" s="153"/>
      <c r="AN50" s="157"/>
      <c r="AO50" s="161"/>
      <c r="AP50" s="161"/>
      <c r="AQ50" s="156"/>
      <c r="AR50" s="160"/>
      <c r="AS50" s="160"/>
      <c r="AT50" s="161"/>
      <c r="AU50" s="161"/>
      <c r="AV50" s="161"/>
      <c r="AW50" s="161"/>
      <c r="AX50" s="161"/>
      <c r="AY50" s="161"/>
      <c r="AZ50" s="161"/>
      <c r="BA50" s="161"/>
      <c r="BB50" s="161"/>
      <c r="BY50" s="337"/>
      <c r="BZ50" s="337">
        <f t="shared" si="1"/>
        <v>43</v>
      </c>
    </row>
    <row r="51" spans="1:78" ht="15">
      <c r="A51" s="166" t="str">
        <f>Leyendas!$C$2</f>
        <v>Bolivia</v>
      </c>
      <c r="B51" s="166">
        <f>Leyendas!$K$2</f>
        <v>2020</v>
      </c>
      <c r="C51" s="158">
        <v>44</v>
      </c>
      <c r="D51" s="164"/>
      <c r="E51" s="164"/>
      <c r="F51" s="164"/>
      <c r="G51" s="162"/>
      <c r="H51" s="259"/>
      <c r="I51" s="259"/>
      <c r="J51" s="289"/>
      <c r="K51" s="162"/>
      <c r="L51" s="162"/>
      <c r="M51" s="259"/>
      <c r="N51" s="259"/>
      <c r="O51" s="259"/>
      <c r="P51" s="259"/>
      <c r="Q51" s="162"/>
      <c r="R51" s="291"/>
      <c r="S51" s="292"/>
      <c r="T51" s="292"/>
      <c r="U51" s="292"/>
      <c r="V51" s="162"/>
      <c r="W51" s="162"/>
      <c r="X51" s="162"/>
      <c r="Y51" s="162"/>
      <c r="Z51" s="162"/>
      <c r="AA51" s="162"/>
      <c r="AB51" s="161"/>
      <c r="AC51" s="161"/>
      <c r="AD51" s="161"/>
      <c r="AE51" s="161"/>
      <c r="AF51" s="161"/>
      <c r="AG51" s="161"/>
      <c r="AH51" s="153"/>
      <c r="AI51" s="153"/>
      <c r="AJ51" s="153"/>
      <c r="AK51" s="153"/>
      <c r="AL51" s="153"/>
      <c r="AM51" s="153"/>
      <c r="AN51" s="157"/>
      <c r="AO51" s="161"/>
      <c r="AP51" s="161"/>
      <c r="AQ51" s="156"/>
      <c r="AR51" s="160"/>
      <c r="AS51" s="160"/>
      <c r="AT51" s="161"/>
      <c r="AU51" s="161"/>
      <c r="AV51" s="161"/>
      <c r="AW51" s="161"/>
      <c r="AX51" s="161"/>
      <c r="AY51" s="161"/>
      <c r="AZ51" s="161"/>
      <c r="BA51" s="161"/>
      <c r="BB51" s="161"/>
      <c r="BY51" s="337"/>
      <c r="BZ51" s="337">
        <f t="shared" si="1"/>
        <v>44</v>
      </c>
    </row>
    <row r="52" spans="1:78" ht="15">
      <c r="A52" s="166" t="str">
        <f>Leyendas!$C$2</f>
        <v>Bolivia</v>
      </c>
      <c r="B52" s="166">
        <f>Leyendas!$K$2</f>
        <v>2020</v>
      </c>
      <c r="C52" s="158">
        <v>45</v>
      </c>
      <c r="D52" s="164"/>
      <c r="E52" s="164"/>
      <c r="F52" s="164"/>
      <c r="G52" s="162"/>
      <c r="H52" s="259"/>
      <c r="I52" s="259"/>
      <c r="J52" s="289"/>
      <c r="K52" s="162"/>
      <c r="L52" s="162"/>
      <c r="M52" s="259"/>
      <c r="N52" s="259"/>
      <c r="O52" s="259"/>
      <c r="P52" s="259"/>
      <c r="Q52" s="162"/>
      <c r="R52" s="291"/>
      <c r="S52" s="292"/>
      <c r="T52" s="292"/>
      <c r="U52" s="292"/>
      <c r="V52" s="162"/>
      <c r="W52" s="162"/>
      <c r="X52" s="162"/>
      <c r="Y52" s="162"/>
      <c r="Z52" s="162"/>
      <c r="AA52" s="162"/>
      <c r="AB52" s="161"/>
      <c r="AC52" s="161"/>
      <c r="AD52" s="161"/>
      <c r="AE52" s="161"/>
      <c r="AF52" s="161"/>
      <c r="AG52" s="161"/>
      <c r="AH52" s="153"/>
      <c r="AI52" s="153"/>
      <c r="AJ52" s="153"/>
      <c r="AK52" s="153"/>
      <c r="AL52" s="153"/>
      <c r="AM52" s="153"/>
      <c r="AN52" s="157"/>
      <c r="AO52" s="161"/>
      <c r="AP52" s="161"/>
      <c r="AQ52" s="156"/>
      <c r="AR52" s="160"/>
      <c r="AS52" s="160"/>
      <c r="AT52" s="161"/>
      <c r="AU52" s="161"/>
      <c r="AV52" s="161"/>
      <c r="AW52" s="161"/>
      <c r="AX52" s="161"/>
      <c r="AY52" s="161"/>
      <c r="AZ52" s="161"/>
      <c r="BA52" s="161"/>
      <c r="BB52" s="161"/>
      <c r="BY52" s="337"/>
      <c r="BZ52" s="337">
        <f t="shared" si="1"/>
        <v>45</v>
      </c>
    </row>
    <row r="53" spans="1:78" ht="15" customHeight="1">
      <c r="A53" s="166" t="str">
        <f>Leyendas!$C$2</f>
        <v>Bolivia</v>
      </c>
      <c r="B53" s="166">
        <f>Leyendas!$K$2</f>
        <v>2020</v>
      </c>
      <c r="C53" s="158">
        <v>46</v>
      </c>
      <c r="D53" s="164"/>
      <c r="E53" s="164"/>
      <c r="F53" s="164"/>
      <c r="G53" s="162"/>
      <c r="H53" s="259"/>
      <c r="I53" s="259"/>
      <c r="J53" s="289"/>
      <c r="K53" s="162"/>
      <c r="L53" s="162"/>
      <c r="M53" s="259"/>
      <c r="N53" s="259"/>
      <c r="O53" s="259"/>
      <c r="P53" s="259"/>
      <c r="Q53" s="162"/>
      <c r="R53" s="291"/>
      <c r="S53" s="292"/>
      <c r="T53" s="292"/>
      <c r="U53" s="292"/>
      <c r="V53" s="162"/>
      <c r="W53" s="162"/>
      <c r="X53" s="162"/>
      <c r="Y53" s="162"/>
      <c r="Z53" s="162"/>
      <c r="AA53" s="162"/>
      <c r="AB53" s="161"/>
      <c r="AC53" s="161"/>
      <c r="AD53" s="161"/>
      <c r="AE53" s="161"/>
      <c r="AF53" s="161"/>
      <c r="AG53" s="161"/>
      <c r="AH53" s="153"/>
      <c r="AI53" s="153"/>
      <c r="AJ53" s="153"/>
      <c r="AK53" s="153"/>
      <c r="AL53" s="153"/>
      <c r="AM53" s="153"/>
      <c r="AN53" s="157"/>
      <c r="AO53" s="161"/>
      <c r="AP53" s="161"/>
      <c r="AQ53" s="156"/>
      <c r="AR53" s="160"/>
      <c r="AS53" s="160"/>
      <c r="AT53" s="161"/>
      <c r="AU53" s="161"/>
      <c r="AV53" s="161"/>
      <c r="AW53" s="161"/>
      <c r="AX53" s="161"/>
      <c r="AY53" s="161"/>
      <c r="AZ53" s="161"/>
      <c r="BA53" s="161"/>
      <c r="BB53" s="161"/>
      <c r="BY53" s="337"/>
      <c r="BZ53" s="337">
        <f t="shared" si="1"/>
        <v>46</v>
      </c>
    </row>
    <row r="54" spans="1:78" ht="15">
      <c r="A54" s="166" t="str">
        <f>Leyendas!$C$2</f>
        <v>Bolivia</v>
      </c>
      <c r="B54" s="166">
        <f>Leyendas!$K$2</f>
        <v>2020</v>
      </c>
      <c r="C54" s="158">
        <v>47</v>
      </c>
      <c r="D54" s="164"/>
      <c r="E54" s="164"/>
      <c r="F54" s="164"/>
      <c r="G54" s="162"/>
      <c r="H54" s="259"/>
      <c r="I54" s="259"/>
      <c r="J54" s="289"/>
      <c r="K54" s="162"/>
      <c r="L54" s="162"/>
      <c r="M54" s="259"/>
      <c r="N54" s="259"/>
      <c r="O54" s="259"/>
      <c r="P54" s="259"/>
      <c r="Q54" s="162"/>
      <c r="R54" s="291"/>
      <c r="S54" s="292"/>
      <c r="T54" s="292"/>
      <c r="U54" s="292"/>
      <c r="V54" s="162"/>
      <c r="W54" s="162"/>
      <c r="X54" s="162"/>
      <c r="Y54" s="162"/>
      <c r="Z54" s="162"/>
      <c r="AA54" s="162"/>
      <c r="AB54" s="161"/>
      <c r="AC54" s="161"/>
      <c r="AD54" s="161"/>
      <c r="AE54" s="161"/>
      <c r="AF54" s="161"/>
      <c r="AG54" s="161"/>
      <c r="AH54" s="153"/>
      <c r="AI54" s="153"/>
      <c r="AJ54" s="153"/>
      <c r="AK54" s="153"/>
      <c r="AL54" s="153"/>
      <c r="AM54" s="153"/>
      <c r="AN54" s="157"/>
      <c r="AO54" s="161"/>
      <c r="AP54" s="161"/>
      <c r="AQ54" s="156"/>
      <c r="AR54" s="160"/>
      <c r="AS54" s="160"/>
      <c r="AT54" s="161"/>
      <c r="AU54" s="161"/>
      <c r="AV54" s="161"/>
      <c r="AW54" s="161"/>
      <c r="AX54" s="161"/>
      <c r="AY54" s="161"/>
      <c r="AZ54" s="161"/>
      <c r="BA54" s="161"/>
      <c r="BB54" s="161"/>
      <c r="BY54" s="337"/>
      <c r="BZ54" s="337">
        <f t="shared" si="1"/>
        <v>47</v>
      </c>
    </row>
    <row r="55" spans="1:78" ht="15">
      <c r="A55" s="166" t="str">
        <f>Leyendas!$C$2</f>
        <v>Bolivia</v>
      </c>
      <c r="B55" s="166">
        <f>Leyendas!$K$2</f>
        <v>2020</v>
      </c>
      <c r="C55" s="158">
        <v>48</v>
      </c>
      <c r="D55" s="154"/>
      <c r="E55" s="154"/>
      <c r="F55" s="154"/>
      <c r="G55" s="153"/>
      <c r="H55" s="153"/>
      <c r="I55" s="153"/>
      <c r="J55" s="290"/>
      <c r="K55" s="152"/>
      <c r="L55" s="153"/>
      <c r="M55" s="153"/>
      <c r="N55" s="153"/>
      <c r="O55" s="153"/>
      <c r="P55" s="153"/>
      <c r="Q55" s="153"/>
      <c r="R55" s="293"/>
      <c r="S55" s="293"/>
      <c r="T55" s="293"/>
      <c r="U55" s="29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1"/>
      <c r="AR55" s="150"/>
      <c r="AS55" s="150"/>
      <c r="AT55" s="161"/>
      <c r="AU55" s="161"/>
      <c r="AV55" s="161"/>
      <c r="AW55" s="161"/>
      <c r="AX55" s="161"/>
      <c r="AY55" s="161"/>
      <c r="AZ55" s="161"/>
      <c r="BA55" s="161"/>
      <c r="BB55" s="161"/>
      <c r="BY55" s="337"/>
      <c r="BZ55" s="337">
        <f t="shared" si="1"/>
        <v>48</v>
      </c>
    </row>
    <row r="56" spans="1:78" ht="15">
      <c r="A56" s="166" t="str">
        <f>Leyendas!$C$2</f>
        <v>Bolivia</v>
      </c>
      <c r="B56" s="166">
        <f>Leyendas!$K$2</f>
        <v>2020</v>
      </c>
      <c r="C56" s="158">
        <v>49</v>
      </c>
      <c r="D56" s="154"/>
      <c r="E56" s="154"/>
      <c r="F56" s="154"/>
      <c r="G56" s="153"/>
      <c r="H56" s="153"/>
      <c r="I56" s="153"/>
      <c r="J56" s="290"/>
      <c r="K56" s="152"/>
      <c r="L56" s="153"/>
      <c r="M56" s="153"/>
      <c r="N56" s="153"/>
      <c r="O56" s="153"/>
      <c r="P56" s="153"/>
      <c r="Q56" s="153"/>
      <c r="R56" s="293"/>
      <c r="S56" s="293"/>
      <c r="T56" s="293"/>
      <c r="U56" s="293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  <c r="AO56" s="153"/>
      <c r="AP56" s="153"/>
      <c r="AQ56" s="151"/>
      <c r="AR56" s="150"/>
      <c r="AS56" s="150"/>
      <c r="AT56" s="161"/>
      <c r="AU56" s="161"/>
      <c r="AV56" s="161"/>
      <c r="AW56" s="161"/>
      <c r="AX56" s="161"/>
      <c r="AY56" s="161"/>
      <c r="AZ56" s="161"/>
      <c r="BA56" s="161"/>
      <c r="BB56" s="161"/>
      <c r="BY56" s="337"/>
      <c r="BZ56" s="337">
        <f t="shared" si="1"/>
        <v>49</v>
      </c>
    </row>
    <row r="57" spans="1:78" ht="15">
      <c r="A57" s="166" t="str">
        <f>Leyendas!$C$2</f>
        <v>Bolivia</v>
      </c>
      <c r="B57" s="166">
        <f>Leyendas!$K$2</f>
        <v>2020</v>
      </c>
      <c r="C57" s="158">
        <v>50</v>
      </c>
      <c r="D57" s="154"/>
      <c r="E57" s="154"/>
      <c r="F57" s="154"/>
      <c r="G57" s="153"/>
      <c r="H57" s="153"/>
      <c r="I57" s="153"/>
      <c r="J57" s="290"/>
      <c r="K57" s="152"/>
      <c r="L57" s="153"/>
      <c r="M57" s="153"/>
      <c r="N57" s="153"/>
      <c r="O57" s="153"/>
      <c r="P57" s="153"/>
      <c r="Q57" s="153"/>
      <c r="R57" s="293"/>
      <c r="S57" s="293"/>
      <c r="T57" s="293"/>
      <c r="U57" s="29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1"/>
      <c r="AR57" s="150"/>
      <c r="AS57" s="150"/>
      <c r="AT57" s="161"/>
      <c r="AU57" s="161"/>
      <c r="AV57" s="161"/>
      <c r="AW57" s="161"/>
      <c r="AX57" s="161"/>
      <c r="AY57" s="161"/>
      <c r="AZ57" s="161"/>
      <c r="BA57" s="161"/>
      <c r="BB57" s="161"/>
      <c r="BY57" s="337"/>
      <c r="BZ57" s="337">
        <f t="shared" si="1"/>
        <v>50</v>
      </c>
    </row>
    <row r="58" spans="1:78" ht="15">
      <c r="A58" s="166" t="str">
        <f>Leyendas!$C$2</f>
        <v>Bolivia</v>
      </c>
      <c r="B58" s="166">
        <f>Leyendas!$K$2</f>
        <v>2020</v>
      </c>
      <c r="C58" s="158">
        <v>51</v>
      </c>
      <c r="D58" s="154"/>
      <c r="E58" s="154"/>
      <c r="F58" s="154"/>
      <c r="G58" s="153"/>
      <c r="H58" s="153"/>
      <c r="I58" s="153"/>
      <c r="J58" s="290"/>
      <c r="K58" s="152"/>
      <c r="L58" s="153"/>
      <c r="M58" s="153"/>
      <c r="N58" s="153"/>
      <c r="O58" s="153"/>
      <c r="P58" s="153"/>
      <c r="Q58" s="153"/>
      <c r="R58" s="293"/>
      <c r="S58" s="293"/>
      <c r="T58" s="293"/>
      <c r="U58" s="29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1"/>
      <c r="AR58" s="150"/>
      <c r="AS58" s="150"/>
      <c r="AT58" s="161"/>
      <c r="AU58" s="161"/>
      <c r="AV58" s="161"/>
      <c r="AW58" s="161"/>
      <c r="AX58" s="161"/>
      <c r="AY58" s="161"/>
      <c r="AZ58" s="161"/>
      <c r="BA58" s="161"/>
      <c r="BB58" s="161"/>
      <c r="BY58" s="337"/>
      <c r="BZ58" s="337">
        <f t="shared" si="1"/>
        <v>51</v>
      </c>
    </row>
    <row r="59" spans="1:78" ht="15">
      <c r="A59" s="166" t="str">
        <f>Leyendas!$C$2</f>
        <v>Bolivia</v>
      </c>
      <c r="B59" s="166">
        <f>Leyendas!$K$2</f>
        <v>2020</v>
      </c>
      <c r="C59" s="158">
        <v>52</v>
      </c>
      <c r="D59" s="154"/>
      <c r="E59" s="154"/>
      <c r="F59" s="154"/>
      <c r="G59" s="153"/>
      <c r="H59" s="153"/>
      <c r="I59" s="153"/>
      <c r="J59" s="290"/>
      <c r="K59" s="152"/>
      <c r="L59" s="153"/>
      <c r="M59" s="153"/>
      <c r="N59" s="153"/>
      <c r="O59" s="153"/>
      <c r="P59" s="153"/>
      <c r="Q59" s="153"/>
      <c r="R59" s="293"/>
      <c r="S59" s="293"/>
      <c r="T59" s="293"/>
      <c r="U59" s="29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1"/>
      <c r="AR59" s="150"/>
      <c r="AS59" s="150"/>
      <c r="AT59" s="161"/>
      <c r="AU59" s="161"/>
      <c r="AV59" s="161"/>
      <c r="AW59" s="161"/>
      <c r="AX59" s="161"/>
      <c r="AY59" s="161"/>
      <c r="AZ59" s="161"/>
      <c r="BA59" s="161"/>
      <c r="BB59" s="161"/>
      <c r="BY59" s="337"/>
      <c r="BZ59" s="337">
        <f t="shared" si="1"/>
        <v>52</v>
      </c>
    </row>
  </sheetData>
  <protectedRanges>
    <protectedRange sqref="G55:AP59" name="Rango1"/>
    <protectedRange sqref="C4" name="Datos_1"/>
    <protectedRange sqref="G8:Q54" name="Rango1_5_5"/>
    <protectedRange sqref="R8:AA54" name="Rango1_5_7"/>
    <protectedRange sqref="AB8:AM54" name="Rango1_5_9"/>
    <protectedRange sqref="AN16:AS54" name="Rango1_5_10"/>
    <protectedRange sqref="AT9" name="Rango1_5_1"/>
    <protectedRange sqref="AN8:AS15" name="Rango1_5_10_2_2"/>
  </protectedRanges>
  <mergeCells count="22">
    <mergeCell ref="G4:L4"/>
    <mergeCell ref="AN4:AO4"/>
    <mergeCell ref="V5:AA5"/>
    <mergeCell ref="AN5:AS5"/>
    <mergeCell ref="D5:L5"/>
    <mergeCell ref="AB5:AG5"/>
    <mergeCell ref="V4:W4"/>
    <mergeCell ref="M5:P5"/>
    <mergeCell ref="Q5:T5"/>
    <mergeCell ref="AH5:AM5"/>
    <mergeCell ref="BA6:BA7"/>
    <mergeCell ref="BB6:BB7"/>
    <mergeCell ref="AT5:BB5"/>
    <mergeCell ref="AB4:AG4"/>
    <mergeCell ref="Q4:R4"/>
    <mergeCell ref="AY6:AY7"/>
    <mergeCell ref="AZ6:AZ7"/>
    <mergeCell ref="AT6:AT7"/>
    <mergeCell ref="AU6:AU7"/>
    <mergeCell ref="AV6:AV7"/>
    <mergeCell ref="AW6:AW7"/>
    <mergeCell ref="AX6:AX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enableFormatConditionsCalculation="0">
    <tabColor theme="5"/>
  </sheetPr>
  <dimension ref="A1:AJ263"/>
  <sheetViews>
    <sheetView zoomScale="90" zoomScaleNormal="90" zoomScalePageLayoutView="90" workbookViewId="0"/>
  </sheetViews>
  <sheetFormatPr baseColWidth="10" defaultColWidth="9.1640625" defaultRowHeight="14" x14ac:dyDescent="0"/>
  <cols>
    <col min="1" max="1" width="6" style="167" customWidth="1"/>
    <col min="2" max="2" width="3.83203125" style="167" customWidth="1"/>
    <col min="3" max="3" width="6.83203125" style="168" customWidth="1"/>
    <col min="4" max="5" width="6.83203125" style="191" customWidth="1"/>
    <col min="6" max="6" width="6.5" style="167" customWidth="1"/>
    <col min="7" max="7" width="4.5" style="167" customWidth="1"/>
    <col min="8" max="17" width="6.6640625" style="85" customWidth="1"/>
    <col min="18" max="19" width="4.5" style="86" customWidth="1"/>
    <col min="20" max="20" width="3" style="167" customWidth="1"/>
    <col min="21" max="21" width="4.5" style="167" customWidth="1"/>
    <col min="22" max="26" width="4.5" style="86" customWidth="1"/>
    <col min="27" max="16384" width="9.1640625" style="167"/>
  </cols>
  <sheetData>
    <row r="1" spans="1:28">
      <c r="C1" s="491" t="str">
        <f>Leyendas!$C$11</f>
        <v>Hospital MP - Vigilancia centinela de IRAG 
Número de casos IRAG por semana epidemiológica. 2019 - 2020, Mes: 2020-05</v>
      </c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  <c r="Q1" s="491"/>
      <c r="R1" s="491"/>
      <c r="S1" s="491"/>
      <c r="T1" s="491"/>
      <c r="U1" s="491"/>
      <c r="V1" s="491"/>
      <c r="W1" s="491"/>
      <c r="X1" s="491"/>
      <c r="Y1" s="491"/>
      <c r="Z1" s="491"/>
      <c r="AA1" s="491"/>
      <c r="AB1" s="491"/>
    </row>
    <row r="2" spans="1:28">
      <c r="A2" s="81"/>
      <c r="B2" s="81"/>
      <c r="C2" s="174"/>
      <c r="D2" s="175"/>
      <c r="E2" s="175"/>
      <c r="F2" s="81"/>
      <c r="G2" s="490"/>
      <c r="H2" s="490"/>
      <c r="I2" s="490"/>
      <c r="J2" s="490"/>
      <c r="K2" s="490"/>
      <c r="L2" s="490"/>
      <c r="M2" s="92"/>
      <c r="N2" s="490"/>
      <c r="O2" s="490"/>
      <c r="P2" s="490"/>
      <c r="Q2" s="490"/>
      <c r="R2" s="490"/>
      <c r="S2" s="490"/>
      <c r="T2" s="81"/>
      <c r="U2" s="490"/>
      <c r="V2" s="490"/>
      <c r="W2" s="490"/>
      <c r="X2" s="490"/>
      <c r="Y2" s="490"/>
      <c r="Z2" s="490"/>
    </row>
    <row r="3" spans="1:28">
      <c r="A3" s="12"/>
      <c r="B3" s="12"/>
      <c r="C3" s="12"/>
      <c r="D3" s="93"/>
      <c r="E3" s="93"/>
      <c r="F3" s="13"/>
      <c r="G3" s="81"/>
      <c r="H3" s="94"/>
      <c r="I3" s="94"/>
      <c r="J3" s="94"/>
      <c r="K3" s="94"/>
      <c r="L3" s="94"/>
      <c r="M3" s="92"/>
      <c r="N3" s="92"/>
      <c r="O3" s="94"/>
      <c r="P3" s="94"/>
      <c r="Q3" s="94"/>
      <c r="R3" s="94"/>
      <c r="S3" s="94"/>
      <c r="T3" s="81"/>
      <c r="U3" s="81"/>
      <c r="V3" s="94"/>
      <c r="W3" s="94"/>
      <c r="X3" s="94"/>
      <c r="Y3" s="94"/>
      <c r="Z3" s="94"/>
    </row>
    <row r="4" spans="1:28">
      <c r="A4" s="174"/>
      <c r="B4" s="174"/>
      <c r="C4" s="174"/>
      <c r="D4" s="175"/>
      <c r="E4" s="175"/>
      <c r="F4" s="81"/>
      <c r="G4" s="81"/>
      <c r="H4" s="95"/>
      <c r="I4" s="95"/>
      <c r="J4" s="95"/>
      <c r="K4" s="95"/>
      <c r="L4" s="95"/>
      <c r="M4" s="92"/>
      <c r="N4" s="92"/>
      <c r="O4" s="96"/>
      <c r="P4" s="96"/>
      <c r="Q4" s="96"/>
      <c r="R4" s="97"/>
      <c r="S4" s="97"/>
      <c r="T4" s="81"/>
      <c r="U4" s="81"/>
      <c r="V4" s="97"/>
      <c r="W4" s="97"/>
      <c r="X4" s="97"/>
      <c r="Y4" s="97"/>
      <c r="Z4" s="97"/>
    </row>
    <row r="5" spans="1:28">
      <c r="A5" s="174"/>
      <c r="B5" s="174"/>
      <c r="C5" s="174"/>
      <c r="D5" s="175"/>
      <c r="E5" s="175"/>
      <c r="F5" s="81"/>
      <c r="G5" s="81"/>
      <c r="H5" s="95"/>
      <c r="I5" s="95"/>
      <c r="J5" s="95"/>
      <c r="K5" s="95"/>
      <c r="L5" s="95"/>
      <c r="M5" s="92"/>
      <c r="N5" s="92"/>
      <c r="O5" s="96"/>
      <c r="P5" s="96"/>
      <c r="Q5" s="96"/>
      <c r="R5" s="97"/>
      <c r="S5" s="97"/>
      <c r="T5" s="81"/>
      <c r="U5" s="81"/>
      <c r="V5" s="97"/>
      <c r="W5" s="97"/>
      <c r="X5" s="97"/>
      <c r="Y5" s="97"/>
      <c r="Z5" s="97"/>
    </row>
    <row r="6" spans="1:28">
      <c r="A6" s="174"/>
      <c r="B6" s="174"/>
      <c r="C6" s="174"/>
      <c r="D6" s="175"/>
      <c r="E6" s="175"/>
      <c r="F6" s="81"/>
      <c r="G6" s="81"/>
      <c r="H6" s="95"/>
      <c r="I6" s="95"/>
      <c r="J6" s="95"/>
      <c r="K6" s="95"/>
      <c r="L6" s="95"/>
      <c r="M6" s="92"/>
      <c r="N6" s="92"/>
      <c r="O6" s="96"/>
      <c r="P6" s="96"/>
      <c r="Q6" s="96"/>
      <c r="R6" s="97"/>
      <c r="S6" s="97"/>
      <c r="T6" s="81"/>
      <c r="U6" s="81"/>
      <c r="V6" s="97"/>
      <c r="W6" s="97"/>
      <c r="X6" s="97"/>
      <c r="Y6" s="97"/>
      <c r="Z6" s="97"/>
    </row>
    <row r="7" spans="1:28">
      <c r="A7" s="174"/>
      <c r="B7" s="174"/>
      <c r="C7" s="174"/>
      <c r="D7" s="175"/>
      <c r="E7" s="175"/>
      <c r="F7" s="81"/>
      <c r="G7" s="81"/>
      <c r="H7" s="95"/>
      <c r="I7" s="95"/>
      <c r="J7" s="95"/>
      <c r="K7" s="95"/>
      <c r="L7" s="95"/>
      <c r="M7" s="92"/>
      <c r="N7" s="92"/>
      <c r="O7" s="96"/>
      <c r="P7" s="96"/>
      <c r="Q7" s="96"/>
      <c r="R7" s="97"/>
      <c r="S7" s="97"/>
      <c r="T7" s="81"/>
      <c r="U7" s="81"/>
      <c r="V7" s="97"/>
      <c r="W7" s="97"/>
      <c r="X7" s="97"/>
      <c r="Y7" s="97"/>
      <c r="Z7" s="97"/>
    </row>
    <row r="8" spans="1:28">
      <c r="A8" s="174"/>
      <c r="B8" s="174"/>
      <c r="C8" s="174"/>
      <c r="D8" s="175"/>
      <c r="E8" s="175"/>
      <c r="F8" s="81"/>
      <c r="G8" s="81"/>
      <c r="H8" s="95"/>
      <c r="I8" s="95"/>
      <c r="J8" s="95"/>
      <c r="K8" s="95"/>
      <c r="L8" s="95"/>
      <c r="M8" s="92"/>
      <c r="N8" s="92"/>
      <c r="O8" s="96"/>
      <c r="P8" s="96"/>
      <c r="Q8" s="96"/>
      <c r="R8" s="97"/>
      <c r="S8" s="97"/>
      <c r="T8" s="81"/>
      <c r="U8" s="81"/>
      <c r="V8" s="97"/>
      <c r="W8" s="97"/>
      <c r="X8" s="97"/>
      <c r="Y8" s="97"/>
      <c r="Z8" s="97"/>
    </row>
    <row r="9" spans="1:28">
      <c r="A9" s="174"/>
      <c r="B9" s="174"/>
      <c r="C9" s="174"/>
      <c r="D9" s="175"/>
      <c r="E9" s="175"/>
      <c r="F9" s="81"/>
      <c r="G9" s="81"/>
      <c r="H9" s="95"/>
      <c r="I9" s="95"/>
      <c r="J9" s="95"/>
      <c r="K9" s="95"/>
      <c r="L9" s="95"/>
      <c r="M9" s="92"/>
      <c r="N9" s="92"/>
      <c r="O9" s="96"/>
      <c r="P9" s="96"/>
      <c r="Q9" s="96"/>
      <c r="R9" s="97"/>
      <c r="S9" s="97"/>
      <c r="T9" s="81"/>
      <c r="U9" s="81"/>
      <c r="V9" s="97"/>
      <c r="W9" s="97"/>
      <c r="X9" s="97"/>
      <c r="Y9" s="97"/>
      <c r="Z9" s="97"/>
    </row>
    <row r="10" spans="1:28">
      <c r="A10" s="174"/>
      <c r="B10" s="174"/>
      <c r="C10" s="174"/>
      <c r="D10" s="175"/>
      <c r="E10" s="175"/>
      <c r="F10" s="81"/>
      <c r="G10" s="81"/>
      <c r="H10" s="95"/>
      <c r="I10" s="95"/>
      <c r="J10" s="95"/>
      <c r="K10" s="95"/>
      <c r="L10" s="95"/>
      <c r="M10" s="92"/>
      <c r="N10" s="92"/>
      <c r="O10" s="96"/>
      <c r="P10" s="96"/>
      <c r="Q10" s="96"/>
      <c r="R10" s="97"/>
      <c r="S10" s="97"/>
      <c r="T10" s="81"/>
      <c r="U10" s="81"/>
      <c r="V10" s="97"/>
      <c r="W10" s="97"/>
      <c r="X10" s="97"/>
      <c r="Y10" s="97"/>
      <c r="Z10" s="97"/>
    </row>
    <row r="11" spans="1:28">
      <c r="A11" s="174"/>
      <c r="B11" s="174"/>
      <c r="C11" s="174"/>
      <c r="D11" s="175"/>
      <c r="E11" s="175"/>
      <c r="F11" s="81"/>
      <c r="G11" s="81"/>
      <c r="H11" s="95"/>
      <c r="I11" s="95"/>
      <c r="J11" s="95"/>
      <c r="K11" s="95"/>
      <c r="L11" s="95"/>
      <c r="M11" s="92"/>
      <c r="N11" s="92"/>
      <c r="O11" s="96"/>
      <c r="P11" s="96"/>
      <c r="Q11" s="96"/>
      <c r="R11" s="97"/>
      <c r="S11" s="97"/>
      <c r="T11" s="81"/>
      <c r="U11" s="81"/>
      <c r="V11" s="97"/>
      <c r="W11" s="97"/>
      <c r="X11" s="97"/>
      <c r="Y11" s="97"/>
      <c r="Z11" s="97"/>
    </row>
    <row r="12" spans="1:28">
      <c r="A12" s="174"/>
      <c r="B12" s="174"/>
      <c r="C12" s="174"/>
      <c r="D12" s="175"/>
      <c r="E12" s="175"/>
      <c r="F12" s="81"/>
      <c r="G12" s="81"/>
      <c r="H12" s="95"/>
      <c r="I12" s="95"/>
      <c r="J12" s="95"/>
      <c r="K12" s="95"/>
      <c r="L12" s="95"/>
      <c r="M12" s="92"/>
      <c r="N12" s="92"/>
      <c r="O12" s="96"/>
      <c r="P12" s="96"/>
      <c r="Q12" s="96"/>
      <c r="R12" s="97"/>
      <c r="S12" s="97"/>
      <c r="T12" s="81"/>
      <c r="U12" s="81"/>
      <c r="V12" s="97"/>
      <c r="W12" s="97"/>
      <c r="X12" s="97"/>
      <c r="Y12" s="97"/>
      <c r="Z12" s="97"/>
    </row>
    <row r="13" spans="1:28">
      <c r="A13" s="174"/>
      <c r="B13" s="174"/>
      <c r="C13" s="174"/>
      <c r="D13" s="175"/>
      <c r="E13" s="175"/>
      <c r="F13" s="81"/>
      <c r="G13" s="81"/>
      <c r="H13" s="95"/>
      <c r="I13" s="95"/>
      <c r="J13" s="95"/>
      <c r="K13" s="95"/>
      <c r="L13" s="95"/>
      <c r="M13" s="92"/>
      <c r="N13" s="92"/>
      <c r="O13" s="96"/>
      <c r="P13" s="96"/>
      <c r="Q13" s="96"/>
      <c r="R13" s="97"/>
      <c r="S13" s="97"/>
      <c r="T13" s="81"/>
      <c r="U13" s="81"/>
      <c r="V13" s="97"/>
      <c r="W13" s="97"/>
      <c r="X13" s="97"/>
      <c r="Y13" s="97"/>
      <c r="Z13" s="97"/>
    </row>
    <row r="14" spans="1:28">
      <c r="A14" s="174"/>
      <c r="B14" s="174"/>
      <c r="C14" s="174"/>
      <c r="D14" s="175"/>
      <c r="E14" s="175"/>
      <c r="F14" s="81"/>
      <c r="G14" s="81"/>
      <c r="H14" s="95"/>
      <c r="I14" s="95"/>
      <c r="J14" s="95"/>
      <c r="K14" s="95"/>
      <c r="L14" s="95"/>
      <c r="M14" s="92"/>
      <c r="N14" s="92"/>
      <c r="O14" s="96"/>
      <c r="P14" s="96"/>
      <c r="Q14" s="96"/>
      <c r="R14" s="97"/>
      <c r="S14" s="97"/>
      <c r="T14" s="81"/>
      <c r="U14" s="81"/>
      <c r="V14" s="97"/>
      <c r="W14" s="97"/>
      <c r="X14" s="97"/>
      <c r="Y14" s="97"/>
      <c r="Z14" s="97"/>
    </row>
    <row r="15" spans="1:28">
      <c r="A15" s="174"/>
      <c r="B15" s="174"/>
      <c r="C15" s="174"/>
      <c r="D15" s="175"/>
      <c r="E15" s="175"/>
      <c r="F15" s="81"/>
      <c r="G15" s="81"/>
      <c r="H15" s="95"/>
      <c r="I15" s="95"/>
      <c r="J15" s="95"/>
      <c r="K15" s="95"/>
      <c r="L15" s="95"/>
      <c r="M15" s="92"/>
      <c r="N15" s="92"/>
      <c r="O15" s="96"/>
      <c r="P15" s="96"/>
      <c r="Q15" s="96"/>
      <c r="R15" s="97"/>
      <c r="S15" s="97"/>
      <c r="T15" s="81"/>
      <c r="U15" s="81"/>
      <c r="V15" s="97"/>
      <c r="W15" s="97"/>
      <c r="X15" s="97"/>
      <c r="Y15" s="97"/>
      <c r="Z15" s="97"/>
    </row>
    <row r="16" spans="1:28">
      <c r="A16" s="174"/>
      <c r="B16" s="174"/>
      <c r="C16" s="174"/>
      <c r="D16" s="175"/>
      <c r="E16" s="175"/>
      <c r="F16" s="81"/>
      <c r="G16" s="81"/>
      <c r="H16" s="95"/>
      <c r="I16" s="95"/>
      <c r="J16" s="95"/>
      <c r="K16" s="95"/>
      <c r="L16" s="95"/>
      <c r="M16" s="92"/>
      <c r="N16" s="92"/>
      <c r="O16" s="96"/>
      <c r="P16" s="96"/>
      <c r="Q16" s="96"/>
      <c r="R16" s="97"/>
      <c r="S16" s="97"/>
      <c r="T16" s="81"/>
      <c r="U16" s="81"/>
      <c r="V16" s="97"/>
      <c r="W16" s="97"/>
      <c r="X16" s="97"/>
      <c r="Y16" s="97"/>
      <c r="Z16" s="97"/>
    </row>
    <row r="17" spans="1:28">
      <c r="A17" s="174"/>
      <c r="B17" s="174"/>
      <c r="C17" s="174"/>
      <c r="D17" s="175"/>
      <c r="E17" s="175"/>
      <c r="F17" s="81"/>
      <c r="G17" s="81"/>
      <c r="H17" s="95"/>
      <c r="I17" s="95"/>
      <c r="J17" s="95"/>
      <c r="K17" s="95"/>
      <c r="L17" s="95"/>
      <c r="M17" s="92"/>
      <c r="N17" s="92"/>
      <c r="O17" s="96"/>
      <c r="P17" s="96"/>
      <c r="Q17" s="96"/>
      <c r="R17" s="97"/>
      <c r="S17" s="97"/>
      <c r="T17" s="81"/>
      <c r="U17" s="81"/>
      <c r="V17" s="97"/>
      <c r="W17" s="97"/>
      <c r="X17" s="97"/>
      <c r="Y17" s="97"/>
      <c r="Z17" s="97"/>
    </row>
    <row r="18" spans="1:28">
      <c r="A18" s="174"/>
      <c r="B18" s="174"/>
      <c r="C18" s="174"/>
      <c r="D18" s="175"/>
      <c r="E18" s="175"/>
      <c r="F18" s="81"/>
      <c r="G18" s="81"/>
      <c r="H18" s="95"/>
      <c r="I18" s="95"/>
      <c r="J18" s="95"/>
      <c r="K18" s="95"/>
      <c r="L18" s="95"/>
      <c r="M18" s="92"/>
      <c r="N18" s="92"/>
      <c r="O18" s="96"/>
      <c r="P18" s="96"/>
      <c r="Q18" s="96"/>
      <c r="R18" s="97"/>
      <c r="S18" s="97"/>
      <c r="T18" s="81"/>
      <c r="U18" s="81"/>
      <c r="V18" s="97"/>
      <c r="W18" s="97"/>
      <c r="X18" s="97"/>
      <c r="Y18" s="97"/>
      <c r="Z18" s="97"/>
    </row>
    <row r="19" spans="1:28">
      <c r="A19" s="174"/>
      <c r="B19" s="174"/>
      <c r="C19" s="174"/>
      <c r="D19" s="175"/>
      <c r="E19" s="175"/>
      <c r="F19" s="81"/>
      <c r="G19" s="81"/>
      <c r="H19" s="95"/>
      <c r="I19" s="95"/>
      <c r="J19" s="95"/>
      <c r="K19" s="95"/>
      <c r="L19" s="95"/>
      <c r="M19" s="92"/>
      <c r="N19" s="92"/>
      <c r="O19" s="96"/>
      <c r="P19" s="96"/>
      <c r="Q19" s="96"/>
      <c r="R19" s="97"/>
      <c r="S19" s="97"/>
      <c r="T19" s="81"/>
      <c r="U19" s="81"/>
      <c r="V19" s="97"/>
      <c r="W19" s="97"/>
      <c r="X19" s="97"/>
      <c r="Y19" s="97"/>
      <c r="Z19" s="97"/>
    </row>
    <row r="20" spans="1:28">
      <c r="A20" s="174"/>
      <c r="B20" s="174"/>
      <c r="C20" s="492" t="str">
        <f>Leyendas!C32</f>
        <v>Gráficas - Bolivia - Hospital MP, 2019 - 2020, Mes: 2020-05</v>
      </c>
      <c r="D20" s="492"/>
      <c r="E20" s="492"/>
      <c r="F20" s="492"/>
      <c r="G20" s="492"/>
      <c r="H20" s="492"/>
      <c r="I20" s="492"/>
      <c r="J20" s="492"/>
      <c r="K20" s="492"/>
      <c r="L20" s="492"/>
      <c r="M20" s="492"/>
      <c r="N20" s="492"/>
      <c r="O20" s="492"/>
      <c r="P20" s="492"/>
      <c r="Q20" s="492"/>
      <c r="R20" s="492"/>
      <c r="S20" s="492"/>
      <c r="T20" s="492"/>
      <c r="U20" s="492"/>
      <c r="V20" s="492"/>
      <c r="W20" s="492"/>
      <c r="X20" s="492"/>
      <c r="Y20" s="492"/>
      <c r="Z20" s="492"/>
      <c r="AA20" s="492"/>
      <c r="AB20" s="492"/>
    </row>
    <row r="21" spans="1:28">
      <c r="A21" s="174"/>
      <c r="B21" s="174"/>
      <c r="C21" s="174"/>
      <c r="D21" s="175"/>
      <c r="E21" s="175"/>
      <c r="F21" s="81"/>
      <c r="G21" s="81"/>
      <c r="H21" s="95"/>
      <c r="I21" s="95"/>
      <c r="J21" s="95"/>
      <c r="K21" s="95"/>
      <c r="L21" s="95"/>
      <c r="M21" s="92"/>
      <c r="N21" s="92"/>
      <c r="O21" s="96"/>
      <c r="P21" s="96"/>
      <c r="Q21" s="96"/>
      <c r="R21" s="97"/>
      <c r="S21" s="97"/>
      <c r="T21" s="81"/>
      <c r="U21" s="81"/>
      <c r="V21" s="97"/>
      <c r="W21" s="97"/>
      <c r="X21" s="97"/>
      <c r="Y21" s="97"/>
      <c r="Z21" s="97"/>
    </row>
    <row r="23" spans="1:28">
      <c r="A23" s="81"/>
      <c r="B23" s="81"/>
      <c r="C23" s="174"/>
      <c r="D23" s="175"/>
      <c r="E23" s="175"/>
      <c r="F23" s="81"/>
      <c r="G23" s="490"/>
      <c r="H23" s="490"/>
      <c r="I23" s="490"/>
      <c r="J23" s="490"/>
      <c r="K23" s="490"/>
      <c r="L23" s="490"/>
      <c r="M23" s="92"/>
      <c r="N23" s="490"/>
      <c r="O23" s="490"/>
      <c r="P23" s="490"/>
      <c r="Q23" s="490"/>
      <c r="R23" s="490"/>
      <c r="S23" s="490"/>
      <c r="T23" s="81"/>
      <c r="U23" s="490"/>
      <c r="V23" s="490"/>
      <c r="W23" s="490"/>
      <c r="X23" s="490"/>
      <c r="Y23" s="490"/>
      <c r="Z23" s="490"/>
    </row>
    <row r="24" spans="1:28">
      <c r="A24" s="12"/>
      <c r="B24" s="12"/>
      <c r="C24" s="12"/>
      <c r="D24" s="93"/>
      <c r="E24" s="93"/>
      <c r="F24" s="13"/>
      <c r="G24" s="81"/>
      <c r="H24" s="94"/>
      <c r="I24" s="94"/>
      <c r="J24" s="94"/>
      <c r="K24" s="94"/>
      <c r="L24" s="94"/>
      <c r="M24" s="92"/>
      <c r="N24" s="92"/>
      <c r="O24" s="94"/>
      <c r="P24" s="94"/>
      <c r="Q24" s="94"/>
      <c r="R24" s="94"/>
      <c r="S24" s="94"/>
      <c r="T24" s="81"/>
      <c r="U24" s="81"/>
      <c r="V24" s="94"/>
      <c r="W24" s="94"/>
      <c r="X24" s="94"/>
      <c r="Y24" s="94"/>
      <c r="Z24" s="94"/>
    </row>
    <row r="25" spans="1:28">
      <c r="A25" s="174"/>
      <c r="B25" s="174"/>
      <c r="C25" s="174"/>
      <c r="D25" s="175"/>
      <c r="E25" s="175"/>
      <c r="F25" s="81"/>
      <c r="G25" s="81"/>
      <c r="H25" s="95"/>
      <c r="I25" s="95"/>
      <c r="J25" s="95"/>
      <c r="K25" s="95"/>
      <c r="L25" s="95"/>
      <c r="M25" s="92"/>
      <c r="N25" s="92"/>
      <c r="O25" s="96"/>
      <c r="P25" s="96"/>
      <c r="Q25" s="96"/>
      <c r="R25" s="97"/>
      <c r="S25" s="97"/>
      <c r="T25" s="81"/>
      <c r="U25" s="81"/>
      <c r="V25" s="97"/>
      <c r="W25" s="97"/>
      <c r="X25" s="97"/>
      <c r="Y25" s="97"/>
      <c r="Z25" s="97"/>
    </row>
    <row r="26" spans="1:28">
      <c r="A26" s="174"/>
      <c r="B26" s="174"/>
      <c r="C26" s="174"/>
      <c r="D26" s="175"/>
      <c r="E26" s="175"/>
      <c r="F26" s="81"/>
      <c r="G26" s="81"/>
      <c r="H26" s="95"/>
      <c r="I26" s="95"/>
      <c r="J26" s="95"/>
      <c r="K26" s="95"/>
      <c r="L26" s="95"/>
      <c r="M26" s="92"/>
      <c r="N26" s="92"/>
      <c r="O26" s="96"/>
      <c r="P26" s="96"/>
      <c r="Q26" s="96"/>
      <c r="R26" s="97"/>
      <c r="S26" s="97"/>
      <c r="T26" s="81"/>
      <c r="U26" s="81"/>
      <c r="V26" s="97"/>
      <c r="W26" s="97"/>
      <c r="X26" s="97"/>
      <c r="Y26" s="97"/>
      <c r="Z26" s="97"/>
    </row>
    <row r="27" spans="1:28">
      <c r="A27" s="174"/>
      <c r="B27" s="174"/>
      <c r="C27" s="174"/>
      <c r="D27" s="175"/>
      <c r="E27" s="175"/>
      <c r="F27" s="81"/>
      <c r="G27" s="81"/>
      <c r="H27" s="95"/>
      <c r="I27" s="95"/>
      <c r="J27" s="95"/>
      <c r="K27" s="95"/>
      <c r="L27" s="95"/>
      <c r="M27" s="92"/>
      <c r="N27" s="92"/>
      <c r="O27" s="96"/>
      <c r="P27" s="96"/>
      <c r="Q27" s="96"/>
      <c r="R27" s="97"/>
      <c r="S27" s="97"/>
      <c r="T27" s="81"/>
      <c r="U27" s="81"/>
      <c r="V27" s="97"/>
      <c r="W27" s="97"/>
      <c r="X27" s="97"/>
      <c r="Y27" s="97"/>
      <c r="Z27" s="97"/>
    </row>
    <row r="28" spans="1:28">
      <c r="A28" s="174"/>
      <c r="B28" s="174"/>
      <c r="C28" s="174"/>
      <c r="D28" s="175"/>
      <c r="E28" s="175"/>
      <c r="F28" s="81"/>
      <c r="G28" s="81"/>
      <c r="H28" s="95"/>
      <c r="I28" s="95"/>
      <c r="J28" s="95"/>
      <c r="K28" s="95"/>
      <c r="L28" s="95"/>
      <c r="M28" s="92"/>
      <c r="N28" s="92"/>
      <c r="O28" s="96"/>
      <c r="P28" s="96"/>
      <c r="Q28" s="96"/>
      <c r="R28" s="97"/>
      <c r="S28" s="97"/>
      <c r="T28" s="81"/>
      <c r="U28" s="81"/>
      <c r="V28" s="97"/>
      <c r="W28" s="97"/>
      <c r="X28" s="97"/>
      <c r="Y28" s="97"/>
      <c r="Z28" s="97"/>
    </row>
    <row r="29" spans="1:28">
      <c r="A29" s="174"/>
      <c r="B29" s="174"/>
      <c r="C29" s="174"/>
      <c r="D29" s="175"/>
      <c r="E29" s="175"/>
      <c r="F29" s="81"/>
      <c r="G29" s="81"/>
      <c r="H29" s="95"/>
      <c r="I29" s="95"/>
      <c r="J29" s="95"/>
      <c r="K29" s="95"/>
      <c r="L29" s="95"/>
      <c r="M29" s="92"/>
      <c r="N29" s="92"/>
      <c r="O29" s="96"/>
      <c r="P29" s="96"/>
      <c r="Q29" s="96"/>
      <c r="R29" s="97"/>
      <c r="S29" s="97"/>
      <c r="T29" s="81"/>
      <c r="U29" s="81"/>
      <c r="V29" s="97"/>
      <c r="W29" s="97"/>
      <c r="X29" s="97"/>
      <c r="Y29" s="97"/>
      <c r="Z29" s="97"/>
    </row>
    <row r="30" spans="1:28">
      <c r="A30" s="174"/>
      <c r="B30" s="174"/>
      <c r="C30" s="174"/>
      <c r="D30" s="175"/>
      <c r="E30" s="175"/>
      <c r="F30" s="81"/>
      <c r="G30" s="81"/>
      <c r="H30" s="95"/>
      <c r="I30" s="95"/>
      <c r="J30" s="95"/>
      <c r="K30" s="95"/>
      <c r="L30" s="95"/>
      <c r="M30" s="92"/>
      <c r="N30" s="92"/>
      <c r="O30" s="96"/>
      <c r="P30" s="96"/>
      <c r="Q30" s="96"/>
      <c r="R30" s="97"/>
      <c r="S30" s="97"/>
      <c r="T30" s="81"/>
      <c r="U30" s="81"/>
      <c r="V30" s="97"/>
      <c r="W30" s="97"/>
      <c r="X30" s="97"/>
      <c r="Y30" s="97"/>
      <c r="Z30" s="97"/>
    </row>
    <row r="31" spans="1:28">
      <c r="A31" s="174"/>
      <c r="B31" s="174"/>
      <c r="C31" s="174"/>
      <c r="D31" s="175"/>
      <c r="E31" s="175"/>
      <c r="F31" s="81"/>
      <c r="G31" s="81"/>
      <c r="H31" s="95"/>
      <c r="I31" s="95"/>
      <c r="J31" s="95"/>
      <c r="K31" s="95"/>
      <c r="L31" s="95"/>
      <c r="M31" s="92"/>
      <c r="N31" s="92"/>
      <c r="O31" s="96"/>
      <c r="P31" s="96"/>
      <c r="Q31" s="96"/>
      <c r="R31" s="97"/>
      <c r="S31" s="97"/>
      <c r="T31" s="81"/>
      <c r="U31" s="81"/>
      <c r="V31" s="97"/>
      <c r="W31" s="97"/>
      <c r="X31" s="97"/>
      <c r="Y31" s="97"/>
      <c r="Z31" s="97"/>
    </row>
    <row r="32" spans="1:28">
      <c r="A32" s="174"/>
      <c r="B32" s="174"/>
      <c r="C32" s="174"/>
      <c r="D32" s="175"/>
      <c r="E32" s="175"/>
      <c r="F32" s="81"/>
      <c r="G32" s="81"/>
      <c r="H32" s="95"/>
      <c r="I32" s="95"/>
      <c r="J32" s="95"/>
      <c r="K32" s="95"/>
      <c r="L32" s="95"/>
      <c r="M32" s="92"/>
      <c r="N32" s="92"/>
      <c r="O32" s="96"/>
      <c r="P32" s="96"/>
      <c r="Q32" s="96"/>
      <c r="R32" s="97"/>
      <c r="S32" s="97"/>
      <c r="T32" s="81"/>
      <c r="U32" s="81"/>
      <c r="V32" s="97"/>
      <c r="W32" s="97"/>
      <c r="X32" s="97"/>
      <c r="Y32" s="97"/>
      <c r="Z32" s="97"/>
    </row>
    <row r="33" spans="1:26">
      <c r="A33" s="174"/>
      <c r="B33" s="174"/>
      <c r="C33" s="174"/>
      <c r="D33" s="175"/>
      <c r="E33" s="175"/>
      <c r="F33" s="81"/>
      <c r="G33" s="81"/>
      <c r="H33" s="95"/>
      <c r="I33" s="95"/>
      <c r="J33" s="95"/>
      <c r="K33" s="95"/>
      <c r="L33" s="95"/>
      <c r="M33" s="92"/>
      <c r="N33" s="92"/>
      <c r="O33" s="96"/>
      <c r="P33" s="96"/>
      <c r="Q33" s="96"/>
      <c r="R33" s="97"/>
      <c r="S33" s="97"/>
      <c r="T33" s="81"/>
      <c r="U33" s="81"/>
      <c r="V33" s="97"/>
      <c r="W33" s="97"/>
      <c r="X33" s="97"/>
      <c r="Y33" s="97"/>
      <c r="Z33" s="97"/>
    </row>
    <row r="34" spans="1:26">
      <c r="A34" s="174"/>
      <c r="B34" s="174"/>
      <c r="C34" s="174"/>
      <c r="D34" s="175"/>
      <c r="E34" s="175"/>
      <c r="F34" s="81"/>
      <c r="G34" s="81"/>
      <c r="H34" s="95"/>
      <c r="I34" s="95"/>
      <c r="J34" s="95"/>
      <c r="K34" s="95"/>
      <c r="L34" s="95"/>
      <c r="M34" s="92"/>
      <c r="N34" s="92"/>
      <c r="O34" s="96"/>
      <c r="P34" s="96"/>
      <c r="Q34" s="96"/>
      <c r="R34" s="97"/>
      <c r="S34" s="97"/>
      <c r="T34" s="81"/>
      <c r="U34" s="81"/>
      <c r="V34" s="97"/>
      <c r="W34" s="97"/>
      <c r="X34" s="97"/>
      <c r="Y34" s="97"/>
      <c r="Z34" s="97"/>
    </row>
    <row r="35" spans="1:26">
      <c r="A35" s="174"/>
      <c r="B35" s="174"/>
      <c r="C35" s="174"/>
      <c r="D35" s="175"/>
      <c r="E35" s="175"/>
      <c r="F35" s="81"/>
      <c r="G35" s="81"/>
      <c r="H35" s="95"/>
      <c r="I35" s="95"/>
      <c r="J35" s="95"/>
      <c r="K35" s="95"/>
      <c r="L35" s="95"/>
      <c r="M35" s="92"/>
      <c r="N35" s="92"/>
      <c r="O35" s="96"/>
      <c r="P35" s="96"/>
      <c r="Q35" s="96"/>
      <c r="R35" s="97"/>
      <c r="S35" s="97"/>
      <c r="T35" s="81"/>
      <c r="U35" s="81"/>
      <c r="V35" s="97"/>
      <c r="W35" s="97"/>
      <c r="X35" s="97"/>
      <c r="Y35" s="97"/>
      <c r="Z35" s="97"/>
    </row>
    <row r="36" spans="1:26">
      <c r="A36" s="174"/>
      <c r="B36" s="174"/>
      <c r="C36" s="174"/>
      <c r="D36" s="175"/>
      <c r="E36" s="175"/>
      <c r="F36" s="81"/>
      <c r="G36" s="81"/>
      <c r="H36" s="95"/>
      <c r="I36" s="95"/>
      <c r="J36" s="95"/>
      <c r="K36" s="95"/>
      <c r="L36" s="95"/>
      <c r="M36" s="92"/>
      <c r="N36" s="92"/>
      <c r="O36" s="96"/>
      <c r="P36" s="96"/>
      <c r="Q36" s="96"/>
      <c r="R36" s="97"/>
      <c r="S36" s="97"/>
      <c r="T36" s="81"/>
      <c r="U36" s="81"/>
      <c r="V36" s="97"/>
      <c r="W36" s="97"/>
      <c r="X36" s="97"/>
      <c r="Y36" s="97"/>
      <c r="Z36" s="97"/>
    </row>
    <row r="37" spans="1:26">
      <c r="A37" s="174"/>
      <c r="B37" s="174"/>
      <c r="C37" s="174"/>
      <c r="D37" s="175"/>
      <c r="E37" s="175"/>
      <c r="F37" s="81"/>
      <c r="G37" s="81"/>
      <c r="H37" s="95"/>
      <c r="I37" s="95"/>
      <c r="J37" s="95"/>
      <c r="K37" s="95"/>
      <c r="L37" s="95"/>
      <c r="M37" s="92"/>
      <c r="N37" s="92"/>
      <c r="O37" s="96"/>
      <c r="P37" s="96"/>
      <c r="Q37" s="96"/>
      <c r="R37" s="97"/>
      <c r="S37" s="97"/>
      <c r="T37" s="81"/>
      <c r="U37" s="81"/>
      <c r="V37" s="97"/>
      <c r="W37" s="97"/>
      <c r="X37" s="97"/>
      <c r="Y37" s="97"/>
      <c r="Z37" s="97"/>
    </row>
    <row r="38" spans="1:26">
      <c r="A38" s="174"/>
      <c r="B38" s="174"/>
      <c r="C38" s="174"/>
      <c r="D38" s="175"/>
      <c r="E38" s="175"/>
      <c r="F38" s="81"/>
      <c r="G38" s="81"/>
      <c r="H38" s="95"/>
      <c r="I38" s="95"/>
      <c r="J38" s="95"/>
      <c r="K38" s="95"/>
      <c r="L38" s="95"/>
      <c r="M38" s="92"/>
      <c r="N38" s="92"/>
      <c r="O38" s="96"/>
      <c r="P38" s="96"/>
      <c r="Q38" s="96"/>
      <c r="R38" s="97"/>
      <c r="S38" s="97"/>
      <c r="T38" s="81"/>
      <c r="U38" s="81"/>
      <c r="V38" s="97"/>
      <c r="W38" s="97"/>
      <c r="X38" s="97"/>
      <c r="Y38" s="97"/>
      <c r="Z38" s="97"/>
    </row>
    <row r="39" spans="1:26">
      <c r="A39" s="174"/>
      <c r="B39" s="174"/>
      <c r="C39" s="174"/>
      <c r="D39" s="175"/>
      <c r="E39" s="175"/>
      <c r="F39" s="81"/>
      <c r="G39" s="81"/>
      <c r="H39" s="95"/>
      <c r="I39" s="95"/>
      <c r="J39" s="95"/>
      <c r="K39" s="95"/>
      <c r="L39" s="95"/>
      <c r="M39" s="92"/>
      <c r="N39" s="92"/>
      <c r="O39" s="96"/>
      <c r="P39" s="96"/>
      <c r="Q39" s="96"/>
      <c r="R39" s="97"/>
      <c r="S39" s="97"/>
      <c r="T39" s="81"/>
      <c r="U39" s="81"/>
      <c r="V39" s="97"/>
      <c r="W39" s="97"/>
      <c r="X39" s="97"/>
      <c r="Y39" s="97"/>
      <c r="Z39" s="97"/>
    </row>
    <row r="40" spans="1:26">
      <c r="A40" s="174"/>
      <c r="B40" s="174"/>
      <c r="C40" s="174"/>
      <c r="D40" s="175"/>
      <c r="E40" s="175"/>
      <c r="F40" s="81"/>
      <c r="G40" s="81"/>
      <c r="H40" s="95"/>
      <c r="I40" s="95"/>
      <c r="J40" s="95"/>
      <c r="K40" s="95"/>
      <c r="L40" s="95"/>
      <c r="M40" s="92"/>
      <c r="N40" s="92"/>
      <c r="O40" s="96"/>
      <c r="P40" s="96"/>
      <c r="Q40" s="96"/>
      <c r="R40" s="97"/>
      <c r="S40" s="97"/>
      <c r="T40" s="81"/>
      <c r="U40" s="81"/>
      <c r="V40" s="97"/>
      <c r="W40" s="97"/>
      <c r="X40" s="97"/>
      <c r="Y40" s="97"/>
      <c r="Z40" s="97"/>
    </row>
    <row r="41" spans="1:26">
      <c r="A41" s="174"/>
      <c r="B41" s="174"/>
      <c r="C41" s="174"/>
      <c r="D41" s="175"/>
      <c r="E41" s="175"/>
      <c r="F41" s="81"/>
      <c r="G41" s="81"/>
      <c r="H41" s="95"/>
      <c r="I41" s="95"/>
      <c r="J41" s="95"/>
      <c r="K41" s="95"/>
      <c r="L41" s="95"/>
      <c r="M41" s="92"/>
      <c r="N41" s="92"/>
      <c r="O41" s="96"/>
      <c r="P41" s="96"/>
      <c r="Q41" s="96"/>
      <c r="R41" s="97"/>
      <c r="S41" s="97"/>
      <c r="T41" s="81"/>
      <c r="U41" s="81"/>
      <c r="V41" s="97"/>
      <c r="W41" s="97"/>
      <c r="X41" s="97"/>
      <c r="Y41" s="97"/>
      <c r="Z41" s="97"/>
    </row>
    <row r="42" spans="1:26">
      <c r="A42" s="174"/>
      <c r="B42" s="174"/>
      <c r="C42" s="174"/>
      <c r="D42" s="175"/>
      <c r="E42" s="175"/>
      <c r="F42" s="81"/>
      <c r="G42" s="81"/>
      <c r="H42" s="95"/>
      <c r="I42" s="95"/>
      <c r="J42" s="95"/>
      <c r="K42" s="95"/>
      <c r="L42" s="95"/>
      <c r="M42" s="92"/>
      <c r="N42" s="92"/>
      <c r="O42" s="96"/>
      <c r="P42" s="96"/>
      <c r="Q42" s="96"/>
      <c r="R42" s="97"/>
      <c r="S42" s="97"/>
      <c r="T42" s="81"/>
      <c r="U42" s="81"/>
      <c r="V42" s="97"/>
      <c r="W42" s="97"/>
      <c r="X42" s="97"/>
      <c r="Y42" s="97"/>
      <c r="Z42" s="97"/>
    </row>
    <row r="43" spans="1:26">
      <c r="A43" s="174"/>
      <c r="B43" s="174"/>
      <c r="C43" s="174"/>
      <c r="D43" s="175"/>
      <c r="E43" s="175"/>
      <c r="F43" s="81"/>
      <c r="G43" s="81"/>
      <c r="H43" s="95"/>
      <c r="I43" s="95"/>
      <c r="J43" s="95"/>
      <c r="K43" s="95"/>
      <c r="L43" s="95"/>
      <c r="M43" s="92"/>
      <c r="N43" s="92"/>
      <c r="O43" s="96"/>
      <c r="P43" s="96"/>
      <c r="Q43" s="96"/>
      <c r="R43" s="97"/>
      <c r="S43" s="97"/>
      <c r="T43" s="81"/>
      <c r="U43" s="81"/>
      <c r="V43" s="97"/>
      <c r="W43" s="97"/>
      <c r="X43" s="97"/>
      <c r="Y43" s="97"/>
      <c r="Z43" s="97"/>
    </row>
    <row r="44" spans="1:26">
      <c r="A44" s="174"/>
      <c r="B44" s="174"/>
      <c r="C44" s="174"/>
      <c r="D44" s="175"/>
      <c r="E44" s="175"/>
      <c r="F44" s="81"/>
      <c r="G44" s="81"/>
      <c r="H44" s="95"/>
      <c r="I44" s="95"/>
      <c r="J44" s="95"/>
      <c r="K44" s="95"/>
      <c r="L44" s="95"/>
      <c r="M44" s="92"/>
      <c r="N44" s="92"/>
      <c r="O44" s="96"/>
      <c r="P44" s="96"/>
      <c r="Q44" s="96"/>
      <c r="R44" s="97"/>
      <c r="S44" s="97"/>
      <c r="T44" s="81"/>
      <c r="U44" s="81"/>
      <c r="V44" s="97"/>
      <c r="W44" s="97"/>
      <c r="X44" s="97"/>
      <c r="Y44" s="97"/>
      <c r="Z44" s="97"/>
    </row>
    <row r="45" spans="1:26">
      <c r="A45" s="174"/>
      <c r="B45" s="174"/>
      <c r="C45" s="174"/>
      <c r="D45" s="175"/>
      <c r="E45" s="175"/>
      <c r="F45" s="81"/>
      <c r="G45" s="81"/>
      <c r="H45" s="95"/>
      <c r="I45" s="95"/>
      <c r="J45" s="95"/>
      <c r="K45" s="95"/>
      <c r="L45" s="95"/>
      <c r="M45" s="92"/>
      <c r="N45" s="92"/>
      <c r="O45" s="96"/>
      <c r="P45" s="96"/>
      <c r="Q45" s="96"/>
      <c r="R45" s="97"/>
      <c r="S45" s="97"/>
      <c r="T45" s="81"/>
      <c r="U45" s="81"/>
      <c r="V45" s="97"/>
      <c r="W45" s="97"/>
      <c r="X45" s="97"/>
      <c r="Y45" s="97"/>
      <c r="Z45" s="97"/>
    </row>
    <row r="46" spans="1:26">
      <c r="A46" s="174"/>
      <c r="B46" s="174"/>
      <c r="C46" s="174"/>
      <c r="D46" s="175"/>
      <c r="E46" s="175"/>
      <c r="F46" s="81"/>
      <c r="G46" s="81"/>
      <c r="H46" s="95"/>
      <c r="I46" s="95"/>
      <c r="J46" s="95"/>
      <c r="K46" s="95"/>
      <c r="L46" s="95"/>
      <c r="M46" s="92"/>
      <c r="N46" s="92"/>
      <c r="O46" s="96"/>
      <c r="P46" s="96"/>
      <c r="Q46" s="96"/>
      <c r="R46" s="97"/>
      <c r="S46" s="97"/>
      <c r="T46" s="81"/>
      <c r="U46" s="81"/>
      <c r="V46" s="97"/>
      <c r="W46" s="97"/>
      <c r="X46" s="97"/>
      <c r="Y46" s="97"/>
      <c r="Z46" s="97"/>
    </row>
    <row r="47" spans="1:26">
      <c r="A47" s="174"/>
      <c r="B47" s="174"/>
      <c r="C47" s="174"/>
      <c r="D47" s="175"/>
      <c r="E47" s="175"/>
      <c r="F47" s="81"/>
      <c r="G47" s="81"/>
      <c r="H47" s="95"/>
      <c r="I47" s="95"/>
      <c r="J47" s="95"/>
      <c r="K47" s="95"/>
      <c r="L47" s="95"/>
      <c r="M47" s="92"/>
      <c r="N47" s="92"/>
      <c r="O47" s="96"/>
      <c r="P47" s="96"/>
      <c r="Q47" s="96"/>
      <c r="R47" s="97"/>
      <c r="S47" s="97"/>
      <c r="T47" s="81"/>
      <c r="U47" s="81"/>
      <c r="V47" s="97"/>
      <c r="W47" s="97"/>
      <c r="X47" s="97"/>
      <c r="Y47" s="97"/>
      <c r="Z47" s="97"/>
    </row>
    <row r="48" spans="1:26">
      <c r="A48" s="174"/>
      <c r="B48" s="174"/>
      <c r="C48" s="174"/>
      <c r="D48" s="175"/>
      <c r="E48" s="175"/>
      <c r="F48" s="81"/>
      <c r="G48" s="81"/>
      <c r="H48" s="95"/>
      <c r="I48" s="95"/>
      <c r="J48" s="95"/>
      <c r="K48" s="95"/>
      <c r="L48" s="95"/>
      <c r="M48" s="92"/>
      <c r="N48" s="92"/>
      <c r="O48" s="96"/>
      <c r="P48" s="96"/>
      <c r="Q48" s="96"/>
      <c r="R48" s="97"/>
      <c r="S48" s="97"/>
      <c r="T48" s="81"/>
      <c r="U48" s="81"/>
      <c r="V48" s="97"/>
      <c r="W48" s="97"/>
      <c r="X48" s="97"/>
      <c r="Y48" s="97"/>
      <c r="Z48" s="97"/>
    </row>
    <row r="49" spans="1:26">
      <c r="A49" s="174"/>
      <c r="B49" s="174"/>
      <c r="C49" s="174"/>
      <c r="D49" s="175"/>
      <c r="E49" s="175"/>
      <c r="F49" s="81"/>
      <c r="G49" s="81"/>
      <c r="H49" s="95"/>
      <c r="I49" s="95"/>
      <c r="J49" s="95"/>
      <c r="K49" s="95"/>
      <c r="L49" s="95"/>
      <c r="M49" s="92"/>
      <c r="N49" s="92"/>
      <c r="O49" s="96"/>
      <c r="P49" s="96"/>
      <c r="Q49" s="96"/>
      <c r="R49" s="97"/>
      <c r="S49" s="97"/>
      <c r="T49" s="81"/>
      <c r="U49" s="81"/>
      <c r="V49" s="97"/>
      <c r="W49" s="97"/>
      <c r="X49" s="97"/>
      <c r="Y49" s="97"/>
      <c r="Z49" s="97"/>
    </row>
    <row r="50" spans="1:26">
      <c r="A50" s="174"/>
      <c r="B50" s="174"/>
      <c r="C50" s="174"/>
      <c r="D50" s="175"/>
      <c r="E50" s="175"/>
      <c r="F50" s="81"/>
      <c r="G50" s="81"/>
      <c r="H50" s="95"/>
      <c r="I50" s="95"/>
      <c r="J50" s="95"/>
      <c r="K50" s="95"/>
      <c r="L50" s="95"/>
      <c r="M50" s="92"/>
      <c r="N50" s="92"/>
      <c r="O50" s="96"/>
      <c r="P50" s="96"/>
      <c r="Q50" s="96"/>
      <c r="R50" s="97"/>
      <c r="S50" s="97"/>
      <c r="T50" s="81"/>
      <c r="U50" s="81"/>
      <c r="V50" s="97"/>
      <c r="W50" s="97"/>
      <c r="X50" s="97"/>
      <c r="Y50" s="97"/>
      <c r="Z50" s="97"/>
    </row>
    <row r="51" spans="1:26">
      <c r="A51" s="174"/>
      <c r="B51" s="174"/>
      <c r="C51" s="174"/>
      <c r="D51" s="175"/>
      <c r="E51" s="175"/>
      <c r="F51" s="81"/>
      <c r="G51" s="81"/>
      <c r="H51" s="95"/>
      <c r="I51" s="95"/>
      <c r="J51" s="95"/>
      <c r="K51" s="95"/>
      <c r="L51" s="95"/>
      <c r="M51" s="92"/>
      <c r="N51" s="92"/>
      <c r="O51" s="96"/>
      <c r="P51" s="96"/>
      <c r="Q51" s="96"/>
      <c r="R51" s="97"/>
      <c r="S51" s="97"/>
      <c r="T51" s="81"/>
      <c r="U51" s="81"/>
      <c r="V51" s="97"/>
      <c r="W51" s="97"/>
      <c r="X51" s="97"/>
      <c r="Y51" s="97"/>
      <c r="Z51" s="97"/>
    </row>
    <row r="52" spans="1:26">
      <c r="A52" s="174"/>
      <c r="B52" s="174"/>
      <c r="C52" s="174"/>
      <c r="D52" s="175"/>
      <c r="E52" s="175"/>
      <c r="F52" s="81"/>
      <c r="G52" s="81"/>
      <c r="H52" s="95"/>
      <c r="I52" s="95"/>
      <c r="J52" s="95"/>
      <c r="K52" s="95"/>
      <c r="L52" s="95"/>
      <c r="M52" s="92"/>
      <c r="N52" s="92"/>
      <c r="O52" s="96"/>
      <c r="P52" s="96"/>
      <c r="Q52" s="96"/>
      <c r="R52" s="97"/>
      <c r="S52" s="97"/>
      <c r="T52" s="81"/>
      <c r="U52" s="81"/>
      <c r="V52" s="97"/>
      <c r="W52" s="97"/>
      <c r="X52" s="97"/>
      <c r="Y52" s="97"/>
      <c r="Z52" s="97"/>
    </row>
    <row r="53" spans="1:26">
      <c r="A53" s="174"/>
      <c r="B53" s="174"/>
      <c r="C53" s="174"/>
      <c r="D53" s="175"/>
      <c r="E53" s="175"/>
      <c r="F53" s="81"/>
      <c r="G53" s="81"/>
      <c r="H53" s="95"/>
      <c r="I53" s="95"/>
      <c r="J53" s="95"/>
      <c r="K53" s="95"/>
      <c r="L53" s="95"/>
      <c r="M53" s="92"/>
      <c r="N53" s="92"/>
      <c r="O53" s="96"/>
      <c r="P53" s="96"/>
      <c r="Q53" s="96"/>
      <c r="R53" s="97"/>
      <c r="S53" s="97"/>
      <c r="T53" s="81"/>
      <c r="U53" s="81"/>
      <c r="V53" s="97"/>
      <c r="W53" s="97"/>
      <c r="X53" s="97"/>
      <c r="Y53" s="97"/>
      <c r="Z53" s="97"/>
    </row>
    <row r="54" spans="1:26">
      <c r="A54" s="174"/>
      <c r="B54" s="174"/>
      <c r="C54" s="174"/>
      <c r="D54" s="175"/>
      <c r="E54" s="175"/>
      <c r="F54" s="81"/>
      <c r="G54" s="81"/>
      <c r="H54" s="95"/>
      <c r="I54" s="95"/>
      <c r="J54" s="95"/>
      <c r="K54" s="95"/>
      <c r="L54" s="95"/>
      <c r="M54" s="92"/>
      <c r="N54" s="92"/>
      <c r="O54" s="96"/>
      <c r="P54" s="96"/>
      <c r="Q54" s="96"/>
      <c r="R54" s="97"/>
      <c r="S54" s="97"/>
      <c r="T54" s="81"/>
      <c r="U54" s="81"/>
      <c r="V54" s="97"/>
      <c r="W54" s="97"/>
      <c r="X54" s="97"/>
      <c r="Y54" s="97"/>
      <c r="Z54" s="97"/>
    </row>
    <row r="55" spans="1:26">
      <c r="A55" s="174"/>
      <c r="B55" s="174"/>
      <c r="C55" s="174"/>
      <c r="D55" s="175"/>
      <c r="E55" s="175"/>
      <c r="F55" s="81"/>
      <c r="G55" s="81"/>
      <c r="H55" s="95"/>
      <c r="I55" s="95"/>
      <c r="J55" s="95"/>
      <c r="K55" s="95"/>
      <c r="L55" s="95"/>
      <c r="M55" s="92"/>
      <c r="N55" s="92"/>
      <c r="O55" s="96"/>
      <c r="P55" s="96"/>
      <c r="Q55" s="96"/>
      <c r="R55" s="97"/>
      <c r="S55" s="97"/>
      <c r="T55" s="81"/>
      <c r="U55" s="81"/>
      <c r="V55" s="97"/>
      <c r="W55" s="97"/>
      <c r="X55" s="97"/>
      <c r="Y55" s="97"/>
      <c r="Z55" s="97"/>
    </row>
    <row r="56" spans="1:26">
      <c r="A56" s="174"/>
      <c r="B56" s="174"/>
      <c r="C56" s="174"/>
      <c r="D56" s="175"/>
      <c r="E56" s="175"/>
      <c r="F56" s="81"/>
      <c r="G56" s="81"/>
      <c r="H56" s="95"/>
      <c r="I56" s="95"/>
      <c r="J56" s="95"/>
      <c r="K56" s="95"/>
      <c r="L56" s="95"/>
      <c r="M56" s="92"/>
      <c r="N56" s="92"/>
      <c r="O56" s="96"/>
      <c r="P56" s="96"/>
      <c r="Q56" s="96"/>
      <c r="R56" s="97"/>
      <c r="S56" s="97"/>
      <c r="T56" s="81"/>
      <c r="U56" s="81"/>
      <c r="V56" s="97"/>
      <c r="W56" s="97"/>
      <c r="X56" s="97"/>
      <c r="Y56" s="97"/>
      <c r="Z56" s="97"/>
    </row>
    <row r="57" spans="1:26">
      <c r="A57" s="174"/>
      <c r="B57" s="174"/>
      <c r="C57" s="174"/>
      <c r="D57" s="175"/>
      <c r="E57" s="175"/>
      <c r="F57" s="81"/>
      <c r="G57" s="81"/>
      <c r="H57" s="95"/>
      <c r="I57" s="95"/>
      <c r="J57" s="95"/>
      <c r="K57" s="95"/>
      <c r="L57" s="95"/>
      <c r="M57" s="92"/>
      <c r="N57" s="92"/>
      <c r="O57" s="96"/>
      <c r="P57" s="96"/>
      <c r="Q57" s="96"/>
      <c r="R57" s="97"/>
      <c r="S57" s="97"/>
      <c r="T57" s="81"/>
      <c r="U57" s="81"/>
      <c r="V57" s="97"/>
      <c r="W57" s="97"/>
      <c r="X57" s="97"/>
      <c r="Y57" s="97"/>
      <c r="Z57" s="97"/>
    </row>
    <row r="58" spans="1:26">
      <c r="A58" s="174"/>
      <c r="B58" s="174"/>
      <c r="C58" s="174"/>
      <c r="D58" s="175"/>
      <c r="E58" s="175"/>
      <c r="F58" s="81"/>
      <c r="G58" s="81"/>
      <c r="H58" s="95"/>
      <c r="I58" s="95"/>
      <c r="J58" s="95"/>
      <c r="K58" s="95"/>
      <c r="L58" s="95"/>
      <c r="M58" s="92"/>
      <c r="N58" s="92"/>
      <c r="O58" s="96"/>
      <c r="P58" s="96"/>
      <c r="Q58" s="96"/>
      <c r="R58" s="97"/>
      <c r="S58" s="97"/>
      <c r="T58" s="81"/>
      <c r="U58" s="81"/>
      <c r="V58" s="97"/>
      <c r="W58" s="97"/>
      <c r="X58" s="97"/>
      <c r="Y58" s="97"/>
      <c r="Z58" s="97"/>
    </row>
    <row r="59" spans="1:26">
      <c r="A59" s="174"/>
      <c r="B59" s="174"/>
      <c r="C59" s="174"/>
      <c r="D59" s="175"/>
      <c r="E59" s="175"/>
      <c r="F59" s="81"/>
      <c r="G59" s="81"/>
      <c r="H59" s="95"/>
      <c r="I59" s="95"/>
      <c r="J59" s="95"/>
      <c r="K59" s="95"/>
      <c r="L59" s="95"/>
      <c r="M59" s="92"/>
      <c r="N59" s="92"/>
      <c r="O59" s="96"/>
      <c r="P59" s="96"/>
      <c r="Q59" s="96"/>
      <c r="R59" s="97"/>
      <c r="S59" s="97"/>
      <c r="T59" s="81"/>
      <c r="U59" s="81"/>
      <c r="V59" s="97"/>
      <c r="W59" s="97"/>
      <c r="X59" s="97"/>
      <c r="Y59" s="97"/>
      <c r="Z59" s="97"/>
    </row>
    <row r="60" spans="1:26">
      <c r="A60" s="174"/>
      <c r="B60" s="174"/>
      <c r="C60" s="174"/>
      <c r="D60" s="175"/>
      <c r="E60" s="175"/>
      <c r="F60" s="81"/>
      <c r="G60" s="81"/>
      <c r="H60" s="95"/>
      <c r="I60" s="95"/>
      <c r="J60" s="95"/>
      <c r="K60" s="95"/>
      <c r="L60" s="95"/>
      <c r="M60" s="92"/>
      <c r="N60" s="92"/>
      <c r="O60" s="96"/>
      <c r="P60" s="96"/>
      <c r="Q60" s="96"/>
      <c r="R60" s="97"/>
      <c r="S60" s="97"/>
      <c r="T60" s="81"/>
      <c r="U60" s="81"/>
      <c r="V60" s="97"/>
      <c r="W60" s="97"/>
      <c r="X60" s="97"/>
      <c r="Y60" s="97"/>
      <c r="Z60" s="97"/>
    </row>
    <row r="61" spans="1:26">
      <c r="A61" s="174"/>
      <c r="B61" s="174"/>
      <c r="C61" s="174"/>
      <c r="D61" s="175"/>
      <c r="E61" s="175"/>
      <c r="F61" s="81"/>
      <c r="G61" s="81"/>
      <c r="H61" s="95"/>
      <c r="I61" s="95"/>
      <c r="J61" s="95"/>
      <c r="K61" s="95"/>
      <c r="L61" s="95"/>
      <c r="M61" s="92"/>
      <c r="N61" s="92"/>
      <c r="O61" s="96"/>
      <c r="P61" s="96"/>
      <c r="Q61" s="96"/>
      <c r="R61" s="97"/>
      <c r="S61" s="97"/>
      <c r="T61" s="81"/>
      <c r="U61" s="81"/>
      <c r="V61" s="97"/>
      <c r="W61" s="97"/>
      <c r="X61" s="97"/>
      <c r="Y61" s="97"/>
      <c r="Z61" s="97"/>
    </row>
    <row r="62" spans="1:26">
      <c r="A62" s="174"/>
      <c r="B62" s="174"/>
      <c r="C62" s="174"/>
      <c r="D62" s="175"/>
      <c r="E62" s="175"/>
      <c r="F62" s="81"/>
      <c r="G62" s="81"/>
      <c r="H62" s="95"/>
      <c r="I62" s="95"/>
      <c r="J62" s="95"/>
      <c r="K62" s="95"/>
      <c r="L62" s="95"/>
      <c r="M62" s="92"/>
      <c r="N62" s="92"/>
      <c r="O62" s="96"/>
      <c r="P62" s="96"/>
      <c r="Q62" s="96"/>
      <c r="R62" s="97"/>
      <c r="S62" s="97"/>
      <c r="T62" s="81"/>
      <c r="U62" s="81"/>
      <c r="V62" s="97"/>
      <c r="W62" s="97"/>
      <c r="X62" s="97"/>
      <c r="Y62" s="97"/>
      <c r="Z62" s="97"/>
    </row>
    <row r="63" spans="1:26">
      <c r="A63" s="174"/>
      <c r="B63" s="174"/>
      <c r="C63" s="174"/>
      <c r="D63" s="175"/>
      <c r="E63" s="175"/>
      <c r="F63" s="81"/>
      <c r="G63" s="81"/>
      <c r="H63" s="95"/>
      <c r="I63" s="95"/>
      <c r="J63" s="95"/>
      <c r="K63" s="95"/>
      <c r="L63" s="95"/>
      <c r="M63" s="92"/>
      <c r="N63" s="92"/>
      <c r="O63" s="96"/>
      <c r="P63" s="96"/>
      <c r="Q63" s="96"/>
      <c r="R63" s="97"/>
      <c r="S63" s="97"/>
      <c r="T63" s="81"/>
      <c r="U63" s="81"/>
      <c r="V63" s="97"/>
      <c r="W63" s="97"/>
      <c r="X63" s="97"/>
      <c r="Y63" s="97"/>
      <c r="Z63" s="97"/>
    </row>
    <row r="64" spans="1:26">
      <c r="A64" s="174"/>
      <c r="B64" s="174"/>
      <c r="C64" s="174"/>
      <c r="D64" s="175"/>
      <c r="E64" s="175"/>
      <c r="F64" s="81"/>
      <c r="G64" s="81"/>
      <c r="H64" s="95"/>
      <c r="I64" s="95"/>
      <c r="J64" s="95"/>
      <c r="K64" s="95"/>
      <c r="L64" s="95"/>
      <c r="M64" s="92"/>
      <c r="N64" s="92"/>
      <c r="O64" s="96"/>
      <c r="P64" s="96"/>
      <c r="Q64" s="96"/>
      <c r="R64" s="97"/>
      <c r="S64" s="97"/>
      <c r="T64" s="81"/>
      <c r="U64" s="81"/>
      <c r="V64" s="97"/>
      <c r="W64" s="97"/>
      <c r="X64" s="97"/>
      <c r="Y64" s="97"/>
      <c r="Z64" s="97"/>
    </row>
    <row r="65" spans="1:26">
      <c r="A65" s="174"/>
      <c r="B65" s="174"/>
      <c r="C65" s="174"/>
      <c r="D65" s="175"/>
      <c r="E65" s="175"/>
      <c r="F65" s="81"/>
      <c r="G65" s="81"/>
      <c r="H65" s="95"/>
      <c r="I65" s="95"/>
      <c r="J65" s="95"/>
      <c r="K65" s="95"/>
      <c r="L65" s="95"/>
      <c r="M65" s="92"/>
      <c r="N65" s="92"/>
      <c r="O65" s="96"/>
      <c r="P65" s="96"/>
      <c r="Q65" s="96"/>
      <c r="R65" s="97"/>
      <c r="S65" s="97"/>
      <c r="T65" s="81"/>
      <c r="U65" s="81"/>
      <c r="V65" s="97"/>
      <c r="W65" s="97"/>
      <c r="X65" s="97"/>
      <c r="Y65" s="97"/>
      <c r="Z65" s="97"/>
    </row>
    <row r="66" spans="1:26">
      <c r="A66" s="174"/>
      <c r="B66" s="174"/>
      <c r="C66" s="174"/>
      <c r="D66" s="175"/>
      <c r="E66" s="175"/>
      <c r="F66" s="81"/>
      <c r="G66" s="81"/>
      <c r="H66" s="95"/>
      <c r="I66" s="95"/>
      <c r="J66" s="95"/>
      <c r="K66" s="95"/>
      <c r="L66" s="95"/>
      <c r="M66" s="92"/>
      <c r="N66" s="92"/>
      <c r="O66" s="96"/>
      <c r="P66" s="96"/>
      <c r="Q66" s="96"/>
      <c r="R66" s="97"/>
      <c r="S66" s="97"/>
      <c r="T66" s="81"/>
      <c r="U66" s="81"/>
      <c r="V66" s="97"/>
      <c r="W66" s="97"/>
      <c r="X66" s="97"/>
      <c r="Y66" s="97"/>
      <c r="Z66" s="97"/>
    </row>
    <row r="67" spans="1:26">
      <c r="A67" s="174"/>
      <c r="B67" s="174"/>
      <c r="C67" s="174"/>
      <c r="D67" s="175"/>
      <c r="E67" s="175"/>
      <c r="F67" s="81"/>
      <c r="G67" s="81"/>
      <c r="H67" s="95"/>
      <c r="I67" s="95"/>
      <c r="J67" s="95"/>
      <c r="K67" s="95"/>
      <c r="L67" s="95"/>
      <c r="M67" s="92"/>
      <c r="N67" s="92"/>
      <c r="O67" s="96"/>
      <c r="P67" s="96"/>
      <c r="Q67" s="96"/>
      <c r="R67" s="97"/>
      <c r="S67" s="97"/>
      <c r="T67" s="81"/>
      <c r="U67" s="81"/>
      <c r="V67" s="97"/>
      <c r="W67" s="97"/>
      <c r="X67" s="97"/>
      <c r="Y67" s="97"/>
      <c r="Z67" s="97"/>
    </row>
    <row r="68" spans="1:26">
      <c r="A68" s="174"/>
      <c r="B68" s="174"/>
      <c r="C68" s="174"/>
      <c r="D68" s="175"/>
      <c r="E68" s="175"/>
      <c r="F68" s="81"/>
      <c r="G68" s="81"/>
      <c r="H68" s="95"/>
      <c r="I68" s="95"/>
      <c r="J68" s="95"/>
      <c r="K68" s="95"/>
      <c r="L68" s="95"/>
      <c r="M68" s="92"/>
      <c r="N68" s="92"/>
      <c r="O68" s="96"/>
      <c r="P68" s="96"/>
      <c r="Q68" s="96"/>
      <c r="R68" s="97"/>
      <c r="S68" s="97"/>
      <c r="T68" s="81"/>
      <c r="U68" s="81"/>
      <c r="V68" s="97"/>
      <c r="W68" s="97"/>
      <c r="X68" s="97"/>
      <c r="Y68" s="97"/>
      <c r="Z68" s="97"/>
    </row>
    <row r="69" spans="1:26">
      <c r="A69" s="174"/>
      <c r="B69" s="174"/>
      <c r="C69" s="174"/>
      <c r="D69" s="175"/>
      <c r="E69" s="175"/>
      <c r="F69" s="81"/>
      <c r="G69" s="81"/>
      <c r="H69" s="95"/>
      <c r="I69" s="95"/>
      <c r="J69" s="95"/>
      <c r="K69" s="95"/>
      <c r="L69" s="95"/>
      <c r="M69" s="92"/>
      <c r="N69" s="92"/>
      <c r="O69" s="96"/>
      <c r="P69" s="96"/>
      <c r="Q69" s="96"/>
      <c r="R69" s="97"/>
      <c r="S69" s="97"/>
      <c r="T69" s="81"/>
      <c r="U69" s="81"/>
      <c r="V69" s="97"/>
      <c r="W69" s="97"/>
      <c r="X69" s="97"/>
      <c r="Y69" s="97"/>
      <c r="Z69" s="97"/>
    </row>
    <row r="70" spans="1:26">
      <c r="A70" s="174"/>
      <c r="B70" s="174"/>
      <c r="C70" s="174"/>
      <c r="D70" s="175"/>
      <c r="E70" s="175"/>
      <c r="F70" s="81"/>
      <c r="G70" s="81"/>
      <c r="H70" s="95"/>
      <c r="I70" s="95"/>
      <c r="J70" s="95"/>
      <c r="K70" s="95"/>
      <c r="L70" s="95"/>
      <c r="M70" s="92"/>
      <c r="N70" s="92"/>
      <c r="O70" s="96"/>
      <c r="P70" s="96"/>
      <c r="Q70" s="96"/>
      <c r="R70" s="97"/>
      <c r="S70" s="97"/>
      <c r="T70" s="81"/>
      <c r="U70" s="81"/>
      <c r="V70" s="97"/>
      <c r="W70" s="97"/>
      <c r="X70" s="97"/>
      <c r="Y70" s="97"/>
      <c r="Z70" s="97"/>
    </row>
    <row r="71" spans="1:26">
      <c r="A71" s="174"/>
      <c r="B71" s="174"/>
      <c r="C71" s="174"/>
      <c r="D71" s="175"/>
      <c r="E71" s="175"/>
      <c r="F71" s="81"/>
      <c r="G71" s="81"/>
      <c r="H71" s="95"/>
      <c r="I71" s="95"/>
      <c r="J71" s="95"/>
      <c r="K71" s="95"/>
      <c r="L71" s="95"/>
      <c r="M71" s="92"/>
      <c r="N71" s="92"/>
      <c r="O71" s="96"/>
      <c r="P71" s="96"/>
      <c r="Q71" s="96"/>
      <c r="R71" s="97"/>
      <c r="S71" s="97"/>
      <c r="T71" s="81"/>
      <c r="U71" s="81"/>
      <c r="V71" s="97"/>
      <c r="W71" s="97"/>
      <c r="X71" s="97"/>
      <c r="Y71" s="97"/>
      <c r="Z71" s="97"/>
    </row>
    <row r="72" spans="1:26">
      <c r="A72" s="174"/>
      <c r="B72" s="174"/>
      <c r="C72" s="174"/>
      <c r="D72" s="175"/>
      <c r="E72" s="175"/>
      <c r="F72" s="81"/>
      <c r="G72" s="81"/>
      <c r="H72" s="95"/>
      <c r="I72" s="95"/>
      <c r="J72" s="95"/>
      <c r="K72" s="95"/>
      <c r="L72" s="95"/>
      <c r="M72" s="92"/>
      <c r="N72" s="92"/>
      <c r="O72" s="96"/>
      <c r="P72" s="96"/>
      <c r="Q72" s="96"/>
      <c r="R72" s="97"/>
      <c r="S72" s="97"/>
      <c r="T72" s="81"/>
      <c r="U72" s="81"/>
      <c r="V72" s="97"/>
      <c r="W72" s="97"/>
      <c r="X72" s="97"/>
      <c r="Y72" s="97"/>
      <c r="Z72" s="97"/>
    </row>
    <row r="73" spans="1:26">
      <c r="A73" s="174"/>
      <c r="B73" s="174"/>
      <c r="C73" s="174"/>
      <c r="D73" s="175"/>
      <c r="E73" s="175"/>
      <c r="F73" s="81"/>
      <c r="G73" s="81"/>
      <c r="H73" s="95"/>
      <c r="I73" s="95"/>
      <c r="J73" s="95"/>
      <c r="K73" s="95"/>
      <c r="L73" s="95"/>
      <c r="M73" s="92"/>
      <c r="N73" s="92"/>
      <c r="O73" s="96"/>
      <c r="P73" s="96"/>
      <c r="Q73" s="96"/>
      <c r="R73" s="97"/>
      <c r="S73" s="97"/>
      <c r="T73" s="81"/>
      <c r="U73" s="81"/>
      <c r="V73" s="97"/>
      <c r="W73" s="97"/>
      <c r="X73" s="97"/>
      <c r="Y73" s="97"/>
      <c r="Z73" s="97"/>
    </row>
    <row r="74" spans="1:26">
      <c r="A74" s="174"/>
      <c r="B74" s="174"/>
      <c r="C74" s="174"/>
      <c r="D74" s="175"/>
      <c r="E74" s="175"/>
      <c r="F74" s="81"/>
      <c r="G74" s="81"/>
      <c r="H74" s="95"/>
      <c r="I74" s="95"/>
      <c r="J74" s="95"/>
      <c r="K74" s="95"/>
      <c r="L74" s="95"/>
      <c r="M74" s="92"/>
      <c r="N74" s="92"/>
      <c r="O74" s="96"/>
      <c r="P74" s="96"/>
      <c r="Q74" s="96"/>
      <c r="R74" s="97"/>
      <c r="S74" s="97"/>
      <c r="T74" s="81"/>
      <c r="U74" s="81"/>
      <c r="V74" s="97"/>
      <c r="W74" s="97"/>
      <c r="X74" s="97"/>
      <c r="Y74" s="97"/>
      <c r="Z74" s="97"/>
    </row>
    <row r="75" spans="1:26">
      <c r="A75" s="174"/>
      <c r="B75" s="174"/>
      <c r="C75" s="174"/>
      <c r="D75" s="175"/>
      <c r="E75" s="175"/>
      <c r="F75" s="81"/>
      <c r="G75" s="81"/>
      <c r="H75" s="95"/>
      <c r="I75" s="95"/>
      <c r="J75" s="95"/>
      <c r="K75" s="95"/>
      <c r="L75" s="95"/>
      <c r="M75" s="92"/>
      <c r="N75" s="92"/>
      <c r="O75" s="96"/>
      <c r="P75" s="96"/>
      <c r="Q75" s="96"/>
      <c r="R75" s="97"/>
      <c r="S75" s="97"/>
      <c r="T75" s="81"/>
      <c r="U75" s="81"/>
      <c r="V75" s="97"/>
      <c r="W75" s="97"/>
      <c r="X75" s="97"/>
      <c r="Y75" s="97"/>
      <c r="Z75" s="97"/>
    </row>
    <row r="76" spans="1:26">
      <c r="A76" s="174"/>
      <c r="B76" s="174"/>
      <c r="C76" s="174"/>
      <c r="D76" s="175"/>
      <c r="E76" s="175"/>
      <c r="F76" s="81"/>
      <c r="G76" s="81"/>
      <c r="H76" s="95"/>
      <c r="I76" s="95"/>
      <c r="J76" s="95"/>
      <c r="K76" s="95"/>
      <c r="L76" s="95"/>
      <c r="M76" s="92"/>
      <c r="N76" s="92"/>
      <c r="O76" s="96"/>
      <c r="P76" s="96"/>
      <c r="Q76" s="96"/>
      <c r="R76" s="97"/>
      <c r="S76" s="97"/>
      <c r="T76" s="81"/>
      <c r="U76" s="81"/>
      <c r="V76" s="97"/>
      <c r="W76" s="97"/>
      <c r="X76" s="97"/>
      <c r="Y76" s="97"/>
      <c r="Z76" s="97"/>
    </row>
    <row r="77" spans="1:26">
      <c r="A77" s="174"/>
      <c r="B77" s="174"/>
      <c r="C77" s="174"/>
      <c r="D77" s="175"/>
      <c r="E77" s="175"/>
      <c r="F77" s="81"/>
      <c r="G77" s="81"/>
      <c r="H77" s="95"/>
      <c r="I77" s="95"/>
      <c r="J77" s="95"/>
      <c r="K77" s="95"/>
      <c r="L77" s="95"/>
      <c r="M77" s="92"/>
      <c r="N77" s="92"/>
      <c r="O77" s="96"/>
      <c r="P77" s="96"/>
      <c r="Q77" s="96"/>
      <c r="R77" s="97"/>
      <c r="S77" s="97"/>
      <c r="T77" s="81"/>
      <c r="U77" s="81"/>
      <c r="V77" s="97"/>
      <c r="W77" s="97"/>
      <c r="X77" s="97"/>
      <c r="Y77" s="97"/>
      <c r="Z77" s="97"/>
    </row>
    <row r="78" spans="1:26">
      <c r="A78" s="174"/>
      <c r="B78" s="174"/>
      <c r="C78" s="174"/>
      <c r="D78" s="175"/>
      <c r="E78" s="175"/>
      <c r="F78" s="81"/>
      <c r="G78" s="81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88"/>
      <c r="S78" s="88"/>
      <c r="T78" s="81"/>
      <c r="U78" s="81"/>
      <c r="V78" s="88"/>
      <c r="W78" s="88"/>
      <c r="X78" s="88"/>
      <c r="Y78" s="88"/>
      <c r="Z78" s="88"/>
    </row>
    <row r="79" spans="1:26">
      <c r="A79" s="174"/>
      <c r="B79" s="174"/>
      <c r="C79" s="174"/>
      <c r="D79" s="175"/>
      <c r="E79" s="175"/>
      <c r="F79" s="81"/>
      <c r="G79" s="81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88"/>
      <c r="S79" s="88"/>
      <c r="T79" s="81"/>
      <c r="U79" s="81"/>
      <c r="V79" s="88"/>
      <c r="W79" s="88"/>
      <c r="X79" s="88"/>
      <c r="Y79" s="88"/>
      <c r="Z79" s="88"/>
    </row>
    <row r="80" spans="1:26">
      <c r="A80" s="174"/>
      <c r="B80" s="174"/>
      <c r="C80" s="174"/>
      <c r="D80" s="175"/>
      <c r="E80" s="175"/>
      <c r="F80" s="81"/>
      <c r="G80" s="81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88"/>
      <c r="S80" s="88"/>
      <c r="T80" s="81"/>
      <c r="U80" s="81"/>
      <c r="V80" s="88"/>
      <c r="W80" s="88"/>
      <c r="X80" s="88"/>
      <c r="Y80" s="88"/>
      <c r="Z80" s="88"/>
    </row>
    <row r="81" spans="1:26">
      <c r="A81" s="174"/>
      <c r="B81" s="174"/>
      <c r="C81" s="174"/>
      <c r="D81" s="175"/>
      <c r="E81" s="175"/>
      <c r="F81" s="81"/>
      <c r="G81" s="81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88"/>
      <c r="S81" s="88"/>
      <c r="T81" s="81"/>
      <c r="U81" s="81"/>
      <c r="V81" s="88"/>
      <c r="W81" s="88"/>
      <c r="X81" s="88"/>
      <c r="Y81" s="88"/>
      <c r="Z81" s="88"/>
    </row>
    <row r="82" spans="1:26">
      <c r="A82" s="174"/>
      <c r="B82" s="174"/>
      <c r="C82" s="174"/>
      <c r="D82" s="175"/>
      <c r="E82" s="175"/>
      <c r="F82" s="81"/>
      <c r="G82" s="81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88"/>
      <c r="S82" s="88"/>
      <c r="T82" s="81"/>
      <c r="U82" s="81"/>
      <c r="V82" s="88"/>
      <c r="W82" s="88"/>
      <c r="X82" s="88"/>
      <c r="Y82" s="88"/>
      <c r="Z82" s="88"/>
    </row>
    <row r="83" spans="1:26">
      <c r="A83" s="174"/>
      <c r="B83" s="174"/>
      <c r="C83" s="174"/>
      <c r="D83" s="175"/>
      <c r="E83" s="175"/>
      <c r="F83" s="81"/>
      <c r="G83" s="81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88"/>
      <c r="S83" s="88"/>
      <c r="T83" s="81"/>
      <c r="U83" s="81"/>
      <c r="V83" s="88"/>
      <c r="W83" s="88"/>
      <c r="X83" s="88"/>
      <c r="Y83" s="88"/>
      <c r="Z83" s="88"/>
    </row>
    <row r="84" spans="1:26">
      <c r="A84" s="174"/>
      <c r="B84" s="174"/>
      <c r="C84" s="174"/>
      <c r="D84" s="175"/>
      <c r="E84" s="175"/>
      <c r="F84" s="81"/>
      <c r="G84" s="81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88"/>
      <c r="S84" s="88"/>
      <c r="T84" s="81"/>
      <c r="U84" s="81"/>
      <c r="V84" s="88"/>
      <c r="W84" s="88"/>
      <c r="X84" s="88"/>
      <c r="Y84" s="88"/>
      <c r="Z84" s="88"/>
    </row>
    <row r="85" spans="1:26">
      <c r="A85" s="174"/>
      <c r="B85" s="174"/>
      <c r="C85" s="174"/>
      <c r="D85" s="175"/>
      <c r="E85" s="175"/>
      <c r="F85" s="81"/>
      <c r="G85" s="81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88"/>
      <c r="S85" s="88"/>
      <c r="T85" s="81"/>
      <c r="U85" s="81"/>
      <c r="V85" s="88"/>
      <c r="W85" s="88"/>
      <c r="X85" s="88"/>
      <c r="Y85" s="88"/>
      <c r="Z85" s="88"/>
    </row>
    <row r="86" spans="1:26">
      <c r="A86" s="174"/>
      <c r="B86" s="174"/>
      <c r="C86" s="174"/>
      <c r="D86" s="175"/>
      <c r="E86" s="175"/>
      <c r="F86" s="81"/>
      <c r="G86" s="81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88"/>
      <c r="S86" s="88"/>
      <c r="T86" s="81"/>
      <c r="U86" s="81"/>
      <c r="V86" s="88"/>
      <c r="W86" s="88"/>
      <c r="X86" s="88"/>
      <c r="Y86" s="88"/>
      <c r="Z86" s="88"/>
    </row>
    <row r="87" spans="1:26">
      <c r="A87" s="174"/>
      <c r="B87" s="174"/>
      <c r="C87" s="174"/>
      <c r="D87" s="175"/>
      <c r="E87" s="175"/>
      <c r="F87" s="81"/>
      <c r="G87" s="81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88"/>
      <c r="S87" s="88"/>
      <c r="T87" s="81"/>
      <c r="U87" s="81"/>
      <c r="V87" s="88"/>
      <c r="W87" s="88"/>
      <c r="X87" s="88"/>
      <c r="Y87" s="88"/>
      <c r="Z87" s="88"/>
    </row>
    <row r="88" spans="1:26">
      <c r="A88" s="174"/>
      <c r="B88" s="174"/>
      <c r="C88" s="174"/>
      <c r="D88" s="175"/>
      <c r="E88" s="175"/>
      <c r="F88" s="81"/>
      <c r="G88" s="81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88"/>
      <c r="S88" s="88"/>
      <c r="T88" s="81"/>
      <c r="U88" s="81"/>
      <c r="V88" s="88"/>
      <c r="W88" s="88"/>
      <c r="X88" s="88"/>
      <c r="Y88" s="88"/>
      <c r="Z88" s="88"/>
    </row>
    <row r="89" spans="1:26">
      <c r="A89" s="174"/>
      <c r="B89" s="174"/>
      <c r="C89" s="174"/>
      <c r="D89" s="175"/>
      <c r="E89" s="175"/>
      <c r="F89" s="81"/>
      <c r="G89" s="81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88"/>
      <c r="S89" s="88"/>
      <c r="T89" s="81"/>
      <c r="U89" s="81"/>
      <c r="V89" s="88"/>
      <c r="W89" s="88"/>
      <c r="X89" s="88"/>
      <c r="Y89" s="88"/>
      <c r="Z89" s="88"/>
    </row>
    <row r="90" spans="1:26">
      <c r="A90" s="174"/>
      <c r="B90" s="174"/>
      <c r="C90" s="174"/>
      <c r="D90" s="175"/>
      <c r="E90" s="175"/>
      <c r="F90" s="81"/>
      <c r="G90" s="81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88"/>
      <c r="S90" s="88"/>
      <c r="T90" s="81"/>
      <c r="U90" s="81"/>
      <c r="V90" s="88"/>
      <c r="W90" s="88"/>
      <c r="X90" s="88"/>
      <c r="Y90" s="88"/>
      <c r="Z90" s="88"/>
    </row>
    <row r="91" spans="1:26">
      <c r="A91" s="174"/>
      <c r="B91" s="174"/>
      <c r="C91" s="174"/>
      <c r="D91" s="175"/>
      <c r="E91" s="175"/>
      <c r="F91" s="81"/>
      <c r="G91" s="81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88"/>
      <c r="S91" s="88"/>
      <c r="T91" s="81"/>
      <c r="U91" s="81"/>
      <c r="V91" s="88"/>
      <c r="W91" s="88"/>
      <c r="X91" s="88"/>
      <c r="Y91" s="88"/>
      <c r="Z91" s="88"/>
    </row>
    <row r="92" spans="1:26">
      <c r="A92" s="174"/>
      <c r="B92" s="174"/>
      <c r="C92" s="174"/>
      <c r="D92" s="175"/>
      <c r="E92" s="175"/>
      <c r="F92" s="81"/>
      <c r="G92" s="81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88"/>
      <c r="S92" s="88"/>
      <c r="T92" s="81"/>
      <c r="U92" s="81"/>
      <c r="V92" s="88"/>
      <c r="W92" s="88"/>
      <c r="X92" s="88"/>
      <c r="Y92" s="88"/>
      <c r="Z92" s="88"/>
    </row>
    <row r="93" spans="1:26">
      <c r="A93" s="174"/>
      <c r="B93" s="174"/>
      <c r="C93" s="174"/>
      <c r="D93" s="175"/>
      <c r="E93" s="175"/>
      <c r="F93" s="81"/>
      <c r="G93" s="81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88"/>
      <c r="S93" s="88"/>
      <c r="T93" s="81"/>
      <c r="U93" s="81"/>
      <c r="V93" s="88"/>
      <c r="W93" s="88"/>
      <c r="X93" s="88"/>
      <c r="Y93" s="88"/>
      <c r="Z93" s="88"/>
    </row>
    <row r="94" spans="1:26">
      <c r="A94" s="174"/>
      <c r="B94" s="174"/>
      <c r="C94" s="174"/>
      <c r="D94" s="175"/>
      <c r="E94" s="175"/>
      <c r="F94" s="81"/>
      <c r="G94" s="81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88"/>
      <c r="S94" s="88"/>
      <c r="T94" s="81"/>
      <c r="U94" s="81"/>
      <c r="V94" s="88"/>
      <c r="W94" s="88"/>
      <c r="X94" s="88"/>
      <c r="Y94" s="88"/>
      <c r="Z94" s="88"/>
    </row>
    <row r="95" spans="1:26">
      <c r="A95" s="174"/>
      <c r="B95" s="174"/>
      <c r="C95" s="174"/>
      <c r="D95" s="175"/>
      <c r="E95" s="175"/>
      <c r="F95" s="81"/>
      <c r="G95" s="81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88"/>
      <c r="S95" s="88"/>
      <c r="T95" s="81"/>
      <c r="U95" s="81"/>
      <c r="V95" s="88"/>
      <c r="W95" s="88"/>
      <c r="X95" s="88"/>
      <c r="Y95" s="88"/>
      <c r="Z95" s="88"/>
    </row>
    <row r="96" spans="1:26">
      <c r="A96" s="174"/>
      <c r="B96" s="174"/>
      <c r="C96" s="174"/>
      <c r="D96" s="175"/>
      <c r="E96" s="175"/>
      <c r="F96" s="81"/>
      <c r="G96" s="81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88"/>
      <c r="S96" s="88"/>
      <c r="T96" s="81"/>
      <c r="U96" s="81"/>
      <c r="V96" s="88"/>
      <c r="W96" s="88"/>
      <c r="X96" s="88"/>
      <c r="Y96" s="88"/>
      <c r="Z96" s="88"/>
    </row>
    <row r="97" spans="1:36">
      <c r="A97" s="174"/>
      <c r="B97" s="174"/>
      <c r="C97" s="174"/>
      <c r="D97" s="175"/>
      <c r="E97" s="175"/>
      <c r="F97" s="81"/>
      <c r="G97" s="81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88"/>
      <c r="S97" s="88"/>
      <c r="T97" s="81"/>
      <c r="U97" s="81"/>
      <c r="V97" s="88"/>
      <c r="W97" s="88"/>
      <c r="X97" s="88"/>
      <c r="Y97" s="88"/>
      <c r="Z97" s="88"/>
    </row>
    <row r="98" spans="1:36">
      <c r="A98" s="174"/>
      <c r="B98" s="174"/>
      <c r="C98" s="174"/>
      <c r="D98" s="175"/>
      <c r="E98" s="175"/>
      <c r="F98" s="81"/>
      <c r="G98" s="81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88"/>
      <c r="S98" s="88"/>
      <c r="T98" s="81"/>
      <c r="U98" s="81"/>
      <c r="V98" s="88"/>
      <c r="W98" s="88"/>
      <c r="X98" s="88"/>
      <c r="Y98" s="88"/>
      <c r="Z98" s="88"/>
    </row>
    <row r="99" spans="1:36">
      <c r="A99" s="174"/>
      <c r="B99" s="174"/>
      <c r="C99" s="174"/>
      <c r="D99" s="175"/>
      <c r="E99" s="175"/>
      <c r="F99" s="81"/>
      <c r="G99" s="81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88"/>
      <c r="S99" s="88"/>
      <c r="T99" s="81"/>
      <c r="U99" s="81"/>
      <c r="V99" s="88"/>
      <c r="W99" s="88"/>
      <c r="X99" s="88"/>
      <c r="Y99" s="88"/>
      <c r="Z99" s="88"/>
    </row>
    <row r="100" spans="1:36">
      <c r="A100" s="174"/>
      <c r="B100" s="174"/>
      <c r="C100" s="174"/>
      <c r="D100" s="175"/>
      <c r="E100" s="175"/>
      <c r="F100" s="81"/>
      <c r="G100" s="81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88"/>
      <c r="S100" s="88"/>
      <c r="T100" s="81"/>
      <c r="U100" s="81"/>
      <c r="V100" s="88"/>
      <c r="W100" s="88"/>
      <c r="X100" s="88"/>
      <c r="Y100" s="88"/>
      <c r="Z100" s="88"/>
    </row>
    <row r="101" spans="1:36">
      <c r="A101" s="174"/>
      <c r="B101" s="174"/>
      <c r="C101" s="174"/>
      <c r="D101" s="175"/>
      <c r="E101" s="175"/>
      <c r="F101" s="81"/>
      <c r="G101" s="81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88"/>
      <c r="S101" s="88"/>
      <c r="T101" s="81"/>
      <c r="U101" s="81"/>
      <c r="V101" s="88"/>
      <c r="W101" s="88"/>
      <c r="X101" s="88"/>
      <c r="Y101" s="88"/>
      <c r="Z101" s="88"/>
    </row>
    <row r="102" spans="1:36">
      <c r="A102" s="174"/>
      <c r="B102" s="174"/>
      <c r="C102" s="174"/>
      <c r="D102" s="175"/>
      <c r="E102" s="175"/>
      <c r="F102" s="81"/>
      <c r="G102" s="81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88"/>
      <c r="S102" s="88"/>
      <c r="T102" s="81"/>
      <c r="U102" s="81"/>
      <c r="V102" s="88"/>
      <c r="W102" s="88"/>
      <c r="X102" s="88"/>
      <c r="Y102" s="88"/>
      <c r="Z102" s="88"/>
    </row>
    <row r="103" spans="1:36">
      <c r="A103" s="174"/>
      <c r="B103" s="174"/>
      <c r="C103" s="174"/>
      <c r="D103" s="175"/>
      <c r="E103" s="175"/>
      <c r="F103" s="81"/>
      <c r="G103" s="81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88"/>
      <c r="S103" s="88"/>
      <c r="T103" s="81"/>
      <c r="U103" s="81"/>
      <c r="V103" s="88"/>
      <c r="W103" s="88"/>
      <c r="X103" s="88"/>
      <c r="Y103" s="88"/>
      <c r="Z103" s="88"/>
    </row>
    <row r="104" spans="1:36">
      <c r="A104" s="174"/>
      <c r="B104" s="174"/>
      <c r="C104" s="174"/>
      <c r="D104" s="175"/>
      <c r="E104" s="175"/>
      <c r="F104" s="81"/>
      <c r="G104" s="81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88"/>
      <c r="S104" s="88"/>
      <c r="T104" s="81"/>
      <c r="U104" s="81"/>
      <c r="V104" s="88"/>
      <c r="W104" s="88"/>
      <c r="X104" s="88"/>
      <c r="Y104" s="88"/>
      <c r="Z104" s="88"/>
    </row>
    <row r="105" spans="1:36">
      <c r="A105" s="174"/>
      <c r="B105" s="174"/>
      <c r="C105" s="174"/>
      <c r="D105" s="175"/>
      <c r="E105" s="175"/>
      <c r="F105" s="81"/>
      <c r="G105" s="81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88"/>
      <c r="S105" s="88"/>
      <c r="T105" s="81"/>
      <c r="U105" s="81"/>
      <c r="V105" s="88"/>
      <c r="W105" s="88"/>
      <c r="X105" s="88"/>
      <c r="Y105" s="88"/>
      <c r="Z105" s="88"/>
    </row>
    <row r="106" spans="1:36">
      <c r="A106" s="174"/>
      <c r="B106" s="174"/>
      <c r="C106" s="174"/>
      <c r="D106" s="175"/>
      <c r="E106" s="175"/>
      <c r="F106" s="81"/>
      <c r="G106" s="81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88"/>
      <c r="S106" s="88"/>
      <c r="T106" s="81"/>
      <c r="U106" s="81"/>
      <c r="V106" s="88"/>
      <c r="W106" s="88"/>
      <c r="X106" s="88"/>
      <c r="Y106" s="88"/>
      <c r="Z106" s="88"/>
      <c r="AJ106" s="168"/>
    </row>
    <row r="107" spans="1:36">
      <c r="A107" s="174"/>
      <c r="B107" s="174"/>
      <c r="C107" s="174"/>
      <c r="D107" s="175"/>
      <c r="E107" s="175"/>
      <c r="F107" s="81"/>
      <c r="G107" s="81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88"/>
      <c r="S107" s="88"/>
      <c r="T107" s="81"/>
      <c r="U107" s="81"/>
      <c r="V107" s="88"/>
      <c r="W107" s="88"/>
      <c r="X107" s="88"/>
      <c r="Y107" s="88"/>
      <c r="Z107" s="88"/>
    </row>
    <row r="108" spans="1:36">
      <c r="A108" s="174"/>
      <c r="B108" s="174"/>
      <c r="C108" s="174"/>
      <c r="D108" s="175"/>
      <c r="E108" s="175"/>
      <c r="F108" s="81"/>
      <c r="G108" s="81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88"/>
      <c r="S108" s="88"/>
      <c r="T108" s="81"/>
      <c r="U108" s="81"/>
      <c r="V108" s="88"/>
      <c r="W108" s="88"/>
      <c r="X108" s="88"/>
      <c r="Y108" s="88"/>
      <c r="Z108" s="88"/>
    </row>
    <row r="109" spans="1:36">
      <c r="A109" s="174"/>
      <c r="B109" s="174"/>
      <c r="C109" s="174"/>
      <c r="D109" s="175"/>
      <c r="E109" s="175"/>
      <c r="F109" s="81"/>
      <c r="G109" s="81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88"/>
      <c r="S109" s="88"/>
      <c r="T109" s="81"/>
      <c r="U109" s="81"/>
      <c r="V109" s="88"/>
      <c r="W109" s="88"/>
      <c r="X109" s="88"/>
      <c r="Y109" s="88"/>
      <c r="Z109" s="88"/>
    </row>
    <row r="110" spans="1:36">
      <c r="A110" s="174"/>
      <c r="B110" s="174"/>
      <c r="C110" s="174"/>
      <c r="D110" s="175"/>
      <c r="E110" s="175"/>
      <c r="F110" s="81"/>
      <c r="G110" s="81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88"/>
      <c r="S110" s="88"/>
      <c r="T110" s="81"/>
      <c r="U110" s="81"/>
      <c r="V110" s="88"/>
      <c r="W110" s="88"/>
      <c r="X110" s="88"/>
      <c r="Y110" s="88"/>
      <c r="Z110" s="88"/>
    </row>
    <row r="111" spans="1:36">
      <c r="A111" s="174"/>
      <c r="B111" s="174"/>
      <c r="C111" s="174"/>
      <c r="D111" s="175"/>
      <c r="E111" s="175"/>
      <c r="F111" s="81"/>
      <c r="G111" s="81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88"/>
      <c r="S111" s="88"/>
      <c r="T111" s="81"/>
      <c r="U111" s="81"/>
      <c r="V111" s="88"/>
      <c r="W111" s="88"/>
      <c r="X111" s="88"/>
      <c r="Y111" s="88"/>
      <c r="Z111" s="88"/>
    </row>
    <row r="112" spans="1:36">
      <c r="A112" s="174"/>
      <c r="B112" s="174"/>
      <c r="C112" s="174"/>
      <c r="D112" s="175"/>
      <c r="E112" s="175"/>
      <c r="F112" s="81"/>
      <c r="G112" s="81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88"/>
      <c r="S112" s="88"/>
      <c r="T112" s="81"/>
      <c r="U112" s="81"/>
      <c r="V112" s="88"/>
      <c r="W112" s="88"/>
      <c r="X112" s="88"/>
      <c r="Y112" s="88"/>
      <c r="Z112" s="88"/>
    </row>
    <row r="113" spans="1:26">
      <c r="A113" s="174"/>
      <c r="B113" s="174"/>
      <c r="C113" s="174"/>
      <c r="D113" s="175"/>
      <c r="E113" s="175"/>
      <c r="F113" s="81"/>
      <c r="G113" s="81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88"/>
      <c r="S113" s="88"/>
      <c r="T113" s="81"/>
      <c r="U113" s="81"/>
      <c r="V113" s="88"/>
      <c r="W113" s="88"/>
      <c r="X113" s="88"/>
      <c r="Y113" s="88"/>
      <c r="Z113" s="88"/>
    </row>
    <row r="114" spans="1:26">
      <c r="A114" s="174"/>
      <c r="B114" s="174"/>
      <c r="C114" s="174"/>
      <c r="D114" s="175"/>
      <c r="E114" s="175"/>
      <c r="F114" s="81"/>
      <c r="G114" s="81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88"/>
      <c r="S114" s="88"/>
      <c r="T114" s="81"/>
      <c r="U114" s="81"/>
      <c r="V114" s="88"/>
      <c r="W114" s="88"/>
      <c r="X114" s="88"/>
      <c r="Y114" s="88"/>
      <c r="Z114" s="88"/>
    </row>
    <row r="115" spans="1:26">
      <c r="A115" s="174"/>
      <c r="B115" s="174"/>
      <c r="C115" s="174"/>
      <c r="D115" s="175"/>
      <c r="E115" s="175"/>
      <c r="F115" s="81"/>
      <c r="G115" s="81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88"/>
      <c r="S115" s="88"/>
      <c r="T115" s="81"/>
      <c r="U115" s="81"/>
      <c r="V115" s="88"/>
      <c r="W115" s="88"/>
      <c r="X115" s="88"/>
      <c r="Y115" s="88"/>
      <c r="Z115" s="88"/>
    </row>
    <row r="116" spans="1:26">
      <c r="A116" s="174"/>
      <c r="B116" s="174"/>
      <c r="C116" s="174"/>
      <c r="D116" s="175"/>
      <c r="E116" s="175"/>
      <c r="F116" s="81"/>
      <c r="G116" s="81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88"/>
      <c r="S116" s="88"/>
      <c r="T116" s="81"/>
      <c r="U116" s="81"/>
      <c r="V116" s="88"/>
      <c r="W116" s="88"/>
      <c r="X116" s="88"/>
      <c r="Y116" s="88"/>
      <c r="Z116" s="88"/>
    </row>
    <row r="117" spans="1:26">
      <c r="A117" s="174"/>
      <c r="B117" s="174"/>
      <c r="C117" s="174"/>
      <c r="D117" s="175"/>
      <c r="E117" s="175"/>
      <c r="F117" s="81"/>
      <c r="G117" s="81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88"/>
      <c r="S117" s="88"/>
      <c r="T117" s="81"/>
      <c r="U117" s="81"/>
      <c r="V117" s="88"/>
      <c r="W117" s="88"/>
      <c r="X117" s="88"/>
      <c r="Y117" s="88"/>
      <c r="Z117" s="88"/>
    </row>
    <row r="118" spans="1:26">
      <c r="A118" s="174"/>
      <c r="B118" s="174"/>
      <c r="C118" s="174"/>
      <c r="D118" s="175"/>
      <c r="E118" s="175"/>
      <c r="F118" s="81"/>
      <c r="G118" s="81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88"/>
      <c r="S118" s="88"/>
      <c r="T118" s="81"/>
      <c r="U118" s="81"/>
      <c r="V118" s="88"/>
      <c r="W118" s="88"/>
      <c r="X118" s="88"/>
      <c r="Y118" s="88"/>
      <c r="Z118" s="88"/>
    </row>
    <row r="119" spans="1:26">
      <c r="A119" s="174"/>
      <c r="B119" s="174"/>
      <c r="C119" s="174"/>
      <c r="D119" s="175"/>
      <c r="E119" s="175"/>
      <c r="F119" s="81"/>
      <c r="G119" s="81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88"/>
      <c r="S119" s="88"/>
      <c r="T119" s="81"/>
      <c r="U119" s="81"/>
      <c r="V119" s="88"/>
      <c r="W119" s="88"/>
      <c r="X119" s="88"/>
      <c r="Y119" s="88"/>
      <c r="Z119" s="88"/>
    </row>
    <row r="120" spans="1:26">
      <c r="A120" s="174"/>
      <c r="B120" s="174"/>
      <c r="C120" s="174"/>
      <c r="D120" s="175"/>
      <c r="E120" s="175"/>
      <c r="F120" s="81"/>
      <c r="G120" s="81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88"/>
      <c r="S120" s="88"/>
      <c r="T120" s="81"/>
      <c r="U120" s="81"/>
      <c r="V120" s="88"/>
      <c r="W120" s="88"/>
      <c r="X120" s="88"/>
      <c r="Y120" s="88"/>
      <c r="Z120" s="88"/>
    </row>
    <row r="121" spans="1:26">
      <c r="A121" s="174"/>
      <c r="B121" s="174"/>
      <c r="C121" s="174"/>
      <c r="D121" s="175"/>
      <c r="E121" s="175"/>
      <c r="F121" s="81"/>
      <c r="G121" s="81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88"/>
      <c r="S121" s="88"/>
      <c r="T121" s="81"/>
      <c r="U121" s="81"/>
      <c r="V121" s="88"/>
      <c r="W121" s="88"/>
      <c r="X121" s="88"/>
      <c r="Y121" s="88"/>
      <c r="Z121" s="88"/>
    </row>
    <row r="122" spans="1:26">
      <c r="A122" s="174"/>
      <c r="B122" s="174"/>
      <c r="C122" s="174"/>
      <c r="D122" s="175"/>
      <c r="E122" s="175"/>
      <c r="F122" s="81"/>
      <c r="G122" s="81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88"/>
      <c r="S122" s="88"/>
      <c r="T122" s="81"/>
      <c r="U122" s="81"/>
      <c r="V122" s="88"/>
      <c r="W122" s="88"/>
      <c r="X122" s="88"/>
      <c r="Y122" s="88"/>
      <c r="Z122" s="88"/>
    </row>
    <row r="123" spans="1:26">
      <c r="A123" s="174"/>
      <c r="B123" s="174"/>
      <c r="C123" s="174"/>
      <c r="D123" s="175"/>
      <c r="E123" s="175"/>
      <c r="F123" s="81"/>
      <c r="G123" s="81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88"/>
      <c r="S123" s="88"/>
      <c r="T123" s="81"/>
      <c r="U123" s="81"/>
      <c r="V123" s="88"/>
      <c r="W123" s="88"/>
      <c r="X123" s="88"/>
      <c r="Y123" s="88"/>
      <c r="Z123" s="88"/>
    </row>
    <row r="124" spans="1:26">
      <c r="A124" s="174"/>
      <c r="B124" s="174"/>
      <c r="C124" s="174"/>
      <c r="D124" s="175"/>
      <c r="E124" s="175"/>
      <c r="F124" s="81"/>
      <c r="G124" s="81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88"/>
      <c r="S124" s="88"/>
      <c r="T124" s="81"/>
      <c r="U124" s="81"/>
      <c r="V124" s="88"/>
      <c r="W124" s="88"/>
      <c r="X124" s="88"/>
      <c r="Y124" s="88"/>
      <c r="Z124" s="88"/>
    </row>
    <row r="125" spans="1:26">
      <c r="A125" s="174"/>
      <c r="B125" s="174"/>
      <c r="C125" s="174"/>
      <c r="D125" s="175"/>
      <c r="E125" s="175"/>
      <c r="F125" s="81"/>
      <c r="G125" s="81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88"/>
      <c r="S125" s="88"/>
      <c r="T125" s="81"/>
      <c r="U125" s="81"/>
      <c r="V125" s="88"/>
      <c r="W125" s="88"/>
      <c r="X125" s="88"/>
      <c r="Y125" s="88"/>
      <c r="Z125" s="88"/>
    </row>
    <row r="126" spans="1:26">
      <c r="A126" s="174"/>
      <c r="B126" s="174"/>
      <c r="C126" s="174"/>
      <c r="D126" s="175"/>
      <c r="E126" s="175"/>
      <c r="F126" s="81"/>
      <c r="G126" s="81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88"/>
      <c r="S126" s="88"/>
      <c r="T126" s="81"/>
      <c r="U126" s="81"/>
      <c r="V126" s="88"/>
      <c r="W126" s="88"/>
      <c r="X126" s="88"/>
      <c r="Y126" s="88"/>
      <c r="Z126" s="88"/>
    </row>
    <row r="127" spans="1:26">
      <c r="A127" s="174"/>
      <c r="B127" s="174"/>
      <c r="C127" s="174"/>
      <c r="D127" s="175"/>
      <c r="E127" s="175"/>
      <c r="F127" s="81"/>
      <c r="G127" s="81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88"/>
      <c r="S127" s="88"/>
      <c r="T127" s="81"/>
      <c r="U127" s="81"/>
      <c r="V127" s="88"/>
      <c r="W127" s="88"/>
      <c r="X127" s="88"/>
      <c r="Y127" s="88"/>
      <c r="Z127" s="88"/>
    </row>
    <row r="128" spans="1:26">
      <c r="A128" s="174"/>
      <c r="B128" s="174"/>
      <c r="C128" s="174"/>
      <c r="D128" s="175"/>
      <c r="E128" s="175"/>
      <c r="F128" s="81"/>
      <c r="G128" s="81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88"/>
      <c r="S128" s="88"/>
      <c r="T128" s="81"/>
      <c r="U128" s="81"/>
      <c r="V128" s="88"/>
      <c r="W128" s="88"/>
      <c r="X128" s="88"/>
      <c r="Y128" s="88"/>
      <c r="Z128" s="88"/>
    </row>
    <row r="129" spans="1:26">
      <c r="A129" s="174"/>
      <c r="B129" s="174"/>
      <c r="C129" s="174"/>
      <c r="D129" s="175"/>
      <c r="E129" s="175"/>
      <c r="F129" s="81"/>
      <c r="G129" s="81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88"/>
      <c r="S129" s="88"/>
      <c r="T129" s="81"/>
      <c r="U129" s="81"/>
      <c r="V129" s="88"/>
      <c r="W129" s="88"/>
      <c r="X129" s="88"/>
      <c r="Y129" s="88"/>
      <c r="Z129" s="88"/>
    </row>
    <row r="130" spans="1:26">
      <c r="A130" s="174"/>
      <c r="B130" s="174"/>
      <c r="C130" s="174"/>
      <c r="D130" s="175"/>
      <c r="E130" s="175"/>
      <c r="F130" s="81"/>
      <c r="G130" s="81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88"/>
      <c r="S130" s="88"/>
      <c r="T130" s="81"/>
      <c r="U130" s="81"/>
      <c r="V130" s="88"/>
      <c r="W130" s="88"/>
      <c r="X130" s="88"/>
      <c r="Y130" s="88"/>
      <c r="Z130" s="88"/>
    </row>
    <row r="131" spans="1:26">
      <c r="A131" s="174"/>
      <c r="B131" s="174"/>
      <c r="C131" s="174"/>
      <c r="D131" s="175"/>
      <c r="E131" s="175"/>
      <c r="F131" s="81"/>
      <c r="G131" s="81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88"/>
      <c r="S131" s="88"/>
      <c r="T131" s="81"/>
      <c r="U131" s="81"/>
      <c r="V131" s="88"/>
      <c r="W131" s="88"/>
      <c r="X131" s="88"/>
      <c r="Y131" s="88"/>
      <c r="Z131" s="88"/>
    </row>
    <row r="132" spans="1:26">
      <c r="A132" s="174"/>
      <c r="B132" s="174"/>
      <c r="C132" s="174"/>
      <c r="D132" s="175"/>
      <c r="E132" s="175"/>
      <c r="F132" s="81"/>
      <c r="G132" s="81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88"/>
      <c r="S132" s="88"/>
      <c r="T132" s="81"/>
      <c r="U132" s="81"/>
      <c r="V132" s="88"/>
      <c r="W132" s="88"/>
      <c r="X132" s="88"/>
      <c r="Y132" s="88"/>
      <c r="Z132" s="88"/>
    </row>
    <row r="133" spans="1:26">
      <c r="A133" s="174"/>
      <c r="B133" s="174"/>
      <c r="C133" s="174"/>
      <c r="D133" s="175"/>
      <c r="E133" s="175"/>
      <c r="F133" s="81"/>
      <c r="G133" s="81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88"/>
      <c r="S133" s="88"/>
      <c r="T133" s="81"/>
      <c r="U133" s="81"/>
      <c r="V133" s="88"/>
      <c r="W133" s="88"/>
      <c r="X133" s="88"/>
      <c r="Y133" s="88"/>
      <c r="Z133" s="88"/>
    </row>
    <row r="134" spans="1:26">
      <c r="A134" s="174"/>
      <c r="B134" s="174"/>
      <c r="C134" s="174"/>
      <c r="D134" s="175"/>
      <c r="E134" s="175"/>
      <c r="F134" s="81"/>
      <c r="G134" s="81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88"/>
      <c r="S134" s="88"/>
      <c r="T134" s="81"/>
      <c r="U134" s="81"/>
      <c r="V134" s="88"/>
      <c r="W134" s="88"/>
      <c r="X134" s="88"/>
      <c r="Y134" s="88"/>
      <c r="Z134" s="88"/>
    </row>
    <row r="135" spans="1:26">
      <c r="A135" s="174"/>
      <c r="B135" s="174"/>
      <c r="C135" s="174"/>
      <c r="D135" s="175"/>
      <c r="E135" s="175"/>
      <c r="F135" s="81"/>
      <c r="G135" s="81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88"/>
      <c r="S135" s="88"/>
      <c r="T135" s="81"/>
      <c r="U135" s="81"/>
      <c r="V135" s="88"/>
      <c r="W135" s="88"/>
      <c r="X135" s="88"/>
      <c r="Y135" s="88"/>
      <c r="Z135" s="88"/>
    </row>
    <row r="136" spans="1:26">
      <c r="A136" s="174"/>
      <c r="B136" s="174"/>
      <c r="C136" s="174"/>
      <c r="D136" s="175"/>
      <c r="E136" s="175"/>
      <c r="F136" s="81"/>
      <c r="G136" s="81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88"/>
      <c r="S136" s="88"/>
      <c r="T136" s="81"/>
      <c r="U136" s="81"/>
      <c r="V136" s="88"/>
      <c r="W136" s="88"/>
      <c r="X136" s="88"/>
      <c r="Y136" s="88"/>
      <c r="Z136" s="88"/>
    </row>
    <row r="137" spans="1:26">
      <c r="A137" s="174"/>
      <c r="B137" s="174"/>
      <c r="C137" s="174"/>
      <c r="D137" s="175"/>
      <c r="E137" s="175"/>
      <c r="F137" s="81"/>
      <c r="G137" s="81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88"/>
      <c r="S137" s="88"/>
      <c r="T137" s="81"/>
      <c r="U137" s="81"/>
      <c r="V137" s="88"/>
      <c r="W137" s="88"/>
      <c r="X137" s="88"/>
      <c r="Y137" s="88"/>
      <c r="Z137" s="88"/>
    </row>
    <row r="138" spans="1:26">
      <c r="A138" s="174"/>
      <c r="B138" s="174"/>
      <c r="C138" s="174"/>
      <c r="D138" s="175"/>
      <c r="E138" s="175"/>
      <c r="F138" s="81"/>
      <c r="G138" s="81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88"/>
      <c r="S138" s="88"/>
      <c r="T138" s="81"/>
      <c r="U138" s="81"/>
      <c r="V138" s="88"/>
      <c r="W138" s="88"/>
      <c r="X138" s="88"/>
      <c r="Y138" s="88"/>
      <c r="Z138" s="88"/>
    </row>
    <row r="139" spans="1:26">
      <c r="A139" s="174"/>
      <c r="B139" s="174"/>
      <c r="C139" s="174"/>
      <c r="D139" s="175"/>
      <c r="E139" s="175"/>
      <c r="F139" s="81"/>
      <c r="G139" s="81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88"/>
      <c r="S139" s="88"/>
      <c r="T139" s="81"/>
      <c r="U139" s="81"/>
      <c r="V139" s="88"/>
      <c r="W139" s="88"/>
      <c r="X139" s="88"/>
      <c r="Y139" s="88"/>
      <c r="Z139" s="88"/>
    </row>
    <row r="140" spans="1:26">
      <c r="A140" s="174"/>
      <c r="B140" s="174"/>
      <c r="C140" s="174"/>
      <c r="D140" s="175"/>
      <c r="E140" s="175"/>
      <c r="F140" s="81"/>
      <c r="G140" s="81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88"/>
      <c r="S140" s="88"/>
      <c r="T140" s="81"/>
      <c r="U140" s="81"/>
      <c r="V140" s="88"/>
      <c r="W140" s="88"/>
      <c r="X140" s="88"/>
      <c r="Y140" s="88"/>
      <c r="Z140" s="88"/>
    </row>
    <row r="141" spans="1:26">
      <c r="A141" s="174"/>
      <c r="B141" s="174"/>
      <c r="C141" s="174"/>
      <c r="D141" s="175"/>
      <c r="E141" s="175"/>
      <c r="F141" s="81"/>
      <c r="G141" s="81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88"/>
      <c r="S141" s="88"/>
      <c r="T141" s="81"/>
      <c r="U141" s="81"/>
      <c r="V141" s="88"/>
      <c r="W141" s="88"/>
      <c r="X141" s="88"/>
      <c r="Y141" s="88"/>
      <c r="Z141" s="88"/>
    </row>
    <row r="142" spans="1:26">
      <c r="A142" s="174"/>
      <c r="B142" s="174"/>
      <c r="C142" s="174"/>
      <c r="D142" s="175"/>
      <c r="E142" s="175"/>
      <c r="F142" s="81"/>
      <c r="G142" s="81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88"/>
      <c r="S142" s="88"/>
      <c r="T142" s="81"/>
      <c r="U142" s="81"/>
      <c r="V142" s="88"/>
      <c r="W142" s="88"/>
      <c r="X142" s="88"/>
      <c r="Y142" s="88"/>
      <c r="Z142" s="88"/>
    </row>
    <row r="143" spans="1:26">
      <c r="A143" s="174"/>
      <c r="B143" s="174"/>
      <c r="C143" s="174"/>
      <c r="D143" s="175"/>
      <c r="E143" s="175"/>
      <c r="F143" s="81"/>
      <c r="G143" s="81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88"/>
      <c r="S143" s="88"/>
      <c r="T143" s="81"/>
      <c r="U143" s="81"/>
      <c r="V143" s="88"/>
      <c r="W143" s="88"/>
      <c r="X143" s="88"/>
      <c r="Y143" s="88"/>
      <c r="Z143" s="88"/>
    </row>
    <row r="144" spans="1:26">
      <c r="A144" s="174"/>
      <c r="B144" s="174"/>
      <c r="C144" s="174"/>
      <c r="D144" s="175"/>
      <c r="E144" s="175"/>
      <c r="F144" s="81"/>
      <c r="G144" s="490"/>
      <c r="H144" s="490"/>
      <c r="I144" s="490"/>
      <c r="J144" s="490"/>
      <c r="K144" s="490"/>
      <c r="L144" s="490"/>
      <c r="M144" s="490"/>
      <c r="N144" s="490"/>
      <c r="O144" s="490"/>
      <c r="P144" s="490"/>
      <c r="Q144" s="490"/>
      <c r="R144" s="88"/>
      <c r="S144" s="88"/>
      <c r="T144" s="81"/>
      <c r="U144" s="81"/>
      <c r="V144" s="88"/>
      <c r="W144" s="88"/>
      <c r="X144" s="88"/>
      <c r="Y144" s="88"/>
      <c r="Z144" s="88"/>
    </row>
    <row r="145" spans="1:26">
      <c r="A145" s="174"/>
      <c r="B145" s="174"/>
      <c r="C145" s="174"/>
      <c r="D145" s="175"/>
      <c r="E145" s="175"/>
      <c r="F145" s="81"/>
      <c r="G145" s="81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88"/>
      <c r="S145" s="88"/>
      <c r="T145" s="81"/>
      <c r="U145" s="81"/>
      <c r="V145" s="88"/>
      <c r="W145" s="88"/>
      <c r="X145" s="88"/>
      <c r="Y145" s="88"/>
      <c r="Z145" s="88"/>
    </row>
    <row r="146" spans="1:26">
      <c r="A146" s="174"/>
      <c r="B146" s="174"/>
      <c r="C146" s="174"/>
      <c r="D146" s="175"/>
      <c r="E146" s="175"/>
      <c r="F146" s="81"/>
      <c r="G146" s="81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88"/>
      <c r="S146" s="88"/>
      <c r="T146" s="81"/>
      <c r="U146" s="81"/>
      <c r="V146" s="88"/>
      <c r="W146" s="88"/>
      <c r="X146" s="88"/>
      <c r="Y146" s="88"/>
      <c r="Z146" s="88"/>
    </row>
    <row r="147" spans="1:26">
      <c r="A147" s="174"/>
      <c r="B147" s="174"/>
      <c r="C147" s="174"/>
      <c r="D147" s="175"/>
      <c r="E147" s="175"/>
      <c r="F147" s="81"/>
      <c r="G147" s="81"/>
      <c r="H147" s="95"/>
      <c r="I147" s="95"/>
      <c r="J147" s="95"/>
      <c r="K147" s="95"/>
      <c r="L147" s="95"/>
      <c r="M147" s="92"/>
      <c r="N147" s="92"/>
      <c r="O147" s="92"/>
      <c r="P147" s="92"/>
      <c r="Q147" s="92"/>
      <c r="R147" s="88"/>
      <c r="S147" s="88"/>
      <c r="T147" s="81"/>
      <c r="U147" s="81"/>
      <c r="V147" s="88"/>
      <c r="W147" s="88"/>
      <c r="X147" s="88"/>
      <c r="Y147" s="88"/>
      <c r="Z147" s="88"/>
    </row>
    <row r="148" spans="1:26">
      <c r="A148" s="174"/>
      <c r="B148" s="174"/>
      <c r="C148" s="174"/>
      <c r="D148" s="175"/>
      <c r="E148" s="175"/>
      <c r="F148" s="81"/>
      <c r="G148" s="81"/>
      <c r="H148" s="95"/>
      <c r="I148" s="95"/>
      <c r="J148" s="95"/>
      <c r="K148" s="95"/>
      <c r="L148" s="95"/>
      <c r="M148" s="92"/>
      <c r="N148" s="92"/>
      <c r="O148" s="92"/>
      <c r="P148" s="92"/>
      <c r="Q148" s="92"/>
      <c r="R148" s="88"/>
      <c r="S148" s="88"/>
      <c r="T148" s="81"/>
      <c r="U148" s="81"/>
      <c r="V148" s="88"/>
      <c r="W148" s="88"/>
      <c r="X148" s="88"/>
      <c r="Y148" s="88"/>
      <c r="Z148" s="88"/>
    </row>
    <row r="149" spans="1:26">
      <c r="A149" s="174"/>
      <c r="B149" s="174"/>
      <c r="C149" s="174"/>
      <c r="D149" s="175"/>
      <c r="E149" s="175"/>
      <c r="F149" s="81"/>
      <c r="G149" s="81"/>
      <c r="H149" s="95"/>
      <c r="I149" s="95"/>
      <c r="J149" s="95"/>
      <c r="K149" s="95"/>
      <c r="L149" s="95"/>
      <c r="M149" s="92"/>
      <c r="N149" s="92"/>
      <c r="O149" s="92"/>
      <c r="P149" s="92"/>
      <c r="Q149" s="92"/>
      <c r="R149" s="88"/>
      <c r="S149" s="88"/>
      <c r="T149" s="81"/>
      <c r="U149" s="81"/>
      <c r="V149" s="88"/>
      <c r="W149" s="88"/>
      <c r="X149" s="88"/>
      <c r="Y149" s="88"/>
      <c r="Z149" s="88"/>
    </row>
    <row r="150" spans="1:26">
      <c r="A150" s="174"/>
      <c r="B150" s="174"/>
      <c r="C150" s="174"/>
      <c r="D150" s="175"/>
      <c r="E150" s="175"/>
      <c r="F150" s="81"/>
      <c r="G150" s="81"/>
      <c r="H150" s="95"/>
      <c r="I150" s="95"/>
      <c r="J150" s="95"/>
      <c r="K150" s="95"/>
      <c r="L150" s="95"/>
      <c r="M150" s="92"/>
      <c r="N150" s="92"/>
      <c r="O150" s="92"/>
      <c r="P150" s="92"/>
      <c r="Q150" s="92"/>
      <c r="R150" s="88"/>
      <c r="S150" s="88"/>
      <c r="T150" s="81"/>
      <c r="U150" s="81"/>
      <c r="V150" s="88"/>
      <c r="W150" s="88"/>
      <c r="X150" s="88"/>
      <c r="Y150" s="88"/>
      <c r="Z150" s="88"/>
    </row>
    <row r="151" spans="1:26">
      <c r="A151" s="174"/>
      <c r="B151" s="174"/>
      <c r="C151" s="174"/>
      <c r="D151" s="175"/>
      <c r="E151" s="175"/>
      <c r="F151" s="81"/>
      <c r="G151" s="81"/>
      <c r="H151" s="95"/>
      <c r="I151" s="95"/>
      <c r="J151" s="95"/>
      <c r="K151" s="95"/>
      <c r="L151" s="95"/>
      <c r="M151" s="92"/>
      <c r="N151" s="92"/>
      <c r="O151" s="92"/>
      <c r="P151" s="92"/>
      <c r="Q151" s="92"/>
      <c r="R151" s="88"/>
      <c r="S151" s="88"/>
      <c r="T151" s="81"/>
      <c r="U151" s="81"/>
      <c r="V151" s="88"/>
      <c r="W151" s="88"/>
      <c r="X151" s="88"/>
      <c r="Y151" s="88"/>
      <c r="Z151" s="88"/>
    </row>
    <row r="152" spans="1:26">
      <c r="A152" s="174"/>
      <c r="B152" s="174"/>
      <c r="C152" s="174"/>
      <c r="D152" s="175"/>
      <c r="E152" s="175"/>
      <c r="F152" s="81"/>
      <c r="G152" s="81"/>
      <c r="H152" s="95"/>
      <c r="I152" s="95"/>
      <c r="J152" s="95"/>
      <c r="K152" s="95"/>
      <c r="L152" s="95"/>
      <c r="M152" s="92"/>
      <c r="N152" s="92"/>
      <c r="O152" s="92"/>
      <c r="P152" s="92"/>
      <c r="Q152" s="92"/>
      <c r="R152" s="88"/>
      <c r="S152" s="88"/>
      <c r="T152" s="81"/>
      <c r="U152" s="81"/>
      <c r="V152" s="88"/>
      <c r="W152" s="88"/>
      <c r="X152" s="88"/>
      <c r="Y152" s="88"/>
      <c r="Z152" s="88"/>
    </row>
    <row r="153" spans="1:26">
      <c r="A153" s="174"/>
      <c r="B153" s="174"/>
      <c r="C153" s="174"/>
      <c r="D153" s="175"/>
      <c r="E153" s="175"/>
      <c r="F153" s="81"/>
      <c r="G153" s="81"/>
      <c r="H153" s="95"/>
      <c r="I153" s="95"/>
      <c r="J153" s="95"/>
      <c r="K153" s="95"/>
      <c r="L153" s="95"/>
      <c r="M153" s="92"/>
      <c r="N153" s="92"/>
      <c r="O153" s="92"/>
      <c r="P153" s="92"/>
      <c r="Q153" s="92"/>
      <c r="R153" s="88"/>
      <c r="S153" s="88"/>
      <c r="T153" s="81"/>
      <c r="U153" s="81"/>
      <c r="V153" s="88"/>
      <c r="W153" s="88"/>
      <c r="X153" s="88"/>
      <c r="Y153" s="88"/>
      <c r="Z153" s="88"/>
    </row>
    <row r="154" spans="1:26">
      <c r="A154" s="174"/>
      <c r="B154" s="174"/>
      <c r="C154" s="174"/>
      <c r="D154" s="175"/>
      <c r="E154" s="175"/>
      <c r="F154" s="81"/>
      <c r="G154" s="81"/>
      <c r="H154" s="95"/>
      <c r="I154" s="95"/>
      <c r="J154" s="95"/>
      <c r="K154" s="95"/>
      <c r="L154" s="95"/>
      <c r="M154" s="92"/>
      <c r="N154" s="92"/>
      <c r="O154" s="92"/>
      <c r="P154" s="92"/>
      <c r="Q154" s="92"/>
      <c r="R154" s="88"/>
      <c r="S154" s="88"/>
      <c r="T154" s="81"/>
      <c r="U154" s="81"/>
      <c r="V154" s="88"/>
      <c r="W154" s="88"/>
      <c r="X154" s="88"/>
      <c r="Y154" s="88"/>
      <c r="Z154" s="88"/>
    </row>
    <row r="155" spans="1:26">
      <c r="A155" s="174"/>
      <c r="B155" s="174"/>
      <c r="C155" s="174"/>
      <c r="D155" s="175"/>
      <c r="E155" s="175"/>
      <c r="F155" s="81"/>
      <c r="G155" s="81"/>
      <c r="H155" s="95"/>
      <c r="I155" s="95"/>
      <c r="J155" s="95"/>
      <c r="K155" s="95"/>
      <c r="L155" s="95"/>
      <c r="M155" s="92"/>
      <c r="N155" s="92"/>
      <c r="O155" s="92"/>
      <c r="P155" s="92"/>
      <c r="Q155" s="92"/>
      <c r="R155" s="88"/>
      <c r="S155" s="88"/>
      <c r="T155" s="81"/>
      <c r="U155" s="81"/>
      <c r="V155" s="88"/>
      <c r="W155" s="88"/>
      <c r="X155" s="88"/>
      <c r="Y155" s="88"/>
      <c r="Z155" s="88"/>
    </row>
    <row r="156" spans="1:26">
      <c r="A156" s="174"/>
      <c r="B156" s="174"/>
      <c r="C156" s="174"/>
      <c r="D156" s="175"/>
      <c r="E156" s="175"/>
      <c r="F156" s="81"/>
      <c r="G156" s="81"/>
      <c r="H156" s="95"/>
      <c r="I156" s="95"/>
      <c r="J156" s="95"/>
      <c r="K156" s="95"/>
      <c r="L156" s="95"/>
      <c r="M156" s="92"/>
      <c r="N156" s="92"/>
      <c r="O156" s="92"/>
      <c r="P156" s="92"/>
      <c r="Q156" s="92"/>
      <c r="R156" s="88"/>
      <c r="S156" s="88"/>
      <c r="T156" s="81"/>
      <c r="U156" s="81"/>
      <c r="V156" s="88"/>
      <c r="W156" s="88"/>
      <c r="X156" s="88"/>
      <c r="Y156" s="88"/>
      <c r="Z156" s="88"/>
    </row>
    <row r="157" spans="1:26">
      <c r="A157" s="174"/>
      <c r="B157" s="174"/>
      <c r="C157" s="174"/>
      <c r="D157" s="175"/>
      <c r="E157" s="175"/>
      <c r="F157" s="81"/>
      <c r="G157" s="81"/>
      <c r="H157" s="95"/>
      <c r="I157" s="95"/>
      <c r="J157" s="95"/>
      <c r="K157" s="95"/>
      <c r="L157" s="95"/>
      <c r="M157" s="92"/>
      <c r="N157" s="92"/>
      <c r="O157" s="92"/>
      <c r="P157" s="92"/>
      <c r="Q157" s="92"/>
      <c r="R157" s="88"/>
      <c r="S157" s="88"/>
      <c r="T157" s="81"/>
      <c r="U157" s="81"/>
      <c r="V157" s="88"/>
      <c r="W157" s="88"/>
      <c r="X157" s="88"/>
      <c r="Y157" s="88"/>
      <c r="Z157" s="88"/>
    </row>
    <row r="158" spans="1:26">
      <c r="A158" s="174"/>
      <c r="B158" s="174"/>
      <c r="C158" s="174"/>
      <c r="D158" s="175"/>
      <c r="E158" s="175"/>
      <c r="F158" s="81"/>
      <c r="G158" s="81"/>
      <c r="H158" s="95"/>
      <c r="I158" s="95"/>
      <c r="J158" s="95"/>
      <c r="K158" s="95"/>
      <c r="L158" s="95"/>
      <c r="M158" s="92"/>
      <c r="N158" s="92"/>
      <c r="O158" s="92"/>
      <c r="P158" s="92"/>
      <c r="Q158" s="92"/>
      <c r="R158" s="88"/>
      <c r="S158" s="88"/>
      <c r="T158" s="81"/>
      <c r="U158" s="81"/>
      <c r="V158" s="88"/>
      <c r="W158" s="88"/>
      <c r="X158" s="88"/>
      <c r="Y158" s="88"/>
      <c r="Z158" s="88"/>
    </row>
    <row r="159" spans="1:26">
      <c r="A159" s="174"/>
      <c r="B159" s="174"/>
      <c r="C159" s="174"/>
      <c r="D159" s="175"/>
      <c r="E159" s="175"/>
      <c r="F159" s="81"/>
      <c r="G159" s="81"/>
      <c r="H159" s="95"/>
      <c r="I159" s="95"/>
      <c r="J159" s="95"/>
      <c r="K159" s="95"/>
      <c r="L159" s="95"/>
      <c r="M159" s="92"/>
      <c r="N159" s="92"/>
      <c r="O159" s="92"/>
      <c r="P159" s="92"/>
      <c r="Q159" s="92"/>
      <c r="R159" s="88"/>
      <c r="S159" s="88"/>
      <c r="T159" s="81"/>
      <c r="U159" s="81"/>
      <c r="V159" s="88"/>
      <c r="W159" s="88"/>
      <c r="X159" s="88"/>
      <c r="Y159" s="88"/>
      <c r="Z159" s="88"/>
    </row>
    <row r="160" spans="1:26">
      <c r="A160" s="174"/>
      <c r="B160" s="174"/>
      <c r="C160" s="174"/>
      <c r="D160" s="175"/>
      <c r="E160" s="175"/>
      <c r="F160" s="81"/>
      <c r="G160" s="81"/>
      <c r="H160" s="95"/>
      <c r="I160" s="95"/>
      <c r="J160" s="95"/>
      <c r="K160" s="95"/>
      <c r="L160" s="95"/>
      <c r="M160" s="92"/>
      <c r="N160" s="92"/>
      <c r="O160" s="92"/>
      <c r="P160" s="92"/>
      <c r="Q160" s="92"/>
      <c r="R160" s="88"/>
      <c r="S160" s="88"/>
      <c r="T160" s="81"/>
      <c r="U160" s="81"/>
      <c r="V160" s="88"/>
      <c r="W160" s="88"/>
      <c r="X160" s="88"/>
      <c r="Y160" s="88"/>
      <c r="Z160" s="88"/>
    </row>
    <row r="161" spans="1:26">
      <c r="A161" s="174"/>
      <c r="B161" s="174"/>
      <c r="C161" s="174"/>
      <c r="D161" s="175"/>
      <c r="E161" s="175"/>
      <c r="F161" s="81"/>
      <c r="G161" s="81"/>
      <c r="H161" s="95"/>
      <c r="I161" s="95"/>
      <c r="J161" s="95"/>
      <c r="K161" s="95"/>
      <c r="L161" s="95"/>
      <c r="M161" s="92"/>
      <c r="N161" s="92"/>
      <c r="O161" s="92"/>
      <c r="P161" s="92"/>
      <c r="Q161" s="92"/>
      <c r="R161" s="88"/>
      <c r="S161" s="88"/>
      <c r="T161" s="81"/>
      <c r="U161" s="81"/>
      <c r="V161" s="88"/>
      <c r="W161" s="88"/>
      <c r="X161" s="88"/>
      <c r="Y161" s="88"/>
      <c r="Z161" s="88"/>
    </row>
    <row r="162" spans="1:26">
      <c r="A162" s="174"/>
      <c r="B162" s="174"/>
      <c r="C162" s="174"/>
      <c r="D162" s="175"/>
      <c r="E162" s="175"/>
      <c r="F162" s="81"/>
      <c r="G162" s="81"/>
      <c r="H162" s="95"/>
      <c r="I162" s="95"/>
      <c r="J162" s="95"/>
      <c r="K162" s="95"/>
      <c r="L162" s="95"/>
      <c r="M162" s="92"/>
      <c r="N162" s="92"/>
      <c r="O162" s="92"/>
      <c r="P162" s="92"/>
      <c r="Q162" s="92"/>
      <c r="R162" s="88"/>
      <c r="S162" s="88"/>
      <c r="T162" s="81"/>
      <c r="U162" s="81"/>
      <c r="V162" s="88"/>
      <c r="W162" s="88"/>
      <c r="X162" s="88"/>
      <c r="Y162" s="88"/>
      <c r="Z162" s="88"/>
    </row>
    <row r="163" spans="1:26">
      <c r="A163" s="174"/>
      <c r="B163" s="174"/>
      <c r="C163" s="174"/>
      <c r="D163" s="175"/>
      <c r="E163" s="175"/>
      <c r="F163" s="81"/>
      <c r="G163" s="81"/>
      <c r="H163" s="95"/>
      <c r="I163" s="95"/>
      <c r="J163" s="95"/>
      <c r="K163" s="95"/>
      <c r="L163" s="95"/>
      <c r="M163" s="92"/>
      <c r="N163" s="92"/>
      <c r="O163" s="92"/>
      <c r="P163" s="92"/>
      <c r="Q163" s="92"/>
      <c r="R163" s="88"/>
      <c r="S163" s="88"/>
      <c r="T163" s="81"/>
      <c r="U163" s="81"/>
      <c r="V163" s="88"/>
      <c r="W163" s="88"/>
      <c r="X163" s="88"/>
      <c r="Y163" s="88"/>
      <c r="Z163" s="88"/>
    </row>
    <row r="164" spans="1:26">
      <c r="A164" s="174"/>
      <c r="B164" s="174"/>
      <c r="C164" s="174"/>
      <c r="D164" s="175"/>
      <c r="E164" s="175"/>
      <c r="F164" s="81"/>
      <c r="G164" s="81"/>
      <c r="H164" s="95"/>
      <c r="I164" s="95"/>
      <c r="J164" s="95"/>
      <c r="K164" s="95"/>
      <c r="L164" s="95"/>
      <c r="M164" s="92"/>
      <c r="N164" s="92"/>
      <c r="O164" s="92"/>
      <c r="P164" s="92"/>
      <c r="Q164" s="92"/>
      <c r="R164" s="88"/>
      <c r="S164" s="88"/>
      <c r="T164" s="81"/>
      <c r="U164" s="81"/>
      <c r="V164" s="88"/>
      <c r="W164" s="88"/>
      <c r="X164" s="88"/>
      <c r="Y164" s="88"/>
      <c r="Z164" s="88"/>
    </row>
    <row r="165" spans="1:26">
      <c r="A165" s="174"/>
      <c r="B165" s="174"/>
      <c r="C165" s="174"/>
      <c r="D165" s="175"/>
      <c r="E165" s="175"/>
      <c r="F165" s="81"/>
      <c r="G165" s="81"/>
      <c r="H165" s="95"/>
      <c r="I165" s="95"/>
      <c r="J165" s="95"/>
      <c r="K165" s="95"/>
      <c r="L165" s="95"/>
      <c r="M165" s="92"/>
      <c r="N165" s="92"/>
      <c r="O165" s="92"/>
      <c r="P165" s="92"/>
      <c r="Q165" s="92"/>
      <c r="R165" s="88"/>
      <c r="S165" s="88"/>
      <c r="T165" s="81"/>
      <c r="U165" s="81"/>
      <c r="V165" s="88"/>
      <c r="W165" s="88"/>
      <c r="X165" s="88"/>
      <c r="Y165" s="88"/>
      <c r="Z165" s="88"/>
    </row>
    <row r="166" spans="1:26">
      <c r="A166" s="174"/>
      <c r="B166" s="174"/>
      <c r="C166" s="174"/>
      <c r="D166" s="175"/>
      <c r="E166" s="175"/>
      <c r="F166" s="81"/>
      <c r="G166" s="81"/>
      <c r="H166" s="95"/>
      <c r="I166" s="95"/>
      <c r="J166" s="95"/>
      <c r="K166" s="95"/>
      <c r="L166" s="95"/>
      <c r="M166" s="92"/>
      <c r="N166" s="92"/>
      <c r="O166" s="92"/>
      <c r="P166" s="92"/>
      <c r="Q166" s="92"/>
      <c r="R166" s="88"/>
      <c r="S166" s="88"/>
      <c r="T166" s="81"/>
      <c r="U166" s="81"/>
      <c r="V166" s="88"/>
      <c r="W166" s="88"/>
      <c r="X166" s="88"/>
      <c r="Y166" s="88"/>
      <c r="Z166" s="88"/>
    </row>
    <row r="167" spans="1:26">
      <c r="A167" s="174"/>
      <c r="B167" s="174"/>
      <c r="C167" s="174"/>
      <c r="D167" s="175"/>
      <c r="E167" s="175"/>
      <c r="F167" s="81"/>
      <c r="G167" s="81"/>
      <c r="H167" s="95"/>
      <c r="I167" s="95"/>
      <c r="J167" s="95"/>
      <c r="K167" s="95"/>
      <c r="L167" s="95"/>
      <c r="M167" s="92"/>
      <c r="N167" s="92"/>
      <c r="O167" s="92"/>
      <c r="P167" s="92"/>
      <c r="Q167" s="92"/>
      <c r="R167" s="88"/>
      <c r="S167" s="88"/>
      <c r="T167" s="81"/>
      <c r="U167" s="81"/>
      <c r="V167" s="88"/>
      <c r="W167" s="88"/>
      <c r="X167" s="88"/>
      <c r="Y167" s="88"/>
      <c r="Z167" s="88"/>
    </row>
    <row r="168" spans="1:26">
      <c r="A168" s="174"/>
      <c r="B168" s="174"/>
      <c r="C168" s="174"/>
      <c r="D168" s="175"/>
      <c r="E168" s="175"/>
      <c r="F168" s="81"/>
      <c r="G168" s="81"/>
      <c r="H168" s="95"/>
      <c r="I168" s="95"/>
      <c r="J168" s="95"/>
      <c r="K168" s="95"/>
      <c r="L168" s="95"/>
      <c r="M168" s="92"/>
      <c r="N168" s="92"/>
      <c r="O168" s="92"/>
      <c r="P168" s="92"/>
      <c r="Q168" s="92"/>
      <c r="R168" s="88"/>
      <c r="S168" s="88"/>
      <c r="T168" s="81"/>
      <c r="U168" s="81"/>
      <c r="V168" s="88"/>
      <c r="W168" s="88"/>
      <c r="X168" s="88"/>
      <c r="Y168" s="88"/>
      <c r="Z168" s="88"/>
    </row>
    <row r="169" spans="1:26">
      <c r="A169" s="174"/>
      <c r="B169" s="174"/>
      <c r="C169" s="174"/>
      <c r="D169" s="175"/>
      <c r="E169" s="175"/>
      <c r="F169" s="81"/>
      <c r="G169" s="81"/>
      <c r="H169" s="95"/>
      <c r="I169" s="95"/>
      <c r="J169" s="95"/>
      <c r="K169" s="95"/>
      <c r="L169" s="95"/>
      <c r="M169" s="92"/>
      <c r="N169" s="92"/>
      <c r="O169" s="92"/>
      <c r="P169" s="92"/>
      <c r="Q169" s="92"/>
      <c r="R169" s="88"/>
      <c r="S169" s="88"/>
      <c r="T169" s="81"/>
      <c r="U169" s="81"/>
      <c r="V169" s="88"/>
      <c r="W169" s="88"/>
      <c r="X169" s="88"/>
      <c r="Y169" s="88"/>
      <c r="Z169" s="88"/>
    </row>
    <row r="170" spans="1:26">
      <c r="A170" s="174"/>
      <c r="B170" s="174"/>
      <c r="C170" s="174"/>
      <c r="D170" s="175"/>
      <c r="E170" s="175"/>
      <c r="F170" s="81"/>
      <c r="G170" s="81"/>
      <c r="H170" s="95"/>
      <c r="I170" s="95"/>
      <c r="J170" s="95"/>
      <c r="K170" s="95"/>
      <c r="L170" s="95"/>
      <c r="M170" s="92"/>
      <c r="N170" s="92"/>
      <c r="O170" s="92"/>
      <c r="P170" s="92"/>
      <c r="Q170" s="92"/>
      <c r="R170" s="88"/>
      <c r="S170" s="88"/>
      <c r="T170" s="81"/>
      <c r="U170" s="81"/>
      <c r="V170" s="88"/>
      <c r="W170" s="88"/>
      <c r="X170" s="88"/>
      <c r="Y170" s="88"/>
      <c r="Z170" s="88"/>
    </row>
    <row r="171" spans="1:26">
      <c r="A171" s="174"/>
      <c r="B171" s="174"/>
      <c r="C171" s="174"/>
      <c r="D171" s="175"/>
      <c r="E171" s="175"/>
      <c r="F171" s="81"/>
      <c r="G171" s="81"/>
      <c r="H171" s="95"/>
      <c r="I171" s="95"/>
      <c r="J171" s="95"/>
      <c r="K171" s="95"/>
      <c r="L171" s="95"/>
      <c r="M171" s="92"/>
      <c r="N171" s="92"/>
      <c r="O171" s="92"/>
      <c r="P171" s="92"/>
      <c r="Q171" s="92"/>
      <c r="R171" s="88"/>
      <c r="S171" s="88"/>
      <c r="T171" s="81"/>
      <c r="U171" s="81"/>
      <c r="V171" s="88"/>
      <c r="W171" s="88"/>
      <c r="X171" s="88"/>
      <c r="Y171" s="88"/>
      <c r="Z171" s="88"/>
    </row>
    <row r="172" spans="1:26">
      <c r="A172" s="174"/>
      <c r="B172" s="174"/>
      <c r="C172" s="174"/>
      <c r="D172" s="175"/>
      <c r="E172" s="175"/>
      <c r="F172" s="81"/>
      <c r="G172" s="81"/>
      <c r="H172" s="95"/>
      <c r="I172" s="95"/>
      <c r="J172" s="95"/>
      <c r="K172" s="95"/>
      <c r="L172" s="95"/>
      <c r="M172" s="92"/>
      <c r="N172" s="92"/>
      <c r="O172" s="92"/>
      <c r="P172" s="92"/>
      <c r="Q172" s="92"/>
      <c r="R172" s="88"/>
      <c r="S172" s="88"/>
      <c r="T172" s="81"/>
      <c r="U172" s="81"/>
      <c r="V172" s="88"/>
      <c r="W172" s="88"/>
      <c r="X172" s="88"/>
      <c r="Y172" s="88"/>
      <c r="Z172" s="88"/>
    </row>
    <row r="173" spans="1:26">
      <c r="A173" s="174"/>
      <c r="B173" s="174"/>
      <c r="C173" s="174"/>
      <c r="D173" s="175"/>
      <c r="E173" s="175"/>
      <c r="F173" s="81"/>
      <c r="G173" s="81"/>
      <c r="H173" s="95"/>
      <c r="I173" s="95"/>
      <c r="J173" s="95"/>
      <c r="K173" s="95"/>
      <c r="L173" s="95"/>
      <c r="M173" s="92"/>
      <c r="N173" s="92"/>
      <c r="O173" s="92"/>
      <c r="P173" s="92"/>
      <c r="Q173" s="92"/>
      <c r="R173" s="88"/>
      <c r="S173" s="88"/>
      <c r="T173" s="81"/>
      <c r="U173" s="81"/>
      <c r="V173" s="88"/>
      <c r="W173" s="88"/>
      <c r="X173" s="88"/>
      <c r="Y173" s="88"/>
      <c r="Z173" s="88"/>
    </row>
    <row r="174" spans="1:26">
      <c r="A174" s="174"/>
      <c r="B174" s="174"/>
      <c r="C174" s="174"/>
      <c r="D174" s="175"/>
      <c r="E174" s="175"/>
      <c r="F174" s="81"/>
      <c r="G174" s="81"/>
      <c r="H174" s="95"/>
      <c r="I174" s="95"/>
      <c r="J174" s="95"/>
      <c r="K174" s="95"/>
      <c r="L174" s="95"/>
      <c r="M174" s="92"/>
      <c r="N174" s="92"/>
      <c r="O174" s="92"/>
      <c r="P174" s="92"/>
      <c r="Q174" s="92"/>
      <c r="R174" s="88"/>
      <c r="S174" s="88"/>
      <c r="T174" s="81"/>
      <c r="U174" s="81"/>
      <c r="V174" s="88"/>
      <c r="W174" s="88"/>
      <c r="X174" s="88"/>
      <c r="Y174" s="88"/>
      <c r="Z174" s="88"/>
    </row>
    <row r="175" spans="1:26">
      <c r="A175" s="174"/>
      <c r="B175" s="174"/>
      <c r="C175" s="174"/>
      <c r="D175" s="175"/>
      <c r="E175" s="175"/>
      <c r="F175" s="81"/>
      <c r="G175" s="81"/>
      <c r="H175" s="95"/>
      <c r="I175" s="95"/>
      <c r="J175" s="95"/>
      <c r="K175" s="95"/>
      <c r="L175" s="95"/>
      <c r="M175" s="92"/>
      <c r="N175" s="92"/>
      <c r="O175" s="92"/>
      <c r="P175" s="92"/>
      <c r="Q175" s="92"/>
      <c r="R175" s="88"/>
      <c r="S175" s="88"/>
      <c r="T175" s="81"/>
      <c r="U175" s="81"/>
      <c r="V175" s="88"/>
      <c r="W175" s="88"/>
      <c r="X175" s="88"/>
      <c r="Y175" s="88"/>
      <c r="Z175" s="88"/>
    </row>
    <row r="176" spans="1:26">
      <c r="A176" s="174"/>
      <c r="B176" s="174"/>
      <c r="C176" s="174"/>
      <c r="D176" s="175"/>
      <c r="E176" s="175"/>
      <c r="F176" s="81"/>
      <c r="G176" s="81"/>
      <c r="H176" s="95"/>
      <c r="I176" s="95"/>
      <c r="J176" s="95"/>
      <c r="K176" s="95"/>
      <c r="L176" s="95"/>
      <c r="M176" s="92"/>
      <c r="N176" s="92"/>
      <c r="O176" s="92"/>
      <c r="P176" s="92"/>
      <c r="Q176" s="92"/>
      <c r="R176" s="88"/>
      <c r="S176" s="88"/>
      <c r="T176" s="81"/>
      <c r="U176" s="81"/>
      <c r="V176" s="88"/>
      <c r="W176" s="88"/>
      <c r="X176" s="88"/>
      <c r="Y176" s="88"/>
      <c r="Z176" s="88"/>
    </row>
    <row r="177" spans="1:26">
      <c r="A177" s="174"/>
      <c r="B177" s="174"/>
      <c r="C177" s="174"/>
      <c r="D177" s="175"/>
      <c r="E177" s="175"/>
      <c r="F177" s="81"/>
      <c r="G177" s="81"/>
      <c r="H177" s="95"/>
      <c r="I177" s="95"/>
      <c r="J177" s="95"/>
      <c r="K177" s="95"/>
      <c r="L177" s="95"/>
      <c r="M177" s="92"/>
      <c r="N177" s="92"/>
      <c r="O177" s="92"/>
      <c r="P177" s="92"/>
      <c r="Q177" s="92"/>
      <c r="R177" s="88"/>
      <c r="S177" s="88"/>
      <c r="T177" s="81"/>
      <c r="U177" s="81"/>
      <c r="V177" s="88"/>
      <c r="W177" s="88"/>
      <c r="X177" s="88"/>
      <c r="Y177" s="88"/>
      <c r="Z177" s="88"/>
    </row>
    <row r="178" spans="1:26">
      <c r="A178" s="174"/>
      <c r="B178" s="174"/>
      <c r="C178" s="174"/>
      <c r="D178" s="175"/>
      <c r="E178" s="175"/>
      <c r="F178" s="81"/>
      <c r="G178" s="81"/>
      <c r="H178" s="95"/>
      <c r="I178" s="95"/>
      <c r="J178" s="95"/>
      <c r="K178" s="95"/>
      <c r="L178" s="95"/>
      <c r="M178" s="92"/>
      <c r="N178" s="92"/>
      <c r="O178" s="92"/>
      <c r="P178" s="92"/>
      <c r="Q178" s="92"/>
      <c r="R178" s="88"/>
      <c r="S178" s="88"/>
      <c r="T178" s="81"/>
      <c r="U178" s="81"/>
      <c r="V178" s="88"/>
      <c r="W178" s="88"/>
      <c r="X178" s="88"/>
      <c r="Y178" s="88"/>
      <c r="Z178" s="88"/>
    </row>
    <row r="179" spans="1:26">
      <c r="A179" s="174"/>
      <c r="B179" s="174"/>
      <c r="C179" s="174"/>
      <c r="D179" s="175"/>
      <c r="E179" s="175"/>
      <c r="F179" s="81"/>
      <c r="G179" s="81"/>
      <c r="H179" s="95"/>
      <c r="I179" s="95"/>
      <c r="J179" s="95"/>
      <c r="K179" s="95"/>
      <c r="L179" s="95"/>
      <c r="M179" s="92"/>
      <c r="N179" s="92"/>
      <c r="O179" s="92"/>
      <c r="P179" s="92"/>
      <c r="Q179" s="92"/>
      <c r="R179" s="88"/>
      <c r="S179" s="88"/>
      <c r="T179" s="81"/>
      <c r="U179" s="81"/>
      <c r="V179" s="88"/>
      <c r="W179" s="88"/>
      <c r="X179" s="88"/>
      <c r="Y179" s="88"/>
      <c r="Z179" s="88"/>
    </row>
    <row r="180" spans="1:26">
      <c r="A180" s="174"/>
      <c r="B180" s="174"/>
      <c r="C180" s="174"/>
      <c r="D180" s="175"/>
      <c r="E180" s="175"/>
      <c r="F180" s="81"/>
      <c r="G180" s="81"/>
      <c r="H180" s="95"/>
      <c r="I180" s="95"/>
      <c r="J180" s="95"/>
      <c r="K180" s="95"/>
      <c r="L180" s="95"/>
      <c r="M180" s="92"/>
      <c r="N180" s="92"/>
      <c r="O180" s="92"/>
      <c r="P180" s="92"/>
      <c r="Q180" s="92"/>
      <c r="R180" s="88"/>
      <c r="S180" s="88"/>
      <c r="T180" s="81"/>
      <c r="U180" s="81"/>
      <c r="V180" s="88"/>
      <c r="W180" s="88"/>
      <c r="X180" s="88"/>
      <c r="Y180" s="88"/>
      <c r="Z180" s="88"/>
    </row>
    <row r="181" spans="1:26">
      <c r="A181" s="174"/>
      <c r="B181" s="174"/>
      <c r="C181" s="174"/>
      <c r="D181" s="175"/>
      <c r="E181" s="175"/>
      <c r="F181" s="81"/>
      <c r="G181" s="81"/>
      <c r="H181" s="95"/>
      <c r="I181" s="95"/>
      <c r="J181" s="95"/>
      <c r="K181" s="95"/>
      <c r="L181" s="95"/>
      <c r="M181" s="92"/>
      <c r="N181" s="92"/>
      <c r="O181" s="92"/>
      <c r="P181" s="92"/>
      <c r="Q181" s="92"/>
      <c r="R181" s="88"/>
      <c r="S181" s="88"/>
      <c r="T181" s="81"/>
      <c r="U181" s="81"/>
      <c r="V181" s="88"/>
      <c r="W181" s="88"/>
      <c r="X181" s="88"/>
      <c r="Y181" s="88"/>
      <c r="Z181" s="88"/>
    </row>
    <row r="182" spans="1:26">
      <c r="A182" s="174"/>
      <c r="B182" s="174"/>
      <c r="C182" s="174"/>
      <c r="D182" s="175"/>
      <c r="E182" s="175"/>
      <c r="F182" s="81"/>
      <c r="G182" s="81"/>
      <c r="H182" s="95"/>
      <c r="I182" s="95"/>
      <c r="J182" s="95"/>
      <c r="K182" s="95"/>
      <c r="L182" s="95"/>
      <c r="M182" s="92"/>
      <c r="N182" s="92"/>
      <c r="O182" s="92"/>
      <c r="P182" s="92"/>
      <c r="Q182" s="92"/>
      <c r="R182" s="88"/>
      <c r="S182" s="88"/>
      <c r="T182" s="81"/>
      <c r="U182" s="81"/>
      <c r="V182" s="88"/>
      <c r="W182" s="88"/>
      <c r="X182" s="88"/>
      <c r="Y182" s="88"/>
      <c r="Z182" s="88"/>
    </row>
    <row r="183" spans="1:26">
      <c r="A183" s="174"/>
      <c r="B183" s="174"/>
      <c r="C183" s="174"/>
      <c r="D183" s="175"/>
      <c r="E183" s="175"/>
      <c r="F183" s="81"/>
      <c r="G183" s="81"/>
      <c r="H183" s="95"/>
      <c r="I183" s="95"/>
      <c r="J183" s="95"/>
      <c r="K183" s="95"/>
      <c r="L183" s="95"/>
      <c r="M183" s="92"/>
      <c r="N183" s="92"/>
      <c r="O183" s="92"/>
      <c r="P183" s="92"/>
      <c r="Q183" s="92"/>
      <c r="R183" s="88"/>
      <c r="S183" s="88"/>
      <c r="T183" s="81"/>
      <c r="U183" s="81"/>
      <c r="V183" s="88"/>
      <c r="W183" s="88"/>
      <c r="X183" s="88"/>
      <c r="Y183" s="88"/>
      <c r="Z183" s="88"/>
    </row>
    <row r="184" spans="1:26">
      <c r="A184" s="174"/>
      <c r="B184" s="174"/>
      <c r="C184" s="174"/>
      <c r="D184" s="175"/>
      <c r="E184" s="175"/>
      <c r="F184" s="81"/>
      <c r="G184" s="81"/>
      <c r="H184" s="95"/>
      <c r="I184" s="95"/>
      <c r="J184" s="95"/>
      <c r="K184" s="95"/>
      <c r="L184" s="95"/>
      <c r="M184" s="92"/>
      <c r="N184" s="92"/>
      <c r="O184" s="92"/>
      <c r="P184" s="92"/>
      <c r="Q184" s="92"/>
      <c r="R184" s="88"/>
      <c r="S184" s="88"/>
      <c r="T184" s="81"/>
      <c r="U184" s="81"/>
      <c r="V184" s="88"/>
      <c r="W184" s="88"/>
      <c r="X184" s="88"/>
      <c r="Y184" s="88"/>
      <c r="Z184" s="88"/>
    </row>
    <row r="185" spans="1:26">
      <c r="A185" s="174"/>
      <c r="B185" s="174"/>
      <c r="C185" s="174"/>
      <c r="D185" s="175"/>
      <c r="E185" s="175"/>
      <c r="F185" s="81"/>
      <c r="G185" s="81"/>
      <c r="H185" s="95"/>
      <c r="I185" s="95"/>
      <c r="J185" s="95"/>
      <c r="K185" s="95"/>
      <c r="L185" s="95"/>
      <c r="M185" s="92"/>
      <c r="N185" s="92"/>
      <c r="O185" s="92"/>
      <c r="P185" s="92"/>
      <c r="Q185" s="92"/>
      <c r="R185" s="88"/>
      <c r="S185" s="88"/>
      <c r="T185" s="81"/>
      <c r="U185" s="81"/>
      <c r="V185" s="88"/>
      <c r="W185" s="88"/>
      <c r="X185" s="88"/>
      <c r="Y185" s="88"/>
      <c r="Z185" s="88"/>
    </row>
    <row r="186" spans="1:26">
      <c r="A186" s="174"/>
      <c r="B186" s="174"/>
      <c r="C186" s="174"/>
      <c r="D186" s="175"/>
      <c r="E186" s="175"/>
      <c r="F186" s="81"/>
      <c r="G186" s="81"/>
      <c r="H186" s="95"/>
      <c r="I186" s="95"/>
      <c r="J186" s="95"/>
      <c r="K186" s="95"/>
      <c r="L186" s="95"/>
      <c r="M186" s="92"/>
      <c r="N186" s="92"/>
      <c r="O186" s="92"/>
      <c r="P186" s="92"/>
      <c r="Q186" s="92"/>
      <c r="R186" s="88"/>
      <c r="S186" s="88"/>
      <c r="T186" s="81"/>
      <c r="U186" s="81"/>
      <c r="V186" s="88"/>
      <c r="W186" s="88"/>
      <c r="X186" s="88"/>
      <c r="Y186" s="88"/>
      <c r="Z186" s="88"/>
    </row>
    <row r="187" spans="1:26">
      <c r="A187" s="174"/>
      <c r="B187" s="174"/>
      <c r="C187" s="174"/>
      <c r="D187" s="175"/>
      <c r="E187" s="175"/>
      <c r="F187" s="81"/>
      <c r="G187" s="81"/>
      <c r="H187" s="95"/>
      <c r="I187" s="95"/>
      <c r="J187" s="95"/>
      <c r="K187" s="95"/>
      <c r="L187" s="95"/>
      <c r="M187" s="92"/>
      <c r="N187" s="92"/>
      <c r="O187" s="92"/>
      <c r="P187" s="92"/>
      <c r="Q187" s="92"/>
      <c r="R187" s="88"/>
      <c r="S187" s="88"/>
      <c r="T187" s="81"/>
      <c r="U187" s="81"/>
      <c r="V187" s="88"/>
      <c r="W187" s="88"/>
      <c r="X187" s="88"/>
      <c r="Y187" s="88"/>
      <c r="Z187" s="88"/>
    </row>
    <row r="188" spans="1:26">
      <c r="A188" s="174"/>
      <c r="B188" s="174"/>
      <c r="C188" s="174"/>
      <c r="D188" s="175"/>
      <c r="E188" s="175"/>
      <c r="F188" s="81"/>
      <c r="G188" s="81"/>
      <c r="H188" s="95"/>
      <c r="I188" s="95"/>
      <c r="J188" s="95"/>
      <c r="K188" s="95"/>
      <c r="L188" s="95"/>
      <c r="M188" s="92"/>
      <c r="N188" s="92"/>
      <c r="O188" s="92"/>
      <c r="P188" s="92"/>
      <c r="Q188" s="92"/>
      <c r="R188" s="88"/>
      <c r="S188" s="88"/>
      <c r="T188" s="81"/>
      <c r="U188" s="81"/>
      <c r="V188" s="88"/>
      <c r="W188" s="88"/>
      <c r="X188" s="88"/>
      <c r="Y188" s="88"/>
      <c r="Z188" s="88"/>
    </row>
    <row r="189" spans="1:26">
      <c r="A189" s="174"/>
      <c r="B189" s="174"/>
      <c r="C189" s="174"/>
      <c r="D189" s="175"/>
      <c r="E189" s="175"/>
      <c r="F189" s="81"/>
      <c r="G189" s="81"/>
      <c r="H189" s="95"/>
      <c r="I189" s="95"/>
      <c r="J189" s="95"/>
      <c r="K189" s="95"/>
      <c r="L189" s="95"/>
      <c r="M189" s="92"/>
      <c r="N189" s="92"/>
      <c r="O189" s="92"/>
      <c r="P189" s="92"/>
      <c r="Q189" s="92"/>
      <c r="R189" s="88"/>
      <c r="S189" s="88"/>
      <c r="T189" s="81"/>
      <c r="U189" s="81"/>
      <c r="V189" s="88"/>
      <c r="W189" s="88"/>
      <c r="X189" s="88"/>
      <c r="Y189" s="88"/>
      <c r="Z189" s="88"/>
    </row>
    <row r="190" spans="1:26">
      <c r="A190" s="174"/>
      <c r="B190" s="174"/>
      <c r="C190" s="174"/>
      <c r="D190" s="175"/>
      <c r="E190" s="175"/>
      <c r="F190" s="81"/>
      <c r="G190" s="81"/>
      <c r="H190" s="95"/>
      <c r="I190" s="95"/>
      <c r="J190" s="95"/>
      <c r="K190" s="95"/>
      <c r="L190" s="95"/>
      <c r="M190" s="92"/>
      <c r="N190" s="92"/>
      <c r="O190" s="92"/>
      <c r="P190" s="92"/>
      <c r="Q190" s="92"/>
      <c r="R190" s="88"/>
      <c r="S190" s="88"/>
      <c r="T190" s="81"/>
      <c r="U190" s="81"/>
      <c r="V190" s="88"/>
      <c r="W190" s="88"/>
      <c r="X190" s="88"/>
      <c r="Y190" s="88"/>
      <c r="Z190" s="88"/>
    </row>
    <row r="191" spans="1:26">
      <c r="A191" s="174"/>
      <c r="B191" s="174"/>
      <c r="C191" s="174"/>
      <c r="D191" s="175"/>
      <c r="E191" s="175"/>
      <c r="F191" s="81"/>
      <c r="G191" s="81"/>
      <c r="H191" s="95"/>
      <c r="I191" s="95"/>
      <c r="J191" s="95"/>
      <c r="K191" s="95"/>
      <c r="L191" s="95"/>
      <c r="M191" s="92"/>
      <c r="N191" s="92"/>
      <c r="O191" s="92"/>
      <c r="P191" s="92"/>
      <c r="Q191" s="92"/>
      <c r="R191" s="88"/>
      <c r="S191" s="88"/>
      <c r="T191" s="81"/>
      <c r="U191" s="81"/>
      <c r="V191" s="88"/>
      <c r="W191" s="88"/>
      <c r="X191" s="88"/>
      <c r="Y191" s="88"/>
      <c r="Z191" s="88"/>
    </row>
    <row r="192" spans="1:26">
      <c r="A192" s="174"/>
      <c r="B192" s="174"/>
      <c r="C192" s="174"/>
      <c r="D192" s="175"/>
      <c r="E192" s="175"/>
      <c r="F192" s="81"/>
      <c r="G192" s="81"/>
      <c r="H192" s="95"/>
      <c r="I192" s="95"/>
      <c r="J192" s="95"/>
      <c r="K192" s="95"/>
      <c r="L192" s="95"/>
      <c r="M192" s="92"/>
      <c r="N192" s="92"/>
      <c r="O192" s="92"/>
      <c r="P192" s="92"/>
      <c r="Q192" s="92"/>
      <c r="R192" s="88"/>
      <c r="S192" s="88"/>
      <c r="T192" s="81"/>
      <c r="U192" s="81"/>
      <c r="V192" s="88"/>
      <c r="W192" s="88"/>
      <c r="X192" s="88"/>
      <c r="Y192" s="88"/>
      <c r="Z192" s="88"/>
    </row>
    <row r="193" spans="1:26">
      <c r="A193" s="174"/>
      <c r="B193" s="174"/>
      <c r="C193" s="174"/>
      <c r="D193" s="175"/>
      <c r="E193" s="175"/>
      <c r="F193" s="81"/>
      <c r="G193" s="81"/>
      <c r="H193" s="95"/>
      <c r="I193" s="95"/>
      <c r="J193" s="95"/>
      <c r="K193" s="95"/>
      <c r="L193" s="95"/>
      <c r="M193" s="92"/>
      <c r="N193" s="92"/>
      <c r="O193" s="92"/>
      <c r="P193" s="92"/>
      <c r="Q193" s="92"/>
      <c r="R193" s="88"/>
      <c r="S193" s="88"/>
      <c r="T193" s="81"/>
      <c r="U193" s="81"/>
      <c r="V193" s="88"/>
      <c r="W193" s="88"/>
      <c r="X193" s="88"/>
      <c r="Y193" s="88"/>
      <c r="Z193" s="88"/>
    </row>
    <row r="194" spans="1:26">
      <c r="A194" s="174"/>
      <c r="B194" s="174"/>
      <c r="C194" s="174"/>
      <c r="D194" s="175"/>
      <c r="E194" s="175"/>
      <c r="F194" s="81"/>
      <c r="G194" s="81"/>
      <c r="H194" s="95"/>
      <c r="I194" s="95"/>
      <c r="J194" s="95"/>
      <c r="K194" s="95"/>
      <c r="L194" s="95"/>
      <c r="M194" s="92"/>
      <c r="N194" s="92"/>
      <c r="O194" s="92"/>
      <c r="P194" s="92"/>
      <c r="Q194" s="92"/>
      <c r="R194" s="88"/>
      <c r="S194" s="88"/>
      <c r="T194" s="81"/>
      <c r="U194" s="81"/>
      <c r="V194" s="88"/>
      <c r="W194" s="88"/>
      <c r="X194" s="88"/>
      <c r="Y194" s="88"/>
      <c r="Z194" s="88"/>
    </row>
    <row r="195" spans="1:26">
      <c r="A195" s="174"/>
      <c r="B195" s="174"/>
      <c r="C195" s="174"/>
      <c r="D195" s="175"/>
      <c r="E195" s="175"/>
      <c r="F195" s="81"/>
      <c r="G195" s="81"/>
      <c r="H195" s="95"/>
      <c r="I195" s="95"/>
      <c r="J195" s="95"/>
      <c r="K195" s="95"/>
      <c r="L195" s="95"/>
      <c r="M195" s="92"/>
      <c r="N195" s="92"/>
      <c r="O195" s="92"/>
      <c r="P195" s="92"/>
      <c r="Q195" s="92"/>
      <c r="R195" s="88"/>
      <c r="S195" s="88"/>
      <c r="T195" s="81"/>
      <c r="U195" s="81"/>
      <c r="V195" s="88"/>
      <c r="W195" s="88"/>
      <c r="X195" s="88"/>
      <c r="Y195" s="88"/>
      <c r="Z195" s="88"/>
    </row>
    <row r="196" spans="1:26">
      <c r="A196" s="174"/>
      <c r="B196" s="174"/>
      <c r="C196" s="174"/>
      <c r="D196" s="175"/>
      <c r="E196" s="175"/>
      <c r="F196" s="81"/>
      <c r="G196" s="81"/>
      <c r="H196" s="95"/>
      <c r="I196" s="95"/>
      <c r="J196" s="95"/>
      <c r="K196" s="95"/>
      <c r="L196" s="95"/>
      <c r="M196" s="92"/>
      <c r="N196" s="92"/>
      <c r="O196" s="92"/>
      <c r="P196" s="92"/>
      <c r="Q196" s="92"/>
      <c r="R196" s="88"/>
      <c r="S196" s="88"/>
      <c r="T196" s="81"/>
      <c r="U196" s="81"/>
      <c r="V196" s="88"/>
      <c r="W196" s="88"/>
      <c r="X196" s="88"/>
      <c r="Y196" s="88"/>
      <c r="Z196" s="88"/>
    </row>
    <row r="197" spans="1:26">
      <c r="A197" s="174"/>
      <c r="B197" s="174"/>
      <c r="C197" s="174"/>
      <c r="D197" s="175"/>
      <c r="E197" s="175"/>
      <c r="F197" s="81"/>
      <c r="G197" s="81"/>
      <c r="H197" s="95"/>
      <c r="I197" s="95"/>
      <c r="J197" s="95"/>
      <c r="K197" s="95"/>
      <c r="L197" s="95"/>
      <c r="M197" s="92"/>
      <c r="N197" s="92"/>
      <c r="O197" s="92"/>
      <c r="P197" s="92"/>
      <c r="Q197" s="92"/>
      <c r="R197" s="88"/>
      <c r="S197" s="88"/>
      <c r="T197" s="81"/>
      <c r="U197" s="81"/>
      <c r="V197" s="88"/>
      <c r="W197" s="88"/>
      <c r="X197" s="88"/>
      <c r="Y197" s="88"/>
      <c r="Z197" s="88"/>
    </row>
    <row r="198" spans="1:26">
      <c r="A198" s="174"/>
      <c r="B198" s="174"/>
      <c r="C198" s="174"/>
      <c r="D198" s="175"/>
      <c r="E198" s="175"/>
      <c r="F198" s="81"/>
      <c r="G198" s="81"/>
      <c r="H198" s="95"/>
      <c r="I198" s="95"/>
      <c r="J198" s="95"/>
      <c r="K198" s="95"/>
      <c r="L198" s="95"/>
      <c r="M198" s="92"/>
      <c r="N198" s="92"/>
      <c r="O198" s="92"/>
      <c r="P198" s="92"/>
      <c r="Q198" s="92"/>
      <c r="R198" s="88"/>
      <c r="S198" s="88"/>
      <c r="T198" s="81"/>
      <c r="U198" s="81"/>
      <c r="V198" s="88"/>
      <c r="W198" s="88"/>
      <c r="X198" s="88"/>
      <c r="Y198" s="88"/>
      <c r="Z198" s="88"/>
    </row>
    <row r="199" spans="1:26">
      <c r="A199" s="174"/>
      <c r="B199" s="174"/>
      <c r="C199" s="174"/>
      <c r="D199" s="175"/>
      <c r="E199" s="175"/>
      <c r="F199" s="81"/>
      <c r="G199" s="81"/>
      <c r="H199" s="95"/>
      <c r="I199" s="95"/>
      <c r="J199" s="95"/>
      <c r="K199" s="95"/>
      <c r="L199" s="95"/>
      <c r="M199" s="92"/>
      <c r="N199" s="92"/>
      <c r="O199" s="92"/>
      <c r="P199" s="92"/>
      <c r="Q199" s="92"/>
      <c r="R199" s="88"/>
      <c r="S199" s="88"/>
      <c r="T199" s="81"/>
      <c r="U199" s="81"/>
      <c r="V199" s="88"/>
      <c r="W199" s="88"/>
      <c r="X199" s="88"/>
      <c r="Y199" s="88"/>
      <c r="Z199" s="88"/>
    </row>
    <row r="200" spans="1:26">
      <c r="A200" s="174"/>
      <c r="B200" s="174"/>
      <c r="C200" s="174"/>
      <c r="D200" s="175"/>
      <c r="E200" s="175"/>
      <c r="F200" s="81"/>
      <c r="G200" s="87"/>
      <c r="H200" s="100"/>
      <c r="I200" s="100"/>
      <c r="J200" s="100"/>
      <c r="K200" s="100"/>
      <c r="L200" s="100"/>
      <c r="M200" s="100"/>
      <c r="N200" s="100"/>
      <c r="O200" s="100"/>
      <c r="P200" s="100"/>
      <c r="Q200" s="92"/>
      <c r="R200" s="88"/>
      <c r="S200" s="88"/>
      <c r="T200" s="81"/>
      <c r="U200" s="81"/>
      <c r="V200" s="88"/>
      <c r="W200" s="88"/>
      <c r="X200" s="88"/>
      <c r="Y200" s="88"/>
      <c r="Z200" s="88"/>
    </row>
    <row r="201" spans="1:26">
      <c r="A201" s="174"/>
      <c r="B201" s="174"/>
      <c r="C201" s="174"/>
      <c r="D201" s="175"/>
      <c r="E201" s="175"/>
      <c r="F201" s="81"/>
      <c r="G201" s="87"/>
      <c r="H201" s="100"/>
      <c r="I201" s="100"/>
      <c r="J201" s="100"/>
      <c r="K201" s="100"/>
      <c r="L201" s="100"/>
      <c r="M201" s="100"/>
      <c r="N201" s="100"/>
      <c r="O201" s="100"/>
      <c r="P201" s="100"/>
      <c r="Q201" s="92"/>
      <c r="R201" s="88"/>
      <c r="S201" s="88"/>
      <c r="T201" s="81"/>
      <c r="U201" s="81"/>
      <c r="V201" s="88"/>
      <c r="W201" s="88"/>
      <c r="X201" s="88"/>
      <c r="Y201" s="88"/>
      <c r="Z201" s="88"/>
    </row>
    <row r="202" spans="1:26">
      <c r="A202" s="174"/>
      <c r="B202" s="174"/>
      <c r="C202" s="174"/>
      <c r="D202" s="175"/>
      <c r="E202" s="175"/>
      <c r="F202" s="81"/>
      <c r="G202" s="87"/>
      <c r="H202" s="101"/>
      <c r="I202" s="102"/>
      <c r="J202" s="102"/>
      <c r="K202" s="102"/>
      <c r="L202" s="100"/>
      <c r="M202" s="100"/>
      <c r="N202" s="100"/>
      <c r="O202" s="100"/>
      <c r="P202" s="100"/>
      <c r="Q202" s="92"/>
      <c r="R202" s="88"/>
      <c r="S202" s="88"/>
      <c r="T202" s="81"/>
      <c r="U202" s="81"/>
      <c r="V202" s="88"/>
      <c r="W202" s="88"/>
      <c r="X202" s="88"/>
      <c r="Y202" s="88"/>
      <c r="Z202" s="88"/>
    </row>
    <row r="203" spans="1:26">
      <c r="A203" s="174"/>
      <c r="B203" s="174"/>
      <c r="C203" s="174"/>
      <c r="D203" s="175"/>
      <c r="E203" s="175"/>
      <c r="F203" s="81"/>
      <c r="G203" s="87"/>
      <c r="H203" s="101"/>
      <c r="I203" s="102"/>
      <c r="J203" s="102"/>
      <c r="K203" s="102"/>
      <c r="L203" s="100"/>
      <c r="M203" s="100"/>
      <c r="N203" s="100"/>
      <c r="O203" s="100"/>
      <c r="P203" s="100"/>
      <c r="Q203" s="92"/>
      <c r="R203" s="88"/>
      <c r="S203" s="88"/>
      <c r="T203" s="81"/>
      <c r="U203" s="81"/>
      <c r="V203" s="88"/>
      <c r="W203" s="88"/>
      <c r="X203" s="88"/>
      <c r="Y203" s="88"/>
      <c r="Z203" s="88"/>
    </row>
    <row r="204" spans="1:26">
      <c r="A204" s="174"/>
      <c r="B204" s="174"/>
      <c r="C204" s="174"/>
      <c r="D204" s="175"/>
      <c r="E204" s="175"/>
      <c r="F204" s="81"/>
      <c r="G204" s="87"/>
      <c r="H204" s="101"/>
      <c r="I204" s="102"/>
      <c r="J204" s="102"/>
      <c r="K204" s="102"/>
      <c r="L204" s="100"/>
      <c r="M204" s="100"/>
      <c r="N204" s="100"/>
      <c r="O204" s="100"/>
      <c r="P204" s="100"/>
      <c r="Q204" s="92"/>
      <c r="R204" s="88"/>
      <c r="S204" s="88"/>
      <c r="T204" s="81"/>
      <c r="U204" s="81"/>
      <c r="V204" s="88"/>
      <c r="W204" s="88"/>
      <c r="X204" s="88"/>
      <c r="Y204" s="88"/>
      <c r="Z204" s="88"/>
    </row>
    <row r="205" spans="1:26">
      <c r="A205" s="174"/>
      <c r="B205" s="174"/>
      <c r="C205" s="174"/>
      <c r="D205" s="175"/>
      <c r="E205" s="175"/>
      <c r="F205" s="81"/>
      <c r="G205" s="87"/>
      <c r="H205" s="101"/>
      <c r="I205" s="102"/>
      <c r="J205" s="102"/>
      <c r="K205" s="102"/>
      <c r="L205" s="100"/>
      <c r="M205" s="100"/>
      <c r="N205" s="100"/>
      <c r="O205" s="100"/>
      <c r="P205" s="100"/>
      <c r="Q205" s="92"/>
      <c r="R205" s="88"/>
      <c r="S205" s="88"/>
      <c r="T205" s="81"/>
      <c r="U205" s="81"/>
      <c r="V205" s="88"/>
      <c r="W205" s="88"/>
      <c r="X205" s="88"/>
      <c r="Y205" s="88"/>
      <c r="Z205" s="88"/>
    </row>
    <row r="206" spans="1:26">
      <c r="A206" s="174"/>
      <c r="B206" s="174"/>
      <c r="C206" s="174"/>
      <c r="D206" s="175"/>
      <c r="E206" s="175"/>
      <c r="F206" s="81"/>
      <c r="G206" s="87"/>
      <c r="H206" s="101"/>
      <c r="I206" s="102"/>
      <c r="J206" s="102"/>
      <c r="K206" s="102"/>
      <c r="L206" s="100"/>
      <c r="M206" s="100"/>
      <c r="N206" s="100"/>
      <c r="O206" s="100"/>
      <c r="P206" s="100"/>
      <c r="Q206" s="92"/>
      <c r="R206" s="88"/>
      <c r="S206" s="88"/>
      <c r="T206" s="81"/>
      <c r="U206" s="81"/>
      <c r="V206" s="88"/>
      <c r="W206" s="88"/>
      <c r="X206" s="88"/>
      <c r="Y206" s="88"/>
      <c r="Z206" s="88"/>
    </row>
    <row r="207" spans="1:26">
      <c r="A207" s="174"/>
      <c r="B207" s="174"/>
      <c r="C207" s="174"/>
      <c r="D207" s="175"/>
      <c r="E207" s="175"/>
      <c r="F207" s="81"/>
      <c r="G207" s="87"/>
      <c r="H207" s="100"/>
      <c r="I207" s="100"/>
      <c r="J207" s="100"/>
      <c r="K207" s="100"/>
      <c r="L207" s="100"/>
      <c r="M207" s="100"/>
      <c r="N207" s="100"/>
      <c r="O207" s="100"/>
      <c r="P207" s="100"/>
      <c r="Q207" s="92"/>
      <c r="R207" s="88"/>
      <c r="S207" s="88"/>
      <c r="T207" s="81"/>
      <c r="U207" s="81"/>
      <c r="V207" s="88"/>
      <c r="W207" s="88"/>
      <c r="X207" s="88"/>
      <c r="Y207" s="88"/>
      <c r="Z207" s="88"/>
    </row>
    <row r="208" spans="1:26">
      <c r="A208" s="174"/>
      <c r="B208" s="174"/>
      <c r="C208" s="174"/>
      <c r="D208" s="175"/>
      <c r="E208" s="175"/>
      <c r="F208" s="81"/>
      <c r="G208" s="87"/>
      <c r="H208" s="100"/>
      <c r="I208" s="100"/>
      <c r="J208" s="100"/>
      <c r="K208" s="100"/>
      <c r="L208" s="100"/>
      <c r="M208" s="100"/>
      <c r="N208" s="100"/>
      <c r="O208" s="100"/>
      <c r="P208" s="100"/>
      <c r="Q208" s="92"/>
      <c r="R208" s="88"/>
      <c r="S208" s="88"/>
      <c r="T208" s="81"/>
      <c r="U208" s="81"/>
      <c r="V208" s="88"/>
      <c r="W208" s="88"/>
      <c r="X208" s="88"/>
      <c r="Y208" s="88"/>
      <c r="Z208" s="88"/>
    </row>
    <row r="209" spans="1:26">
      <c r="A209" s="174"/>
      <c r="B209" s="174"/>
      <c r="C209" s="174"/>
      <c r="D209" s="175"/>
      <c r="E209" s="175"/>
      <c r="F209" s="81"/>
      <c r="G209" s="87"/>
      <c r="H209" s="102"/>
      <c r="I209" s="102"/>
      <c r="J209" s="102"/>
      <c r="K209" s="102"/>
      <c r="L209" s="102"/>
      <c r="M209" s="100"/>
      <c r="N209" s="100"/>
      <c r="O209" s="102"/>
      <c r="P209" s="102"/>
      <c r="Q209" s="103"/>
      <c r="R209" s="89"/>
      <c r="S209" s="89"/>
      <c r="T209" s="81"/>
      <c r="U209" s="81"/>
      <c r="V209" s="88"/>
      <c r="W209" s="88"/>
      <c r="X209" s="88"/>
      <c r="Y209" s="88"/>
      <c r="Z209" s="88"/>
    </row>
    <row r="210" spans="1:26">
      <c r="A210" s="174"/>
      <c r="B210" s="174"/>
      <c r="C210" s="174"/>
      <c r="D210" s="175"/>
      <c r="E210" s="175"/>
      <c r="F210" s="81"/>
      <c r="G210" s="87"/>
      <c r="H210" s="101"/>
      <c r="I210" s="101"/>
      <c r="J210" s="101"/>
      <c r="K210" s="101"/>
      <c r="L210" s="101"/>
      <c r="M210" s="100"/>
      <c r="N210" s="100"/>
      <c r="O210" s="101"/>
      <c r="P210" s="101"/>
      <c r="Q210" s="95"/>
      <c r="R210" s="90"/>
      <c r="S210" s="90"/>
      <c r="T210" s="81"/>
      <c r="U210" s="81"/>
      <c r="V210" s="88"/>
      <c r="W210" s="88"/>
      <c r="X210" s="88"/>
      <c r="Y210" s="88"/>
      <c r="Z210" s="88"/>
    </row>
    <row r="211" spans="1:26">
      <c r="A211" s="174"/>
      <c r="B211" s="174"/>
      <c r="C211" s="174"/>
      <c r="D211" s="175"/>
      <c r="E211" s="175"/>
      <c r="F211" s="81"/>
      <c r="G211" s="87"/>
      <c r="H211" s="100"/>
      <c r="I211" s="100"/>
      <c r="J211" s="100"/>
      <c r="K211" s="100"/>
      <c r="L211" s="100"/>
      <c r="M211" s="100"/>
      <c r="N211" s="100"/>
      <c r="O211" s="100"/>
      <c r="P211" s="100"/>
      <c r="Q211" s="92"/>
      <c r="R211" s="88"/>
      <c r="S211" s="88"/>
      <c r="T211" s="81"/>
      <c r="U211" s="81"/>
      <c r="V211" s="88"/>
      <c r="W211" s="88"/>
      <c r="X211" s="88"/>
      <c r="Y211" s="88"/>
      <c r="Z211" s="88"/>
    </row>
    <row r="212" spans="1:26">
      <c r="A212" s="174"/>
      <c r="B212" s="174"/>
      <c r="C212" s="174"/>
      <c r="D212" s="175"/>
      <c r="E212" s="175"/>
      <c r="F212" s="81"/>
      <c r="G212" s="87"/>
      <c r="H212" s="100"/>
      <c r="I212" s="100"/>
      <c r="J212" s="100"/>
      <c r="K212" s="100"/>
      <c r="L212" s="100"/>
      <c r="M212" s="100"/>
      <c r="N212" s="100"/>
      <c r="O212" s="100"/>
      <c r="P212" s="100"/>
      <c r="Q212" s="92"/>
      <c r="R212" s="88"/>
      <c r="S212" s="88"/>
      <c r="T212" s="81"/>
      <c r="U212" s="81"/>
      <c r="V212" s="88"/>
      <c r="W212" s="88"/>
      <c r="X212" s="88"/>
      <c r="Y212" s="88"/>
      <c r="Z212" s="88"/>
    </row>
    <row r="213" spans="1:26">
      <c r="A213" s="174"/>
      <c r="B213" s="174"/>
      <c r="C213" s="174"/>
      <c r="D213" s="175"/>
      <c r="E213" s="175"/>
      <c r="F213" s="81"/>
      <c r="G213" s="87"/>
      <c r="H213" s="100"/>
      <c r="I213" s="100"/>
      <c r="J213" s="100"/>
      <c r="K213" s="100"/>
      <c r="L213" s="100"/>
      <c r="M213" s="100"/>
      <c r="N213" s="100"/>
      <c r="O213" s="100"/>
      <c r="P213" s="100"/>
      <c r="Q213" s="92"/>
      <c r="R213" s="88"/>
      <c r="S213" s="88"/>
      <c r="T213" s="81"/>
      <c r="U213" s="81"/>
      <c r="V213" s="88"/>
      <c r="W213" s="88"/>
      <c r="X213" s="88"/>
      <c r="Y213" s="88"/>
      <c r="Z213" s="88"/>
    </row>
    <row r="214" spans="1:26">
      <c r="A214" s="174"/>
      <c r="B214" s="174"/>
      <c r="C214" s="174"/>
      <c r="D214" s="175"/>
      <c r="E214" s="175"/>
      <c r="F214" s="81"/>
      <c r="G214" s="87"/>
      <c r="H214" s="100"/>
      <c r="I214" s="100"/>
      <c r="J214" s="100"/>
      <c r="K214" s="100"/>
      <c r="L214" s="100"/>
      <c r="M214" s="100"/>
      <c r="N214" s="100"/>
      <c r="O214" s="100"/>
      <c r="P214" s="100"/>
      <c r="Q214" s="92"/>
      <c r="R214" s="88"/>
      <c r="S214" s="88"/>
      <c r="T214" s="81"/>
      <c r="U214" s="81"/>
      <c r="V214" s="88"/>
      <c r="W214" s="88"/>
      <c r="X214" s="88"/>
      <c r="Y214" s="88"/>
      <c r="Z214" s="88"/>
    </row>
    <row r="215" spans="1:26">
      <c r="A215" s="174"/>
      <c r="B215" s="174"/>
      <c r="C215" s="174"/>
      <c r="D215" s="175"/>
      <c r="E215" s="175"/>
      <c r="F215" s="81"/>
      <c r="G215" s="81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88"/>
      <c r="S215" s="88"/>
      <c r="T215" s="81"/>
      <c r="U215" s="81"/>
      <c r="V215" s="88"/>
      <c r="W215" s="88"/>
      <c r="X215" s="88"/>
      <c r="Y215" s="88"/>
      <c r="Z215" s="88"/>
    </row>
    <row r="216" spans="1:26">
      <c r="A216" s="174"/>
      <c r="B216" s="174"/>
      <c r="C216" s="174"/>
      <c r="D216" s="175"/>
      <c r="E216" s="175"/>
      <c r="F216" s="81"/>
      <c r="G216" s="81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88"/>
      <c r="S216" s="88"/>
      <c r="T216" s="81"/>
      <c r="U216" s="81"/>
      <c r="V216" s="88"/>
      <c r="W216" s="88"/>
      <c r="X216" s="88"/>
      <c r="Y216" s="88"/>
      <c r="Z216" s="88"/>
    </row>
    <row r="217" spans="1:26">
      <c r="A217" s="174"/>
      <c r="B217" s="174"/>
      <c r="C217" s="174"/>
      <c r="D217" s="175"/>
      <c r="E217" s="175"/>
      <c r="F217" s="81"/>
      <c r="G217" s="81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88"/>
      <c r="S217" s="88"/>
      <c r="T217" s="81"/>
      <c r="U217" s="81"/>
      <c r="V217" s="88"/>
      <c r="W217" s="88"/>
      <c r="X217" s="88"/>
      <c r="Y217" s="88"/>
      <c r="Z217" s="88"/>
    </row>
    <row r="218" spans="1:26">
      <c r="A218" s="174"/>
      <c r="B218" s="174"/>
      <c r="C218" s="174"/>
      <c r="D218" s="175"/>
      <c r="E218" s="175"/>
      <c r="F218" s="81"/>
      <c r="G218" s="81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88"/>
      <c r="S218" s="88"/>
      <c r="T218" s="81"/>
      <c r="U218" s="81"/>
      <c r="V218" s="88"/>
      <c r="W218" s="88"/>
      <c r="X218" s="88"/>
      <c r="Y218" s="88"/>
      <c r="Z218" s="88"/>
    </row>
    <row r="219" spans="1:26">
      <c r="A219" s="174"/>
      <c r="B219" s="174"/>
      <c r="C219" s="174"/>
      <c r="D219" s="175"/>
      <c r="E219" s="175"/>
      <c r="F219" s="81"/>
      <c r="G219" s="81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88"/>
      <c r="S219" s="88"/>
      <c r="T219" s="81"/>
      <c r="U219" s="81"/>
      <c r="V219" s="88"/>
      <c r="W219" s="88"/>
      <c r="X219" s="88"/>
      <c r="Y219" s="88"/>
      <c r="Z219" s="88"/>
    </row>
    <row r="220" spans="1:26">
      <c r="A220" s="174"/>
      <c r="B220" s="174"/>
      <c r="C220" s="174"/>
      <c r="D220" s="175"/>
      <c r="E220" s="175"/>
      <c r="F220" s="81"/>
      <c r="G220" s="81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88"/>
      <c r="S220" s="88"/>
      <c r="T220" s="81"/>
      <c r="U220" s="81"/>
      <c r="V220" s="88"/>
      <c r="W220" s="88"/>
      <c r="X220" s="88"/>
      <c r="Y220" s="88"/>
      <c r="Z220" s="88"/>
    </row>
    <row r="221" spans="1:26">
      <c r="A221" s="174"/>
      <c r="B221" s="174"/>
      <c r="C221" s="174"/>
      <c r="D221" s="175"/>
      <c r="E221" s="175"/>
      <c r="F221" s="81"/>
      <c r="G221" s="81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88"/>
      <c r="S221" s="88"/>
      <c r="T221" s="81"/>
      <c r="U221" s="81"/>
      <c r="V221" s="88"/>
      <c r="W221" s="88"/>
      <c r="X221" s="88"/>
      <c r="Y221" s="88"/>
      <c r="Z221" s="88"/>
    </row>
    <row r="222" spans="1:26">
      <c r="A222" s="174"/>
      <c r="B222" s="174"/>
      <c r="C222" s="174"/>
      <c r="D222" s="175"/>
      <c r="E222" s="175"/>
      <c r="F222" s="81"/>
      <c r="G222" s="81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88"/>
      <c r="S222" s="88"/>
      <c r="T222" s="81"/>
      <c r="U222" s="81"/>
      <c r="V222" s="88"/>
      <c r="W222" s="88"/>
      <c r="X222" s="88"/>
      <c r="Y222" s="88"/>
      <c r="Z222" s="88"/>
    </row>
    <row r="223" spans="1:26">
      <c r="A223" s="174"/>
      <c r="B223" s="174"/>
      <c r="C223" s="174"/>
      <c r="D223" s="175"/>
      <c r="E223" s="175"/>
      <c r="F223" s="81"/>
      <c r="G223" s="81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88"/>
      <c r="S223" s="88"/>
      <c r="T223" s="81"/>
      <c r="U223" s="81"/>
      <c r="V223" s="88"/>
      <c r="W223" s="88"/>
      <c r="X223" s="88"/>
      <c r="Y223" s="88"/>
      <c r="Z223" s="88"/>
    </row>
    <row r="224" spans="1:26">
      <c r="A224" s="174"/>
      <c r="B224" s="174"/>
      <c r="C224" s="174"/>
      <c r="D224" s="175"/>
      <c r="E224" s="175"/>
      <c r="F224" s="81"/>
      <c r="G224" s="81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88"/>
      <c r="S224" s="88"/>
      <c r="T224" s="81"/>
      <c r="U224" s="81"/>
      <c r="V224" s="88"/>
      <c r="W224" s="88"/>
      <c r="X224" s="88"/>
      <c r="Y224" s="88"/>
      <c r="Z224" s="88"/>
    </row>
    <row r="225" spans="1:26">
      <c r="A225" s="174"/>
      <c r="B225" s="174"/>
      <c r="C225" s="174"/>
      <c r="D225" s="175"/>
      <c r="E225" s="175"/>
      <c r="F225" s="81"/>
      <c r="G225" s="81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88"/>
      <c r="S225" s="88"/>
      <c r="T225" s="81"/>
      <c r="U225" s="81"/>
      <c r="V225" s="88"/>
      <c r="W225" s="88"/>
      <c r="X225" s="88"/>
      <c r="Y225" s="88"/>
      <c r="Z225" s="88"/>
    </row>
    <row r="226" spans="1:26">
      <c r="A226" s="174"/>
      <c r="B226" s="174"/>
      <c r="C226" s="174"/>
      <c r="D226" s="175"/>
      <c r="E226" s="175"/>
      <c r="F226" s="81"/>
      <c r="G226" s="81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88"/>
      <c r="S226" s="88"/>
      <c r="T226" s="81"/>
      <c r="U226" s="81"/>
      <c r="V226" s="88"/>
      <c r="W226" s="88"/>
      <c r="X226" s="88"/>
      <c r="Y226" s="88"/>
      <c r="Z226" s="88"/>
    </row>
    <row r="227" spans="1:26">
      <c r="A227" s="174"/>
      <c r="B227" s="174"/>
      <c r="C227" s="174"/>
      <c r="D227" s="175"/>
      <c r="E227" s="175"/>
      <c r="F227" s="81"/>
      <c r="G227" s="81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88"/>
      <c r="S227" s="88"/>
      <c r="T227" s="81"/>
      <c r="U227" s="81"/>
      <c r="V227" s="88"/>
      <c r="W227" s="88"/>
      <c r="X227" s="88"/>
      <c r="Y227" s="88"/>
      <c r="Z227" s="88"/>
    </row>
    <row r="228" spans="1:26">
      <c r="A228" s="174"/>
      <c r="B228" s="174"/>
      <c r="C228" s="174"/>
      <c r="D228" s="175"/>
      <c r="E228" s="175"/>
      <c r="F228" s="81"/>
      <c r="G228" s="81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88"/>
      <c r="S228" s="88"/>
      <c r="T228" s="81"/>
      <c r="U228" s="81"/>
      <c r="V228" s="88"/>
      <c r="W228" s="88"/>
      <c r="X228" s="88"/>
      <c r="Y228" s="88"/>
      <c r="Z228" s="88"/>
    </row>
    <row r="229" spans="1:26">
      <c r="A229" s="174"/>
      <c r="B229" s="174"/>
      <c r="C229" s="174"/>
      <c r="D229" s="175"/>
      <c r="E229" s="175"/>
      <c r="F229" s="81"/>
      <c r="G229" s="81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88"/>
      <c r="S229" s="88"/>
      <c r="T229" s="81"/>
      <c r="U229" s="81"/>
      <c r="V229" s="88"/>
      <c r="W229" s="88"/>
      <c r="X229" s="88"/>
      <c r="Y229" s="88"/>
      <c r="Z229" s="88"/>
    </row>
    <row r="230" spans="1:26">
      <c r="A230" s="174"/>
      <c r="B230" s="174"/>
      <c r="C230" s="174"/>
      <c r="D230" s="175"/>
      <c r="E230" s="175"/>
      <c r="F230" s="81"/>
      <c r="G230" s="81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88"/>
      <c r="S230" s="88"/>
      <c r="T230" s="81"/>
      <c r="U230" s="81"/>
      <c r="V230" s="88"/>
      <c r="W230" s="88"/>
      <c r="X230" s="88"/>
      <c r="Y230" s="88"/>
      <c r="Z230" s="88"/>
    </row>
    <row r="231" spans="1:26">
      <c r="A231" s="174"/>
      <c r="B231" s="174"/>
      <c r="C231" s="174"/>
      <c r="D231" s="175"/>
      <c r="E231" s="175"/>
      <c r="F231" s="81"/>
      <c r="G231" s="81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88"/>
      <c r="S231" s="88"/>
      <c r="T231" s="81"/>
      <c r="U231" s="81"/>
      <c r="V231" s="88"/>
      <c r="W231" s="88"/>
      <c r="X231" s="88"/>
      <c r="Y231" s="88"/>
      <c r="Z231" s="88"/>
    </row>
    <row r="232" spans="1:26">
      <c r="A232" s="174"/>
      <c r="B232" s="174"/>
      <c r="C232" s="174"/>
      <c r="D232" s="175"/>
      <c r="E232" s="175"/>
      <c r="F232" s="81"/>
      <c r="G232" s="81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88"/>
      <c r="S232" s="88"/>
      <c r="T232" s="81"/>
      <c r="U232" s="81"/>
      <c r="V232" s="88"/>
      <c r="W232" s="88"/>
      <c r="X232" s="88"/>
      <c r="Y232" s="88"/>
      <c r="Z232" s="88"/>
    </row>
    <row r="233" spans="1:26">
      <c r="A233" s="174"/>
      <c r="B233" s="174"/>
      <c r="C233" s="174"/>
      <c r="D233" s="175"/>
      <c r="E233" s="175"/>
      <c r="F233" s="81"/>
      <c r="G233" s="81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88"/>
      <c r="S233" s="88"/>
      <c r="T233" s="81"/>
      <c r="U233" s="81"/>
      <c r="V233" s="88"/>
      <c r="W233" s="88"/>
      <c r="X233" s="88"/>
      <c r="Y233" s="88"/>
      <c r="Z233" s="88"/>
    </row>
    <row r="234" spans="1:26">
      <c r="A234" s="174"/>
      <c r="B234" s="174"/>
      <c r="C234" s="174"/>
      <c r="D234" s="175"/>
      <c r="E234" s="175"/>
      <c r="F234" s="81"/>
      <c r="G234" s="81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88"/>
      <c r="S234" s="88"/>
      <c r="T234" s="81"/>
      <c r="U234" s="81"/>
      <c r="V234" s="88"/>
      <c r="W234" s="88"/>
      <c r="X234" s="88"/>
      <c r="Y234" s="88"/>
      <c r="Z234" s="88"/>
    </row>
    <row r="235" spans="1:26">
      <c r="A235" s="174"/>
      <c r="B235" s="174"/>
      <c r="C235" s="174"/>
      <c r="D235" s="175"/>
      <c r="E235" s="175"/>
      <c r="F235" s="81"/>
      <c r="G235" s="81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88"/>
      <c r="S235" s="88"/>
      <c r="T235" s="81"/>
      <c r="U235" s="81"/>
      <c r="V235" s="88"/>
      <c r="W235" s="88"/>
      <c r="X235" s="88"/>
      <c r="Y235" s="88"/>
      <c r="Z235" s="88"/>
    </row>
    <row r="236" spans="1:26">
      <c r="A236" s="174"/>
      <c r="B236" s="174"/>
      <c r="C236" s="174"/>
      <c r="D236" s="175"/>
      <c r="E236" s="175"/>
      <c r="F236" s="81"/>
      <c r="G236" s="81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88"/>
      <c r="S236" s="88"/>
      <c r="T236" s="81"/>
      <c r="U236" s="81"/>
      <c r="V236" s="88"/>
      <c r="W236" s="88"/>
      <c r="X236" s="88"/>
      <c r="Y236" s="88"/>
      <c r="Z236" s="88"/>
    </row>
    <row r="237" spans="1:26">
      <c r="A237" s="174"/>
      <c r="B237" s="174"/>
      <c r="C237" s="174"/>
      <c r="D237" s="175"/>
      <c r="E237" s="175"/>
      <c r="F237" s="81"/>
      <c r="G237" s="81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88"/>
      <c r="S237" s="88"/>
      <c r="T237" s="81"/>
      <c r="U237" s="81"/>
      <c r="V237" s="88"/>
      <c r="W237" s="88"/>
      <c r="X237" s="88"/>
      <c r="Y237" s="88"/>
      <c r="Z237" s="88"/>
    </row>
    <row r="238" spans="1:26">
      <c r="A238" s="174"/>
      <c r="B238" s="174"/>
      <c r="C238" s="174"/>
      <c r="D238" s="175"/>
      <c r="E238" s="175"/>
      <c r="F238" s="81"/>
      <c r="G238" s="81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88"/>
      <c r="S238" s="88"/>
      <c r="T238" s="81"/>
      <c r="U238" s="81"/>
      <c r="V238" s="88"/>
      <c r="W238" s="88"/>
      <c r="X238" s="88"/>
      <c r="Y238" s="88"/>
      <c r="Z238" s="88"/>
    </row>
    <row r="239" spans="1:26">
      <c r="A239" s="174"/>
      <c r="B239" s="174"/>
      <c r="C239" s="174"/>
      <c r="D239" s="175"/>
      <c r="E239" s="175"/>
      <c r="F239" s="81"/>
      <c r="G239" s="81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88"/>
      <c r="S239" s="88"/>
      <c r="T239" s="81"/>
      <c r="U239" s="81"/>
      <c r="V239" s="88"/>
      <c r="W239" s="88"/>
      <c r="X239" s="88"/>
      <c r="Y239" s="88"/>
      <c r="Z239" s="88"/>
    </row>
    <row r="240" spans="1:26">
      <c r="A240" s="174"/>
      <c r="B240" s="174"/>
      <c r="C240" s="174"/>
      <c r="D240" s="175"/>
      <c r="E240" s="175"/>
      <c r="F240" s="81"/>
      <c r="G240" s="81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88"/>
      <c r="S240" s="88"/>
      <c r="T240" s="81"/>
      <c r="U240" s="81"/>
      <c r="V240" s="88"/>
      <c r="W240" s="88"/>
      <c r="X240" s="88"/>
      <c r="Y240" s="88"/>
      <c r="Z240" s="88"/>
    </row>
    <row r="241" spans="1:26">
      <c r="A241" s="174"/>
      <c r="B241" s="174"/>
      <c r="C241" s="174"/>
      <c r="D241" s="175"/>
      <c r="E241" s="175"/>
      <c r="F241" s="81"/>
      <c r="G241" s="81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88"/>
      <c r="S241" s="88"/>
      <c r="T241" s="81"/>
      <c r="U241" s="81"/>
      <c r="V241" s="88"/>
      <c r="W241" s="88"/>
      <c r="X241" s="88"/>
      <c r="Y241" s="88"/>
      <c r="Z241" s="88"/>
    </row>
    <row r="242" spans="1:26">
      <c r="A242" s="174"/>
      <c r="B242" s="174"/>
      <c r="C242" s="174"/>
      <c r="D242" s="175"/>
      <c r="E242" s="175"/>
      <c r="F242" s="81"/>
      <c r="G242" s="81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88"/>
      <c r="S242" s="88"/>
      <c r="T242" s="81"/>
      <c r="U242" s="81"/>
      <c r="V242" s="88"/>
      <c r="W242" s="88"/>
      <c r="X242" s="88"/>
      <c r="Y242" s="88"/>
      <c r="Z242" s="88"/>
    </row>
    <row r="243" spans="1:26">
      <c r="A243" s="174"/>
      <c r="B243" s="174"/>
      <c r="C243" s="174"/>
      <c r="D243" s="175"/>
      <c r="E243" s="175"/>
      <c r="F243" s="81"/>
      <c r="G243" s="81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88"/>
      <c r="S243" s="88"/>
      <c r="T243" s="81"/>
      <c r="U243" s="81"/>
      <c r="V243" s="88"/>
      <c r="W243" s="88"/>
      <c r="X243" s="88"/>
      <c r="Y243" s="88"/>
      <c r="Z243" s="88"/>
    </row>
    <row r="244" spans="1:26">
      <c r="A244" s="174"/>
      <c r="B244" s="174"/>
      <c r="C244" s="174"/>
      <c r="D244" s="175"/>
      <c r="E244" s="175"/>
      <c r="F244" s="81"/>
      <c r="G244" s="81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88"/>
      <c r="S244" s="88"/>
      <c r="T244" s="81"/>
      <c r="U244" s="81"/>
      <c r="V244" s="88"/>
      <c r="W244" s="88"/>
      <c r="X244" s="88"/>
      <c r="Y244" s="88"/>
      <c r="Z244" s="88"/>
    </row>
    <row r="245" spans="1:26">
      <c r="A245" s="174"/>
      <c r="B245" s="174"/>
      <c r="C245" s="174"/>
      <c r="D245" s="175"/>
      <c r="E245" s="175"/>
      <c r="F245" s="81"/>
      <c r="G245" s="81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88"/>
      <c r="S245" s="88"/>
      <c r="T245" s="81"/>
      <c r="U245" s="81"/>
      <c r="V245" s="88"/>
      <c r="W245" s="88"/>
      <c r="X245" s="88"/>
      <c r="Y245" s="88"/>
      <c r="Z245" s="88"/>
    </row>
    <row r="246" spans="1:26">
      <c r="A246" s="174"/>
      <c r="B246" s="174"/>
      <c r="C246" s="174"/>
      <c r="D246" s="175"/>
      <c r="E246" s="175"/>
      <c r="F246" s="81"/>
      <c r="G246" s="81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88"/>
      <c r="S246" s="88"/>
      <c r="T246" s="81"/>
      <c r="U246" s="81"/>
      <c r="V246" s="88"/>
      <c r="W246" s="88"/>
      <c r="X246" s="88"/>
      <c r="Y246" s="88"/>
      <c r="Z246" s="88"/>
    </row>
    <row r="247" spans="1:26">
      <c r="A247" s="174"/>
      <c r="B247" s="174"/>
      <c r="C247" s="174"/>
      <c r="D247" s="175"/>
      <c r="E247" s="175"/>
      <c r="F247" s="81"/>
      <c r="G247" s="81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88"/>
      <c r="S247" s="88"/>
      <c r="T247" s="81"/>
      <c r="U247" s="81"/>
      <c r="V247" s="88"/>
      <c r="W247" s="88"/>
      <c r="X247" s="88"/>
      <c r="Y247" s="88"/>
      <c r="Z247" s="88"/>
    </row>
    <row r="248" spans="1:26">
      <c r="A248" s="174"/>
      <c r="B248" s="174"/>
      <c r="C248" s="174"/>
      <c r="D248" s="175"/>
      <c r="E248" s="175"/>
      <c r="F248" s="81"/>
      <c r="G248" s="81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88"/>
      <c r="S248" s="88"/>
      <c r="T248" s="81"/>
      <c r="U248" s="81"/>
      <c r="V248" s="88"/>
      <c r="W248" s="88"/>
      <c r="X248" s="88"/>
      <c r="Y248" s="88"/>
      <c r="Z248" s="88"/>
    </row>
    <row r="249" spans="1:26">
      <c r="A249" s="174"/>
      <c r="B249" s="174"/>
      <c r="C249" s="174"/>
      <c r="D249" s="175"/>
      <c r="E249" s="175"/>
      <c r="F249" s="81"/>
      <c r="G249" s="81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88"/>
      <c r="S249" s="88"/>
      <c r="T249" s="81"/>
      <c r="U249" s="81"/>
      <c r="V249" s="88"/>
      <c r="W249" s="88"/>
      <c r="X249" s="88"/>
      <c r="Y249" s="88"/>
      <c r="Z249" s="88"/>
    </row>
    <row r="250" spans="1:26">
      <c r="A250" s="174"/>
      <c r="B250" s="174"/>
      <c r="C250" s="174"/>
      <c r="D250" s="175"/>
      <c r="E250" s="175"/>
      <c r="F250" s="81"/>
      <c r="G250" s="81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88"/>
      <c r="S250" s="88"/>
      <c r="T250" s="81"/>
      <c r="U250" s="81"/>
      <c r="V250" s="88"/>
      <c r="W250" s="88"/>
      <c r="X250" s="88"/>
      <c r="Y250" s="88"/>
      <c r="Z250" s="88"/>
    </row>
    <row r="251" spans="1:26">
      <c r="A251" s="174"/>
      <c r="B251" s="174"/>
      <c r="C251" s="174"/>
      <c r="D251" s="175"/>
      <c r="E251" s="175"/>
      <c r="F251" s="81"/>
      <c r="G251" s="81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88"/>
      <c r="S251" s="88"/>
      <c r="T251" s="81"/>
      <c r="U251" s="81"/>
      <c r="V251" s="88"/>
      <c r="W251" s="88"/>
      <c r="X251" s="88"/>
      <c r="Y251" s="88"/>
      <c r="Z251" s="88"/>
    </row>
    <row r="252" spans="1:26">
      <c r="A252" s="174"/>
      <c r="B252" s="174"/>
      <c r="C252" s="174"/>
      <c r="D252" s="175"/>
      <c r="E252" s="175"/>
      <c r="F252" s="81"/>
      <c r="G252" s="81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88"/>
      <c r="S252" s="88"/>
      <c r="T252" s="81"/>
      <c r="U252" s="81"/>
      <c r="V252" s="88"/>
      <c r="W252" s="88"/>
      <c r="X252" s="88"/>
      <c r="Y252" s="88"/>
      <c r="Z252" s="88"/>
    </row>
    <row r="253" spans="1:26">
      <c r="A253" s="81"/>
      <c r="B253" s="81"/>
      <c r="C253" s="174"/>
      <c r="D253" s="175"/>
      <c r="E253" s="175"/>
      <c r="F253" s="81"/>
      <c r="G253" s="81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88"/>
      <c r="S253" s="88"/>
      <c r="T253" s="81"/>
      <c r="U253" s="81"/>
      <c r="V253" s="88"/>
      <c r="W253" s="88"/>
      <c r="X253" s="88"/>
      <c r="Y253" s="88"/>
      <c r="Z253" s="88"/>
    </row>
    <row r="254" spans="1:26">
      <c r="A254" s="81"/>
      <c r="B254" s="81"/>
      <c r="C254" s="174"/>
      <c r="D254" s="175"/>
      <c r="E254" s="175"/>
      <c r="F254" s="81"/>
      <c r="G254" s="81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88"/>
      <c r="S254" s="88"/>
      <c r="T254" s="81"/>
      <c r="U254" s="81"/>
      <c r="V254" s="88"/>
      <c r="W254" s="88"/>
      <c r="X254" s="88"/>
      <c r="Y254" s="88"/>
      <c r="Z254" s="88"/>
    </row>
    <row r="255" spans="1:26">
      <c r="A255" s="81"/>
      <c r="B255" s="81"/>
      <c r="C255" s="174"/>
      <c r="D255" s="175"/>
      <c r="E255" s="175"/>
      <c r="F255" s="81"/>
      <c r="G255" s="81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88"/>
      <c r="S255" s="88"/>
      <c r="T255" s="81"/>
      <c r="U255" s="81"/>
      <c r="V255" s="88"/>
      <c r="W255" s="88"/>
      <c r="X255" s="88"/>
      <c r="Y255" s="88"/>
      <c r="Z255" s="88"/>
    </row>
    <row r="256" spans="1:26">
      <c r="A256" s="81"/>
      <c r="B256" s="81"/>
      <c r="C256" s="174"/>
      <c r="D256" s="175"/>
      <c r="E256" s="175"/>
      <c r="F256" s="81"/>
      <c r="G256" s="81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88"/>
      <c r="S256" s="88"/>
      <c r="T256" s="81"/>
      <c r="U256" s="81"/>
      <c r="V256" s="88"/>
      <c r="W256" s="88"/>
      <c r="X256" s="88"/>
      <c r="Y256" s="88"/>
      <c r="Z256" s="88"/>
    </row>
    <row r="257" spans="1:26">
      <c r="A257" s="81"/>
      <c r="B257" s="81"/>
      <c r="C257" s="174"/>
      <c r="D257" s="175"/>
      <c r="E257" s="175"/>
      <c r="F257" s="81"/>
      <c r="G257" s="81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88"/>
      <c r="S257" s="88"/>
      <c r="T257" s="81"/>
      <c r="U257" s="81"/>
      <c r="V257" s="88"/>
      <c r="W257" s="88"/>
      <c r="X257" s="88"/>
      <c r="Y257" s="88"/>
      <c r="Z257" s="88"/>
    </row>
    <row r="258" spans="1:26">
      <c r="F258" s="81"/>
      <c r="G258" s="81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88"/>
      <c r="S258" s="88"/>
      <c r="T258" s="81"/>
      <c r="U258" s="81"/>
      <c r="V258" s="88"/>
    </row>
    <row r="259" spans="1:26">
      <c r="F259" s="81"/>
      <c r="G259" s="81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88"/>
      <c r="S259" s="88"/>
      <c r="T259" s="81"/>
      <c r="U259" s="81"/>
      <c r="V259" s="88"/>
    </row>
    <row r="260" spans="1:26">
      <c r="F260" s="81"/>
      <c r="G260" s="81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88"/>
      <c r="S260" s="88"/>
      <c r="T260" s="81"/>
      <c r="U260" s="81"/>
      <c r="V260" s="88"/>
    </row>
    <row r="261" spans="1:26">
      <c r="F261" s="81"/>
      <c r="G261" s="81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88"/>
      <c r="S261" s="88"/>
      <c r="T261" s="81"/>
      <c r="U261" s="81"/>
      <c r="V261" s="88"/>
    </row>
    <row r="262" spans="1:26">
      <c r="F262" s="81"/>
      <c r="G262" s="81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88"/>
      <c r="S262" s="88"/>
      <c r="T262" s="81"/>
      <c r="U262" s="81"/>
      <c r="V262" s="88"/>
    </row>
    <row r="263" spans="1:26">
      <c r="F263" s="81"/>
      <c r="G263" s="81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88"/>
      <c r="S263" s="88"/>
      <c r="T263" s="81"/>
      <c r="U263" s="81"/>
      <c r="V263" s="88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>
    <tabColor theme="5"/>
  </sheetPr>
  <dimension ref="A1:AJ241"/>
  <sheetViews>
    <sheetView workbookViewId="0"/>
  </sheetViews>
  <sheetFormatPr baseColWidth="10" defaultColWidth="9.1640625" defaultRowHeight="14" x14ac:dyDescent="0"/>
  <cols>
    <col min="1" max="1" width="6" customWidth="1"/>
    <col min="2" max="2" width="4" customWidth="1"/>
    <col min="3" max="3" width="6.83203125" style="14" customWidth="1"/>
    <col min="4" max="5" width="6.83203125" style="82" customWidth="1"/>
    <col min="6" max="6" width="6.5" customWidth="1"/>
    <col min="7" max="7" width="4.5" customWidth="1"/>
    <col min="8" max="17" width="6.6640625" style="85" customWidth="1"/>
    <col min="18" max="19" width="4.5" style="86" customWidth="1"/>
    <col min="20" max="20" width="3" customWidth="1"/>
    <col min="21" max="21" width="4.5" customWidth="1"/>
    <col min="22" max="26" width="4.5" style="86" customWidth="1"/>
  </cols>
  <sheetData>
    <row r="1" spans="1:26">
      <c r="A1" s="81"/>
      <c r="B1" s="81"/>
      <c r="C1" s="83"/>
      <c r="D1" s="91"/>
      <c r="E1" s="91"/>
      <c r="F1" s="81"/>
      <c r="G1" s="490"/>
      <c r="H1" s="490"/>
      <c r="I1" s="490"/>
      <c r="J1" s="490"/>
      <c r="K1" s="490"/>
      <c r="L1" s="490"/>
      <c r="M1" s="92"/>
      <c r="N1" s="490"/>
      <c r="O1" s="490"/>
      <c r="P1" s="490"/>
      <c r="Q1" s="490"/>
      <c r="R1" s="490"/>
      <c r="S1" s="490"/>
      <c r="T1" s="81"/>
      <c r="U1" s="490"/>
      <c r="V1" s="490"/>
      <c r="W1" s="490"/>
      <c r="X1" s="490"/>
      <c r="Y1" s="490"/>
      <c r="Z1" s="490"/>
    </row>
    <row r="2" spans="1:26">
      <c r="A2" s="12"/>
      <c r="B2" s="12"/>
      <c r="C2" s="12"/>
      <c r="D2" s="93"/>
      <c r="E2" s="93"/>
      <c r="F2" s="13"/>
      <c r="G2" s="81"/>
      <c r="H2" s="94"/>
      <c r="I2" s="94"/>
      <c r="J2" s="94"/>
      <c r="K2" s="94"/>
      <c r="L2" s="94"/>
      <c r="M2" s="92"/>
      <c r="N2" s="92"/>
      <c r="O2" s="94"/>
      <c r="P2" s="94"/>
      <c r="Q2" s="94"/>
      <c r="R2" s="94"/>
      <c r="S2" s="94"/>
      <c r="T2" s="81"/>
      <c r="U2" s="81"/>
      <c r="V2" s="94"/>
      <c r="W2" s="94"/>
      <c r="X2" s="94"/>
      <c r="Y2" s="94"/>
      <c r="Z2" s="94"/>
    </row>
    <row r="3" spans="1:26">
      <c r="A3" s="83"/>
      <c r="B3" s="83"/>
      <c r="C3" s="83"/>
      <c r="D3" s="91"/>
      <c r="E3" s="91"/>
      <c r="F3" s="81"/>
      <c r="G3" s="81"/>
      <c r="H3" s="95"/>
      <c r="I3" s="95"/>
      <c r="J3" s="95"/>
      <c r="K3" s="95"/>
      <c r="L3" s="95"/>
      <c r="M3" s="92"/>
      <c r="N3" s="92"/>
      <c r="O3" s="96"/>
      <c r="P3" s="96"/>
      <c r="Q3" s="96"/>
      <c r="R3" s="97"/>
      <c r="S3" s="97"/>
      <c r="T3" s="81"/>
      <c r="U3" s="81"/>
      <c r="V3" s="97"/>
      <c r="W3" s="97"/>
      <c r="X3" s="97"/>
      <c r="Y3" s="97"/>
      <c r="Z3" s="97"/>
    </row>
    <row r="4" spans="1:26">
      <c r="A4" s="83"/>
      <c r="B4" s="83"/>
      <c r="C4" s="83"/>
      <c r="D4" s="91"/>
      <c r="E4" s="91"/>
      <c r="F4" s="81"/>
      <c r="G4" s="81"/>
      <c r="H4" s="95"/>
      <c r="I4" s="95"/>
      <c r="J4" s="95"/>
      <c r="K4" s="95"/>
      <c r="L4" s="95"/>
      <c r="M4" s="92"/>
      <c r="N4" s="92"/>
      <c r="O4" s="96"/>
      <c r="P4" s="96"/>
      <c r="Q4" s="96"/>
      <c r="R4" s="97"/>
      <c r="S4" s="97"/>
      <c r="T4" s="81"/>
      <c r="U4" s="81"/>
      <c r="V4" s="97"/>
      <c r="W4" s="97"/>
      <c r="X4" s="97"/>
      <c r="Y4" s="97"/>
      <c r="Z4" s="97"/>
    </row>
    <row r="5" spans="1:26">
      <c r="A5" s="83"/>
      <c r="B5" s="83"/>
      <c r="C5" s="83"/>
      <c r="D5" s="91"/>
      <c r="E5" s="91"/>
      <c r="F5" s="81"/>
      <c r="G5" s="81"/>
      <c r="H5" s="95"/>
      <c r="I5" s="95"/>
      <c r="J5" s="95"/>
      <c r="K5" s="95"/>
      <c r="L5" s="95"/>
      <c r="M5" s="92"/>
      <c r="N5" s="92"/>
      <c r="O5" s="96"/>
      <c r="P5" s="96"/>
      <c r="Q5" s="96"/>
      <c r="R5" s="97"/>
      <c r="S5" s="97"/>
      <c r="T5" s="81"/>
      <c r="U5" s="81"/>
      <c r="V5" s="97"/>
      <c r="W5" s="97"/>
      <c r="X5" s="97"/>
      <c r="Y5" s="97"/>
      <c r="Z5" s="97"/>
    </row>
    <row r="6" spans="1:26">
      <c r="A6" s="83"/>
      <c r="B6" s="83"/>
      <c r="C6" s="83"/>
      <c r="D6" s="91"/>
      <c r="E6" s="91"/>
      <c r="F6" s="81"/>
      <c r="G6" s="81"/>
      <c r="H6" s="95"/>
      <c r="I6" s="95"/>
      <c r="J6" s="95"/>
      <c r="K6" s="95"/>
      <c r="L6" s="95"/>
      <c r="M6" s="92"/>
      <c r="N6" s="92"/>
      <c r="O6" s="96"/>
      <c r="P6" s="96"/>
      <c r="Q6" s="96"/>
      <c r="R6" s="97"/>
      <c r="S6" s="97"/>
      <c r="T6" s="81"/>
      <c r="U6" s="81"/>
      <c r="V6" s="97"/>
      <c r="W6" s="97"/>
      <c r="X6" s="97"/>
      <c r="Y6" s="97"/>
      <c r="Z6" s="97"/>
    </row>
    <row r="7" spans="1:26">
      <c r="A7" s="83"/>
      <c r="B7" s="83"/>
      <c r="C7" s="83"/>
      <c r="D7" s="91"/>
      <c r="E7" s="91"/>
      <c r="F7" s="81"/>
      <c r="G7" s="81"/>
      <c r="H7" s="95"/>
      <c r="I7" s="95"/>
      <c r="J7" s="95"/>
      <c r="K7" s="95"/>
      <c r="L7" s="95"/>
      <c r="M7" s="92"/>
      <c r="N7" s="92"/>
      <c r="O7" s="96"/>
      <c r="P7" s="96"/>
      <c r="Q7" s="96"/>
      <c r="R7" s="97"/>
      <c r="S7" s="97"/>
      <c r="T7" s="81"/>
      <c r="U7" s="81"/>
      <c r="V7" s="97"/>
      <c r="W7" s="97"/>
      <c r="X7" s="97"/>
      <c r="Y7" s="97"/>
      <c r="Z7" s="97"/>
    </row>
    <row r="8" spans="1:26">
      <c r="A8" s="83"/>
      <c r="B8" s="83"/>
      <c r="C8" s="83"/>
      <c r="D8" s="91"/>
      <c r="E8" s="91"/>
      <c r="F8" s="81"/>
      <c r="G8" s="81"/>
      <c r="H8" s="95"/>
      <c r="I8" s="95"/>
      <c r="J8" s="95"/>
      <c r="K8" s="95"/>
      <c r="L8" s="95"/>
      <c r="M8" s="92"/>
      <c r="N8" s="92"/>
      <c r="O8" s="96"/>
      <c r="P8" s="96"/>
      <c r="Q8" s="96"/>
      <c r="R8" s="97"/>
      <c r="S8" s="97"/>
      <c r="T8" s="81"/>
      <c r="U8" s="81"/>
      <c r="V8" s="97"/>
      <c r="W8" s="97"/>
      <c r="X8" s="97"/>
      <c r="Y8" s="97"/>
      <c r="Z8" s="97"/>
    </row>
    <row r="9" spans="1:26">
      <c r="A9" s="83"/>
      <c r="B9" s="83"/>
      <c r="C9" s="83"/>
      <c r="D9" s="91"/>
      <c r="E9" s="91"/>
      <c r="F9" s="81"/>
      <c r="G9" s="81"/>
      <c r="H9" s="95"/>
      <c r="I9" s="95"/>
      <c r="J9" s="95"/>
      <c r="K9" s="95"/>
      <c r="L9" s="95"/>
      <c r="M9" s="92"/>
      <c r="N9" s="92"/>
      <c r="O9" s="96"/>
      <c r="P9" s="96"/>
      <c r="Q9" s="96"/>
      <c r="R9" s="97"/>
      <c r="S9" s="97"/>
      <c r="T9" s="81"/>
      <c r="U9" s="81"/>
      <c r="V9" s="97"/>
      <c r="W9" s="97"/>
      <c r="X9" s="97"/>
      <c r="Y9" s="97"/>
      <c r="Z9" s="97"/>
    </row>
    <row r="10" spans="1:26">
      <c r="A10" s="83"/>
      <c r="B10" s="83"/>
      <c r="C10" s="83"/>
      <c r="D10" s="91"/>
      <c r="E10" s="91"/>
      <c r="F10" s="81"/>
      <c r="G10" s="81"/>
      <c r="H10" s="95"/>
      <c r="I10" s="95"/>
      <c r="J10" s="95"/>
      <c r="K10" s="95"/>
      <c r="L10" s="95"/>
      <c r="M10" s="92"/>
      <c r="N10" s="92"/>
      <c r="O10" s="96"/>
      <c r="P10" s="96"/>
      <c r="Q10" s="96"/>
      <c r="R10" s="97"/>
      <c r="S10" s="97"/>
      <c r="T10" s="81"/>
      <c r="U10" s="81"/>
      <c r="V10" s="97"/>
      <c r="W10" s="97"/>
      <c r="X10" s="97"/>
      <c r="Y10" s="97"/>
      <c r="Z10" s="97"/>
    </row>
    <row r="11" spans="1:26">
      <c r="A11" s="83"/>
      <c r="B11" s="83"/>
      <c r="C11" s="83"/>
      <c r="D11" s="91"/>
      <c r="E11" s="91"/>
      <c r="F11" s="81"/>
      <c r="G11" s="81"/>
      <c r="H11" s="95"/>
      <c r="I11" s="95"/>
      <c r="J11" s="95"/>
      <c r="K11" s="95"/>
      <c r="L11" s="95"/>
      <c r="M11" s="92"/>
      <c r="N11" s="92"/>
      <c r="O11" s="96"/>
      <c r="P11" s="96"/>
      <c r="Q11" s="96"/>
      <c r="R11" s="97"/>
      <c r="S11" s="97"/>
      <c r="T11" s="81"/>
      <c r="U11" s="81"/>
      <c r="V11" s="97"/>
      <c r="W11" s="97"/>
      <c r="X11" s="97"/>
      <c r="Y11" s="97"/>
      <c r="Z11" s="97"/>
    </row>
    <row r="12" spans="1:26">
      <c r="A12" s="83"/>
      <c r="B12" s="83"/>
      <c r="C12" s="83"/>
      <c r="D12" s="91"/>
      <c r="E12" s="91"/>
      <c r="F12" s="81"/>
      <c r="G12" s="81"/>
      <c r="H12" s="95"/>
      <c r="I12" s="95"/>
      <c r="J12" s="95"/>
      <c r="K12" s="95"/>
      <c r="L12" s="95"/>
      <c r="M12" s="92"/>
      <c r="N12" s="92"/>
      <c r="O12" s="96"/>
      <c r="P12" s="96"/>
      <c r="Q12" s="96"/>
      <c r="R12" s="97"/>
      <c r="S12" s="97"/>
      <c r="T12" s="81"/>
      <c r="U12" s="81"/>
      <c r="V12" s="97"/>
      <c r="W12" s="97"/>
      <c r="X12" s="97"/>
      <c r="Y12" s="97"/>
      <c r="Z12" s="97"/>
    </row>
    <row r="13" spans="1:26">
      <c r="A13" s="83"/>
      <c r="B13" s="83"/>
      <c r="C13" s="83"/>
      <c r="D13" s="91"/>
      <c r="E13" s="91"/>
      <c r="F13" s="81"/>
      <c r="G13" s="81"/>
      <c r="H13" s="95"/>
      <c r="I13" s="95"/>
      <c r="J13" s="95"/>
      <c r="K13" s="95"/>
      <c r="L13" s="95"/>
      <c r="M13" s="92"/>
      <c r="N13" s="92"/>
      <c r="O13" s="96"/>
      <c r="P13" s="96"/>
      <c r="Q13" s="96"/>
      <c r="R13" s="97"/>
      <c r="S13" s="97"/>
      <c r="T13" s="81"/>
      <c r="U13" s="81"/>
      <c r="V13" s="97"/>
      <c r="W13" s="97"/>
      <c r="X13" s="97"/>
      <c r="Y13" s="97"/>
      <c r="Z13" s="97"/>
    </row>
    <row r="14" spans="1:26">
      <c r="A14" s="83"/>
      <c r="B14" s="83"/>
      <c r="C14" s="83"/>
      <c r="D14" s="91"/>
      <c r="E14" s="91"/>
      <c r="F14" s="81"/>
      <c r="G14" s="81"/>
      <c r="H14" s="95"/>
      <c r="I14" s="95"/>
      <c r="J14" s="95"/>
      <c r="K14" s="95"/>
      <c r="L14" s="95"/>
      <c r="M14" s="92"/>
      <c r="N14" s="92"/>
      <c r="O14" s="96"/>
      <c r="P14" s="96"/>
      <c r="Q14" s="96"/>
      <c r="R14" s="97"/>
      <c r="S14" s="97"/>
      <c r="T14" s="81"/>
      <c r="U14" s="81"/>
      <c r="V14" s="97"/>
      <c r="W14" s="97"/>
      <c r="X14" s="97"/>
      <c r="Y14" s="97"/>
      <c r="Z14" s="97"/>
    </row>
    <row r="15" spans="1:26">
      <c r="A15" s="83"/>
      <c r="B15" s="83"/>
      <c r="C15" s="83"/>
      <c r="D15" s="91"/>
      <c r="E15" s="91"/>
      <c r="F15" s="81"/>
      <c r="G15" s="81"/>
      <c r="H15" s="95"/>
      <c r="I15" s="95"/>
      <c r="J15" s="95"/>
      <c r="K15" s="95"/>
      <c r="L15" s="95"/>
      <c r="M15" s="92"/>
      <c r="N15" s="92"/>
      <c r="O15" s="96"/>
      <c r="P15" s="96"/>
      <c r="Q15" s="96"/>
      <c r="R15" s="97"/>
      <c r="S15" s="97"/>
      <c r="T15" s="81"/>
      <c r="U15" s="81"/>
      <c r="V15" s="97"/>
      <c r="W15" s="97"/>
      <c r="X15" s="97"/>
      <c r="Y15" s="97"/>
      <c r="Z15" s="97"/>
    </row>
    <row r="16" spans="1:26">
      <c r="A16" s="83"/>
      <c r="B16" s="83"/>
      <c r="C16" s="83"/>
      <c r="D16" s="91"/>
      <c r="E16" s="91"/>
      <c r="F16" s="81"/>
      <c r="G16" s="81"/>
      <c r="H16" s="95"/>
      <c r="I16" s="95"/>
      <c r="J16" s="95"/>
      <c r="K16" s="95"/>
      <c r="L16" s="95"/>
      <c r="M16" s="92"/>
      <c r="N16" s="92"/>
      <c r="O16" s="96"/>
      <c r="P16" s="96"/>
      <c r="Q16" s="96"/>
      <c r="R16" s="97"/>
      <c r="S16" s="97"/>
      <c r="T16" s="81"/>
      <c r="U16" s="81"/>
      <c r="V16" s="97"/>
      <c r="W16" s="97"/>
      <c r="X16" s="97"/>
      <c r="Y16" s="97"/>
      <c r="Z16" s="97"/>
    </row>
    <row r="17" spans="1:26">
      <c r="A17" s="83"/>
      <c r="B17" s="83"/>
      <c r="C17" s="83"/>
      <c r="D17" s="91"/>
      <c r="E17" s="91"/>
      <c r="F17" s="81"/>
      <c r="G17" s="81"/>
      <c r="H17" s="95"/>
      <c r="I17" s="95"/>
      <c r="J17" s="95"/>
      <c r="K17" s="95"/>
      <c r="L17" s="95"/>
      <c r="M17" s="92"/>
      <c r="N17" s="92"/>
      <c r="O17" s="96"/>
      <c r="P17" s="96"/>
      <c r="Q17" s="96"/>
      <c r="R17" s="97"/>
      <c r="S17" s="97"/>
      <c r="T17" s="81"/>
      <c r="U17" s="81"/>
      <c r="V17" s="97"/>
      <c r="W17" s="97"/>
      <c r="X17" s="97"/>
      <c r="Y17" s="97"/>
      <c r="Z17" s="97"/>
    </row>
    <row r="18" spans="1:26">
      <c r="A18" s="83"/>
      <c r="B18" s="83"/>
      <c r="C18" s="83"/>
      <c r="D18" s="91"/>
      <c r="E18" s="91"/>
      <c r="F18" s="81"/>
      <c r="G18" s="81"/>
      <c r="H18" s="95"/>
      <c r="I18" s="95"/>
      <c r="J18" s="95"/>
      <c r="K18" s="95"/>
      <c r="L18" s="95"/>
      <c r="M18" s="92"/>
      <c r="N18" s="92"/>
      <c r="O18" s="96"/>
      <c r="P18" s="96"/>
      <c r="Q18" s="96"/>
      <c r="R18" s="97"/>
      <c r="S18" s="97"/>
      <c r="T18" s="81"/>
      <c r="U18" s="81"/>
      <c r="V18" s="97"/>
      <c r="W18" s="97"/>
      <c r="X18" s="97"/>
      <c r="Y18" s="97"/>
      <c r="Z18" s="97"/>
    </row>
    <row r="19" spans="1:26">
      <c r="A19" s="83"/>
      <c r="B19" s="83"/>
      <c r="C19" s="83"/>
      <c r="D19" s="91"/>
      <c r="E19" s="91"/>
      <c r="F19" s="81"/>
      <c r="G19" s="81"/>
      <c r="H19" s="95"/>
      <c r="I19" s="95"/>
      <c r="J19" s="95"/>
      <c r="K19" s="95"/>
      <c r="L19" s="95"/>
      <c r="M19" s="92"/>
      <c r="N19" s="92"/>
      <c r="O19" s="96"/>
      <c r="P19" s="96"/>
      <c r="Q19" s="96"/>
      <c r="R19" s="97"/>
      <c r="S19" s="97"/>
      <c r="T19" s="81"/>
      <c r="U19" s="81"/>
      <c r="V19" s="97"/>
      <c r="W19" s="97"/>
      <c r="X19" s="97"/>
      <c r="Y19" s="97"/>
      <c r="Z19" s="97"/>
    </row>
    <row r="20" spans="1:26">
      <c r="A20" s="83"/>
      <c r="B20" s="83"/>
      <c r="C20" s="83"/>
      <c r="D20" s="91"/>
      <c r="E20" s="91"/>
      <c r="F20" s="81"/>
      <c r="G20" s="81"/>
      <c r="H20" s="95"/>
      <c r="I20" s="95"/>
      <c r="J20" s="95"/>
      <c r="K20" s="95"/>
      <c r="L20" s="95"/>
      <c r="M20" s="92"/>
      <c r="N20" s="92"/>
      <c r="O20" s="96"/>
      <c r="P20" s="96"/>
      <c r="Q20" s="96"/>
      <c r="R20" s="97"/>
      <c r="S20" s="97"/>
      <c r="T20" s="81"/>
      <c r="U20" s="81"/>
      <c r="V20" s="97"/>
      <c r="W20" s="97"/>
      <c r="X20" s="97"/>
      <c r="Y20" s="97"/>
      <c r="Z20" s="97"/>
    </row>
    <row r="21" spans="1:26">
      <c r="A21" s="83"/>
      <c r="B21" s="83"/>
      <c r="C21" s="83"/>
      <c r="D21" s="91"/>
      <c r="E21" s="91"/>
      <c r="F21" s="81"/>
      <c r="G21" s="81"/>
      <c r="H21" s="95"/>
      <c r="I21" s="95"/>
      <c r="J21" s="95"/>
      <c r="K21" s="95"/>
      <c r="L21" s="95"/>
      <c r="M21" s="92"/>
      <c r="N21" s="92"/>
      <c r="O21" s="96"/>
      <c r="P21" s="96"/>
      <c r="Q21" s="96"/>
      <c r="R21" s="97"/>
      <c r="S21" s="97"/>
      <c r="T21" s="81"/>
      <c r="U21" s="81"/>
      <c r="V21" s="97"/>
      <c r="W21" s="97"/>
      <c r="X21" s="97"/>
      <c r="Y21" s="97"/>
      <c r="Z21" s="97"/>
    </row>
    <row r="22" spans="1:26">
      <c r="A22" s="83"/>
      <c r="B22" s="83"/>
      <c r="C22" s="83"/>
      <c r="D22" s="91"/>
      <c r="E22" s="91"/>
      <c r="F22" s="81"/>
      <c r="G22" s="81"/>
      <c r="H22" s="95"/>
      <c r="I22" s="95"/>
      <c r="J22" s="95"/>
      <c r="K22" s="95"/>
      <c r="L22" s="95"/>
      <c r="M22" s="92"/>
      <c r="N22" s="92"/>
      <c r="O22" s="96"/>
      <c r="P22" s="96"/>
      <c r="Q22" s="96"/>
      <c r="R22" s="97"/>
      <c r="S22" s="97"/>
      <c r="T22" s="81"/>
      <c r="U22" s="81"/>
      <c r="V22" s="97"/>
      <c r="W22" s="97"/>
      <c r="X22" s="97"/>
      <c r="Y22" s="97"/>
      <c r="Z22" s="97"/>
    </row>
    <row r="23" spans="1:26">
      <c r="A23" s="83"/>
      <c r="B23" s="83"/>
      <c r="C23" s="83"/>
      <c r="D23" s="91"/>
      <c r="E23" s="91"/>
      <c r="F23" s="81"/>
      <c r="G23" s="81"/>
      <c r="H23" s="95"/>
      <c r="I23" s="95"/>
      <c r="J23" s="95"/>
      <c r="K23" s="95"/>
      <c r="L23" s="95"/>
      <c r="M23" s="92"/>
      <c r="N23" s="92"/>
      <c r="O23" s="96"/>
      <c r="P23" s="96"/>
      <c r="Q23" s="96"/>
      <c r="R23" s="97"/>
      <c r="S23" s="97"/>
      <c r="T23" s="81"/>
      <c r="U23" s="81"/>
      <c r="V23" s="97"/>
      <c r="W23" s="97"/>
      <c r="X23" s="97"/>
      <c r="Y23" s="97"/>
      <c r="Z23" s="97"/>
    </row>
    <row r="24" spans="1:26">
      <c r="A24" s="83"/>
      <c r="B24" s="83"/>
      <c r="C24" s="83"/>
      <c r="D24" s="91"/>
      <c r="E24" s="91"/>
      <c r="F24" s="81"/>
      <c r="G24" s="81"/>
      <c r="H24" s="95"/>
      <c r="I24" s="95"/>
      <c r="J24" s="95"/>
      <c r="K24" s="95"/>
      <c r="L24" s="95"/>
      <c r="M24" s="92"/>
      <c r="N24" s="92"/>
      <c r="O24" s="96"/>
      <c r="P24" s="96"/>
      <c r="Q24" s="96"/>
      <c r="R24" s="97"/>
      <c r="S24" s="97"/>
      <c r="T24" s="81"/>
      <c r="U24" s="81"/>
      <c r="V24" s="97"/>
      <c r="W24" s="97"/>
      <c r="X24" s="97"/>
      <c r="Y24" s="97"/>
      <c r="Z24" s="97"/>
    </row>
    <row r="25" spans="1:26">
      <c r="A25" s="83"/>
      <c r="B25" s="83"/>
      <c r="C25" s="83"/>
      <c r="D25" s="91"/>
      <c r="E25" s="91"/>
      <c r="F25" s="81"/>
      <c r="G25" s="81"/>
      <c r="H25" s="95"/>
      <c r="I25" s="95"/>
      <c r="J25" s="95"/>
      <c r="K25" s="95"/>
      <c r="L25" s="95"/>
      <c r="M25" s="92"/>
      <c r="N25" s="92"/>
      <c r="O25" s="96"/>
      <c r="P25" s="96"/>
      <c r="Q25" s="96"/>
      <c r="R25" s="97"/>
      <c r="S25" s="97"/>
      <c r="T25" s="81"/>
      <c r="U25" s="81"/>
      <c r="V25" s="97"/>
      <c r="W25" s="97"/>
      <c r="X25" s="97"/>
      <c r="Y25" s="97"/>
      <c r="Z25" s="97"/>
    </row>
    <row r="26" spans="1:26">
      <c r="A26" s="83"/>
      <c r="B26" s="83"/>
      <c r="C26" s="83"/>
      <c r="D26" s="91"/>
      <c r="E26" s="91"/>
      <c r="F26" s="81"/>
      <c r="G26" s="81"/>
      <c r="H26" s="95"/>
      <c r="I26" s="95"/>
      <c r="J26" s="95"/>
      <c r="K26" s="95"/>
      <c r="L26" s="95"/>
      <c r="M26" s="92"/>
      <c r="N26" s="92"/>
      <c r="O26" s="96"/>
      <c r="P26" s="96"/>
      <c r="Q26" s="96"/>
      <c r="R26" s="97"/>
      <c r="S26" s="97"/>
      <c r="T26" s="81"/>
      <c r="U26" s="81"/>
      <c r="V26" s="97"/>
      <c r="W26" s="97"/>
      <c r="X26" s="97"/>
      <c r="Y26" s="97"/>
      <c r="Z26" s="97"/>
    </row>
    <row r="27" spans="1:26">
      <c r="A27" s="83"/>
      <c r="B27" s="83"/>
      <c r="C27" s="83"/>
      <c r="D27" s="91"/>
      <c r="E27" s="91"/>
      <c r="F27" s="81"/>
      <c r="G27" s="81"/>
      <c r="H27" s="95"/>
      <c r="I27" s="95"/>
      <c r="J27" s="95"/>
      <c r="K27" s="95"/>
      <c r="L27" s="95"/>
      <c r="M27" s="92"/>
      <c r="N27" s="92"/>
      <c r="O27" s="96"/>
      <c r="P27" s="96"/>
      <c r="Q27" s="96"/>
      <c r="R27" s="97"/>
      <c r="S27" s="97"/>
      <c r="T27" s="81"/>
      <c r="U27" s="81"/>
      <c r="V27" s="97"/>
      <c r="W27" s="97"/>
      <c r="X27" s="97"/>
      <c r="Y27" s="97"/>
      <c r="Z27" s="97"/>
    </row>
    <row r="28" spans="1:26">
      <c r="A28" s="83"/>
      <c r="B28" s="83"/>
      <c r="C28" s="83"/>
      <c r="D28" s="91"/>
      <c r="E28" s="91"/>
      <c r="F28" s="81"/>
      <c r="G28" s="81"/>
      <c r="H28" s="95"/>
      <c r="I28" s="95"/>
      <c r="J28" s="95"/>
      <c r="K28" s="95"/>
      <c r="L28" s="95"/>
      <c r="M28" s="92"/>
      <c r="N28" s="92"/>
      <c r="O28" s="96"/>
      <c r="P28" s="96"/>
      <c r="Q28" s="96"/>
      <c r="R28" s="97"/>
      <c r="S28" s="97"/>
      <c r="T28" s="81"/>
      <c r="U28" s="81"/>
      <c r="V28" s="97"/>
      <c r="W28" s="97"/>
      <c r="X28" s="97"/>
      <c r="Y28" s="97"/>
      <c r="Z28" s="97"/>
    </row>
    <row r="29" spans="1:26">
      <c r="A29" s="83"/>
      <c r="B29" s="83"/>
      <c r="C29" s="83"/>
      <c r="D29" s="91"/>
      <c r="E29" s="91"/>
      <c r="F29" s="81"/>
      <c r="G29" s="81"/>
      <c r="H29" s="95"/>
      <c r="I29" s="95"/>
      <c r="J29" s="95"/>
      <c r="K29" s="95"/>
      <c r="L29" s="95"/>
      <c r="M29" s="92"/>
      <c r="N29" s="92"/>
      <c r="O29" s="96"/>
      <c r="P29" s="96"/>
      <c r="Q29" s="96"/>
      <c r="R29" s="97"/>
      <c r="S29" s="97"/>
      <c r="T29" s="81"/>
      <c r="U29" s="81"/>
      <c r="V29" s="97"/>
      <c r="W29" s="97"/>
      <c r="X29" s="97"/>
      <c r="Y29" s="97"/>
      <c r="Z29" s="97"/>
    </row>
    <row r="30" spans="1:26">
      <c r="A30" s="83"/>
      <c r="B30" s="83"/>
      <c r="C30" s="83"/>
      <c r="D30" s="91"/>
      <c r="E30" s="91"/>
      <c r="F30" s="81"/>
      <c r="G30" s="81"/>
      <c r="H30" s="95"/>
      <c r="I30" s="95"/>
      <c r="J30" s="95"/>
      <c r="K30" s="95"/>
      <c r="L30" s="95"/>
      <c r="M30" s="92"/>
      <c r="N30" s="92"/>
      <c r="O30" s="96"/>
      <c r="P30" s="96"/>
      <c r="Q30" s="96"/>
      <c r="R30" s="97"/>
      <c r="S30" s="97"/>
      <c r="T30" s="81"/>
      <c r="U30" s="81"/>
      <c r="V30" s="97"/>
      <c r="W30" s="97"/>
      <c r="X30" s="97"/>
      <c r="Y30" s="97"/>
      <c r="Z30" s="97"/>
    </row>
    <row r="31" spans="1:26">
      <c r="A31" s="83"/>
      <c r="B31" s="83"/>
      <c r="C31" s="83"/>
      <c r="D31" s="91"/>
      <c r="E31" s="91"/>
      <c r="F31" s="81"/>
      <c r="G31" s="81"/>
      <c r="H31" s="95"/>
      <c r="I31" s="95"/>
      <c r="J31" s="95"/>
      <c r="K31" s="95"/>
      <c r="L31" s="95"/>
      <c r="M31" s="92"/>
      <c r="N31" s="92"/>
      <c r="O31" s="96"/>
      <c r="P31" s="96"/>
      <c r="Q31" s="96"/>
      <c r="R31" s="97"/>
      <c r="S31" s="97"/>
      <c r="T31" s="81"/>
      <c r="U31" s="81"/>
      <c r="V31" s="97"/>
      <c r="W31" s="97"/>
      <c r="X31" s="97"/>
      <c r="Y31" s="97"/>
      <c r="Z31" s="97"/>
    </row>
    <row r="32" spans="1:26">
      <c r="A32" s="83"/>
      <c r="B32" s="83"/>
      <c r="C32" s="83"/>
      <c r="D32" s="91"/>
      <c r="E32" s="91"/>
      <c r="F32" s="81"/>
      <c r="G32" s="81"/>
      <c r="H32" s="95"/>
      <c r="I32" s="95"/>
      <c r="J32" s="95"/>
      <c r="K32" s="95"/>
      <c r="L32" s="95"/>
      <c r="M32" s="92"/>
      <c r="N32" s="92"/>
      <c r="O32" s="96"/>
      <c r="P32" s="96"/>
      <c r="Q32" s="96"/>
      <c r="R32" s="97"/>
      <c r="S32" s="97"/>
      <c r="T32" s="81"/>
      <c r="U32" s="81"/>
      <c r="V32" s="97"/>
      <c r="W32" s="97"/>
      <c r="X32" s="97"/>
      <c r="Y32" s="97"/>
      <c r="Z32" s="97"/>
    </row>
    <row r="33" spans="1:26">
      <c r="A33" s="83"/>
      <c r="B33" s="83"/>
      <c r="C33" s="83"/>
      <c r="D33" s="91"/>
      <c r="E33" s="91"/>
      <c r="F33" s="81"/>
      <c r="G33" s="81"/>
      <c r="H33" s="95"/>
      <c r="I33" s="95"/>
      <c r="J33" s="95"/>
      <c r="K33" s="95"/>
      <c r="L33" s="95"/>
      <c r="M33" s="92"/>
      <c r="N33" s="92"/>
      <c r="O33" s="96"/>
      <c r="P33" s="96"/>
      <c r="Q33" s="96"/>
      <c r="R33" s="97"/>
      <c r="S33" s="97"/>
      <c r="T33" s="81"/>
      <c r="U33" s="81"/>
      <c r="V33" s="97"/>
      <c r="W33" s="97"/>
      <c r="X33" s="97"/>
      <c r="Y33" s="97"/>
      <c r="Z33" s="97"/>
    </row>
    <row r="34" spans="1:26">
      <c r="A34" s="83"/>
      <c r="B34" s="83"/>
      <c r="C34" s="83"/>
      <c r="D34" s="91"/>
      <c r="E34" s="91"/>
      <c r="F34" s="81"/>
      <c r="G34" s="81"/>
      <c r="H34" s="95"/>
      <c r="I34" s="95"/>
      <c r="J34" s="95"/>
      <c r="K34" s="95"/>
      <c r="L34" s="95"/>
      <c r="M34" s="92"/>
      <c r="N34" s="92"/>
      <c r="O34" s="96"/>
      <c r="P34" s="96"/>
      <c r="Q34" s="96"/>
      <c r="R34" s="97"/>
      <c r="S34" s="97"/>
      <c r="T34" s="81"/>
      <c r="U34" s="81"/>
      <c r="V34" s="97"/>
      <c r="W34" s="97"/>
      <c r="X34" s="97"/>
      <c r="Y34" s="97"/>
      <c r="Z34" s="97"/>
    </row>
    <row r="35" spans="1:26">
      <c r="A35" s="83"/>
      <c r="B35" s="83"/>
      <c r="C35" s="83"/>
      <c r="D35" s="91"/>
      <c r="E35" s="91"/>
      <c r="F35" s="81"/>
      <c r="G35" s="81"/>
      <c r="H35" s="95"/>
      <c r="I35" s="95"/>
      <c r="J35" s="95"/>
      <c r="K35" s="95"/>
      <c r="L35" s="95"/>
      <c r="M35" s="92"/>
      <c r="N35" s="92"/>
      <c r="O35" s="96"/>
      <c r="P35" s="96"/>
      <c r="Q35" s="96"/>
      <c r="R35" s="97"/>
      <c r="S35" s="97"/>
      <c r="T35" s="81"/>
      <c r="U35" s="81"/>
      <c r="V35" s="97"/>
      <c r="W35" s="97"/>
      <c r="X35" s="97"/>
      <c r="Y35" s="97"/>
      <c r="Z35" s="97"/>
    </row>
    <row r="36" spans="1:26">
      <c r="A36" s="83"/>
      <c r="B36" s="83"/>
      <c r="C36" s="83"/>
      <c r="D36" s="91"/>
      <c r="E36" s="91"/>
      <c r="F36" s="81"/>
      <c r="G36" s="81"/>
      <c r="H36" s="95"/>
      <c r="I36" s="95"/>
      <c r="J36" s="95"/>
      <c r="K36" s="95"/>
      <c r="L36" s="95"/>
      <c r="M36" s="92"/>
      <c r="N36" s="92"/>
      <c r="O36" s="96"/>
      <c r="P36" s="96"/>
      <c r="Q36" s="96"/>
      <c r="R36" s="97"/>
      <c r="S36" s="97"/>
      <c r="T36" s="81"/>
      <c r="U36" s="81"/>
      <c r="V36" s="97"/>
      <c r="W36" s="97"/>
      <c r="X36" s="97"/>
      <c r="Y36" s="97"/>
      <c r="Z36" s="97"/>
    </row>
    <row r="37" spans="1:26">
      <c r="A37" s="83"/>
      <c r="B37" s="83"/>
      <c r="C37" s="83"/>
      <c r="D37" s="91"/>
      <c r="E37" s="91"/>
      <c r="F37" s="81"/>
      <c r="G37" s="81"/>
      <c r="H37" s="95"/>
      <c r="I37" s="95"/>
      <c r="J37" s="95"/>
      <c r="K37" s="95"/>
      <c r="L37" s="95"/>
      <c r="M37" s="92"/>
      <c r="N37" s="92"/>
      <c r="O37" s="96"/>
      <c r="P37" s="96"/>
      <c r="Q37" s="96"/>
      <c r="R37" s="97"/>
      <c r="S37" s="97"/>
      <c r="T37" s="81"/>
      <c r="U37" s="81"/>
      <c r="V37" s="97"/>
      <c r="W37" s="97"/>
      <c r="X37" s="97"/>
      <c r="Y37" s="97"/>
      <c r="Z37" s="97"/>
    </row>
    <row r="38" spans="1:26">
      <c r="A38" s="83"/>
      <c r="B38" s="83"/>
      <c r="C38" s="83"/>
      <c r="D38" s="91"/>
      <c r="E38" s="91"/>
      <c r="F38" s="81"/>
      <c r="G38" s="81"/>
      <c r="H38" s="95"/>
      <c r="I38" s="95"/>
      <c r="J38" s="95"/>
      <c r="K38" s="95"/>
      <c r="L38" s="95"/>
      <c r="M38" s="92"/>
      <c r="N38" s="92"/>
      <c r="O38" s="96"/>
      <c r="P38" s="96"/>
      <c r="Q38" s="96"/>
      <c r="R38" s="97"/>
      <c r="S38" s="97"/>
      <c r="T38" s="81"/>
      <c r="U38" s="81"/>
      <c r="V38" s="97"/>
      <c r="W38" s="97"/>
      <c r="X38" s="97"/>
      <c r="Y38" s="97"/>
      <c r="Z38" s="97"/>
    </row>
    <row r="39" spans="1:26">
      <c r="A39" s="83"/>
      <c r="B39" s="83"/>
      <c r="C39" s="83"/>
      <c r="D39" s="91"/>
      <c r="E39" s="91"/>
      <c r="F39" s="81"/>
      <c r="G39" s="81"/>
      <c r="H39" s="95"/>
      <c r="I39" s="95"/>
      <c r="J39" s="95"/>
      <c r="K39" s="95"/>
      <c r="L39" s="95"/>
      <c r="M39" s="92"/>
      <c r="N39" s="92"/>
      <c r="O39" s="96"/>
      <c r="P39" s="96"/>
      <c r="Q39" s="96"/>
      <c r="R39" s="97"/>
      <c r="S39" s="97"/>
      <c r="T39" s="81"/>
      <c r="U39" s="81"/>
      <c r="V39" s="97"/>
      <c r="W39" s="97"/>
      <c r="X39" s="97"/>
      <c r="Y39" s="97"/>
      <c r="Z39" s="97"/>
    </row>
    <row r="40" spans="1:26">
      <c r="A40" s="83"/>
      <c r="B40" s="83"/>
      <c r="C40" s="83"/>
      <c r="D40" s="91"/>
      <c r="E40" s="91"/>
      <c r="F40" s="81"/>
      <c r="G40" s="81"/>
      <c r="H40" s="95"/>
      <c r="I40" s="95"/>
      <c r="J40" s="95"/>
      <c r="K40" s="95"/>
      <c r="L40" s="95"/>
      <c r="M40" s="92"/>
      <c r="N40" s="92"/>
      <c r="O40" s="96"/>
      <c r="P40" s="96"/>
      <c r="Q40" s="96"/>
      <c r="R40" s="97"/>
      <c r="S40" s="97"/>
      <c r="T40" s="81"/>
      <c r="U40" s="81"/>
      <c r="V40" s="97"/>
      <c r="W40" s="97"/>
      <c r="X40" s="97"/>
      <c r="Y40" s="97"/>
      <c r="Z40" s="97"/>
    </row>
    <row r="41" spans="1:26">
      <c r="A41" s="83"/>
      <c r="B41" s="83"/>
      <c r="C41" s="83"/>
      <c r="D41" s="91"/>
      <c r="E41" s="91"/>
      <c r="F41" s="81"/>
      <c r="G41" s="81"/>
      <c r="H41" s="95"/>
      <c r="I41" s="95"/>
      <c r="J41" s="95"/>
      <c r="K41" s="95"/>
      <c r="L41" s="95"/>
      <c r="M41" s="92"/>
      <c r="N41" s="92"/>
      <c r="O41" s="96"/>
      <c r="P41" s="96"/>
      <c r="Q41" s="96"/>
      <c r="R41" s="97"/>
      <c r="S41" s="97"/>
      <c r="T41" s="81"/>
      <c r="U41" s="81"/>
      <c r="V41" s="97"/>
      <c r="W41" s="97"/>
      <c r="X41" s="97"/>
      <c r="Y41" s="97"/>
      <c r="Z41" s="97"/>
    </row>
    <row r="42" spans="1:26">
      <c r="A42" s="83"/>
      <c r="B42" s="83"/>
      <c r="C42" s="83"/>
      <c r="D42" s="91"/>
      <c r="E42" s="91"/>
      <c r="F42" s="81"/>
      <c r="G42" s="81"/>
      <c r="H42" s="95"/>
      <c r="I42" s="95"/>
      <c r="J42" s="95"/>
      <c r="K42" s="95"/>
      <c r="L42" s="95"/>
      <c r="M42" s="92"/>
      <c r="N42" s="92"/>
      <c r="O42" s="96"/>
      <c r="P42" s="96"/>
      <c r="Q42" s="96"/>
      <c r="R42" s="97"/>
      <c r="S42" s="97"/>
      <c r="T42" s="81"/>
      <c r="U42" s="81"/>
      <c r="V42" s="97"/>
      <c r="W42" s="97"/>
      <c r="X42" s="97"/>
      <c r="Y42" s="97"/>
      <c r="Z42" s="97"/>
    </row>
    <row r="43" spans="1:26">
      <c r="A43" s="83"/>
      <c r="B43" s="83"/>
      <c r="C43" s="83"/>
      <c r="D43" s="91"/>
      <c r="E43" s="91"/>
      <c r="F43" s="81"/>
      <c r="G43" s="81"/>
      <c r="H43" s="95"/>
      <c r="I43" s="95"/>
      <c r="J43" s="95"/>
      <c r="K43" s="95"/>
      <c r="L43" s="95"/>
      <c r="M43" s="92"/>
      <c r="N43" s="92"/>
      <c r="O43" s="96"/>
      <c r="P43" s="96"/>
      <c r="Q43" s="96"/>
      <c r="R43" s="97"/>
      <c r="S43" s="97"/>
      <c r="T43" s="81"/>
      <c r="U43" s="81"/>
      <c r="V43" s="97"/>
      <c r="W43" s="97"/>
      <c r="X43" s="97"/>
      <c r="Y43" s="97"/>
      <c r="Z43" s="97"/>
    </row>
    <row r="44" spans="1:26">
      <c r="A44" s="83"/>
      <c r="B44" s="83"/>
      <c r="C44" s="83"/>
      <c r="D44" s="91"/>
      <c r="E44" s="91"/>
      <c r="F44" s="81"/>
      <c r="G44" s="81"/>
      <c r="H44" s="95"/>
      <c r="I44" s="95"/>
      <c r="J44" s="95"/>
      <c r="K44" s="95"/>
      <c r="L44" s="95"/>
      <c r="M44" s="92"/>
      <c r="N44" s="92"/>
      <c r="O44" s="96"/>
      <c r="P44" s="96"/>
      <c r="Q44" s="96"/>
      <c r="R44" s="97"/>
      <c r="S44" s="97"/>
      <c r="T44" s="81"/>
      <c r="U44" s="81"/>
      <c r="V44" s="97"/>
      <c r="W44" s="97"/>
      <c r="X44" s="97"/>
      <c r="Y44" s="97"/>
      <c r="Z44" s="97"/>
    </row>
    <row r="45" spans="1:26">
      <c r="A45" s="83"/>
      <c r="B45" s="83"/>
      <c r="C45" s="83"/>
      <c r="D45" s="91"/>
      <c r="E45" s="91"/>
      <c r="F45" s="81"/>
      <c r="G45" s="81"/>
      <c r="H45" s="95"/>
      <c r="I45" s="95"/>
      <c r="J45" s="95"/>
      <c r="K45" s="95"/>
      <c r="L45" s="95"/>
      <c r="M45" s="92"/>
      <c r="N45" s="92"/>
      <c r="O45" s="96"/>
      <c r="P45" s="96"/>
      <c r="Q45" s="96"/>
      <c r="R45" s="97"/>
      <c r="S45" s="97"/>
      <c r="T45" s="81"/>
      <c r="U45" s="81"/>
      <c r="V45" s="97"/>
      <c r="W45" s="97"/>
      <c r="X45" s="97"/>
      <c r="Y45" s="97"/>
      <c r="Z45" s="97"/>
    </row>
    <row r="46" spans="1:26">
      <c r="A46" s="83"/>
      <c r="B46" s="83"/>
      <c r="C46" s="83"/>
      <c r="D46" s="91"/>
      <c r="E46" s="91"/>
      <c r="F46" s="81"/>
      <c r="G46" s="81"/>
      <c r="H46" s="95"/>
      <c r="I46" s="95"/>
      <c r="J46" s="95"/>
      <c r="K46" s="95"/>
      <c r="L46" s="95"/>
      <c r="M46" s="92"/>
      <c r="N46" s="92"/>
      <c r="O46" s="96"/>
      <c r="P46" s="96"/>
      <c r="Q46" s="96"/>
      <c r="R46" s="97"/>
      <c r="S46" s="97"/>
      <c r="T46" s="81"/>
      <c r="U46" s="81"/>
      <c r="V46" s="97"/>
      <c r="W46" s="97"/>
      <c r="X46" s="97"/>
      <c r="Y46" s="97"/>
      <c r="Z46" s="97"/>
    </row>
    <row r="47" spans="1:26">
      <c r="A47" s="83"/>
      <c r="B47" s="83"/>
      <c r="C47" s="83"/>
      <c r="D47" s="91"/>
      <c r="E47" s="91"/>
      <c r="F47" s="81"/>
      <c r="G47" s="81"/>
      <c r="H47" s="95"/>
      <c r="I47" s="95"/>
      <c r="J47" s="95"/>
      <c r="K47" s="95"/>
      <c r="L47" s="95"/>
      <c r="M47" s="92"/>
      <c r="N47" s="92"/>
      <c r="O47" s="96"/>
      <c r="P47" s="96"/>
      <c r="Q47" s="96"/>
      <c r="R47" s="97"/>
      <c r="S47" s="97"/>
      <c r="T47" s="81"/>
      <c r="U47" s="81"/>
      <c r="V47" s="97"/>
      <c r="W47" s="97"/>
      <c r="X47" s="97"/>
      <c r="Y47" s="97"/>
      <c r="Z47" s="97"/>
    </row>
    <row r="48" spans="1:26">
      <c r="A48" s="83"/>
      <c r="B48" s="83"/>
      <c r="C48" s="83"/>
      <c r="D48" s="91"/>
      <c r="E48" s="91"/>
      <c r="F48" s="81"/>
      <c r="G48" s="81"/>
      <c r="H48" s="95"/>
      <c r="I48" s="95"/>
      <c r="J48" s="95"/>
      <c r="K48" s="95"/>
      <c r="L48" s="95"/>
      <c r="M48" s="92"/>
      <c r="N48" s="92"/>
      <c r="O48" s="96"/>
      <c r="P48" s="96"/>
      <c r="Q48" s="96"/>
      <c r="R48" s="97"/>
      <c r="S48" s="97"/>
      <c r="T48" s="81"/>
      <c r="U48" s="81"/>
      <c r="V48" s="97"/>
      <c r="W48" s="97"/>
      <c r="X48" s="97"/>
      <c r="Y48" s="97"/>
      <c r="Z48" s="97"/>
    </row>
    <row r="49" spans="1:26">
      <c r="A49" s="83"/>
      <c r="B49" s="83"/>
      <c r="C49" s="83"/>
      <c r="D49" s="91"/>
      <c r="E49" s="91"/>
      <c r="F49" s="81"/>
      <c r="G49" s="81"/>
      <c r="H49" s="95"/>
      <c r="I49" s="95"/>
      <c r="J49" s="95"/>
      <c r="K49" s="95"/>
      <c r="L49" s="95"/>
      <c r="M49" s="92"/>
      <c r="N49" s="92"/>
      <c r="O49" s="96"/>
      <c r="P49" s="96"/>
      <c r="Q49" s="96"/>
      <c r="R49" s="97"/>
      <c r="S49" s="97"/>
      <c r="T49" s="81"/>
      <c r="U49" s="81"/>
      <c r="V49" s="97"/>
      <c r="W49" s="97"/>
      <c r="X49" s="97"/>
      <c r="Y49" s="97"/>
      <c r="Z49" s="97"/>
    </row>
    <row r="50" spans="1:26">
      <c r="A50" s="83"/>
      <c r="B50" s="83"/>
      <c r="C50" s="83"/>
      <c r="D50" s="91"/>
      <c r="E50" s="91"/>
      <c r="F50" s="81"/>
      <c r="G50" s="81"/>
      <c r="H50" s="95"/>
      <c r="I50" s="95"/>
      <c r="J50" s="95"/>
      <c r="K50" s="95"/>
      <c r="L50" s="95"/>
      <c r="M50" s="92"/>
      <c r="N50" s="92"/>
      <c r="O50" s="96"/>
      <c r="P50" s="96"/>
      <c r="Q50" s="96"/>
      <c r="R50" s="97"/>
      <c r="S50" s="97"/>
      <c r="T50" s="81"/>
      <c r="U50" s="81"/>
      <c r="V50" s="97"/>
      <c r="W50" s="97"/>
      <c r="X50" s="97"/>
      <c r="Y50" s="97"/>
      <c r="Z50" s="97"/>
    </row>
    <row r="51" spans="1:26">
      <c r="A51" s="83"/>
      <c r="B51" s="83"/>
      <c r="C51" s="83"/>
      <c r="D51" s="91"/>
      <c r="E51" s="91"/>
      <c r="F51" s="81"/>
      <c r="G51" s="81"/>
      <c r="H51" s="95"/>
      <c r="I51" s="95"/>
      <c r="J51" s="95"/>
      <c r="K51" s="95"/>
      <c r="L51" s="95"/>
      <c r="M51" s="92"/>
      <c r="N51" s="92"/>
      <c r="O51" s="96"/>
      <c r="P51" s="96"/>
      <c r="Q51" s="96"/>
      <c r="R51" s="97"/>
      <c r="S51" s="97"/>
      <c r="T51" s="81"/>
      <c r="U51" s="81"/>
      <c r="V51" s="97"/>
      <c r="W51" s="97"/>
      <c r="X51" s="97"/>
      <c r="Y51" s="97"/>
      <c r="Z51" s="97"/>
    </row>
    <row r="52" spans="1:26">
      <c r="A52" s="83"/>
      <c r="B52" s="83"/>
      <c r="C52" s="83"/>
      <c r="D52" s="91"/>
      <c r="E52" s="91"/>
      <c r="F52" s="81"/>
      <c r="G52" s="81"/>
      <c r="H52" s="95"/>
      <c r="I52" s="95"/>
      <c r="J52" s="95"/>
      <c r="K52" s="95"/>
      <c r="L52" s="95"/>
      <c r="M52" s="92"/>
      <c r="N52" s="92"/>
      <c r="O52" s="96"/>
      <c r="P52" s="96"/>
      <c r="Q52" s="96"/>
      <c r="R52" s="97"/>
      <c r="S52" s="97"/>
      <c r="T52" s="81"/>
      <c r="U52" s="81"/>
      <c r="V52" s="97"/>
      <c r="W52" s="97"/>
      <c r="X52" s="97"/>
      <c r="Y52" s="97"/>
      <c r="Z52" s="97"/>
    </row>
    <row r="53" spans="1:26">
      <c r="A53" s="83"/>
      <c r="B53" s="83"/>
      <c r="C53" s="83"/>
      <c r="D53" s="91"/>
      <c r="E53" s="91"/>
      <c r="F53" s="81"/>
      <c r="G53" s="81"/>
      <c r="H53" s="95"/>
      <c r="I53" s="95"/>
      <c r="J53" s="95"/>
      <c r="K53" s="95"/>
      <c r="L53" s="95"/>
      <c r="M53" s="92"/>
      <c r="N53" s="92"/>
      <c r="O53" s="96"/>
      <c r="P53" s="96"/>
      <c r="Q53" s="96"/>
      <c r="R53" s="97"/>
      <c r="S53" s="97"/>
      <c r="T53" s="81"/>
      <c r="U53" s="81"/>
      <c r="V53" s="97"/>
      <c r="W53" s="97"/>
      <c r="X53" s="97"/>
      <c r="Y53" s="97"/>
      <c r="Z53" s="97"/>
    </row>
    <row r="54" spans="1:26">
      <c r="A54" s="83"/>
      <c r="B54" s="83"/>
      <c r="C54" s="83"/>
      <c r="D54" s="91"/>
      <c r="E54" s="91"/>
      <c r="F54" s="81"/>
      <c r="G54" s="81"/>
      <c r="H54" s="95"/>
      <c r="I54" s="95"/>
      <c r="J54" s="95"/>
      <c r="K54" s="95"/>
      <c r="L54" s="95"/>
      <c r="M54" s="92"/>
      <c r="N54" s="92"/>
      <c r="O54" s="96"/>
      <c r="P54" s="96"/>
      <c r="Q54" s="96"/>
      <c r="R54" s="97"/>
      <c r="S54" s="97"/>
      <c r="T54" s="81"/>
      <c r="U54" s="81"/>
      <c r="V54" s="97"/>
      <c r="W54" s="97"/>
      <c r="X54" s="97"/>
      <c r="Y54" s="97"/>
      <c r="Z54" s="97"/>
    </row>
    <row r="55" spans="1:26">
      <c r="A55" s="83"/>
      <c r="B55" s="83"/>
      <c r="C55" s="83"/>
      <c r="D55" s="91"/>
      <c r="E55" s="91"/>
      <c r="F55" s="81"/>
      <c r="G55" s="81"/>
      <c r="H55" s="95"/>
      <c r="I55" s="95"/>
      <c r="J55" s="95"/>
      <c r="K55" s="95"/>
      <c r="L55" s="95"/>
      <c r="M55" s="92"/>
      <c r="N55" s="92"/>
      <c r="O55" s="96"/>
      <c r="P55" s="96"/>
      <c r="Q55" s="96"/>
      <c r="R55" s="97"/>
      <c r="S55" s="97"/>
      <c r="T55" s="81"/>
      <c r="U55" s="81"/>
      <c r="V55" s="97"/>
      <c r="W55" s="97"/>
      <c r="X55" s="97"/>
      <c r="Y55" s="97"/>
      <c r="Z55" s="97"/>
    </row>
    <row r="56" spans="1:26">
      <c r="A56" s="83"/>
      <c r="B56" s="83"/>
      <c r="C56" s="83"/>
      <c r="D56" s="91"/>
      <c r="E56" s="91"/>
      <c r="F56" s="81"/>
      <c r="G56" s="81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88"/>
      <c r="S56" s="88"/>
      <c r="T56" s="81"/>
      <c r="U56" s="81"/>
      <c r="V56" s="88"/>
      <c r="W56" s="88"/>
      <c r="X56" s="88"/>
      <c r="Y56" s="88"/>
      <c r="Z56" s="88"/>
    </row>
    <row r="57" spans="1:26">
      <c r="A57" s="83"/>
      <c r="B57" s="83"/>
      <c r="C57" s="83"/>
      <c r="D57" s="91"/>
      <c r="E57" s="91"/>
      <c r="F57" s="81"/>
      <c r="G57" s="81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88"/>
      <c r="S57" s="88"/>
      <c r="T57" s="81"/>
      <c r="U57" s="81"/>
      <c r="V57" s="88"/>
      <c r="W57" s="88"/>
      <c r="X57" s="88"/>
      <c r="Y57" s="88"/>
      <c r="Z57" s="88"/>
    </row>
    <row r="58" spans="1:26">
      <c r="A58" s="83"/>
      <c r="B58" s="83"/>
      <c r="C58" s="83"/>
      <c r="D58" s="91"/>
      <c r="E58" s="91"/>
      <c r="F58" s="81"/>
      <c r="G58" s="81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88"/>
      <c r="S58" s="88"/>
      <c r="T58" s="81"/>
      <c r="U58" s="81"/>
      <c r="V58" s="88"/>
      <c r="W58" s="88"/>
      <c r="X58" s="88"/>
      <c r="Y58" s="88"/>
      <c r="Z58" s="88"/>
    </row>
    <row r="59" spans="1:26">
      <c r="A59" s="83"/>
      <c r="B59" s="83"/>
      <c r="C59" s="83"/>
      <c r="D59" s="91"/>
      <c r="E59" s="91"/>
      <c r="F59" s="81"/>
      <c r="G59" s="81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88"/>
      <c r="S59" s="88"/>
      <c r="T59" s="81"/>
      <c r="U59" s="81"/>
      <c r="V59" s="88"/>
      <c r="W59" s="88"/>
      <c r="X59" s="88"/>
      <c r="Y59" s="88"/>
      <c r="Z59" s="88"/>
    </row>
    <row r="60" spans="1:26">
      <c r="A60" s="83"/>
      <c r="B60" s="83"/>
      <c r="C60" s="83"/>
      <c r="D60" s="91"/>
      <c r="E60" s="91"/>
      <c r="F60" s="81"/>
      <c r="G60" s="81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88"/>
      <c r="S60" s="88"/>
      <c r="T60" s="81"/>
      <c r="U60" s="81"/>
      <c r="V60" s="88"/>
      <c r="W60" s="88"/>
      <c r="X60" s="88"/>
      <c r="Y60" s="88"/>
      <c r="Z60" s="88"/>
    </row>
    <row r="61" spans="1:26">
      <c r="A61" s="83"/>
      <c r="B61" s="83"/>
      <c r="C61" s="83"/>
      <c r="D61" s="91"/>
      <c r="E61" s="91"/>
      <c r="F61" s="81"/>
      <c r="G61" s="81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88"/>
      <c r="S61" s="88"/>
      <c r="T61" s="81"/>
      <c r="U61" s="81"/>
      <c r="V61" s="88"/>
      <c r="W61" s="88"/>
      <c r="X61" s="88"/>
      <c r="Y61" s="88"/>
      <c r="Z61" s="88"/>
    </row>
    <row r="62" spans="1:26">
      <c r="A62" s="83"/>
      <c r="B62" s="83"/>
      <c r="C62" s="83"/>
      <c r="D62" s="91"/>
      <c r="E62" s="91"/>
      <c r="F62" s="81"/>
      <c r="G62" s="81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88"/>
      <c r="S62" s="88"/>
      <c r="T62" s="81"/>
      <c r="U62" s="81"/>
      <c r="V62" s="88"/>
      <c r="W62" s="88"/>
      <c r="X62" s="88"/>
      <c r="Y62" s="88"/>
      <c r="Z62" s="88"/>
    </row>
    <row r="63" spans="1:26">
      <c r="A63" s="83"/>
      <c r="B63" s="83"/>
      <c r="C63" s="83"/>
      <c r="D63" s="91"/>
      <c r="E63" s="91"/>
      <c r="F63" s="81"/>
      <c r="G63" s="81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88"/>
      <c r="S63" s="88"/>
      <c r="T63" s="81"/>
      <c r="U63" s="81"/>
      <c r="V63" s="88"/>
      <c r="W63" s="88"/>
      <c r="X63" s="88"/>
      <c r="Y63" s="88"/>
      <c r="Z63" s="88"/>
    </row>
    <row r="64" spans="1:26">
      <c r="A64" s="83"/>
      <c r="B64" s="83"/>
      <c r="C64" s="83"/>
      <c r="D64" s="91"/>
      <c r="E64" s="91"/>
      <c r="F64" s="81"/>
      <c r="G64" s="81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88"/>
      <c r="S64" s="88"/>
      <c r="T64" s="81"/>
      <c r="U64" s="81"/>
      <c r="V64" s="88"/>
      <c r="W64" s="88"/>
      <c r="X64" s="88"/>
      <c r="Y64" s="88"/>
      <c r="Z64" s="88"/>
    </row>
    <row r="65" spans="1:26">
      <c r="A65" s="83"/>
      <c r="B65" s="83"/>
      <c r="C65" s="83"/>
      <c r="D65" s="91"/>
      <c r="E65" s="91"/>
      <c r="F65" s="81"/>
      <c r="G65" s="81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88"/>
      <c r="S65" s="88"/>
      <c r="T65" s="81"/>
      <c r="U65" s="81"/>
      <c r="V65" s="88"/>
      <c r="W65" s="88"/>
      <c r="X65" s="88"/>
      <c r="Y65" s="88"/>
      <c r="Z65" s="88"/>
    </row>
    <row r="66" spans="1:26">
      <c r="A66" s="83"/>
      <c r="B66" s="83"/>
      <c r="C66" s="83"/>
      <c r="D66" s="91"/>
      <c r="E66" s="91"/>
      <c r="F66" s="81"/>
      <c r="G66" s="81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88"/>
      <c r="S66" s="88"/>
      <c r="T66" s="81"/>
      <c r="U66" s="81"/>
      <c r="V66" s="88"/>
      <c r="W66" s="88"/>
      <c r="X66" s="88"/>
      <c r="Y66" s="88"/>
      <c r="Z66" s="88"/>
    </row>
    <row r="67" spans="1:26">
      <c r="A67" s="83"/>
      <c r="B67" s="83"/>
      <c r="C67" s="83"/>
      <c r="D67" s="91"/>
      <c r="E67" s="91"/>
      <c r="F67" s="81"/>
      <c r="G67" s="81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88"/>
      <c r="S67" s="88"/>
      <c r="T67" s="81"/>
      <c r="U67" s="81"/>
      <c r="V67" s="88"/>
      <c r="W67" s="88"/>
      <c r="X67" s="88"/>
      <c r="Y67" s="88"/>
      <c r="Z67" s="88"/>
    </row>
    <row r="68" spans="1:26">
      <c r="A68" s="83"/>
      <c r="B68" s="83"/>
      <c r="C68" s="83"/>
      <c r="D68" s="91"/>
      <c r="E68" s="91"/>
      <c r="F68" s="81"/>
      <c r="G68" s="81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88"/>
      <c r="S68" s="88"/>
      <c r="T68" s="81"/>
      <c r="U68" s="81"/>
      <c r="V68" s="88"/>
      <c r="W68" s="88"/>
      <c r="X68" s="88"/>
      <c r="Y68" s="88"/>
      <c r="Z68" s="88"/>
    </row>
    <row r="69" spans="1:26">
      <c r="A69" s="83"/>
      <c r="B69" s="83"/>
      <c r="C69" s="83"/>
      <c r="D69" s="91"/>
      <c r="E69" s="91"/>
      <c r="F69" s="81"/>
      <c r="G69" s="81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88"/>
      <c r="S69" s="88"/>
      <c r="T69" s="81"/>
      <c r="U69" s="81"/>
      <c r="V69" s="88"/>
      <c r="W69" s="88"/>
      <c r="X69" s="88"/>
      <c r="Y69" s="88"/>
      <c r="Z69" s="88"/>
    </row>
    <row r="70" spans="1:26">
      <c r="A70" s="83"/>
      <c r="B70" s="83"/>
      <c r="C70" s="83"/>
      <c r="D70" s="91"/>
      <c r="E70" s="91"/>
      <c r="F70" s="81"/>
      <c r="G70" s="81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88"/>
      <c r="S70" s="88"/>
      <c r="T70" s="81"/>
      <c r="U70" s="81"/>
      <c r="V70" s="88"/>
      <c r="W70" s="88"/>
      <c r="X70" s="88"/>
      <c r="Y70" s="88"/>
      <c r="Z70" s="88"/>
    </row>
    <row r="71" spans="1:26">
      <c r="A71" s="83"/>
      <c r="B71" s="83"/>
      <c r="C71" s="83"/>
      <c r="D71" s="91"/>
      <c r="E71" s="91"/>
      <c r="F71" s="81"/>
      <c r="G71" s="81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88"/>
      <c r="S71" s="88"/>
      <c r="T71" s="81"/>
      <c r="U71" s="81"/>
      <c r="V71" s="88"/>
      <c r="W71" s="88"/>
      <c r="X71" s="88"/>
      <c r="Y71" s="88"/>
      <c r="Z71" s="88"/>
    </row>
    <row r="72" spans="1:26">
      <c r="A72" s="83"/>
      <c r="B72" s="83"/>
      <c r="C72" s="83"/>
      <c r="D72" s="91"/>
      <c r="E72" s="91"/>
      <c r="F72" s="81"/>
      <c r="G72" s="81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88"/>
      <c r="S72" s="88"/>
      <c r="T72" s="81"/>
      <c r="U72" s="81"/>
      <c r="V72" s="88"/>
      <c r="W72" s="88"/>
      <c r="X72" s="88"/>
      <c r="Y72" s="88"/>
      <c r="Z72" s="88"/>
    </row>
    <row r="73" spans="1:26">
      <c r="A73" s="83"/>
      <c r="B73" s="83"/>
      <c r="C73" s="83"/>
      <c r="D73" s="91"/>
      <c r="E73" s="91"/>
      <c r="F73" s="81"/>
      <c r="G73" s="81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88"/>
      <c r="S73" s="88"/>
      <c r="T73" s="81"/>
      <c r="U73" s="81"/>
      <c r="V73" s="88"/>
      <c r="W73" s="88"/>
      <c r="X73" s="88"/>
      <c r="Y73" s="88"/>
      <c r="Z73" s="88"/>
    </row>
    <row r="74" spans="1:26">
      <c r="A74" s="83"/>
      <c r="B74" s="83"/>
      <c r="C74" s="83"/>
      <c r="D74" s="91"/>
      <c r="E74" s="91"/>
      <c r="F74" s="81"/>
      <c r="G74" s="81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88"/>
      <c r="S74" s="88"/>
      <c r="T74" s="81"/>
      <c r="U74" s="81"/>
      <c r="V74" s="88"/>
      <c r="W74" s="88"/>
      <c r="X74" s="88"/>
      <c r="Y74" s="88"/>
      <c r="Z74" s="88"/>
    </row>
    <row r="75" spans="1:26">
      <c r="A75" s="83"/>
      <c r="B75" s="83"/>
      <c r="C75" s="83"/>
      <c r="D75" s="91"/>
      <c r="E75" s="91"/>
      <c r="F75" s="81"/>
      <c r="G75" s="81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88"/>
      <c r="S75" s="88"/>
      <c r="T75" s="81"/>
      <c r="U75" s="81"/>
      <c r="V75" s="88"/>
      <c r="W75" s="88"/>
      <c r="X75" s="88"/>
      <c r="Y75" s="88"/>
      <c r="Z75" s="88"/>
    </row>
    <row r="76" spans="1:26">
      <c r="A76" s="83"/>
      <c r="B76" s="83"/>
      <c r="C76" s="83"/>
      <c r="D76" s="91"/>
      <c r="E76" s="91"/>
      <c r="F76" s="81"/>
      <c r="G76" s="81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88"/>
      <c r="S76" s="88"/>
      <c r="T76" s="81"/>
      <c r="U76" s="81"/>
      <c r="V76" s="88"/>
      <c r="W76" s="88"/>
      <c r="X76" s="88"/>
      <c r="Y76" s="88"/>
      <c r="Z76" s="88"/>
    </row>
    <row r="77" spans="1:26">
      <c r="A77" s="83"/>
      <c r="B77" s="83"/>
      <c r="C77" s="83"/>
      <c r="D77" s="91"/>
      <c r="E77" s="91"/>
      <c r="F77" s="81"/>
      <c r="G77" s="81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88"/>
      <c r="S77" s="88"/>
      <c r="T77" s="81"/>
      <c r="U77" s="81"/>
      <c r="V77" s="88"/>
      <c r="W77" s="88"/>
      <c r="X77" s="88"/>
      <c r="Y77" s="88"/>
      <c r="Z77" s="88"/>
    </row>
    <row r="78" spans="1:26">
      <c r="A78" s="83"/>
      <c r="B78" s="83"/>
      <c r="C78" s="83"/>
      <c r="D78" s="91"/>
      <c r="E78" s="91"/>
      <c r="F78" s="81"/>
      <c r="G78" s="81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88"/>
      <c r="S78" s="88"/>
      <c r="T78" s="81"/>
      <c r="U78" s="81"/>
      <c r="V78" s="88"/>
      <c r="W78" s="88"/>
      <c r="X78" s="88"/>
      <c r="Y78" s="88"/>
      <c r="Z78" s="88"/>
    </row>
    <row r="79" spans="1:26">
      <c r="A79" s="83"/>
      <c r="B79" s="83"/>
      <c r="C79" s="83"/>
      <c r="D79" s="91"/>
      <c r="E79" s="91"/>
      <c r="F79" s="81"/>
      <c r="G79" s="81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88"/>
      <c r="S79" s="88"/>
      <c r="T79" s="81"/>
      <c r="U79" s="81"/>
      <c r="V79" s="88"/>
      <c r="W79" s="88"/>
      <c r="X79" s="88"/>
      <c r="Y79" s="88"/>
      <c r="Z79" s="88"/>
    </row>
    <row r="80" spans="1:26">
      <c r="A80" s="83"/>
      <c r="B80" s="83"/>
      <c r="C80" s="83"/>
      <c r="D80" s="91"/>
      <c r="E80" s="91"/>
      <c r="F80" s="81"/>
      <c r="G80" s="81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88"/>
      <c r="S80" s="88"/>
      <c r="T80" s="81"/>
      <c r="U80" s="81"/>
      <c r="V80" s="88"/>
      <c r="W80" s="88"/>
      <c r="X80" s="88"/>
      <c r="Y80" s="88"/>
      <c r="Z80" s="88"/>
    </row>
    <row r="81" spans="1:36">
      <c r="A81" s="83"/>
      <c r="B81" s="83"/>
      <c r="C81" s="83"/>
      <c r="D81" s="91"/>
      <c r="E81" s="91"/>
      <c r="F81" s="81"/>
      <c r="G81" s="81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88"/>
      <c r="S81" s="88"/>
      <c r="T81" s="81"/>
      <c r="U81" s="81"/>
      <c r="V81" s="88"/>
      <c r="W81" s="88"/>
      <c r="X81" s="88"/>
      <c r="Y81" s="88"/>
      <c r="Z81" s="88"/>
    </row>
    <row r="82" spans="1:36">
      <c r="A82" s="83"/>
      <c r="B82" s="83"/>
      <c r="C82" s="83"/>
      <c r="D82" s="91"/>
      <c r="E82" s="91"/>
      <c r="F82" s="81"/>
      <c r="G82" s="81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88"/>
      <c r="S82" s="88"/>
      <c r="T82" s="81"/>
      <c r="U82" s="81"/>
      <c r="V82" s="88"/>
      <c r="W82" s="88"/>
      <c r="X82" s="88"/>
      <c r="Y82" s="88"/>
      <c r="Z82" s="88"/>
    </row>
    <row r="83" spans="1:36">
      <c r="A83" s="83"/>
      <c r="B83" s="83"/>
      <c r="C83" s="83"/>
      <c r="D83" s="91"/>
      <c r="E83" s="91"/>
      <c r="F83" s="81"/>
      <c r="G83" s="81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88"/>
      <c r="S83" s="88"/>
      <c r="T83" s="81"/>
      <c r="U83" s="81"/>
      <c r="V83" s="88"/>
      <c r="W83" s="88"/>
      <c r="X83" s="88"/>
      <c r="Y83" s="88"/>
      <c r="Z83" s="88"/>
    </row>
    <row r="84" spans="1:36">
      <c r="A84" s="83"/>
      <c r="B84" s="83"/>
      <c r="C84" s="83"/>
      <c r="D84" s="91"/>
      <c r="E84" s="91"/>
      <c r="F84" s="81"/>
      <c r="G84" s="81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88"/>
      <c r="S84" s="88"/>
      <c r="T84" s="81"/>
      <c r="U84" s="81"/>
      <c r="V84" s="88"/>
      <c r="W84" s="88"/>
      <c r="X84" s="88"/>
      <c r="Y84" s="88"/>
      <c r="Z84" s="88"/>
      <c r="AJ84" s="14"/>
    </row>
    <row r="85" spans="1:36">
      <c r="A85" s="83"/>
      <c r="B85" s="83"/>
      <c r="C85" s="83"/>
      <c r="D85" s="91"/>
      <c r="E85" s="91"/>
      <c r="F85" s="81"/>
      <c r="G85" s="81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88"/>
      <c r="S85" s="88"/>
      <c r="T85" s="81"/>
      <c r="U85" s="81"/>
      <c r="V85" s="88"/>
      <c r="W85" s="88"/>
      <c r="X85" s="88"/>
      <c r="Y85" s="88"/>
      <c r="Z85" s="88"/>
    </row>
    <row r="86" spans="1:36">
      <c r="A86" s="83"/>
      <c r="B86" s="83"/>
      <c r="C86" s="83"/>
      <c r="D86" s="91"/>
      <c r="E86" s="91"/>
      <c r="F86" s="81"/>
      <c r="G86" s="81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88"/>
      <c r="S86" s="88"/>
      <c r="T86" s="81"/>
      <c r="U86" s="81"/>
      <c r="V86" s="88"/>
      <c r="W86" s="88"/>
      <c r="X86" s="88"/>
      <c r="Y86" s="88"/>
      <c r="Z86" s="88"/>
    </row>
    <row r="87" spans="1:36">
      <c r="A87" s="83"/>
      <c r="B87" s="83"/>
      <c r="C87" s="83"/>
      <c r="D87" s="91"/>
      <c r="E87" s="91"/>
      <c r="F87" s="81"/>
      <c r="G87" s="81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88"/>
      <c r="S87" s="88"/>
      <c r="T87" s="81"/>
      <c r="U87" s="81"/>
      <c r="V87" s="88"/>
      <c r="W87" s="88"/>
      <c r="X87" s="88"/>
      <c r="Y87" s="88"/>
      <c r="Z87" s="88"/>
    </row>
    <row r="88" spans="1:36">
      <c r="A88" s="83"/>
      <c r="B88" s="83"/>
      <c r="C88" s="83"/>
      <c r="D88" s="91"/>
      <c r="E88" s="91"/>
      <c r="F88" s="81"/>
      <c r="G88" s="81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88"/>
      <c r="S88" s="88"/>
      <c r="T88" s="81"/>
      <c r="U88" s="81"/>
      <c r="V88" s="88"/>
      <c r="W88" s="88"/>
      <c r="X88" s="88"/>
      <c r="Y88" s="88"/>
      <c r="Z88" s="88"/>
    </row>
    <row r="89" spans="1:36">
      <c r="A89" s="83"/>
      <c r="B89" s="83"/>
      <c r="C89" s="83"/>
      <c r="D89" s="91"/>
      <c r="E89" s="91"/>
      <c r="F89" s="81"/>
      <c r="G89" s="81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88"/>
      <c r="S89" s="88"/>
      <c r="T89" s="81"/>
      <c r="U89" s="81"/>
      <c r="V89" s="88"/>
      <c r="W89" s="88"/>
      <c r="X89" s="88"/>
      <c r="Y89" s="88"/>
      <c r="Z89" s="88"/>
    </row>
    <row r="90" spans="1:36">
      <c r="A90" s="83"/>
      <c r="B90" s="83"/>
      <c r="C90" s="83"/>
      <c r="D90" s="91"/>
      <c r="E90" s="91"/>
      <c r="F90" s="81"/>
      <c r="G90" s="81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88"/>
      <c r="S90" s="88"/>
      <c r="T90" s="81"/>
      <c r="U90" s="81"/>
      <c r="V90" s="88"/>
      <c r="W90" s="88"/>
      <c r="X90" s="88"/>
      <c r="Y90" s="88"/>
      <c r="Z90" s="88"/>
    </row>
    <row r="91" spans="1:36">
      <c r="A91" s="83"/>
      <c r="B91" s="83"/>
      <c r="C91" s="83"/>
      <c r="D91" s="91"/>
      <c r="E91" s="91"/>
      <c r="F91" s="81"/>
      <c r="G91" s="81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88"/>
      <c r="S91" s="88"/>
      <c r="T91" s="81"/>
      <c r="U91" s="81"/>
      <c r="V91" s="88"/>
      <c r="W91" s="88"/>
      <c r="X91" s="88"/>
      <c r="Y91" s="88"/>
      <c r="Z91" s="88"/>
    </row>
    <row r="92" spans="1:36">
      <c r="A92" s="83"/>
      <c r="B92" s="83"/>
      <c r="C92" s="83"/>
      <c r="D92" s="91"/>
      <c r="E92" s="91"/>
      <c r="F92" s="81"/>
      <c r="G92" s="81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88"/>
      <c r="S92" s="88"/>
      <c r="T92" s="81"/>
      <c r="U92" s="81"/>
      <c r="V92" s="88"/>
      <c r="W92" s="88"/>
      <c r="X92" s="88"/>
      <c r="Y92" s="88"/>
      <c r="Z92" s="88"/>
    </row>
    <row r="93" spans="1:36">
      <c r="A93" s="83"/>
      <c r="B93" s="83"/>
      <c r="C93" s="83"/>
      <c r="D93" s="91"/>
      <c r="E93" s="91"/>
      <c r="F93" s="81"/>
      <c r="G93" s="81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88"/>
      <c r="S93" s="88"/>
      <c r="T93" s="81"/>
      <c r="U93" s="81"/>
      <c r="V93" s="88"/>
      <c r="W93" s="88"/>
      <c r="X93" s="88"/>
      <c r="Y93" s="88"/>
      <c r="Z93" s="88"/>
    </row>
    <row r="94" spans="1:36">
      <c r="A94" s="83"/>
      <c r="B94" s="83"/>
      <c r="C94" s="83"/>
      <c r="D94" s="91"/>
      <c r="E94" s="91"/>
      <c r="F94" s="81"/>
      <c r="G94" s="81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88"/>
      <c r="S94" s="88"/>
      <c r="T94" s="81"/>
      <c r="U94" s="81"/>
      <c r="V94" s="88"/>
      <c r="W94" s="88"/>
      <c r="X94" s="88"/>
      <c r="Y94" s="88"/>
      <c r="Z94" s="88"/>
    </row>
    <row r="95" spans="1:36">
      <c r="A95" s="83"/>
      <c r="B95" s="83"/>
      <c r="C95" s="83"/>
      <c r="D95" s="91"/>
      <c r="E95" s="91"/>
      <c r="F95" s="81"/>
      <c r="G95" s="81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88"/>
      <c r="S95" s="88"/>
      <c r="T95" s="81"/>
      <c r="U95" s="81"/>
      <c r="V95" s="88"/>
      <c r="W95" s="88"/>
      <c r="X95" s="88"/>
      <c r="Y95" s="88"/>
      <c r="Z95" s="88"/>
    </row>
    <row r="96" spans="1:36">
      <c r="A96" s="83"/>
      <c r="B96" s="83"/>
      <c r="C96" s="83"/>
      <c r="D96" s="91"/>
      <c r="E96" s="91"/>
      <c r="F96" s="81"/>
      <c r="G96" s="81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88"/>
      <c r="S96" s="88"/>
      <c r="T96" s="81"/>
      <c r="U96" s="81"/>
      <c r="V96" s="88"/>
      <c r="W96" s="88"/>
      <c r="X96" s="88"/>
      <c r="Y96" s="88"/>
      <c r="Z96" s="88"/>
    </row>
    <row r="97" spans="1:26">
      <c r="A97" s="83"/>
      <c r="B97" s="83"/>
      <c r="C97" s="83"/>
      <c r="D97" s="91"/>
      <c r="E97" s="91"/>
      <c r="F97" s="81"/>
      <c r="G97" s="81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88"/>
      <c r="S97" s="88"/>
      <c r="T97" s="81"/>
      <c r="U97" s="81"/>
      <c r="V97" s="88"/>
      <c r="W97" s="88"/>
      <c r="X97" s="88"/>
      <c r="Y97" s="88"/>
      <c r="Z97" s="88"/>
    </row>
    <row r="98" spans="1:26">
      <c r="A98" s="83"/>
      <c r="B98" s="83"/>
      <c r="C98" s="83"/>
      <c r="D98" s="91"/>
      <c r="E98" s="91"/>
      <c r="F98" s="81"/>
      <c r="G98" s="81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88"/>
      <c r="S98" s="88"/>
      <c r="T98" s="81"/>
      <c r="U98" s="81"/>
      <c r="V98" s="88"/>
      <c r="W98" s="88"/>
      <c r="X98" s="88"/>
      <c r="Y98" s="88"/>
      <c r="Z98" s="88"/>
    </row>
    <row r="99" spans="1:26">
      <c r="A99" s="83"/>
      <c r="B99" s="83"/>
      <c r="C99" s="83"/>
      <c r="D99" s="91"/>
      <c r="E99" s="91"/>
      <c r="F99" s="81"/>
      <c r="G99" s="81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88"/>
      <c r="S99" s="88"/>
      <c r="T99" s="81"/>
      <c r="U99" s="81"/>
      <c r="V99" s="88"/>
      <c r="W99" s="88"/>
      <c r="X99" s="88"/>
      <c r="Y99" s="88"/>
      <c r="Z99" s="88"/>
    </row>
    <row r="100" spans="1:26">
      <c r="A100" s="83"/>
      <c r="B100" s="83"/>
      <c r="C100" s="83"/>
      <c r="D100" s="91"/>
      <c r="E100" s="91"/>
      <c r="F100" s="81"/>
      <c r="G100" s="81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88"/>
      <c r="S100" s="88"/>
      <c r="T100" s="81"/>
      <c r="U100" s="81"/>
      <c r="V100" s="88"/>
      <c r="W100" s="88"/>
      <c r="X100" s="88"/>
      <c r="Y100" s="88"/>
      <c r="Z100" s="88"/>
    </row>
    <row r="101" spans="1:26">
      <c r="A101" s="83"/>
      <c r="B101" s="83"/>
      <c r="C101" s="83"/>
      <c r="D101" s="91"/>
      <c r="E101" s="91"/>
      <c r="F101" s="81"/>
      <c r="G101" s="81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88"/>
      <c r="S101" s="88"/>
      <c r="T101" s="81"/>
      <c r="U101" s="81"/>
      <c r="V101" s="88"/>
      <c r="W101" s="88"/>
      <c r="X101" s="88"/>
      <c r="Y101" s="88"/>
      <c r="Z101" s="88"/>
    </row>
    <row r="102" spans="1:26">
      <c r="A102" s="83"/>
      <c r="B102" s="83"/>
      <c r="C102" s="83"/>
      <c r="D102" s="91"/>
      <c r="E102" s="91"/>
      <c r="F102" s="81"/>
      <c r="G102" s="81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88"/>
      <c r="S102" s="88"/>
      <c r="T102" s="81"/>
      <c r="U102" s="81"/>
      <c r="V102" s="88"/>
      <c r="W102" s="88"/>
      <c r="X102" s="88"/>
      <c r="Y102" s="88"/>
      <c r="Z102" s="88"/>
    </row>
    <row r="103" spans="1:26">
      <c r="A103" s="83"/>
      <c r="B103" s="83"/>
      <c r="C103" s="83"/>
      <c r="D103" s="91"/>
      <c r="E103" s="91"/>
      <c r="F103" s="81"/>
      <c r="G103" s="81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88"/>
      <c r="S103" s="88"/>
      <c r="T103" s="81"/>
      <c r="U103" s="81"/>
      <c r="V103" s="88"/>
      <c r="W103" s="88"/>
      <c r="X103" s="88"/>
      <c r="Y103" s="88"/>
      <c r="Z103" s="88"/>
    </row>
    <row r="104" spans="1:26">
      <c r="A104" s="83"/>
      <c r="B104" s="83"/>
      <c r="C104" s="83"/>
      <c r="D104" s="91"/>
      <c r="E104" s="91"/>
      <c r="F104" s="81"/>
      <c r="G104" s="81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88"/>
      <c r="S104" s="88"/>
      <c r="T104" s="81"/>
      <c r="U104" s="81"/>
      <c r="V104" s="88"/>
      <c r="W104" s="88"/>
      <c r="X104" s="88"/>
      <c r="Y104" s="88"/>
      <c r="Z104" s="88"/>
    </row>
    <row r="105" spans="1:26">
      <c r="A105" s="83"/>
      <c r="B105" s="83"/>
      <c r="C105" s="83"/>
      <c r="D105" s="91"/>
      <c r="E105" s="91"/>
      <c r="F105" s="81"/>
      <c r="G105" s="81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88"/>
      <c r="S105" s="88"/>
      <c r="T105" s="81"/>
      <c r="U105" s="81"/>
      <c r="V105" s="88"/>
      <c r="W105" s="88"/>
      <c r="X105" s="88"/>
      <c r="Y105" s="88"/>
      <c r="Z105" s="88"/>
    </row>
    <row r="106" spans="1:26">
      <c r="A106" s="83"/>
      <c r="B106" s="83"/>
      <c r="C106" s="83"/>
      <c r="D106" s="91"/>
      <c r="E106" s="91"/>
      <c r="F106" s="81"/>
      <c r="G106" s="81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88"/>
      <c r="S106" s="88"/>
      <c r="T106" s="81"/>
      <c r="U106" s="81"/>
      <c r="V106" s="88"/>
      <c r="W106" s="88"/>
      <c r="X106" s="88"/>
      <c r="Y106" s="88"/>
      <c r="Z106" s="88"/>
    </row>
    <row r="107" spans="1:26">
      <c r="A107" s="83"/>
      <c r="B107" s="83"/>
      <c r="C107" s="83"/>
      <c r="D107" s="91"/>
      <c r="E107" s="91"/>
      <c r="F107" s="81"/>
      <c r="G107" s="81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88"/>
      <c r="S107" s="88"/>
      <c r="T107" s="81"/>
      <c r="U107" s="81"/>
      <c r="V107" s="88"/>
      <c r="W107" s="88"/>
      <c r="X107" s="88"/>
      <c r="Y107" s="88"/>
      <c r="Z107" s="88"/>
    </row>
    <row r="108" spans="1:26">
      <c r="A108" s="83"/>
      <c r="B108" s="83"/>
      <c r="C108" s="83"/>
      <c r="D108" s="91"/>
      <c r="E108" s="91"/>
      <c r="F108" s="81"/>
      <c r="G108" s="81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88"/>
      <c r="S108" s="88"/>
      <c r="T108" s="81"/>
      <c r="U108" s="81"/>
      <c r="V108" s="88"/>
      <c r="W108" s="88"/>
      <c r="X108" s="88"/>
      <c r="Y108" s="88"/>
      <c r="Z108" s="88"/>
    </row>
    <row r="109" spans="1:26">
      <c r="A109" s="83"/>
      <c r="B109" s="83"/>
      <c r="C109" s="83"/>
      <c r="D109" s="91"/>
      <c r="E109" s="91"/>
      <c r="F109" s="81"/>
      <c r="G109" s="81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88"/>
      <c r="S109" s="88"/>
      <c r="T109" s="81"/>
      <c r="U109" s="81"/>
      <c r="V109" s="88"/>
      <c r="W109" s="88"/>
      <c r="X109" s="88"/>
      <c r="Y109" s="88"/>
      <c r="Z109" s="88"/>
    </row>
    <row r="110" spans="1:26">
      <c r="A110" s="83"/>
      <c r="B110" s="83"/>
      <c r="C110" s="83"/>
      <c r="D110" s="91"/>
      <c r="E110" s="91"/>
      <c r="F110" s="81"/>
      <c r="G110" s="81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88"/>
      <c r="S110" s="88"/>
      <c r="T110" s="81"/>
      <c r="U110" s="81"/>
      <c r="V110" s="88"/>
      <c r="W110" s="88"/>
      <c r="X110" s="88"/>
      <c r="Y110" s="88"/>
      <c r="Z110" s="88"/>
    </row>
    <row r="111" spans="1:26">
      <c r="A111" s="83"/>
      <c r="B111" s="83"/>
      <c r="C111" s="83"/>
      <c r="D111" s="91"/>
      <c r="E111" s="91"/>
      <c r="F111" s="81"/>
      <c r="G111" s="81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88"/>
      <c r="S111" s="88"/>
      <c r="T111" s="81"/>
      <c r="U111" s="81"/>
      <c r="V111" s="88"/>
      <c r="W111" s="88"/>
      <c r="X111" s="88"/>
      <c r="Y111" s="88"/>
      <c r="Z111" s="88"/>
    </row>
    <row r="112" spans="1:26">
      <c r="A112" s="83"/>
      <c r="B112" s="83"/>
      <c r="C112" s="83"/>
      <c r="D112" s="91"/>
      <c r="E112" s="91"/>
      <c r="F112" s="81"/>
      <c r="G112" s="81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88"/>
      <c r="S112" s="88"/>
      <c r="T112" s="81"/>
      <c r="U112" s="81"/>
      <c r="V112" s="88"/>
      <c r="W112" s="88"/>
      <c r="X112" s="88"/>
      <c r="Y112" s="88"/>
      <c r="Z112" s="88"/>
    </row>
    <row r="113" spans="1:26">
      <c r="A113" s="83"/>
      <c r="B113" s="83"/>
      <c r="C113" s="83"/>
      <c r="D113" s="91"/>
      <c r="E113" s="91"/>
      <c r="F113" s="81"/>
      <c r="G113" s="81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88"/>
      <c r="S113" s="88"/>
      <c r="T113" s="81"/>
      <c r="U113" s="81"/>
      <c r="V113" s="88"/>
      <c r="W113" s="88"/>
      <c r="X113" s="88"/>
      <c r="Y113" s="88"/>
      <c r="Z113" s="88"/>
    </row>
    <row r="114" spans="1:26">
      <c r="A114" s="83"/>
      <c r="B114" s="83"/>
      <c r="C114" s="83"/>
      <c r="D114" s="91"/>
      <c r="E114" s="91"/>
      <c r="F114" s="81"/>
      <c r="G114" s="81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88"/>
      <c r="S114" s="88"/>
      <c r="T114" s="81"/>
      <c r="U114" s="81"/>
      <c r="V114" s="88"/>
      <c r="W114" s="88"/>
      <c r="X114" s="88"/>
      <c r="Y114" s="88"/>
      <c r="Z114" s="88"/>
    </row>
    <row r="115" spans="1:26">
      <c r="A115" s="83"/>
      <c r="B115" s="83"/>
      <c r="C115" s="83"/>
      <c r="D115" s="91"/>
      <c r="E115" s="91"/>
      <c r="F115" s="81"/>
      <c r="G115" s="81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88"/>
      <c r="S115" s="88"/>
      <c r="T115" s="81"/>
      <c r="U115" s="81"/>
      <c r="V115" s="88"/>
      <c r="W115" s="88"/>
      <c r="X115" s="88"/>
      <c r="Y115" s="88"/>
      <c r="Z115" s="88"/>
    </row>
    <row r="116" spans="1:26">
      <c r="A116" s="83"/>
      <c r="B116" s="83"/>
      <c r="C116" s="83"/>
      <c r="D116" s="91"/>
      <c r="E116" s="91"/>
      <c r="F116" s="81"/>
      <c r="G116" s="81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88"/>
      <c r="S116" s="88"/>
      <c r="T116" s="81"/>
      <c r="U116" s="81"/>
      <c r="V116" s="88"/>
      <c r="W116" s="88"/>
      <c r="X116" s="88"/>
      <c r="Y116" s="88"/>
      <c r="Z116" s="88"/>
    </row>
    <row r="117" spans="1:26">
      <c r="A117" s="83"/>
      <c r="B117" s="83"/>
      <c r="C117" s="83"/>
      <c r="D117" s="91"/>
      <c r="E117" s="91"/>
      <c r="F117" s="81"/>
      <c r="G117" s="81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88"/>
      <c r="S117" s="88"/>
      <c r="T117" s="81"/>
      <c r="U117" s="81"/>
      <c r="V117" s="88"/>
      <c r="W117" s="88"/>
      <c r="X117" s="88"/>
      <c r="Y117" s="88"/>
      <c r="Z117" s="88"/>
    </row>
    <row r="118" spans="1:26">
      <c r="A118" s="83"/>
      <c r="B118" s="83"/>
      <c r="C118" s="83"/>
      <c r="D118" s="91"/>
      <c r="E118" s="91"/>
      <c r="F118" s="81"/>
      <c r="G118" s="81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88"/>
      <c r="S118" s="88"/>
      <c r="T118" s="81"/>
      <c r="U118" s="81"/>
      <c r="V118" s="88"/>
      <c r="W118" s="88"/>
      <c r="X118" s="88"/>
      <c r="Y118" s="88"/>
      <c r="Z118" s="88"/>
    </row>
    <row r="119" spans="1:26">
      <c r="A119" s="83"/>
      <c r="B119" s="83"/>
      <c r="C119" s="83"/>
      <c r="D119" s="91"/>
      <c r="E119" s="91"/>
      <c r="F119" s="81"/>
      <c r="G119" s="81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88"/>
      <c r="S119" s="88"/>
      <c r="T119" s="81"/>
      <c r="U119" s="81"/>
      <c r="V119" s="88"/>
      <c r="W119" s="88"/>
      <c r="X119" s="88"/>
      <c r="Y119" s="88"/>
      <c r="Z119" s="88"/>
    </row>
    <row r="120" spans="1:26">
      <c r="A120" s="83"/>
      <c r="B120" s="83"/>
      <c r="C120" s="83"/>
      <c r="D120" s="91"/>
      <c r="E120" s="91"/>
      <c r="F120" s="81"/>
      <c r="G120" s="81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88"/>
      <c r="S120" s="88"/>
      <c r="T120" s="81"/>
      <c r="U120" s="81"/>
      <c r="V120" s="88"/>
      <c r="W120" s="88"/>
      <c r="X120" s="88"/>
      <c r="Y120" s="88"/>
      <c r="Z120" s="88"/>
    </row>
    <row r="121" spans="1:26">
      <c r="A121" s="83"/>
      <c r="B121" s="83"/>
      <c r="C121" s="83"/>
      <c r="D121" s="91"/>
      <c r="E121" s="91"/>
      <c r="F121" s="81"/>
      <c r="G121" s="81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88"/>
      <c r="S121" s="88"/>
      <c r="T121" s="81"/>
      <c r="U121" s="81"/>
      <c r="V121" s="88"/>
      <c r="W121" s="88"/>
      <c r="X121" s="88"/>
      <c r="Y121" s="88"/>
      <c r="Z121" s="88"/>
    </row>
    <row r="122" spans="1:26">
      <c r="A122" s="83"/>
      <c r="B122" s="83"/>
      <c r="C122" s="83"/>
      <c r="D122" s="91"/>
      <c r="E122" s="91"/>
      <c r="F122" s="81"/>
      <c r="G122" s="490"/>
      <c r="H122" s="490"/>
      <c r="I122" s="490"/>
      <c r="J122" s="490"/>
      <c r="K122" s="490"/>
      <c r="L122" s="490"/>
      <c r="M122" s="490"/>
      <c r="N122" s="490"/>
      <c r="O122" s="490"/>
      <c r="P122" s="490"/>
      <c r="Q122" s="490"/>
      <c r="R122" s="88"/>
      <c r="S122" s="88"/>
      <c r="T122" s="81"/>
      <c r="U122" s="81"/>
      <c r="V122" s="88"/>
      <c r="W122" s="88"/>
      <c r="X122" s="88"/>
      <c r="Y122" s="88"/>
      <c r="Z122" s="88"/>
    </row>
    <row r="123" spans="1:26">
      <c r="A123" s="83"/>
      <c r="B123" s="83"/>
      <c r="C123" s="83"/>
      <c r="D123" s="91"/>
      <c r="E123" s="91"/>
      <c r="F123" s="81"/>
      <c r="G123" s="81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88"/>
      <c r="S123" s="88"/>
      <c r="T123" s="81"/>
      <c r="U123" s="81"/>
      <c r="V123" s="88"/>
      <c r="W123" s="88"/>
      <c r="X123" s="88"/>
      <c r="Y123" s="88"/>
      <c r="Z123" s="88"/>
    </row>
    <row r="124" spans="1:26">
      <c r="A124" s="83"/>
      <c r="B124" s="83"/>
      <c r="C124" s="83"/>
      <c r="D124" s="91"/>
      <c r="E124" s="91"/>
      <c r="F124" s="81"/>
      <c r="G124" s="81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88"/>
      <c r="S124" s="88"/>
      <c r="T124" s="81"/>
      <c r="U124" s="81"/>
      <c r="V124" s="88"/>
      <c r="W124" s="88"/>
      <c r="X124" s="88"/>
      <c r="Y124" s="88"/>
      <c r="Z124" s="88"/>
    </row>
    <row r="125" spans="1:26">
      <c r="A125" s="83"/>
      <c r="B125" s="83"/>
      <c r="C125" s="83"/>
      <c r="D125" s="91"/>
      <c r="E125" s="91"/>
      <c r="F125" s="81"/>
      <c r="G125" s="81"/>
      <c r="H125" s="95"/>
      <c r="I125" s="95"/>
      <c r="J125" s="95"/>
      <c r="K125" s="95"/>
      <c r="L125" s="95"/>
      <c r="M125" s="92"/>
      <c r="N125" s="92"/>
      <c r="O125" s="92"/>
      <c r="P125" s="92"/>
      <c r="Q125" s="92"/>
      <c r="R125" s="88"/>
      <c r="S125" s="88"/>
      <c r="T125" s="81"/>
      <c r="U125" s="81"/>
      <c r="V125" s="88"/>
      <c r="W125" s="88"/>
      <c r="X125" s="88"/>
      <c r="Y125" s="88"/>
      <c r="Z125" s="88"/>
    </row>
    <row r="126" spans="1:26">
      <c r="A126" s="83"/>
      <c r="B126" s="83"/>
      <c r="C126" s="83"/>
      <c r="D126" s="91"/>
      <c r="E126" s="91"/>
      <c r="F126" s="81"/>
      <c r="G126" s="81"/>
      <c r="H126" s="95"/>
      <c r="I126" s="95"/>
      <c r="J126" s="95"/>
      <c r="K126" s="95"/>
      <c r="L126" s="95"/>
      <c r="M126" s="92"/>
      <c r="N126" s="92"/>
      <c r="O126" s="92"/>
      <c r="P126" s="92"/>
      <c r="Q126" s="92"/>
      <c r="R126" s="88"/>
      <c r="S126" s="88"/>
      <c r="T126" s="81"/>
      <c r="U126" s="81"/>
      <c r="V126" s="88"/>
      <c r="W126" s="88"/>
      <c r="X126" s="88"/>
      <c r="Y126" s="88"/>
      <c r="Z126" s="88"/>
    </row>
    <row r="127" spans="1:26">
      <c r="A127" s="83"/>
      <c r="B127" s="83"/>
      <c r="C127" s="83"/>
      <c r="D127" s="91"/>
      <c r="E127" s="91"/>
      <c r="F127" s="81"/>
      <c r="G127" s="81"/>
      <c r="H127" s="95"/>
      <c r="I127" s="95"/>
      <c r="J127" s="95"/>
      <c r="K127" s="95"/>
      <c r="L127" s="95"/>
      <c r="M127" s="92"/>
      <c r="N127" s="92"/>
      <c r="O127" s="92"/>
      <c r="P127" s="92"/>
      <c r="Q127" s="92"/>
      <c r="R127" s="88"/>
      <c r="S127" s="88"/>
      <c r="T127" s="81"/>
      <c r="U127" s="81"/>
      <c r="V127" s="88"/>
      <c r="W127" s="88"/>
      <c r="X127" s="88"/>
      <c r="Y127" s="88"/>
      <c r="Z127" s="88"/>
    </row>
    <row r="128" spans="1:26">
      <c r="A128" s="83"/>
      <c r="B128" s="83"/>
      <c r="C128" s="83"/>
      <c r="D128" s="91"/>
      <c r="E128" s="91"/>
      <c r="F128" s="81"/>
      <c r="G128" s="81"/>
      <c r="H128" s="95"/>
      <c r="I128" s="95"/>
      <c r="J128" s="95"/>
      <c r="K128" s="95"/>
      <c r="L128" s="95"/>
      <c r="M128" s="92"/>
      <c r="N128" s="92"/>
      <c r="O128" s="92"/>
      <c r="P128" s="92"/>
      <c r="Q128" s="92"/>
      <c r="R128" s="88"/>
      <c r="S128" s="88"/>
      <c r="T128" s="81"/>
      <c r="U128" s="81"/>
      <c r="V128" s="88"/>
      <c r="W128" s="88"/>
      <c r="X128" s="88"/>
      <c r="Y128" s="88"/>
      <c r="Z128" s="88"/>
    </row>
    <row r="129" spans="1:26">
      <c r="A129" s="83"/>
      <c r="B129" s="83"/>
      <c r="C129" s="83"/>
      <c r="D129" s="91"/>
      <c r="E129" s="91"/>
      <c r="F129" s="81"/>
      <c r="G129" s="81"/>
      <c r="H129" s="95"/>
      <c r="I129" s="95"/>
      <c r="J129" s="95"/>
      <c r="K129" s="95"/>
      <c r="L129" s="95"/>
      <c r="M129" s="92"/>
      <c r="N129" s="92"/>
      <c r="O129" s="92"/>
      <c r="P129" s="92"/>
      <c r="Q129" s="92"/>
      <c r="R129" s="88"/>
      <c r="S129" s="88"/>
      <c r="T129" s="81"/>
      <c r="U129" s="81"/>
      <c r="V129" s="88"/>
      <c r="W129" s="88"/>
      <c r="X129" s="88"/>
      <c r="Y129" s="88"/>
      <c r="Z129" s="88"/>
    </row>
    <row r="130" spans="1:26">
      <c r="A130" s="83"/>
      <c r="B130" s="83"/>
      <c r="C130" s="83"/>
      <c r="D130" s="91"/>
      <c r="E130" s="91"/>
      <c r="F130" s="81"/>
      <c r="G130" s="81"/>
      <c r="H130" s="95"/>
      <c r="I130" s="95"/>
      <c r="J130" s="95"/>
      <c r="K130" s="95"/>
      <c r="L130" s="95"/>
      <c r="M130" s="92"/>
      <c r="N130" s="92"/>
      <c r="O130" s="92"/>
      <c r="P130" s="92"/>
      <c r="Q130" s="92"/>
      <c r="R130" s="88"/>
      <c r="S130" s="88"/>
      <c r="T130" s="81"/>
      <c r="U130" s="81"/>
      <c r="V130" s="88"/>
      <c r="W130" s="88"/>
      <c r="X130" s="88"/>
      <c r="Y130" s="88"/>
      <c r="Z130" s="88"/>
    </row>
    <row r="131" spans="1:26">
      <c r="A131" s="83"/>
      <c r="B131" s="83"/>
      <c r="C131" s="83"/>
      <c r="D131" s="91"/>
      <c r="E131" s="91"/>
      <c r="F131" s="81"/>
      <c r="G131" s="81"/>
      <c r="H131" s="95"/>
      <c r="I131" s="95"/>
      <c r="J131" s="95"/>
      <c r="K131" s="95"/>
      <c r="L131" s="95"/>
      <c r="M131" s="92"/>
      <c r="N131" s="92"/>
      <c r="O131" s="92"/>
      <c r="P131" s="92"/>
      <c r="Q131" s="92"/>
      <c r="R131" s="88"/>
      <c r="S131" s="88"/>
      <c r="T131" s="81"/>
      <c r="U131" s="81"/>
      <c r="V131" s="88"/>
      <c r="W131" s="88"/>
      <c r="X131" s="88"/>
      <c r="Y131" s="88"/>
      <c r="Z131" s="88"/>
    </row>
    <row r="132" spans="1:26">
      <c r="A132" s="83"/>
      <c r="B132" s="83"/>
      <c r="C132" s="83"/>
      <c r="D132" s="91"/>
      <c r="E132" s="91"/>
      <c r="F132" s="81"/>
      <c r="G132" s="81"/>
      <c r="H132" s="95"/>
      <c r="I132" s="95"/>
      <c r="J132" s="95"/>
      <c r="K132" s="95"/>
      <c r="L132" s="95"/>
      <c r="M132" s="92"/>
      <c r="N132" s="92"/>
      <c r="O132" s="92"/>
      <c r="P132" s="92"/>
      <c r="Q132" s="92"/>
      <c r="R132" s="88"/>
      <c r="S132" s="88"/>
      <c r="T132" s="81"/>
      <c r="U132" s="81"/>
      <c r="V132" s="88"/>
      <c r="W132" s="88"/>
      <c r="X132" s="88"/>
      <c r="Y132" s="88"/>
      <c r="Z132" s="88"/>
    </row>
    <row r="133" spans="1:26">
      <c r="A133" s="83"/>
      <c r="B133" s="83"/>
      <c r="C133" s="83"/>
      <c r="D133" s="91"/>
      <c r="E133" s="91"/>
      <c r="F133" s="81"/>
      <c r="G133" s="81"/>
      <c r="H133" s="95"/>
      <c r="I133" s="95"/>
      <c r="J133" s="95"/>
      <c r="K133" s="95"/>
      <c r="L133" s="95"/>
      <c r="M133" s="92"/>
      <c r="N133" s="92"/>
      <c r="O133" s="92"/>
      <c r="P133" s="92"/>
      <c r="Q133" s="92"/>
      <c r="R133" s="88"/>
      <c r="S133" s="88"/>
      <c r="T133" s="81"/>
      <c r="U133" s="81"/>
      <c r="V133" s="88"/>
      <c r="W133" s="88"/>
      <c r="X133" s="88"/>
      <c r="Y133" s="88"/>
      <c r="Z133" s="88"/>
    </row>
    <row r="134" spans="1:26">
      <c r="A134" s="83"/>
      <c r="B134" s="83"/>
      <c r="C134" s="83"/>
      <c r="D134" s="91"/>
      <c r="E134" s="91"/>
      <c r="F134" s="81"/>
      <c r="G134" s="81"/>
      <c r="H134" s="95"/>
      <c r="I134" s="95"/>
      <c r="J134" s="95"/>
      <c r="K134" s="95"/>
      <c r="L134" s="95"/>
      <c r="M134" s="92"/>
      <c r="N134" s="92"/>
      <c r="O134" s="92"/>
      <c r="P134" s="92"/>
      <c r="Q134" s="92"/>
      <c r="R134" s="88"/>
      <c r="S134" s="88"/>
      <c r="T134" s="81"/>
      <c r="U134" s="81"/>
      <c r="V134" s="88"/>
      <c r="W134" s="88"/>
      <c r="X134" s="88"/>
      <c r="Y134" s="88"/>
      <c r="Z134" s="88"/>
    </row>
    <row r="135" spans="1:26">
      <c r="A135" s="83"/>
      <c r="B135" s="83"/>
      <c r="C135" s="83"/>
      <c r="D135" s="91"/>
      <c r="E135" s="91"/>
      <c r="F135" s="81"/>
      <c r="G135" s="81"/>
      <c r="H135" s="95"/>
      <c r="I135" s="95"/>
      <c r="J135" s="95"/>
      <c r="K135" s="95"/>
      <c r="L135" s="95"/>
      <c r="M135" s="92"/>
      <c r="N135" s="92"/>
      <c r="O135" s="92"/>
      <c r="P135" s="92"/>
      <c r="Q135" s="92"/>
      <c r="R135" s="88"/>
      <c r="S135" s="88"/>
      <c r="T135" s="81"/>
      <c r="U135" s="81"/>
      <c r="V135" s="88"/>
      <c r="W135" s="88"/>
      <c r="X135" s="88"/>
      <c r="Y135" s="88"/>
      <c r="Z135" s="88"/>
    </row>
    <row r="136" spans="1:26">
      <c r="A136" s="83"/>
      <c r="B136" s="83"/>
      <c r="C136" s="83"/>
      <c r="D136" s="91"/>
      <c r="E136" s="91"/>
      <c r="F136" s="81"/>
      <c r="G136" s="81"/>
      <c r="H136" s="95"/>
      <c r="I136" s="95"/>
      <c r="J136" s="95"/>
      <c r="K136" s="95"/>
      <c r="L136" s="95"/>
      <c r="M136" s="92"/>
      <c r="N136" s="92"/>
      <c r="O136" s="92"/>
      <c r="P136" s="92"/>
      <c r="Q136" s="92"/>
      <c r="R136" s="88"/>
      <c r="S136" s="88"/>
      <c r="T136" s="81"/>
      <c r="U136" s="81"/>
      <c r="V136" s="88"/>
      <c r="W136" s="88"/>
      <c r="X136" s="88"/>
      <c r="Y136" s="88"/>
      <c r="Z136" s="88"/>
    </row>
    <row r="137" spans="1:26">
      <c r="A137" s="83"/>
      <c r="B137" s="83"/>
      <c r="C137" s="83"/>
      <c r="D137" s="91"/>
      <c r="E137" s="91"/>
      <c r="F137" s="81"/>
      <c r="G137" s="81"/>
      <c r="H137" s="95"/>
      <c r="I137" s="95"/>
      <c r="J137" s="95"/>
      <c r="K137" s="95"/>
      <c r="L137" s="95"/>
      <c r="M137" s="92"/>
      <c r="N137" s="92"/>
      <c r="O137" s="92"/>
      <c r="P137" s="92"/>
      <c r="Q137" s="92"/>
      <c r="R137" s="88"/>
      <c r="S137" s="88"/>
      <c r="T137" s="81"/>
      <c r="U137" s="81"/>
      <c r="V137" s="88"/>
      <c r="W137" s="88"/>
      <c r="X137" s="88"/>
      <c r="Y137" s="88"/>
      <c r="Z137" s="88"/>
    </row>
    <row r="138" spans="1:26">
      <c r="A138" s="83"/>
      <c r="B138" s="83"/>
      <c r="C138" s="83"/>
      <c r="D138" s="91"/>
      <c r="E138" s="91"/>
      <c r="F138" s="81"/>
      <c r="G138" s="81"/>
      <c r="H138" s="95"/>
      <c r="I138" s="95"/>
      <c r="J138" s="95"/>
      <c r="K138" s="95"/>
      <c r="L138" s="95"/>
      <c r="M138" s="92"/>
      <c r="N138" s="92"/>
      <c r="O138" s="92"/>
      <c r="P138" s="92"/>
      <c r="Q138" s="92"/>
      <c r="R138" s="88"/>
      <c r="S138" s="88"/>
      <c r="T138" s="81"/>
      <c r="U138" s="81"/>
      <c r="V138" s="88"/>
      <c r="W138" s="88"/>
      <c r="X138" s="88"/>
      <c r="Y138" s="88"/>
      <c r="Z138" s="88"/>
    </row>
    <row r="139" spans="1:26">
      <c r="A139" s="83"/>
      <c r="B139" s="83"/>
      <c r="C139" s="83"/>
      <c r="D139" s="91"/>
      <c r="E139" s="91"/>
      <c r="F139" s="81"/>
      <c r="G139" s="81"/>
      <c r="H139" s="95"/>
      <c r="I139" s="95"/>
      <c r="J139" s="95"/>
      <c r="K139" s="95"/>
      <c r="L139" s="95"/>
      <c r="M139" s="92"/>
      <c r="N139" s="92"/>
      <c r="O139" s="92"/>
      <c r="P139" s="92"/>
      <c r="Q139" s="92"/>
      <c r="R139" s="88"/>
      <c r="S139" s="88"/>
      <c r="T139" s="81"/>
      <c r="U139" s="81"/>
      <c r="V139" s="88"/>
      <c r="W139" s="88"/>
      <c r="X139" s="88"/>
      <c r="Y139" s="88"/>
      <c r="Z139" s="88"/>
    </row>
    <row r="140" spans="1:26">
      <c r="A140" s="83"/>
      <c r="B140" s="83"/>
      <c r="C140" s="83"/>
      <c r="D140" s="91"/>
      <c r="E140" s="91"/>
      <c r="F140" s="81"/>
      <c r="G140" s="81"/>
      <c r="H140" s="95"/>
      <c r="I140" s="95"/>
      <c r="J140" s="95"/>
      <c r="K140" s="95"/>
      <c r="L140" s="95"/>
      <c r="M140" s="92"/>
      <c r="N140" s="92"/>
      <c r="O140" s="92"/>
      <c r="P140" s="92"/>
      <c r="Q140" s="92"/>
      <c r="R140" s="88"/>
      <c r="S140" s="88"/>
      <c r="T140" s="81"/>
      <c r="U140" s="81"/>
      <c r="V140" s="88"/>
      <c r="W140" s="88"/>
      <c r="X140" s="88"/>
      <c r="Y140" s="88"/>
      <c r="Z140" s="88"/>
    </row>
    <row r="141" spans="1:26">
      <c r="A141" s="83"/>
      <c r="B141" s="83"/>
      <c r="C141" s="83"/>
      <c r="D141" s="91"/>
      <c r="E141" s="91"/>
      <c r="F141" s="81"/>
      <c r="G141" s="81"/>
      <c r="H141" s="95"/>
      <c r="I141" s="95"/>
      <c r="J141" s="95"/>
      <c r="K141" s="95"/>
      <c r="L141" s="95"/>
      <c r="M141" s="92"/>
      <c r="N141" s="92"/>
      <c r="O141" s="92"/>
      <c r="P141" s="92"/>
      <c r="Q141" s="92"/>
      <c r="R141" s="88"/>
      <c r="S141" s="88"/>
      <c r="T141" s="81"/>
      <c r="U141" s="81"/>
      <c r="V141" s="88"/>
      <c r="W141" s="88"/>
      <c r="X141" s="88"/>
      <c r="Y141" s="88"/>
      <c r="Z141" s="88"/>
    </row>
    <row r="142" spans="1:26">
      <c r="A142" s="83"/>
      <c r="B142" s="83"/>
      <c r="C142" s="83"/>
      <c r="D142" s="91"/>
      <c r="E142" s="91"/>
      <c r="F142" s="81"/>
      <c r="G142" s="81"/>
      <c r="H142" s="95"/>
      <c r="I142" s="95"/>
      <c r="J142" s="95"/>
      <c r="K142" s="95"/>
      <c r="L142" s="95"/>
      <c r="M142" s="92"/>
      <c r="N142" s="92"/>
      <c r="O142" s="92"/>
      <c r="P142" s="92"/>
      <c r="Q142" s="92"/>
      <c r="R142" s="88"/>
      <c r="S142" s="88"/>
      <c r="T142" s="81"/>
      <c r="U142" s="81"/>
      <c r="V142" s="88"/>
      <c r="W142" s="88"/>
      <c r="X142" s="88"/>
      <c r="Y142" s="88"/>
      <c r="Z142" s="88"/>
    </row>
    <row r="143" spans="1:26">
      <c r="A143" s="83"/>
      <c r="B143" s="83"/>
      <c r="C143" s="83"/>
      <c r="D143" s="91"/>
      <c r="E143" s="91"/>
      <c r="F143" s="81"/>
      <c r="G143" s="81"/>
      <c r="H143" s="95"/>
      <c r="I143" s="95"/>
      <c r="J143" s="95"/>
      <c r="K143" s="95"/>
      <c r="L143" s="95"/>
      <c r="M143" s="92"/>
      <c r="N143" s="92"/>
      <c r="O143" s="92"/>
      <c r="P143" s="92"/>
      <c r="Q143" s="92"/>
      <c r="R143" s="88"/>
      <c r="S143" s="88"/>
      <c r="T143" s="81"/>
      <c r="U143" s="81"/>
      <c r="V143" s="88"/>
      <c r="W143" s="88"/>
      <c r="X143" s="88"/>
      <c r="Y143" s="88"/>
      <c r="Z143" s="88"/>
    </row>
    <row r="144" spans="1:26">
      <c r="A144" s="83"/>
      <c r="B144" s="83"/>
      <c r="C144" s="83"/>
      <c r="D144" s="91"/>
      <c r="E144" s="91"/>
      <c r="F144" s="81"/>
      <c r="G144" s="81"/>
      <c r="H144" s="95"/>
      <c r="I144" s="95"/>
      <c r="J144" s="95"/>
      <c r="K144" s="95"/>
      <c r="L144" s="95"/>
      <c r="M144" s="92"/>
      <c r="N144" s="92"/>
      <c r="O144" s="92"/>
      <c r="P144" s="92"/>
      <c r="Q144" s="92"/>
      <c r="R144" s="88"/>
      <c r="S144" s="88"/>
      <c r="T144" s="81"/>
      <c r="U144" s="81"/>
      <c r="V144" s="88"/>
      <c r="W144" s="88"/>
      <c r="X144" s="88"/>
      <c r="Y144" s="88"/>
      <c r="Z144" s="88"/>
    </row>
    <row r="145" spans="1:26">
      <c r="A145" s="83"/>
      <c r="B145" s="83"/>
      <c r="C145" s="83"/>
      <c r="D145" s="91"/>
      <c r="E145" s="91"/>
      <c r="F145" s="81"/>
      <c r="G145" s="81"/>
      <c r="H145" s="95"/>
      <c r="I145" s="95"/>
      <c r="J145" s="95"/>
      <c r="K145" s="95"/>
      <c r="L145" s="95"/>
      <c r="M145" s="92"/>
      <c r="N145" s="92"/>
      <c r="O145" s="92"/>
      <c r="P145" s="92"/>
      <c r="Q145" s="92"/>
      <c r="R145" s="88"/>
      <c r="S145" s="88"/>
      <c r="T145" s="81"/>
      <c r="U145" s="81"/>
      <c r="V145" s="88"/>
      <c r="W145" s="88"/>
      <c r="X145" s="88"/>
      <c r="Y145" s="88"/>
      <c r="Z145" s="88"/>
    </row>
    <row r="146" spans="1:26">
      <c r="A146" s="83"/>
      <c r="B146" s="83"/>
      <c r="C146" s="83"/>
      <c r="D146" s="91"/>
      <c r="E146" s="91"/>
      <c r="F146" s="81"/>
      <c r="G146" s="81"/>
      <c r="H146" s="95"/>
      <c r="I146" s="95"/>
      <c r="J146" s="95"/>
      <c r="K146" s="95"/>
      <c r="L146" s="95"/>
      <c r="M146" s="92"/>
      <c r="N146" s="92"/>
      <c r="O146" s="92"/>
      <c r="P146" s="92"/>
      <c r="Q146" s="92"/>
      <c r="R146" s="88"/>
      <c r="S146" s="88"/>
      <c r="T146" s="81"/>
      <c r="U146" s="81"/>
      <c r="V146" s="88"/>
      <c r="W146" s="88"/>
      <c r="X146" s="88"/>
      <c r="Y146" s="88"/>
      <c r="Z146" s="88"/>
    </row>
    <row r="147" spans="1:26">
      <c r="A147" s="83"/>
      <c r="B147" s="83"/>
      <c r="C147" s="83"/>
      <c r="D147" s="91"/>
      <c r="E147" s="91"/>
      <c r="F147" s="81"/>
      <c r="G147" s="81"/>
      <c r="H147" s="95"/>
      <c r="I147" s="95"/>
      <c r="J147" s="95"/>
      <c r="K147" s="95"/>
      <c r="L147" s="95"/>
      <c r="M147" s="92"/>
      <c r="N147" s="92"/>
      <c r="O147" s="92"/>
      <c r="P147" s="92"/>
      <c r="Q147" s="92"/>
      <c r="R147" s="88"/>
      <c r="S147" s="88"/>
      <c r="T147" s="81"/>
      <c r="U147" s="81"/>
      <c r="V147" s="88"/>
      <c r="W147" s="88"/>
      <c r="X147" s="88"/>
      <c r="Y147" s="88"/>
      <c r="Z147" s="88"/>
    </row>
    <row r="148" spans="1:26">
      <c r="A148" s="83"/>
      <c r="B148" s="83"/>
      <c r="C148" s="83"/>
      <c r="D148" s="91"/>
      <c r="E148" s="91"/>
      <c r="F148" s="81"/>
      <c r="G148" s="81"/>
      <c r="H148" s="95"/>
      <c r="I148" s="95"/>
      <c r="J148" s="95"/>
      <c r="K148" s="95"/>
      <c r="L148" s="95"/>
      <c r="M148" s="92"/>
      <c r="N148" s="92"/>
      <c r="O148" s="92"/>
      <c r="P148" s="92"/>
      <c r="Q148" s="92"/>
      <c r="R148" s="88"/>
      <c r="S148" s="88"/>
      <c r="T148" s="81"/>
      <c r="U148" s="81"/>
      <c r="V148" s="88"/>
      <c r="W148" s="88"/>
      <c r="X148" s="88"/>
      <c r="Y148" s="88"/>
      <c r="Z148" s="88"/>
    </row>
    <row r="149" spans="1:26">
      <c r="A149" s="83"/>
      <c r="B149" s="83"/>
      <c r="C149" s="83"/>
      <c r="D149" s="91"/>
      <c r="E149" s="91"/>
      <c r="F149" s="81"/>
      <c r="G149" s="81"/>
      <c r="H149" s="95"/>
      <c r="I149" s="95"/>
      <c r="J149" s="95"/>
      <c r="K149" s="95"/>
      <c r="L149" s="95"/>
      <c r="M149" s="92"/>
      <c r="N149" s="92"/>
      <c r="O149" s="92"/>
      <c r="P149" s="92"/>
      <c r="Q149" s="92"/>
      <c r="R149" s="88"/>
      <c r="S149" s="88"/>
      <c r="T149" s="81"/>
      <c r="U149" s="81"/>
      <c r="V149" s="88"/>
      <c r="W149" s="88"/>
      <c r="X149" s="88"/>
      <c r="Y149" s="88"/>
      <c r="Z149" s="88"/>
    </row>
    <row r="150" spans="1:26">
      <c r="A150" s="83"/>
      <c r="B150" s="83"/>
      <c r="C150" s="83"/>
      <c r="D150" s="91"/>
      <c r="E150" s="91"/>
      <c r="F150" s="81"/>
      <c r="G150" s="81"/>
      <c r="H150" s="95"/>
      <c r="I150" s="95"/>
      <c r="J150" s="95"/>
      <c r="K150" s="95"/>
      <c r="L150" s="95"/>
      <c r="M150" s="92"/>
      <c r="N150" s="92"/>
      <c r="O150" s="92"/>
      <c r="P150" s="92"/>
      <c r="Q150" s="92"/>
      <c r="R150" s="88"/>
      <c r="S150" s="88"/>
      <c r="T150" s="81"/>
      <c r="U150" s="81"/>
      <c r="V150" s="88"/>
      <c r="W150" s="88"/>
      <c r="X150" s="88"/>
      <c r="Y150" s="88"/>
      <c r="Z150" s="88"/>
    </row>
    <row r="151" spans="1:26">
      <c r="A151" s="83"/>
      <c r="B151" s="83"/>
      <c r="C151" s="83"/>
      <c r="D151" s="91"/>
      <c r="E151" s="91"/>
      <c r="F151" s="81"/>
      <c r="G151" s="81"/>
      <c r="H151" s="95"/>
      <c r="I151" s="95"/>
      <c r="J151" s="95"/>
      <c r="K151" s="95"/>
      <c r="L151" s="95"/>
      <c r="M151" s="92"/>
      <c r="N151" s="92"/>
      <c r="O151" s="92"/>
      <c r="P151" s="92"/>
      <c r="Q151" s="92"/>
      <c r="R151" s="88"/>
      <c r="S151" s="88"/>
      <c r="T151" s="81"/>
      <c r="U151" s="81"/>
      <c r="V151" s="88"/>
      <c r="W151" s="88"/>
      <c r="X151" s="88"/>
      <c r="Y151" s="88"/>
      <c r="Z151" s="88"/>
    </row>
    <row r="152" spans="1:26">
      <c r="A152" s="83"/>
      <c r="B152" s="83"/>
      <c r="C152" s="83"/>
      <c r="D152" s="91"/>
      <c r="E152" s="91"/>
      <c r="F152" s="81"/>
      <c r="G152" s="81"/>
      <c r="H152" s="95"/>
      <c r="I152" s="95"/>
      <c r="J152" s="95"/>
      <c r="K152" s="95"/>
      <c r="L152" s="95"/>
      <c r="M152" s="92"/>
      <c r="N152" s="92"/>
      <c r="O152" s="92"/>
      <c r="P152" s="92"/>
      <c r="Q152" s="92"/>
      <c r="R152" s="88"/>
      <c r="S152" s="88"/>
      <c r="T152" s="81"/>
      <c r="U152" s="81"/>
      <c r="V152" s="88"/>
      <c r="W152" s="88"/>
      <c r="X152" s="88"/>
      <c r="Y152" s="88"/>
      <c r="Z152" s="88"/>
    </row>
    <row r="153" spans="1:26">
      <c r="A153" s="83"/>
      <c r="B153" s="83"/>
      <c r="C153" s="83"/>
      <c r="D153" s="91"/>
      <c r="E153" s="91"/>
      <c r="F153" s="81"/>
      <c r="G153" s="81"/>
      <c r="H153" s="95"/>
      <c r="I153" s="95"/>
      <c r="J153" s="95"/>
      <c r="K153" s="95"/>
      <c r="L153" s="95"/>
      <c r="M153" s="92"/>
      <c r="N153" s="92"/>
      <c r="O153" s="92"/>
      <c r="P153" s="92"/>
      <c r="Q153" s="92"/>
      <c r="R153" s="88"/>
      <c r="S153" s="88"/>
      <c r="T153" s="81"/>
      <c r="U153" s="81"/>
      <c r="V153" s="88"/>
      <c r="W153" s="88"/>
      <c r="X153" s="88"/>
      <c r="Y153" s="88"/>
      <c r="Z153" s="88"/>
    </row>
    <row r="154" spans="1:26">
      <c r="A154" s="83"/>
      <c r="B154" s="83"/>
      <c r="C154" s="83"/>
      <c r="D154" s="91"/>
      <c r="E154" s="91"/>
      <c r="F154" s="81"/>
      <c r="G154" s="81"/>
      <c r="H154" s="95"/>
      <c r="I154" s="95"/>
      <c r="J154" s="95"/>
      <c r="K154" s="95"/>
      <c r="L154" s="95"/>
      <c r="M154" s="92"/>
      <c r="N154" s="92"/>
      <c r="O154" s="92"/>
      <c r="P154" s="92"/>
      <c r="Q154" s="92"/>
      <c r="R154" s="88"/>
      <c r="S154" s="88"/>
      <c r="T154" s="81"/>
      <c r="U154" s="81"/>
      <c r="V154" s="88"/>
      <c r="W154" s="88"/>
      <c r="X154" s="88"/>
      <c r="Y154" s="88"/>
      <c r="Z154" s="88"/>
    </row>
    <row r="155" spans="1:26">
      <c r="A155" s="83"/>
      <c r="B155" s="83"/>
      <c r="C155" s="83"/>
      <c r="D155" s="91"/>
      <c r="E155" s="91"/>
      <c r="F155" s="81"/>
      <c r="G155" s="81"/>
      <c r="H155" s="95"/>
      <c r="I155" s="95"/>
      <c r="J155" s="95"/>
      <c r="K155" s="95"/>
      <c r="L155" s="95"/>
      <c r="M155" s="92"/>
      <c r="N155" s="92"/>
      <c r="O155" s="92"/>
      <c r="P155" s="92"/>
      <c r="Q155" s="92"/>
      <c r="R155" s="88"/>
      <c r="S155" s="88"/>
      <c r="T155" s="81"/>
      <c r="U155" s="81"/>
      <c r="V155" s="88"/>
      <c r="W155" s="88"/>
      <c r="X155" s="88"/>
      <c r="Y155" s="88"/>
      <c r="Z155" s="88"/>
    </row>
    <row r="156" spans="1:26">
      <c r="A156" s="83"/>
      <c r="B156" s="83"/>
      <c r="C156" s="83"/>
      <c r="D156" s="91"/>
      <c r="E156" s="91"/>
      <c r="F156" s="81"/>
      <c r="G156" s="81"/>
      <c r="H156" s="95"/>
      <c r="I156" s="95"/>
      <c r="J156" s="95"/>
      <c r="K156" s="95"/>
      <c r="L156" s="95"/>
      <c r="M156" s="92"/>
      <c r="N156" s="92"/>
      <c r="O156" s="92"/>
      <c r="P156" s="92"/>
      <c r="Q156" s="92"/>
      <c r="R156" s="88"/>
      <c r="S156" s="88"/>
      <c r="T156" s="81"/>
      <c r="U156" s="81"/>
      <c r="V156" s="88"/>
      <c r="W156" s="88"/>
      <c r="X156" s="88"/>
      <c r="Y156" s="88"/>
      <c r="Z156" s="88"/>
    </row>
    <row r="157" spans="1:26">
      <c r="A157" s="83"/>
      <c r="B157" s="83"/>
      <c r="C157" s="83"/>
      <c r="D157" s="91"/>
      <c r="E157" s="91"/>
      <c r="F157" s="81"/>
      <c r="G157" s="81"/>
      <c r="H157" s="95"/>
      <c r="I157" s="95"/>
      <c r="J157" s="95"/>
      <c r="K157" s="95"/>
      <c r="L157" s="95"/>
      <c r="M157" s="92"/>
      <c r="N157" s="92"/>
      <c r="O157" s="92"/>
      <c r="P157" s="92"/>
      <c r="Q157" s="92"/>
      <c r="R157" s="88"/>
      <c r="S157" s="88"/>
      <c r="T157" s="81"/>
      <c r="U157" s="81"/>
      <c r="V157" s="88"/>
      <c r="W157" s="88"/>
      <c r="X157" s="88"/>
      <c r="Y157" s="88"/>
      <c r="Z157" s="88"/>
    </row>
    <row r="158" spans="1:26">
      <c r="A158" s="83"/>
      <c r="B158" s="83"/>
      <c r="C158" s="83"/>
      <c r="D158" s="91"/>
      <c r="E158" s="91"/>
      <c r="F158" s="81"/>
      <c r="G158" s="81"/>
      <c r="H158" s="95"/>
      <c r="I158" s="95"/>
      <c r="J158" s="95"/>
      <c r="K158" s="95"/>
      <c r="L158" s="95"/>
      <c r="M158" s="92"/>
      <c r="N158" s="92"/>
      <c r="O158" s="92"/>
      <c r="P158" s="92"/>
      <c r="Q158" s="92"/>
      <c r="R158" s="88"/>
      <c r="S158" s="88"/>
      <c r="T158" s="81"/>
      <c r="U158" s="81"/>
      <c r="V158" s="88"/>
      <c r="W158" s="88"/>
      <c r="X158" s="88"/>
      <c r="Y158" s="88"/>
      <c r="Z158" s="88"/>
    </row>
    <row r="159" spans="1:26">
      <c r="A159" s="83"/>
      <c r="B159" s="83"/>
      <c r="C159" s="83"/>
      <c r="D159" s="91"/>
      <c r="E159" s="91"/>
      <c r="F159" s="81"/>
      <c r="G159" s="81"/>
      <c r="H159" s="95"/>
      <c r="I159" s="95"/>
      <c r="J159" s="95"/>
      <c r="K159" s="95"/>
      <c r="L159" s="95"/>
      <c r="M159" s="92"/>
      <c r="N159" s="92"/>
      <c r="O159" s="92"/>
      <c r="P159" s="92"/>
      <c r="Q159" s="92"/>
      <c r="R159" s="88"/>
      <c r="S159" s="88"/>
      <c r="T159" s="81"/>
      <c r="U159" s="81"/>
      <c r="V159" s="88"/>
      <c r="W159" s="88"/>
      <c r="X159" s="88"/>
      <c r="Y159" s="88"/>
      <c r="Z159" s="88"/>
    </row>
    <row r="160" spans="1:26">
      <c r="A160" s="83"/>
      <c r="B160" s="83"/>
      <c r="C160" s="83"/>
      <c r="D160" s="91"/>
      <c r="E160" s="91"/>
      <c r="F160" s="81"/>
      <c r="G160" s="81"/>
      <c r="H160" s="95"/>
      <c r="I160" s="95"/>
      <c r="J160" s="95"/>
      <c r="K160" s="95"/>
      <c r="L160" s="95"/>
      <c r="M160" s="92"/>
      <c r="N160" s="92"/>
      <c r="O160" s="92"/>
      <c r="P160" s="92"/>
      <c r="Q160" s="92"/>
      <c r="R160" s="88"/>
      <c r="S160" s="88"/>
      <c r="T160" s="81"/>
      <c r="U160" s="81"/>
      <c r="V160" s="88"/>
      <c r="W160" s="88"/>
      <c r="X160" s="88"/>
      <c r="Y160" s="88"/>
      <c r="Z160" s="88"/>
    </row>
    <row r="161" spans="1:26">
      <c r="A161" s="83"/>
      <c r="B161" s="83"/>
      <c r="C161" s="83"/>
      <c r="D161" s="91"/>
      <c r="E161" s="91"/>
      <c r="F161" s="81"/>
      <c r="G161" s="81"/>
      <c r="H161" s="95"/>
      <c r="I161" s="95"/>
      <c r="J161" s="95"/>
      <c r="K161" s="95"/>
      <c r="L161" s="95"/>
      <c r="M161" s="92"/>
      <c r="N161" s="92"/>
      <c r="O161" s="92"/>
      <c r="P161" s="92"/>
      <c r="Q161" s="92"/>
      <c r="R161" s="88"/>
      <c r="S161" s="88"/>
      <c r="T161" s="81"/>
      <c r="U161" s="81"/>
      <c r="V161" s="88"/>
      <c r="W161" s="88"/>
      <c r="X161" s="88"/>
      <c r="Y161" s="88"/>
      <c r="Z161" s="88"/>
    </row>
    <row r="162" spans="1:26">
      <c r="A162" s="83"/>
      <c r="B162" s="83"/>
      <c r="C162" s="83"/>
      <c r="D162" s="91"/>
      <c r="E162" s="91"/>
      <c r="F162" s="81"/>
      <c r="G162" s="81"/>
      <c r="H162" s="95"/>
      <c r="I162" s="95"/>
      <c r="J162" s="95"/>
      <c r="K162" s="95"/>
      <c r="L162" s="95"/>
      <c r="M162" s="92"/>
      <c r="N162" s="92"/>
      <c r="O162" s="92"/>
      <c r="P162" s="92"/>
      <c r="Q162" s="92"/>
      <c r="R162" s="88"/>
      <c r="S162" s="88"/>
      <c r="T162" s="81"/>
      <c r="U162" s="81"/>
      <c r="V162" s="88"/>
      <c r="W162" s="88"/>
      <c r="X162" s="88"/>
      <c r="Y162" s="88"/>
      <c r="Z162" s="88"/>
    </row>
    <row r="163" spans="1:26">
      <c r="A163" s="83"/>
      <c r="B163" s="83"/>
      <c r="C163" s="83"/>
      <c r="D163" s="91"/>
      <c r="E163" s="91"/>
      <c r="F163" s="81"/>
      <c r="G163" s="81"/>
      <c r="H163" s="95"/>
      <c r="I163" s="95"/>
      <c r="J163" s="95"/>
      <c r="K163" s="95"/>
      <c r="L163" s="95"/>
      <c r="M163" s="92"/>
      <c r="N163" s="92"/>
      <c r="O163" s="92"/>
      <c r="P163" s="92"/>
      <c r="Q163" s="92"/>
      <c r="R163" s="88"/>
      <c r="S163" s="88"/>
      <c r="T163" s="81"/>
      <c r="U163" s="81"/>
      <c r="V163" s="88"/>
      <c r="W163" s="88"/>
      <c r="X163" s="88"/>
      <c r="Y163" s="88"/>
      <c r="Z163" s="88"/>
    </row>
    <row r="164" spans="1:26">
      <c r="A164" s="83"/>
      <c r="B164" s="83"/>
      <c r="C164" s="83"/>
      <c r="D164" s="91"/>
      <c r="E164" s="91"/>
      <c r="F164" s="81"/>
      <c r="G164" s="81"/>
      <c r="H164" s="95"/>
      <c r="I164" s="95"/>
      <c r="J164" s="95"/>
      <c r="K164" s="95"/>
      <c r="L164" s="95"/>
      <c r="M164" s="92"/>
      <c r="N164" s="92"/>
      <c r="O164" s="92"/>
      <c r="P164" s="92"/>
      <c r="Q164" s="92"/>
      <c r="R164" s="88"/>
      <c r="S164" s="88"/>
      <c r="T164" s="81"/>
      <c r="U164" s="81"/>
      <c r="V164" s="88"/>
      <c r="W164" s="88"/>
      <c r="X164" s="88"/>
      <c r="Y164" s="88"/>
      <c r="Z164" s="88"/>
    </row>
    <row r="165" spans="1:26">
      <c r="A165" s="83"/>
      <c r="B165" s="83"/>
      <c r="C165" s="83"/>
      <c r="D165" s="91"/>
      <c r="E165" s="91"/>
      <c r="F165" s="81"/>
      <c r="G165" s="81"/>
      <c r="H165" s="95"/>
      <c r="I165" s="95"/>
      <c r="J165" s="95"/>
      <c r="K165" s="95"/>
      <c r="L165" s="95"/>
      <c r="M165" s="92"/>
      <c r="N165" s="92"/>
      <c r="O165" s="92"/>
      <c r="P165" s="92"/>
      <c r="Q165" s="92"/>
      <c r="R165" s="88"/>
      <c r="S165" s="88"/>
      <c r="T165" s="81"/>
      <c r="U165" s="81"/>
      <c r="V165" s="88"/>
      <c r="W165" s="88"/>
      <c r="X165" s="88"/>
      <c r="Y165" s="88"/>
      <c r="Z165" s="88"/>
    </row>
    <row r="166" spans="1:26">
      <c r="A166" s="83"/>
      <c r="B166" s="83"/>
      <c r="C166" s="83"/>
      <c r="D166" s="91"/>
      <c r="E166" s="91"/>
      <c r="F166" s="81"/>
      <c r="G166" s="81"/>
      <c r="H166" s="95"/>
      <c r="I166" s="95"/>
      <c r="J166" s="95"/>
      <c r="K166" s="95"/>
      <c r="L166" s="95"/>
      <c r="M166" s="92"/>
      <c r="N166" s="92"/>
      <c r="O166" s="92"/>
      <c r="P166" s="92"/>
      <c r="Q166" s="92"/>
      <c r="R166" s="88"/>
      <c r="S166" s="88"/>
      <c r="T166" s="81"/>
      <c r="U166" s="81"/>
      <c r="V166" s="88"/>
      <c r="W166" s="88"/>
      <c r="X166" s="88"/>
      <c r="Y166" s="88"/>
      <c r="Z166" s="88"/>
    </row>
    <row r="167" spans="1:26">
      <c r="A167" s="83"/>
      <c r="B167" s="83"/>
      <c r="C167" s="83"/>
      <c r="D167" s="91"/>
      <c r="E167" s="91"/>
      <c r="F167" s="81"/>
      <c r="G167" s="81"/>
      <c r="H167" s="95"/>
      <c r="I167" s="95"/>
      <c r="J167" s="95"/>
      <c r="K167" s="95"/>
      <c r="L167" s="95"/>
      <c r="M167" s="92"/>
      <c r="N167" s="92"/>
      <c r="O167" s="92"/>
      <c r="P167" s="92"/>
      <c r="Q167" s="92"/>
      <c r="R167" s="88"/>
      <c r="S167" s="88"/>
      <c r="T167" s="81"/>
      <c r="U167" s="81"/>
      <c r="V167" s="88"/>
      <c r="W167" s="88"/>
      <c r="X167" s="88"/>
      <c r="Y167" s="88"/>
      <c r="Z167" s="88"/>
    </row>
    <row r="168" spans="1:26">
      <c r="A168" s="83"/>
      <c r="B168" s="83"/>
      <c r="C168" s="83"/>
      <c r="D168" s="91"/>
      <c r="E168" s="91"/>
      <c r="F168" s="81"/>
      <c r="G168" s="81"/>
      <c r="H168" s="95"/>
      <c r="I168" s="95"/>
      <c r="J168" s="95"/>
      <c r="K168" s="95"/>
      <c r="L168" s="95"/>
      <c r="M168" s="92"/>
      <c r="N168" s="92"/>
      <c r="O168" s="92"/>
      <c r="P168" s="92"/>
      <c r="Q168" s="92"/>
      <c r="R168" s="88"/>
      <c r="S168" s="88"/>
      <c r="T168" s="81"/>
      <c r="U168" s="81"/>
      <c r="V168" s="88"/>
      <c r="W168" s="88"/>
      <c r="X168" s="88"/>
      <c r="Y168" s="88"/>
      <c r="Z168" s="88"/>
    </row>
    <row r="169" spans="1:26">
      <c r="A169" s="83"/>
      <c r="B169" s="83"/>
      <c r="C169" s="83"/>
      <c r="D169" s="91"/>
      <c r="E169" s="91"/>
      <c r="F169" s="81"/>
      <c r="G169" s="81"/>
      <c r="H169" s="95"/>
      <c r="I169" s="95"/>
      <c r="J169" s="95"/>
      <c r="K169" s="95"/>
      <c r="L169" s="95"/>
      <c r="M169" s="92"/>
      <c r="N169" s="92"/>
      <c r="O169" s="92"/>
      <c r="P169" s="92"/>
      <c r="Q169" s="92"/>
      <c r="R169" s="88"/>
      <c r="S169" s="88"/>
      <c r="T169" s="81"/>
      <c r="U169" s="81"/>
      <c r="V169" s="88"/>
      <c r="W169" s="88"/>
      <c r="X169" s="88"/>
      <c r="Y169" s="88"/>
      <c r="Z169" s="88"/>
    </row>
    <row r="170" spans="1:26">
      <c r="A170" s="83"/>
      <c r="B170" s="83"/>
      <c r="C170" s="83"/>
      <c r="D170" s="91"/>
      <c r="E170" s="91"/>
      <c r="F170" s="81"/>
      <c r="G170" s="81"/>
      <c r="H170" s="95"/>
      <c r="I170" s="95"/>
      <c r="J170" s="95"/>
      <c r="K170" s="95"/>
      <c r="L170" s="95"/>
      <c r="M170" s="92"/>
      <c r="N170" s="92"/>
      <c r="O170" s="92"/>
      <c r="P170" s="92"/>
      <c r="Q170" s="92"/>
      <c r="R170" s="88"/>
      <c r="S170" s="88"/>
      <c r="T170" s="81"/>
      <c r="U170" s="81"/>
      <c r="V170" s="88"/>
      <c r="W170" s="88"/>
      <c r="X170" s="88"/>
      <c r="Y170" s="88"/>
      <c r="Z170" s="88"/>
    </row>
    <row r="171" spans="1:26">
      <c r="A171" s="83"/>
      <c r="B171" s="83"/>
      <c r="C171" s="83"/>
      <c r="D171" s="91"/>
      <c r="E171" s="91"/>
      <c r="F171" s="81"/>
      <c r="G171" s="81"/>
      <c r="H171" s="95"/>
      <c r="I171" s="95"/>
      <c r="J171" s="95"/>
      <c r="K171" s="95"/>
      <c r="L171" s="95"/>
      <c r="M171" s="92"/>
      <c r="N171" s="92"/>
      <c r="O171" s="92"/>
      <c r="P171" s="92"/>
      <c r="Q171" s="92"/>
      <c r="R171" s="88"/>
      <c r="S171" s="88"/>
      <c r="T171" s="81"/>
      <c r="U171" s="81"/>
      <c r="V171" s="88"/>
      <c r="W171" s="88"/>
      <c r="X171" s="88"/>
      <c r="Y171" s="88"/>
      <c r="Z171" s="88"/>
    </row>
    <row r="172" spans="1:26">
      <c r="A172" s="83"/>
      <c r="B172" s="83"/>
      <c r="C172" s="83"/>
      <c r="D172" s="91"/>
      <c r="E172" s="91"/>
      <c r="F172" s="81"/>
      <c r="G172" s="81"/>
      <c r="H172" s="95"/>
      <c r="I172" s="95"/>
      <c r="J172" s="95"/>
      <c r="K172" s="95"/>
      <c r="L172" s="95"/>
      <c r="M172" s="92"/>
      <c r="N172" s="92"/>
      <c r="O172" s="92"/>
      <c r="P172" s="92"/>
      <c r="Q172" s="92"/>
      <c r="R172" s="88"/>
      <c r="S172" s="88"/>
      <c r="T172" s="81"/>
      <c r="U172" s="81"/>
      <c r="V172" s="88"/>
      <c r="W172" s="88"/>
      <c r="X172" s="88"/>
      <c r="Y172" s="88"/>
      <c r="Z172" s="88"/>
    </row>
    <row r="173" spans="1:26">
      <c r="A173" s="83"/>
      <c r="B173" s="83"/>
      <c r="C173" s="83"/>
      <c r="D173" s="91"/>
      <c r="E173" s="91"/>
      <c r="F173" s="81"/>
      <c r="G173" s="81"/>
      <c r="H173" s="95"/>
      <c r="I173" s="95"/>
      <c r="J173" s="95"/>
      <c r="K173" s="95"/>
      <c r="L173" s="95"/>
      <c r="M173" s="92"/>
      <c r="N173" s="92"/>
      <c r="O173" s="92"/>
      <c r="P173" s="92"/>
      <c r="Q173" s="92"/>
      <c r="R173" s="88"/>
      <c r="S173" s="88"/>
      <c r="T173" s="81"/>
      <c r="U173" s="81"/>
      <c r="V173" s="88"/>
      <c r="W173" s="88"/>
      <c r="X173" s="88"/>
      <c r="Y173" s="88"/>
      <c r="Z173" s="88"/>
    </row>
    <row r="174" spans="1:26">
      <c r="A174" s="83"/>
      <c r="B174" s="83"/>
      <c r="C174" s="83"/>
      <c r="D174" s="91"/>
      <c r="E174" s="91"/>
      <c r="F174" s="81"/>
      <c r="G174" s="81"/>
      <c r="H174" s="95"/>
      <c r="I174" s="95"/>
      <c r="J174" s="95"/>
      <c r="K174" s="95"/>
      <c r="L174" s="95"/>
      <c r="M174" s="92"/>
      <c r="N174" s="92"/>
      <c r="O174" s="92"/>
      <c r="P174" s="92"/>
      <c r="Q174" s="92"/>
      <c r="R174" s="88"/>
      <c r="S174" s="88"/>
      <c r="T174" s="81"/>
      <c r="U174" s="81"/>
      <c r="V174" s="88"/>
      <c r="W174" s="88"/>
      <c r="X174" s="88"/>
      <c r="Y174" s="88"/>
      <c r="Z174" s="88"/>
    </row>
    <row r="175" spans="1:26">
      <c r="A175" s="83"/>
      <c r="B175" s="83"/>
      <c r="C175" s="83"/>
      <c r="D175" s="91"/>
      <c r="E175" s="91"/>
      <c r="F175" s="81"/>
      <c r="G175" s="81"/>
      <c r="H175" s="95"/>
      <c r="I175" s="95"/>
      <c r="J175" s="95"/>
      <c r="K175" s="95"/>
      <c r="L175" s="95"/>
      <c r="M175" s="92"/>
      <c r="N175" s="92"/>
      <c r="O175" s="92"/>
      <c r="P175" s="92"/>
      <c r="Q175" s="92"/>
      <c r="R175" s="88"/>
      <c r="S175" s="88"/>
      <c r="T175" s="81"/>
      <c r="U175" s="81"/>
      <c r="V175" s="88"/>
      <c r="W175" s="88"/>
      <c r="X175" s="88"/>
      <c r="Y175" s="88"/>
      <c r="Z175" s="88"/>
    </row>
    <row r="176" spans="1:26">
      <c r="A176" s="83"/>
      <c r="B176" s="83"/>
      <c r="C176" s="83"/>
      <c r="D176" s="91"/>
      <c r="E176" s="91"/>
      <c r="F176" s="81"/>
      <c r="G176" s="81"/>
      <c r="H176" s="95"/>
      <c r="I176" s="95"/>
      <c r="J176" s="95"/>
      <c r="K176" s="95"/>
      <c r="L176" s="95"/>
      <c r="M176" s="92"/>
      <c r="N176" s="92"/>
      <c r="O176" s="92"/>
      <c r="P176" s="92"/>
      <c r="Q176" s="92"/>
      <c r="R176" s="88"/>
      <c r="S176" s="88"/>
      <c r="T176" s="81"/>
      <c r="U176" s="81"/>
      <c r="V176" s="88"/>
      <c r="W176" s="88"/>
      <c r="X176" s="88"/>
      <c r="Y176" s="88"/>
      <c r="Z176" s="88"/>
    </row>
    <row r="177" spans="1:26">
      <c r="A177" s="83"/>
      <c r="B177" s="83"/>
      <c r="C177" s="83"/>
      <c r="D177" s="91"/>
      <c r="E177" s="91"/>
      <c r="F177" s="81"/>
      <c r="G177" s="81"/>
      <c r="H177" s="95"/>
      <c r="I177" s="95"/>
      <c r="J177" s="95"/>
      <c r="K177" s="95"/>
      <c r="L177" s="95"/>
      <c r="M177" s="92"/>
      <c r="N177" s="92"/>
      <c r="O177" s="92"/>
      <c r="P177" s="92"/>
      <c r="Q177" s="92"/>
      <c r="R177" s="88"/>
      <c r="S177" s="88"/>
      <c r="T177" s="81"/>
      <c r="U177" s="81"/>
      <c r="V177" s="88"/>
      <c r="W177" s="88"/>
      <c r="X177" s="88"/>
      <c r="Y177" s="88"/>
      <c r="Z177" s="88"/>
    </row>
    <row r="178" spans="1:26">
      <c r="A178" s="83"/>
      <c r="B178" s="83"/>
      <c r="C178" s="83"/>
      <c r="D178" s="91"/>
      <c r="E178" s="91"/>
      <c r="F178" s="81"/>
      <c r="G178" s="87"/>
      <c r="H178" s="100"/>
      <c r="I178" s="100"/>
      <c r="J178" s="100"/>
      <c r="K178" s="100"/>
      <c r="L178" s="100"/>
      <c r="M178" s="100"/>
      <c r="N178" s="100"/>
      <c r="O178" s="100"/>
      <c r="P178" s="100"/>
      <c r="Q178" s="92"/>
      <c r="R178" s="88"/>
      <c r="S178" s="88"/>
      <c r="T178" s="81"/>
      <c r="U178" s="81"/>
      <c r="V178" s="88"/>
      <c r="W178" s="88"/>
      <c r="X178" s="88"/>
      <c r="Y178" s="88"/>
      <c r="Z178" s="88"/>
    </row>
    <row r="179" spans="1:26">
      <c r="A179" s="83"/>
      <c r="B179" s="83"/>
      <c r="C179" s="83"/>
      <c r="D179" s="91"/>
      <c r="E179" s="91"/>
      <c r="F179" s="81"/>
      <c r="G179" s="87"/>
      <c r="H179" s="100"/>
      <c r="I179" s="100"/>
      <c r="J179" s="100"/>
      <c r="K179" s="100"/>
      <c r="L179" s="100"/>
      <c r="M179" s="100"/>
      <c r="N179" s="100"/>
      <c r="O179" s="100"/>
      <c r="P179" s="100"/>
      <c r="Q179" s="92"/>
      <c r="R179" s="88"/>
      <c r="S179" s="88"/>
      <c r="T179" s="81"/>
      <c r="U179" s="81"/>
      <c r="V179" s="88"/>
      <c r="W179" s="88"/>
      <c r="X179" s="88"/>
      <c r="Y179" s="88"/>
      <c r="Z179" s="88"/>
    </row>
    <row r="180" spans="1:26">
      <c r="A180" s="83"/>
      <c r="B180" s="83"/>
      <c r="C180" s="83"/>
      <c r="D180" s="91"/>
      <c r="E180" s="91"/>
      <c r="F180" s="81"/>
      <c r="G180" s="87"/>
      <c r="H180" s="101"/>
      <c r="I180" s="102"/>
      <c r="J180" s="102"/>
      <c r="K180" s="102"/>
      <c r="L180" s="100"/>
      <c r="M180" s="100"/>
      <c r="N180" s="100"/>
      <c r="O180" s="100"/>
      <c r="P180" s="100"/>
      <c r="Q180" s="92"/>
      <c r="R180" s="88"/>
      <c r="S180" s="88"/>
      <c r="T180" s="81"/>
      <c r="U180" s="81"/>
      <c r="V180" s="88"/>
      <c r="W180" s="88"/>
      <c r="X180" s="88"/>
      <c r="Y180" s="88"/>
      <c r="Z180" s="88"/>
    </row>
    <row r="181" spans="1:26">
      <c r="A181" s="83"/>
      <c r="B181" s="83"/>
      <c r="C181" s="83"/>
      <c r="D181" s="91"/>
      <c r="E181" s="91"/>
      <c r="F181" s="81"/>
      <c r="G181" s="87"/>
      <c r="H181" s="101"/>
      <c r="I181" s="102"/>
      <c r="J181" s="102"/>
      <c r="K181" s="102"/>
      <c r="L181" s="100"/>
      <c r="M181" s="100"/>
      <c r="N181" s="100"/>
      <c r="O181" s="100"/>
      <c r="P181" s="100"/>
      <c r="Q181" s="92"/>
      <c r="R181" s="88"/>
      <c r="S181" s="88"/>
      <c r="T181" s="81"/>
      <c r="U181" s="81"/>
      <c r="V181" s="88"/>
      <c r="W181" s="88"/>
      <c r="X181" s="88"/>
      <c r="Y181" s="88"/>
      <c r="Z181" s="88"/>
    </row>
    <row r="182" spans="1:26">
      <c r="A182" s="83"/>
      <c r="B182" s="83"/>
      <c r="C182" s="83"/>
      <c r="D182" s="91"/>
      <c r="E182" s="91"/>
      <c r="F182" s="81"/>
      <c r="G182" s="87"/>
      <c r="H182" s="101"/>
      <c r="I182" s="102"/>
      <c r="J182" s="102"/>
      <c r="K182" s="102"/>
      <c r="L182" s="100"/>
      <c r="M182" s="100"/>
      <c r="N182" s="100"/>
      <c r="O182" s="100"/>
      <c r="P182" s="100"/>
      <c r="Q182" s="92"/>
      <c r="R182" s="88"/>
      <c r="S182" s="88"/>
      <c r="T182" s="81"/>
      <c r="U182" s="81"/>
      <c r="V182" s="88"/>
      <c r="W182" s="88"/>
      <c r="X182" s="88"/>
      <c r="Y182" s="88"/>
      <c r="Z182" s="88"/>
    </row>
    <row r="183" spans="1:26">
      <c r="A183" s="83"/>
      <c r="B183" s="83"/>
      <c r="C183" s="83"/>
      <c r="D183" s="91"/>
      <c r="E183" s="91"/>
      <c r="F183" s="81"/>
      <c r="G183" s="87"/>
      <c r="H183" s="101"/>
      <c r="I183" s="102"/>
      <c r="J183" s="102"/>
      <c r="K183" s="102"/>
      <c r="L183" s="100"/>
      <c r="M183" s="100"/>
      <c r="N183" s="100"/>
      <c r="O183" s="100"/>
      <c r="P183" s="100"/>
      <c r="Q183" s="92"/>
      <c r="R183" s="88"/>
      <c r="S183" s="88"/>
      <c r="T183" s="81"/>
      <c r="U183" s="81"/>
      <c r="V183" s="88"/>
      <c r="W183" s="88"/>
      <c r="X183" s="88"/>
      <c r="Y183" s="88"/>
      <c r="Z183" s="88"/>
    </row>
    <row r="184" spans="1:26">
      <c r="A184" s="83"/>
      <c r="B184" s="83"/>
      <c r="C184" s="83"/>
      <c r="D184" s="91"/>
      <c r="E184" s="91"/>
      <c r="F184" s="81"/>
      <c r="G184" s="87"/>
      <c r="H184" s="101"/>
      <c r="I184" s="102"/>
      <c r="J184" s="102"/>
      <c r="K184" s="102"/>
      <c r="L184" s="100"/>
      <c r="M184" s="100"/>
      <c r="N184" s="100"/>
      <c r="O184" s="100"/>
      <c r="P184" s="100"/>
      <c r="Q184" s="92"/>
      <c r="R184" s="88"/>
      <c r="S184" s="88"/>
      <c r="T184" s="81"/>
      <c r="U184" s="81"/>
      <c r="V184" s="88"/>
      <c r="W184" s="88"/>
      <c r="X184" s="88"/>
      <c r="Y184" s="88"/>
      <c r="Z184" s="88"/>
    </row>
    <row r="185" spans="1:26">
      <c r="A185" s="83"/>
      <c r="B185" s="83"/>
      <c r="C185" s="83"/>
      <c r="D185" s="91"/>
      <c r="E185" s="91"/>
      <c r="F185" s="81"/>
      <c r="G185" s="87"/>
      <c r="H185" s="100"/>
      <c r="I185" s="100"/>
      <c r="J185" s="100"/>
      <c r="K185" s="100"/>
      <c r="L185" s="100"/>
      <c r="M185" s="100"/>
      <c r="N185" s="100"/>
      <c r="O185" s="100"/>
      <c r="P185" s="100"/>
      <c r="Q185" s="92"/>
      <c r="R185" s="88"/>
      <c r="S185" s="88"/>
      <c r="T185" s="81"/>
      <c r="U185" s="81"/>
      <c r="V185" s="88"/>
      <c r="W185" s="88"/>
      <c r="X185" s="88"/>
      <c r="Y185" s="88"/>
      <c r="Z185" s="88"/>
    </row>
    <row r="186" spans="1:26">
      <c r="A186" s="83"/>
      <c r="B186" s="83"/>
      <c r="C186" s="83"/>
      <c r="D186" s="91"/>
      <c r="E186" s="91"/>
      <c r="F186" s="81"/>
      <c r="G186" s="87"/>
      <c r="H186" s="100"/>
      <c r="I186" s="100"/>
      <c r="J186" s="100"/>
      <c r="K186" s="100"/>
      <c r="L186" s="100"/>
      <c r="M186" s="100"/>
      <c r="N186" s="100"/>
      <c r="O186" s="100"/>
      <c r="P186" s="100"/>
      <c r="Q186" s="92"/>
      <c r="R186" s="88"/>
      <c r="S186" s="88"/>
      <c r="T186" s="81"/>
      <c r="U186" s="81"/>
      <c r="V186" s="88"/>
      <c r="W186" s="88"/>
      <c r="X186" s="88"/>
      <c r="Y186" s="88"/>
      <c r="Z186" s="88"/>
    </row>
    <row r="187" spans="1:26">
      <c r="A187" s="83"/>
      <c r="B187" s="83"/>
      <c r="C187" s="83"/>
      <c r="D187" s="91"/>
      <c r="E187" s="91"/>
      <c r="F187" s="81"/>
      <c r="G187" s="87"/>
      <c r="H187" s="102"/>
      <c r="I187" s="102"/>
      <c r="J187" s="102"/>
      <c r="K187" s="102"/>
      <c r="L187" s="102"/>
      <c r="M187" s="100"/>
      <c r="N187" s="100"/>
      <c r="O187" s="102"/>
      <c r="P187" s="102"/>
      <c r="Q187" s="103"/>
      <c r="R187" s="89"/>
      <c r="S187" s="89"/>
      <c r="T187" s="81"/>
      <c r="U187" s="81"/>
      <c r="V187" s="88"/>
      <c r="W187" s="88"/>
      <c r="X187" s="88"/>
      <c r="Y187" s="88"/>
      <c r="Z187" s="88"/>
    </row>
    <row r="188" spans="1:26">
      <c r="A188" s="83"/>
      <c r="B188" s="83"/>
      <c r="C188" s="83"/>
      <c r="D188" s="91"/>
      <c r="E188" s="91"/>
      <c r="F188" s="81"/>
      <c r="G188" s="87"/>
      <c r="H188" s="101"/>
      <c r="I188" s="101"/>
      <c r="J188" s="101"/>
      <c r="K188" s="101"/>
      <c r="L188" s="101"/>
      <c r="M188" s="100"/>
      <c r="N188" s="100"/>
      <c r="O188" s="101"/>
      <c r="P188" s="101"/>
      <c r="Q188" s="95"/>
      <c r="R188" s="90"/>
      <c r="S188" s="90"/>
      <c r="T188" s="81"/>
      <c r="U188" s="81"/>
      <c r="V188" s="88"/>
      <c r="W188" s="88"/>
      <c r="X188" s="88"/>
      <c r="Y188" s="88"/>
      <c r="Z188" s="88"/>
    </row>
    <row r="189" spans="1:26">
      <c r="A189" s="83"/>
      <c r="B189" s="83"/>
      <c r="C189" s="83"/>
      <c r="D189" s="91"/>
      <c r="E189" s="91"/>
      <c r="F189" s="81"/>
      <c r="G189" s="87"/>
      <c r="H189" s="100"/>
      <c r="I189" s="100"/>
      <c r="J189" s="100"/>
      <c r="K189" s="100"/>
      <c r="L189" s="100"/>
      <c r="M189" s="100"/>
      <c r="N189" s="100"/>
      <c r="O189" s="100"/>
      <c r="P189" s="100"/>
      <c r="Q189" s="92"/>
      <c r="R189" s="88"/>
      <c r="S189" s="88"/>
      <c r="T189" s="81"/>
      <c r="U189" s="81"/>
      <c r="V189" s="88"/>
      <c r="W189" s="88"/>
      <c r="X189" s="88"/>
      <c r="Y189" s="88"/>
      <c r="Z189" s="88"/>
    </row>
    <row r="190" spans="1:26">
      <c r="A190" s="83"/>
      <c r="B190" s="83"/>
      <c r="C190" s="83"/>
      <c r="D190" s="91"/>
      <c r="E190" s="91"/>
      <c r="F190" s="81"/>
      <c r="G190" s="87"/>
      <c r="H190" s="100"/>
      <c r="I190" s="100"/>
      <c r="J190" s="100"/>
      <c r="K190" s="100"/>
      <c r="L190" s="100"/>
      <c r="M190" s="100"/>
      <c r="N190" s="100"/>
      <c r="O190" s="100"/>
      <c r="P190" s="100"/>
      <c r="Q190" s="92"/>
      <c r="R190" s="88"/>
      <c r="S190" s="88"/>
      <c r="T190" s="81"/>
      <c r="U190" s="81"/>
      <c r="V190" s="88"/>
      <c r="W190" s="88"/>
      <c r="X190" s="88"/>
      <c r="Y190" s="88"/>
      <c r="Z190" s="88"/>
    </row>
    <row r="191" spans="1:26">
      <c r="A191" s="83"/>
      <c r="B191" s="83"/>
      <c r="C191" s="83"/>
      <c r="D191" s="91"/>
      <c r="E191" s="91"/>
      <c r="F191" s="81"/>
      <c r="G191" s="87"/>
      <c r="H191" s="100"/>
      <c r="I191" s="100"/>
      <c r="J191" s="100"/>
      <c r="K191" s="100"/>
      <c r="L191" s="100"/>
      <c r="M191" s="100"/>
      <c r="N191" s="100"/>
      <c r="O191" s="100"/>
      <c r="P191" s="100"/>
      <c r="Q191" s="92"/>
      <c r="R191" s="88"/>
      <c r="S191" s="88"/>
      <c r="T191" s="81"/>
      <c r="U191" s="81"/>
      <c r="V191" s="88"/>
      <c r="W191" s="88"/>
      <c r="X191" s="88"/>
      <c r="Y191" s="88"/>
      <c r="Z191" s="88"/>
    </row>
    <row r="192" spans="1:26">
      <c r="A192" s="83"/>
      <c r="B192" s="83"/>
      <c r="C192" s="83"/>
      <c r="D192" s="91"/>
      <c r="E192" s="91"/>
      <c r="F192" s="81"/>
      <c r="G192" s="87"/>
      <c r="H192" s="100"/>
      <c r="I192" s="100"/>
      <c r="J192" s="100"/>
      <c r="K192" s="100"/>
      <c r="L192" s="100"/>
      <c r="M192" s="100"/>
      <c r="N192" s="100"/>
      <c r="O192" s="100"/>
      <c r="P192" s="100"/>
      <c r="Q192" s="92"/>
      <c r="R192" s="88"/>
      <c r="S192" s="88"/>
      <c r="T192" s="81"/>
      <c r="U192" s="81"/>
      <c r="V192" s="88"/>
      <c r="W192" s="88"/>
      <c r="X192" s="88"/>
      <c r="Y192" s="88"/>
      <c r="Z192" s="88"/>
    </row>
    <row r="193" spans="1:26">
      <c r="A193" s="83"/>
      <c r="B193" s="83"/>
      <c r="C193" s="83"/>
      <c r="D193" s="91"/>
      <c r="E193" s="91"/>
      <c r="F193" s="81"/>
      <c r="G193" s="81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88"/>
      <c r="S193" s="88"/>
      <c r="T193" s="81"/>
      <c r="U193" s="81"/>
      <c r="V193" s="88"/>
      <c r="W193" s="88"/>
      <c r="X193" s="88"/>
      <c r="Y193" s="88"/>
      <c r="Z193" s="88"/>
    </row>
    <row r="194" spans="1:26">
      <c r="A194" s="83"/>
      <c r="B194" s="83"/>
      <c r="C194" s="83"/>
      <c r="D194" s="91"/>
      <c r="E194" s="91"/>
      <c r="F194" s="81"/>
      <c r="G194" s="81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88"/>
      <c r="S194" s="88"/>
      <c r="T194" s="81"/>
      <c r="U194" s="81"/>
      <c r="V194" s="88"/>
      <c r="W194" s="88"/>
      <c r="X194" s="88"/>
      <c r="Y194" s="88"/>
      <c r="Z194" s="88"/>
    </row>
    <row r="195" spans="1:26">
      <c r="A195" s="83"/>
      <c r="B195" s="83"/>
      <c r="C195" s="83"/>
      <c r="D195" s="91"/>
      <c r="E195" s="91"/>
      <c r="F195" s="81"/>
      <c r="G195" s="81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88"/>
      <c r="S195" s="88"/>
      <c r="T195" s="81"/>
      <c r="U195" s="81"/>
      <c r="V195" s="88"/>
      <c r="W195" s="88"/>
      <c r="X195" s="88"/>
      <c r="Y195" s="88"/>
      <c r="Z195" s="88"/>
    </row>
    <row r="196" spans="1:26">
      <c r="A196" s="83"/>
      <c r="B196" s="83"/>
      <c r="C196" s="83"/>
      <c r="D196" s="91"/>
      <c r="E196" s="91"/>
      <c r="F196" s="81"/>
      <c r="G196" s="81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88"/>
      <c r="S196" s="88"/>
      <c r="T196" s="81"/>
      <c r="U196" s="81"/>
      <c r="V196" s="88"/>
      <c r="W196" s="88"/>
      <c r="X196" s="88"/>
      <c r="Y196" s="88"/>
      <c r="Z196" s="88"/>
    </row>
    <row r="197" spans="1:26">
      <c r="A197" s="83"/>
      <c r="B197" s="83"/>
      <c r="C197" s="83"/>
      <c r="D197" s="91"/>
      <c r="E197" s="91"/>
      <c r="F197" s="81"/>
      <c r="G197" s="81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88"/>
      <c r="S197" s="88"/>
      <c r="T197" s="81"/>
      <c r="U197" s="81"/>
      <c r="V197" s="88"/>
      <c r="W197" s="88"/>
      <c r="X197" s="88"/>
      <c r="Y197" s="88"/>
      <c r="Z197" s="88"/>
    </row>
    <row r="198" spans="1:26">
      <c r="A198" s="83"/>
      <c r="B198" s="83"/>
      <c r="C198" s="83"/>
      <c r="D198" s="91"/>
      <c r="E198" s="91"/>
      <c r="F198" s="81"/>
      <c r="G198" s="81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88"/>
      <c r="S198" s="88"/>
      <c r="T198" s="81"/>
      <c r="U198" s="81"/>
      <c r="V198" s="88"/>
      <c r="W198" s="88"/>
      <c r="X198" s="88"/>
      <c r="Y198" s="88"/>
      <c r="Z198" s="88"/>
    </row>
    <row r="199" spans="1:26">
      <c r="A199" s="83"/>
      <c r="B199" s="83"/>
      <c r="C199" s="83"/>
      <c r="D199" s="91"/>
      <c r="E199" s="91"/>
      <c r="F199" s="81"/>
      <c r="G199" s="81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88"/>
      <c r="S199" s="88"/>
      <c r="T199" s="81"/>
      <c r="U199" s="81"/>
      <c r="V199" s="88"/>
      <c r="W199" s="88"/>
      <c r="X199" s="88"/>
      <c r="Y199" s="88"/>
      <c r="Z199" s="88"/>
    </row>
    <row r="200" spans="1:26">
      <c r="A200" s="83"/>
      <c r="B200" s="83"/>
      <c r="C200" s="83"/>
      <c r="D200" s="91"/>
      <c r="E200" s="91"/>
      <c r="F200" s="81"/>
      <c r="G200" s="81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88"/>
      <c r="S200" s="88"/>
      <c r="T200" s="81"/>
      <c r="U200" s="81"/>
      <c r="V200" s="88"/>
      <c r="W200" s="88"/>
      <c r="X200" s="88"/>
      <c r="Y200" s="88"/>
      <c r="Z200" s="88"/>
    </row>
    <row r="201" spans="1:26">
      <c r="A201" s="83"/>
      <c r="B201" s="83"/>
      <c r="C201" s="83"/>
      <c r="D201" s="91"/>
      <c r="E201" s="91"/>
      <c r="F201" s="81"/>
      <c r="G201" s="81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88"/>
      <c r="S201" s="88"/>
      <c r="T201" s="81"/>
      <c r="U201" s="81"/>
      <c r="V201" s="88"/>
      <c r="W201" s="88"/>
      <c r="X201" s="88"/>
      <c r="Y201" s="88"/>
      <c r="Z201" s="88"/>
    </row>
    <row r="202" spans="1:26">
      <c r="A202" s="83"/>
      <c r="B202" s="83"/>
      <c r="C202" s="83"/>
      <c r="D202" s="91"/>
      <c r="E202" s="91"/>
      <c r="F202" s="81"/>
      <c r="G202" s="81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88"/>
      <c r="S202" s="88"/>
      <c r="T202" s="81"/>
      <c r="U202" s="81"/>
      <c r="V202" s="88"/>
      <c r="W202" s="88"/>
      <c r="X202" s="88"/>
      <c r="Y202" s="88"/>
      <c r="Z202" s="88"/>
    </row>
    <row r="203" spans="1:26">
      <c r="A203" s="83"/>
      <c r="B203" s="83"/>
      <c r="C203" s="83"/>
      <c r="D203" s="91"/>
      <c r="E203" s="91"/>
      <c r="F203" s="81"/>
      <c r="G203" s="81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88"/>
      <c r="S203" s="88"/>
      <c r="T203" s="81"/>
      <c r="U203" s="81"/>
      <c r="V203" s="88"/>
      <c r="W203" s="88"/>
      <c r="X203" s="88"/>
      <c r="Y203" s="88"/>
      <c r="Z203" s="88"/>
    </row>
    <row r="204" spans="1:26">
      <c r="A204" s="83"/>
      <c r="B204" s="83"/>
      <c r="C204" s="83"/>
      <c r="D204" s="91"/>
      <c r="E204" s="91"/>
      <c r="F204" s="81"/>
      <c r="G204" s="81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88"/>
      <c r="S204" s="88"/>
      <c r="T204" s="81"/>
      <c r="U204" s="81"/>
      <c r="V204" s="88"/>
      <c r="W204" s="88"/>
      <c r="X204" s="88"/>
      <c r="Y204" s="88"/>
      <c r="Z204" s="88"/>
    </row>
    <row r="205" spans="1:26">
      <c r="A205" s="83"/>
      <c r="B205" s="83"/>
      <c r="C205" s="83"/>
      <c r="D205" s="91"/>
      <c r="E205" s="91"/>
      <c r="F205" s="81"/>
      <c r="G205" s="81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88"/>
      <c r="S205" s="88"/>
      <c r="T205" s="81"/>
      <c r="U205" s="81"/>
      <c r="V205" s="88"/>
      <c r="W205" s="88"/>
      <c r="X205" s="88"/>
      <c r="Y205" s="88"/>
      <c r="Z205" s="88"/>
    </row>
    <row r="206" spans="1:26">
      <c r="A206" s="83"/>
      <c r="B206" s="83"/>
      <c r="C206" s="83"/>
      <c r="D206" s="91"/>
      <c r="E206" s="91"/>
      <c r="F206" s="81"/>
      <c r="G206" s="81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88"/>
      <c r="S206" s="88"/>
      <c r="T206" s="81"/>
      <c r="U206" s="81"/>
      <c r="V206" s="88"/>
      <c r="W206" s="88"/>
      <c r="X206" s="88"/>
      <c r="Y206" s="88"/>
      <c r="Z206" s="88"/>
    </row>
    <row r="207" spans="1:26">
      <c r="A207" s="83"/>
      <c r="B207" s="83"/>
      <c r="C207" s="83"/>
      <c r="D207" s="91"/>
      <c r="E207" s="91"/>
      <c r="F207" s="81"/>
      <c r="G207" s="81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88"/>
      <c r="S207" s="88"/>
      <c r="T207" s="81"/>
      <c r="U207" s="81"/>
      <c r="V207" s="88"/>
      <c r="W207" s="88"/>
      <c r="X207" s="88"/>
      <c r="Y207" s="88"/>
      <c r="Z207" s="88"/>
    </row>
    <row r="208" spans="1:26">
      <c r="A208" s="83"/>
      <c r="B208" s="83"/>
      <c r="C208" s="83"/>
      <c r="D208" s="91"/>
      <c r="E208" s="91"/>
      <c r="F208" s="81"/>
      <c r="G208" s="81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88"/>
      <c r="S208" s="88"/>
      <c r="T208" s="81"/>
      <c r="U208" s="81"/>
      <c r="V208" s="88"/>
      <c r="W208" s="88"/>
      <c r="X208" s="88"/>
      <c r="Y208" s="88"/>
      <c r="Z208" s="88"/>
    </row>
    <row r="209" spans="1:26">
      <c r="A209" s="83"/>
      <c r="B209" s="83"/>
      <c r="C209" s="83"/>
      <c r="D209" s="91"/>
      <c r="E209" s="91"/>
      <c r="F209" s="81"/>
      <c r="G209" s="81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88"/>
      <c r="S209" s="88"/>
      <c r="T209" s="81"/>
      <c r="U209" s="81"/>
      <c r="V209" s="88"/>
      <c r="W209" s="88"/>
      <c r="X209" s="88"/>
      <c r="Y209" s="88"/>
      <c r="Z209" s="88"/>
    </row>
    <row r="210" spans="1:26">
      <c r="A210" s="83"/>
      <c r="B210" s="83"/>
      <c r="C210" s="83"/>
      <c r="D210" s="91"/>
      <c r="E210" s="91"/>
      <c r="F210" s="81"/>
      <c r="G210" s="81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88"/>
      <c r="S210" s="88"/>
      <c r="T210" s="81"/>
      <c r="U210" s="81"/>
      <c r="V210" s="88"/>
      <c r="W210" s="88"/>
      <c r="X210" s="88"/>
      <c r="Y210" s="88"/>
      <c r="Z210" s="88"/>
    </row>
    <row r="211" spans="1:26">
      <c r="A211" s="83"/>
      <c r="B211" s="83"/>
      <c r="C211" s="83"/>
      <c r="D211" s="91"/>
      <c r="E211" s="91"/>
      <c r="F211" s="81"/>
      <c r="G211" s="81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88"/>
      <c r="S211" s="88"/>
      <c r="T211" s="81"/>
      <c r="U211" s="81"/>
      <c r="V211" s="88"/>
      <c r="W211" s="88"/>
      <c r="X211" s="88"/>
      <c r="Y211" s="88"/>
      <c r="Z211" s="88"/>
    </row>
    <row r="212" spans="1:26">
      <c r="A212" s="83"/>
      <c r="B212" s="83"/>
      <c r="C212" s="83"/>
      <c r="D212" s="91"/>
      <c r="E212" s="91"/>
      <c r="F212" s="81"/>
      <c r="G212" s="81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88"/>
      <c r="S212" s="88"/>
      <c r="T212" s="81"/>
      <c r="U212" s="81"/>
      <c r="V212" s="88"/>
      <c r="W212" s="88"/>
      <c r="X212" s="88"/>
      <c r="Y212" s="88"/>
      <c r="Z212" s="88"/>
    </row>
    <row r="213" spans="1:26">
      <c r="A213" s="83"/>
      <c r="B213" s="83"/>
      <c r="C213" s="83"/>
      <c r="D213" s="91"/>
      <c r="E213" s="91"/>
      <c r="F213" s="81"/>
      <c r="G213" s="81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88"/>
      <c r="S213" s="88"/>
      <c r="T213" s="81"/>
      <c r="U213" s="81"/>
      <c r="V213" s="88"/>
      <c r="W213" s="88"/>
      <c r="X213" s="88"/>
      <c r="Y213" s="88"/>
      <c r="Z213" s="88"/>
    </row>
    <row r="214" spans="1:26">
      <c r="A214" s="83"/>
      <c r="B214" s="83"/>
      <c r="C214" s="83"/>
      <c r="D214" s="91"/>
      <c r="E214" s="91"/>
      <c r="F214" s="81"/>
      <c r="G214" s="81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88"/>
      <c r="S214" s="88"/>
      <c r="T214" s="81"/>
      <c r="U214" s="81"/>
      <c r="V214" s="88"/>
      <c r="W214" s="88"/>
      <c r="X214" s="88"/>
      <c r="Y214" s="88"/>
      <c r="Z214" s="88"/>
    </row>
    <row r="215" spans="1:26">
      <c r="A215" s="83"/>
      <c r="B215" s="83"/>
      <c r="C215" s="83"/>
      <c r="D215" s="91"/>
      <c r="E215" s="91"/>
      <c r="F215" s="81"/>
      <c r="G215" s="81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88"/>
      <c r="S215" s="88"/>
      <c r="T215" s="81"/>
      <c r="U215" s="81"/>
      <c r="V215" s="88"/>
      <c r="W215" s="88"/>
      <c r="X215" s="88"/>
      <c r="Y215" s="88"/>
      <c r="Z215" s="88"/>
    </row>
    <row r="216" spans="1:26">
      <c r="A216" s="83"/>
      <c r="B216" s="83"/>
      <c r="C216" s="83"/>
      <c r="D216" s="91"/>
      <c r="E216" s="91"/>
      <c r="F216" s="81"/>
      <c r="G216" s="81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88"/>
      <c r="S216" s="88"/>
      <c r="T216" s="81"/>
      <c r="U216" s="81"/>
      <c r="V216" s="88"/>
      <c r="W216" s="88"/>
      <c r="X216" s="88"/>
      <c r="Y216" s="88"/>
      <c r="Z216" s="88"/>
    </row>
    <row r="217" spans="1:26">
      <c r="A217" s="83"/>
      <c r="B217" s="83"/>
      <c r="C217" s="83"/>
      <c r="D217" s="91"/>
      <c r="E217" s="91"/>
      <c r="F217" s="81"/>
      <c r="G217" s="81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88"/>
      <c r="S217" s="88"/>
      <c r="T217" s="81"/>
      <c r="U217" s="81"/>
      <c r="V217" s="88"/>
      <c r="W217" s="88"/>
      <c r="X217" s="88"/>
      <c r="Y217" s="88"/>
      <c r="Z217" s="88"/>
    </row>
    <row r="218" spans="1:26">
      <c r="A218" s="83"/>
      <c r="B218" s="83"/>
      <c r="C218" s="83"/>
      <c r="D218" s="91"/>
      <c r="E218" s="91"/>
      <c r="F218" s="81"/>
      <c r="G218" s="81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88"/>
      <c r="S218" s="88"/>
      <c r="T218" s="81"/>
      <c r="U218" s="81"/>
      <c r="V218" s="88"/>
      <c r="W218" s="88"/>
      <c r="X218" s="88"/>
      <c r="Y218" s="88"/>
      <c r="Z218" s="88"/>
    </row>
    <row r="219" spans="1:26">
      <c r="A219" s="83"/>
      <c r="B219" s="83"/>
      <c r="C219" s="83"/>
      <c r="D219" s="91"/>
      <c r="E219" s="91"/>
      <c r="F219" s="81"/>
      <c r="G219" s="81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88"/>
      <c r="S219" s="88"/>
      <c r="T219" s="81"/>
      <c r="U219" s="81"/>
      <c r="V219" s="88"/>
      <c r="W219" s="88"/>
      <c r="X219" s="88"/>
      <c r="Y219" s="88"/>
      <c r="Z219" s="88"/>
    </row>
    <row r="220" spans="1:26">
      <c r="A220" s="83"/>
      <c r="B220" s="83"/>
      <c r="C220" s="83"/>
      <c r="D220" s="91"/>
      <c r="E220" s="91"/>
      <c r="F220" s="81"/>
      <c r="G220" s="81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88"/>
      <c r="S220" s="88"/>
      <c r="T220" s="81"/>
      <c r="U220" s="81"/>
      <c r="V220" s="88"/>
      <c r="W220" s="88"/>
      <c r="X220" s="88"/>
      <c r="Y220" s="88"/>
      <c r="Z220" s="88"/>
    </row>
    <row r="221" spans="1:26">
      <c r="A221" s="83"/>
      <c r="B221" s="83"/>
      <c r="C221" s="83"/>
      <c r="D221" s="91"/>
      <c r="E221" s="91"/>
      <c r="F221" s="81"/>
      <c r="G221" s="81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88"/>
      <c r="S221" s="88"/>
      <c r="T221" s="81"/>
      <c r="U221" s="81"/>
      <c r="V221" s="88"/>
      <c r="W221" s="88"/>
      <c r="X221" s="88"/>
      <c r="Y221" s="88"/>
      <c r="Z221" s="88"/>
    </row>
    <row r="222" spans="1:26">
      <c r="A222" s="83"/>
      <c r="B222" s="83"/>
      <c r="C222" s="83"/>
      <c r="D222" s="91"/>
      <c r="E222" s="91"/>
      <c r="F222" s="81"/>
      <c r="G222" s="81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88"/>
      <c r="S222" s="88"/>
      <c r="T222" s="81"/>
      <c r="U222" s="81"/>
      <c r="V222" s="88"/>
      <c r="W222" s="88"/>
      <c r="X222" s="88"/>
      <c r="Y222" s="88"/>
      <c r="Z222" s="88"/>
    </row>
    <row r="223" spans="1:26">
      <c r="A223" s="83"/>
      <c r="B223" s="83"/>
      <c r="C223" s="83"/>
      <c r="D223" s="91"/>
      <c r="E223" s="91"/>
      <c r="F223" s="81"/>
      <c r="G223" s="81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88"/>
      <c r="S223" s="88"/>
      <c r="T223" s="81"/>
      <c r="U223" s="81"/>
      <c r="V223" s="88"/>
      <c r="W223" s="88"/>
      <c r="X223" s="88"/>
      <c r="Y223" s="88"/>
      <c r="Z223" s="88"/>
    </row>
    <row r="224" spans="1:26">
      <c r="A224" s="83"/>
      <c r="B224" s="83"/>
      <c r="C224" s="83"/>
      <c r="D224" s="91"/>
      <c r="E224" s="91"/>
      <c r="F224" s="81"/>
      <c r="G224" s="81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88"/>
      <c r="S224" s="88"/>
      <c r="T224" s="81"/>
      <c r="U224" s="81"/>
      <c r="V224" s="88"/>
      <c r="W224" s="88"/>
      <c r="X224" s="88"/>
      <c r="Y224" s="88"/>
      <c r="Z224" s="88"/>
    </row>
    <row r="225" spans="1:26">
      <c r="A225" s="83"/>
      <c r="B225" s="83"/>
      <c r="C225" s="83"/>
      <c r="D225" s="91"/>
      <c r="E225" s="91"/>
      <c r="F225" s="81"/>
      <c r="G225" s="81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88"/>
      <c r="S225" s="88"/>
      <c r="T225" s="81"/>
      <c r="U225" s="81"/>
      <c r="V225" s="88"/>
      <c r="W225" s="88"/>
      <c r="X225" s="88"/>
      <c r="Y225" s="88"/>
      <c r="Z225" s="88"/>
    </row>
    <row r="226" spans="1:26">
      <c r="A226" s="83"/>
      <c r="B226" s="83"/>
      <c r="C226" s="83"/>
      <c r="D226" s="91"/>
      <c r="E226" s="91"/>
      <c r="F226" s="81"/>
      <c r="G226" s="81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88"/>
      <c r="S226" s="88"/>
      <c r="T226" s="81"/>
      <c r="U226" s="81"/>
      <c r="V226" s="88"/>
      <c r="W226" s="88"/>
      <c r="X226" s="88"/>
      <c r="Y226" s="88"/>
      <c r="Z226" s="88"/>
    </row>
    <row r="227" spans="1:26">
      <c r="A227" s="83"/>
      <c r="B227" s="83"/>
      <c r="C227" s="83"/>
      <c r="D227" s="91"/>
      <c r="E227" s="91"/>
      <c r="F227" s="81"/>
      <c r="G227" s="81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88"/>
      <c r="S227" s="88"/>
      <c r="T227" s="81"/>
      <c r="U227" s="81"/>
      <c r="V227" s="88"/>
      <c r="W227" s="88"/>
      <c r="X227" s="88"/>
      <c r="Y227" s="88"/>
      <c r="Z227" s="88"/>
    </row>
    <row r="228" spans="1:26">
      <c r="A228" s="83"/>
      <c r="B228" s="83"/>
      <c r="C228" s="83"/>
      <c r="D228" s="91"/>
      <c r="E228" s="91"/>
      <c r="F228" s="81"/>
      <c r="G228" s="81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88"/>
      <c r="S228" s="88"/>
      <c r="T228" s="81"/>
      <c r="U228" s="81"/>
      <c r="V228" s="88"/>
      <c r="W228" s="88"/>
      <c r="X228" s="88"/>
      <c r="Y228" s="88"/>
      <c r="Z228" s="88"/>
    </row>
    <row r="229" spans="1:26">
      <c r="A229" s="83"/>
      <c r="B229" s="83"/>
      <c r="C229" s="83"/>
      <c r="D229" s="91"/>
      <c r="E229" s="91"/>
      <c r="F229" s="81"/>
      <c r="G229" s="81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88"/>
      <c r="S229" s="88"/>
      <c r="T229" s="81"/>
      <c r="U229" s="81"/>
      <c r="V229" s="88"/>
      <c r="W229" s="88"/>
      <c r="X229" s="88"/>
      <c r="Y229" s="88"/>
      <c r="Z229" s="88"/>
    </row>
    <row r="230" spans="1:26">
      <c r="A230" s="83"/>
      <c r="B230" s="83"/>
      <c r="C230" s="83"/>
      <c r="D230" s="91"/>
      <c r="E230" s="91"/>
      <c r="F230" s="81"/>
      <c r="G230" s="81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88"/>
      <c r="S230" s="88"/>
      <c r="T230" s="81"/>
      <c r="U230" s="81"/>
      <c r="V230" s="88"/>
      <c r="W230" s="88"/>
      <c r="X230" s="88"/>
      <c r="Y230" s="88"/>
      <c r="Z230" s="88"/>
    </row>
    <row r="231" spans="1:26">
      <c r="A231" s="81"/>
      <c r="B231" s="81"/>
      <c r="C231" s="83"/>
      <c r="D231" s="91"/>
      <c r="E231" s="91"/>
      <c r="F231" s="81"/>
      <c r="G231" s="81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88"/>
      <c r="S231" s="88"/>
      <c r="T231" s="81"/>
      <c r="U231" s="81"/>
      <c r="V231" s="88"/>
      <c r="W231" s="88"/>
      <c r="X231" s="88"/>
      <c r="Y231" s="88"/>
      <c r="Z231" s="88"/>
    </row>
    <row r="232" spans="1:26">
      <c r="A232" s="81"/>
      <c r="B232" s="81"/>
      <c r="C232" s="83"/>
      <c r="D232" s="91"/>
      <c r="E232" s="91"/>
      <c r="F232" s="81"/>
      <c r="G232" s="81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88"/>
      <c r="S232" s="88"/>
      <c r="T232" s="81"/>
      <c r="U232" s="81"/>
      <c r="V232" s="88"/>
      <c r="W232" s="88"/>
      <c r="X232" s="88"/>
      <c r="Y232" s="88"/>
      <c r="Z232" s="88"/>
    </row>
    <row r="233" spans="1:26">
      <c r="A233" s="81"/>
      <c r="B233" s="81"/>
      <c r="C233" s="83"/>
      <c r="D233" s="91"/>
      <c r="E233" s="91"/>
      <c r="F233" s="81"/>
      <c r="G233" s="81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88"/>
      <c r="S233" s="88"/>
      <c r="T233" s="81"/>
      <c r="U233" s="81"/>
      <c r="V233" s="88"/>
      <c r="W233" s="88"/>
      <c r="X233" s="88"/>
      <c r="Y233" s="88"/>
      <c r="Z233" s="88"/>
    </row>
    <row r="234" spans="1:26">
      <c r="A234" s="81"/>
      <c r="B234" s="81"/>
      <c r="C234" s="83"/>
      <c r="D234" s="91"/>
      <c r="E234" s="91"/>
      <c r="F234" s="81"/>
      <c r="G234" s="81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88"/>
      <c r="S234" s="88"/>
      <c r="T234" s="81"/>
      <c r="U234" s="81"/>
      <c r="V234" s="88"/>
      <c r="W234" s="88"/>
      <c r="X234" s="88"/>
      <c r="Y234" s="88"/>
      <c r="Z234" s="88"/>
    </row>
    <row r="235" spans="1:26">
      <c r="A235" s="81"/>
      <c r="B235" s="81"/>
      <c r="C235" s="83"/>
      <c r="D235" s="91"/>
      <c r="E235" s="91"/>
      <c r="F235" s="81"/>
      <c r="G235" s="81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88"/>
      <c r="S235" s="88"/>
      <c r="T235" s="81"/>
      <c r="U235" s="81"/>
      <c r="V235" s="88"/>
      <c r="W235" s="88"/>
      <c r="X235" s="88"/>
      <c r="Y235" s="88"/>
      <c r="Z235" s="88"/>
    </row>
    <row r="236" spans="1:26">
      <c r="F236" s="81"/>
      <c r="G236" s="81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88"/>
      <c r="S236" s="88"/>
      <c r="T236" s="81"/>
      <c r="U236" s="81"/>
      <c r="V236" s="88"/>
    </row>
    <row r="237" spans="1:26">
      <c r="F237" s="81"/>
      <c r="G237" s="81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88"/>
      <c r="S237" s="88"/>
      <c r="T237" s="81"/>
      <c r="U237" s="81"/>
      <c r="V237" s="88"/>
    </row>
    <row r="238" spans="1:26">
      <c r="F238" s="81"/>
      <c r="G238" s="81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88"/>
      <c r="S238" s="88"/>
      <c r="T238" s="81"/>
      <c r="U238" s="81"/>
      <c r="V238" s="88"/>
    </row>
    <row r="239" spans="1:26">
      <c r="F239" s="81"/>
      <c r="G239" s="81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88"/>
      <c r="S239" s="88"/>
      <c r="T239" s="81"/>
      <c r="U239" s="81"/>
      <c r="V239" s="88"/>
    </row>
    <row r="240" spans="1:26">
      <c r="F240" s="81"/>
      <c r="G240" s="81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88"/>
      <c r="S240" s="88"/>
      <c r="T240" s="81"/>
      <c r="U240" s="81"/>
      <c r="V240" s="88"/>
    </row>
    <row r="241" spans="6:22">
      <c r="F241" s="81"/>
      <c r="G241" s="81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88"/>
      <c r="S241" s="88"/>
      <c r="T241" s="81"/>
      <c r="U241" s="81"/>
      <c r="V241" s="88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>
    <tabColor theme="5"/>
  </sheetPr>
  <dimension ref="A1:BZ59"/>
  <sheetViews>
    <sheetView zoomScale="70" zoomScaleNormal="70" zoomScalePageLayoutView="70" workbookViewId="0"/>
  </sheetViews>
  <sheetFormatPr baseColWidth="10" defaultColWidth="11.5" defaultRowHeight="14" x14ac:dyDescent="0"/>
  <cols>
    <col min="1" max="1" width="23.6640625" style="1" customWidth="1"/>
    <col min="2" max="2" width="11.5" style="1"/>
    <col min="3" max="3" width="10.5" style="1" customWidth="1"/>
    <col min="4" max="9" width="12.33203125" style="1" customWidth="1"/>
    <col min="10" max="10" width="16" style="1" customWidth="1"/>
    <col min="11" max="11" width="12.33203125" style="1" customWidth="1"/>
    <col min="12" max="12" width="6.1640625" style="1" customWidth="1"/>
    <col min="13" max="13" width="18" style="1" customWidth="1"/>
    <col min="14" max="14" width="11.5" style="1"/>
    <col min="15" max="15" width="16.33203125" style="1" customWidth="1"/>
    <col min="16" max="16" width="15.6640625" style="1" customWidth="1"/>
    <col min="17" max="17" width="11.5" style="1"/>
    <col min="18" max="18" width="18.5" style="1" customWidth="1"/>
    <col min="19" max="19" width="13.83203125" style="1" customWidth="1"/>
    <col min="20" max="21" width="11.5" style="1"/>
    <col min="22" max="47" width="14.1640625" style="294" customWidth="1"/>
    <col min="48" max="48" width="14.1640625" style="1" customWidth="1"/>
    <col min="49" max="75" width="11.5" style="1"/>
    <col min="76" max="76" width="11.5" style="1" customWidth="1"/>
    <col min="77" max="78" width="11.5" style="350"/>
    <col min="79" max="16384" width="11.5" style="1"/>
  </cols>
  <sheetData>
    <row r="1" spans="1:78" customFormat="1" ht="20">
      <c r="A1" s="203" t="s">
        <v>30</v>
      </c>
      <c r="D1" s="15"/>
      <c r="E1" s="15"/>
      <c r="F1" s="15"/>
      <c r="G1" s="15"/>
      <c r="H1" s="15"/>
      <c r="I1" s="15"/>
      <c r="J1" s="15"/>
      <c r="K1" s="15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  <c r="BY1" s="334"/>
      <c r="BZ1" s="334"/>
    </row>
    <row r="2" spans="1:78" customFormat="1" ht="20">
      <c r="A2" s="17" t="s">
        <v>90</v>
      </c>
      <c r="D2" s="15"/>
      <c r="E2" s="15"/>
      <c r="F2" s="15"/>
      <c r="G2" s="15"/>
      <c r="H2" s="15"/>
      <c r="I2" s="15"/>
      <c r="J2" s="15"/>
      <c r="K2" s="199"/>
      <c r="L2" s="27"/>
      <c r="M2" s="27"/>
      <c r="N2" s="2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Y2" s="109"/>
      <c r="BY2" s="334"/>
      <c r="BZ2" s="334"/>
    </row>
    <row r="3" spans="1:78" customFormat="1" ht="20">
      <c r="A3" s="205" t="str">
        <f>IF(Leyendas!$E$2&lt;&gt;"","Establecimiento:",IF(Leyendas!$D$2&lt;&gt;"","Región:","País:"))</f>
        <v>Establecimiento:</v>
      </c>
      <c r="B3" s="215" t="str">
        <f>IF(Leyendas!$E$2&lt;&gt;"",Leyendas!$E$2,IF(Leyendas!$D$2&lt;&gt;"",Leyendas!$D$2,Leyendas!$C$2))</f>
        <v>Hospital MP</v>
      </c>
      <c r="C3" s="12"/>
      <c r="F3" s="4"/>
      <c r="G3" s="4"/>
      <c r="H3" s="4"/>
      <c r="I3" s="4"/>
      <c r="J3" s="4"/>
      <c r="K3" s="199"/>
      <c r="L3" s="198"/>
      <c r="M3" s="199"/>
      <c r="N3" s="27"/>
      <c r="U3" s="115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7"/>
      <c r="AZ3" s="167"/>
      <c r="BA3" s="167"/>
      <c r="BB3" s="167"/>
      <c r="BC3" s="167"/>
      <c r="BY3" s="334"/>
      <c r="BZ3" s="334"/>
    </row>
    <row r="4" spans="1:78" customFormat="1" ht="15">
      <c r="A4" s="80" t="s">
        <v>313</v>
      </c>
      <c r="B4" s="13"/>
      <c r="C4" s="12"/>
      <c r="F4" s="4"/>
      <c r="G4" s="4"/>
      <c r="H4" s="4"/>
      <c r="I4" s="4"/>
      <c r="J4" s="4"/>
      <c r="K4" s="80" t="str">
        <f>Leyendas!$T$4</f>
        <v>2019 - 2020, Mes: 2020-05</v>
      </c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Y4" s="334"/>
      <c r="BZ4" s="334"/>
    </row>
    <row r="5" spans="1:78" customFormat="1" ht="60" customHeight="1">
      <c r="C5" s="116"/>
      <c r="D5" s="496" t="s">
        <v>9</v>
      </c>
      <c r="E5" s="497"/>
      <c r="F5" s="497"/>
      <c r="G5" s="497"/>
      <c r="H5" s="497"/>
      <c r="I5" s="497"/>
      <c r="J5" s="497"/>
      <c r="K5" s="497"/>
      <c r="L5" s="1"/>
      <c r="M5" s="493" t="s">
        <v>10</v>
      </c>
      <c r="N5" s="494"/>
      <c r="O5" s="494"/>
      <c r="P5" s="494"/>
      <c r="Q5" s="494"/>
      <c r="R5" s="494"/>
      <c r="S5" s="494"/>
      <c r="T5" s="494"/>
      <c r="U5" s="495"/>
      <c r="V5" s="498" t="s">
        <v>504</v>
      </c>
      <c r="W5" s="499"/>
      <c r="X5" s="499"/>
      <c r="Y5" s="499"/>
      <c r="Z5" s="499"/>
      <c r="AA5" s="499"/>
      <c r="AB5" s="499"/>
      <c r="AC5" s="500"/>
      <c r="AD5" s="504" t="str">
        <f>"Fallecidos SARS-CoV-2 por " &amp; Leyendas!F2</f>
        <v>Fallecidos SARS-CoV-2 por departamento</v>
      </c>
      <c r="AE5" s="505"/>
      <c r="AF5" s="505"/>
      <c r="AG5" s="505"/>
      <c r="AH5" s="505"/>
      <c r="AI5" s="505"/>
      <c r="AJ5" s="505"/>
      <c r="AK5" s="505"/>
      <c r="AL5" s="506"/>
      <c r="AM5" s="501" t="str">
        <f>"Fallecidos IRAG por " &amp; Leyendas!F2</f>
        <v>Fallecidos IRAG por departamento</v>
      </c>
      <c r="AN5" s="502"/>
      <c r="AO5" s="502"/>
      <c r="AP5" s="502"/>
      <c r="AQ5" s="502"/>
      <c r="AR5" s="502"/>
      <c r="AS5" s="502"/>
      <c r="AT5" s="502"/>
      <c r="AU5" s="503"/>
      <c r="AV5" s="167"/>
      <c r="AW5" s="167"/>
      <c r="AX5" s="167"/>
      <c r="AY5" s="167"/>
      <c r="AZ5" s="167"/>
      <c r="BA5" s="167"/>
      <c r="BB5" s="167"/>
      <c r="BC5" s="167"/>
      <c r="BY5" s="334"/>
      <c r="BZ5" s="334"/>
    </row>
    <row r="6" spans="1:78" s="14" customFormat="1" ht="77.25" customHeight="1">
      <c r="A6" s="343" t="str">
        <f>IF(Leyendas!$E$2&lt;&gt;"",Leyendas!$E$1,IF(Leyendas!$D$2&lt;&gt;"",Leyendas!$D$1,Leyendas!$C$1))</f>
        <v>Establecimiento</v>
      </c>
      <c r="B6" s="343" t="s">
        <v>12</v>
      </c>
      <c r="C6" s="18" t="s">
        <v>15</v>
      </c>
      <c r="D6" s="206" t="s">
        <v>345</v>
      </c>
      <c r="E6" s="206" t="s">
        <v>346</v>
      </c>
      <c r="F6" s="206" t="s">
        <v>382</v>
      </c>
      <c r="G6" s="206" t="s">
        <v>385</v>
      </c>
      <c r="H6" s="206" t="s">
        <v>386</v>
      </c>
      <c r="I6" s="206" t="s">
        <v>388</v>
      </c>
      <c r="J6" s="19" t="s">
        <v>337</v>
      </c>
      <c r="K6" s="19" t="s">
        <v>77</v>
      </c>
      <c r="M6" s="19" t="s">
        <v>2</v>
      </c>
      <c r="N6" s="19" t="s">
        <v>5</v>
      </c>
      <c r="O6" s="19" t="s">
        <v>6</v>
      </c>
      <c r="P6" s="19" t="s">
        <v>7</v>
      </c>
      <c r="Q6" s="19" t="s">
        <v>3</v>
      </c>
      <c r="R6" s="16" t="s">
        <v>281</v>
      </c>
      <c r="S6" s="16" t="s">
        <v>4</v>
      </c>
      <c r="T6" s="16" t="s">
        <v>18</v>
      </c>
      <c r="U6" s="16" t="s">
        <v>8</v>
      </c>
      <c r="V6" s="386" t="s">
        <v>501</v>
      </c>
      <c r="W6" s="386" t="s">
        <v>502</v>
      </c>
      <c r="X6" s="386" t="s">
        <v>64</v>
      </c>
      <c r="Y6" s="386" t="s">
        <v>70</v>
      </c>
      <c r="Z6" s="386" t="s">
        <v>65</v>
      </c>
      <c r="AA6" s="386" t="s">
        <v>503</v>
      </c>
      <c r="AB6" s="386" t="s">
        <v>13</v>
      </c>
      <c r="AC6" s="386" t="s">
        <v>505</v>
      </c>
      <c r="AD6" s="374" t="s">
        <v>474</v>
      </c>
      <c r="AE6" s="374" t="s">
        <v>475</v>
      </c>
      <c r="AF6" s="374" t="s">
        <v>476</v>
      </c>
      <c r="AG6" s="374" t="s">
        <v>477</v>
      </c>
      <c r="AH6" s="374" t="s">
        <v>478</v>
      </c>
      <c r="AI6" s="374" t="s">
        <v>479</v>
      </c>
      <c r="AJ6" s="374" t="s">
        <v>480</v>
      </c>
      <c r="AK6" s="374" t="s">
        <v>481</v>
      </c>
      <c r="AL6" s="374" t="s">
        <v>482</v>
      </c>
      <c r="AM6" s="373" t="s">
        <v>474</v>
      </c>
      <c r="AN6" s="373" t="s">
        <v>475</v>
      </c>
      <c r="AO6" s="373" t="s">
        <v>476</v>
      </c>
      <c r="AP6" s="373" t="s">
        <v>477</v>
      </c>
      <c r="AQ6" s="373" t="s">
        <v>478</v>
      </c>
      <c r="AR6" s="373" t="s">
        <v>479</v>
      </c>
      <c r="AS6" s="373" t="s">
        <v>480</v>
      </c>
      <c r="AT6" s="373" t="s">
        <v>481</v>
      </c>
      <c r="AU6" s="373" t="s">
        <v>482</v>
      </c>
      <c r="AV6" s="167"/>
      <c r="AW6" s="167"/>
      <c r="AX6" s="167"/>
      <c r="AY6" s="167"/>
      <c r="AZ6" s="167"/>
      <c r="BA6" s="167"/>
      <c r="BB6" s="167"/>
      <c r="BC6" s="167"/>
      <c r="BY6" s="333"/>
      <c r="BZ6" s="333"/>
    </row>
    <row r="7" spans="1:78" s="360" customFormat="1" ht="51" customHeight="1">
      <c r="A7" s="32" t="s">
        <v>14</v>
      </c>
      <c r="B7" s="32" t="s">
        <v>12</v>
      </c>
      <c r="C7" s="32" t="s">
        <v>15</v>
      </c>
      <c r="D7" s="361" t="s">
        <v>45</v>
      </c>
      <c r="E7" s="361" t="s">
        <v>46</v>
      </c>
      <c r="F7" s="361" t="s">
        <v>383</v>
      </c>
      <c r="G7" s="361" t="s">
        <v>384</v>
      </c>
      <c r="H7" s="361" t="s">
        <v>387</v>
      </c>
      <c r="I7" s="361" t="s">
        <v>389</v>
      </c>
      <c r="J7" s="362" t="s">
        <v>16</v>
      </c>
      <c r="K7" s="362" t="s">
        <v>17</v>
      </c>
      <c r="L7" s="340"/>
      <c r="M7" s="341" t="s">
        <v>19</v>
      </c>
      <c r="N7" s="341" t="s">
        <v>20</v>
      </c>
      <c r="O7" s="341" t="s">
        <v>21</v>
      </c>
      <c r="P7" s="341" t="s">
        <v>22</v>
      </c>
      <c r="Q7" s="341" t="s">
        <v>23</v>
      </c>
      <c r="R7" s="341" t="s">
        <v>24</v>
      </c>
      <c r="S7" s="341" t="s">
        <v>25</v>
      </c>
      <c r="T7" s="341" t="s">
        <v>26</v>
      </c>
      <c r="U7" s="342" t="s">
        <v>27</v>
      </c>
      <c r="V7" s="358" t="s">
        <v>492</v>
      </c>
      <c r="W7" s="358" t="s">
        <v>493</v>
      </c>
      <c r="X7" s="358" t="s">
        <v>494</v>
      </c>
      <c r="Y7" s="358" t="s">
        <v>495</v>
      </c>
      <c r="Z7" s="358" t="s">
        <v>496</v>
      </c>
      <c r="AA7" s="358" t="s">
        <v>497</v>
      </c>
      <c r="AB7" s="358" t="s">
        <v>498</v>
      </c>
      <c r="AC7" s="358" t="s">
        <v>499</v>
      </c>
      <c r="AD7" s="358" t="s">
        <v>483</v>
      </c>
      <c r="AE7" s="358" t="s">
        <v>484</v>
      </c>
      <c r="AF7" s="358" t="s">
        <v>485</v>
      </c>
      <c r="AG7" s="358" t="s">
        <v>486</v>
      </c>
      <c r="AH7" s="358" t="s">
        <v>487</v>
      </c>
      <c r="AI7" s="358" t="s">
        <v>488</v>
      </c>
      <c r="AJ7" s="358" t="s">
        <v>489</v>
      </c>
      <c r="AK7" s="371" t="s">
        <v>490</v>
      </c>
      <c r="AL7" s="371" t="s">
        <v>491</v>
      </c>
      <c r="AM7" s="371" t="s">
        <v>474</v>
      </c>
      <c r="AN7" s="371" t="s">
        <v>475</v>
      </c>
      <c r="AO7" s="371" t="s">
        <v>476</v>
      </c>
      <c r="AP7" s="371" t="s">
        <v>477</v>
      </c>
      <c r="AQ7" s="371" t="s">
        <v>478</v>
      </c>
      <c r="AR7" s="371" t="s">
        <v>479</v>
      </c>
      <c r="AS7" s="371" t="s">
        <v>480</v>
      </c>
      <c r="AT7" s="371" t="s">
        <v>481</v>
      </c>
      <c r="AU7" s="371" t="s">
        <v>482</v>
      </c>
      <c r="AV7" s="359"/>
      <c r="AW7" s="359"/>
      <c r="AX7" s="359"/>
      <c r="AY7" s="359"/>
      <c r="AZ7" s="359"/>
      <c r="BA7" s="359"/>
      <c r="BB7" s="359"/>
      <c r="BC7" s="359"/>
    </row>
    <row r="8" spans="1:78" s="348" customFormat="1" ht="13.5" customHeight="1">
      <c r="A8" s="235" t="str">
        <f>Leyendas!$C$2</f>
        <v>Bolivia</v>
      </c>
      <c r="B8" s="235">
        <f>Leyendas!$K$2</f>
        <v>2020</v>
      </c>
      <c r="C8" s="225">
        <v>1</v>
      </c>
      <c r="D8" s="344">
        <v>0</v>
      </c>
      <c r="E8" s="344">
        <v>0</v>
      </c>
      <c r="F8" s="344">
        <v>1</v>
      </c>
      <c r="G8" s="344">
        <v>1</v>
      </c>
      <c r="H8" s="344">
        <v>0</v>
      </c>
      <c r="I8" s="344">
        <v>4</v>
      </c>
      <c r="J8" s="345" t="s">
        <v>471</v>
      </c>
      <c r="K8" s="345">
        <v>6</v>
      </c>
      <c r="L8" s="346" t="s">
        <v>264</v>
      </c>
      <c r="M8" s="345" t="s">
        <v>471</v>
      </c>
      <c r="N8" s="345">
        <v>1</v>
      </c>
      <c r="O8" s="345" t="s">
        <v>471</v>
      </c>
      <c r="P8" s="345" t="s">
        <v>471</v>
      </c>
      <c r="Q8" s="351" t="s">
        <v>471</v>
      </c>
      <c r="R8" s="351">
        <v>1</v>
      </c>
      <c r="S8" s="345">
        <v>1</v>
      </c>
      <c r="T8" s="345" t="s">
        <v>471</v>
      </c>
      <c r="U8" s="347">
        <v>1</v>
      </c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372"/>
      <c r="AL8" s="372"/>
      <c r="AM8" s="233"/>
      <c r="AN8" s="233"/>
      <c r="AO8" s="233"/>
      <c r="AP8" s="233"/>
      <c r="AQ8" s="233"/>
      <c r="AR8" s="233"/>
      <c r="AS8" s="233"/>
      <c r="AT8" s="233"/>
      <c r="AU8" s="233"/>
      <c r="AV8" s="1"/>
      <c r="AW8" s="1"/>
      <c r="AX8" s="1"/>
      <c r="AY8" s="1"/>
      <c r="AZ8" s="1"/>
      <c r="BA8" s="1"/>
      <c r="BB8" s="1"/>
      <c r="BC8" s="1"/>
      <c r="BY8" s="352">
        <f>$B10</f>
        <v>2020</v>
      </c>
      <c r="BZ8" s="352">
        <f t="shared" ref="BZ8:BZ9" si="0">$C8</f>
        <v>1</v>
      </c>
    </row>
    <row r="9" spans="1:78" s="348" customFormat="1" ht="13.5" customHeight="1">
      <c r="A9" s="235" t="str">
        <f>Leyendas!$C$2</f>
        <v>Bolivia</v>
      </c>
      <c r="B9" s="235">
        <f>Leyendas!$K$2</f>
        <v>2020</v>
      </c>
      <c r="C9" s="225">
        <v>2</v>
      </c>
      <c r="D9" s="344">
        <v>0</v>
      </c>
      <c r="E9" s="344">
        <v>0</v>
      </c>
      <c r="F9" s="344">
        <v>0</v>
      </c>
      <c r="G9" s="344">
        <v>1</v>
      </c>
      <c r="H9" s="344">
        <v>0</v>
      </c>
      <c r="I9" s="344">
        <v>7</v>
      </c>
      <c r="J9" s="345" t="s">
        <v>471</v>
      </c>
      <c r="K9" s="345">
        <v>8</v>
      </c>
      <c r="L9" s="346" t="s">
        <v>264</v>
      </c>
      <c r="M9" s="345" t="s">
        <v>471</v>
      </c>
      <c r="N9" s="345" t="s">
        <v>471</v>
      </c>
      <c r="O9" s="345" t="s">
        <v>471</v>
      </c>
      <c r="P9" s="345" t="s">
        <v>471</v>
      </c>
      <c r="Q9" s="351" t="s">
        <v>471</v>
      </c>
      <c r="R9" s="351" t="s">
        <v>471</v>
      </c>
      <c r="S9" s="345" t="s">
        <v>471</v>
      </c>
      <c r="T9" s="345" t="s">
        <v>471</v>
      </c>
      <c r="U9" s="347">
        <v>2</v>
      </c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372"/>
      <c r="AL9" s="372"/>
      <c r="AM9" s="233"/>
      <c r="AN9" s="233"/>
      <c r="AO9" s="233"/>
      <c r="AP9" s="233"/>
      <c r="AQ9" s="233"/>
      <c r="AR9" s="233"/>
      <c r="AS9" s="233"/>
      <c r="AT9" s="233"/>
      <c r="AU9" s="233"/>
      <c r="AV9" s="1"/>
      <c r="AW9" s="1"/>
      <c r="AX9" s="1"/>
      <c r="AY9" s="1"/>
      <c r="AZ9" s="1"/>
      <c r="BA9" s="1"/>
      <c r="BB9" s="1"/>
      <c r="BC9" s="1"/>
      <c r="BY9" s="353"/>
      <c r="BZ9" s="352">
        <f t="shared" si="0"/>
        <v>2</v>
      </c>
    </row>
    <row r="10" spans="1:78" s="348" customFormat="1" ht="13.5" customHeight="1">
      <c r="A10" s="235" t="str">
        <f>Leyendas!$C$2</f>
        <v>Bolivia</v>
      </c>
      <c r="B10" s="235">
        <f>Leyendas!$K$2</f>
        <v>2020</v>
      </c>
      <c r="C10" s="225">
        <v>3</v>
      </c>
      <c r="D10" s="344">
        <v>0</v>
      </c>
      <c r="E10" s="344">
        <v>0</v>
      </c>
      <c r="F10" s="344">
        <v>0</v>
      </c>
      <c r="G10" s="344">
        <v>0</v>
      </c>
      <c r="H10" s="344">
        <v>2</v>
      </c>
      <c r="I10" s="344">
        <v>6</v>
      </c>
      <c r="J10" s="345" t="s">
        <v>471</v>
      </c>
      <c r="K10" s="345">
        <v>8</v>
      </c>
      <c r="L10" s="346" t="s">
        <v>264</v>
      </c>
      <c r="M10" s="345" t="s">
        <v>471</v>
      </c>
      <c r="N10" s="345" t="s">
        <v>471</v>
      </c>
      <c r="O10" s="345" t="s">
        <v>471</v>
      </c>
      <c r="P10" s="345" t="s">
        <v>471</v>
      </c>
      <c r="Q10" s="351" t="s">
        <v>471</v>
      </c>
      <c r="R10" s="351" t="s">
        <v>471</v>
      </c>
      <c r="S10" s="345" t="s">
        <v>471</v>
      </c>
      <c r="T10" s="345" t="s">
        <v>471</v>
      </c>
      <c r="U10" s="347">
        <v>1</v>
      </c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372"/>
      <c r="AL10" s="372"/>
      <c r="AM10" s="233"/>
      <c r="AN10" s="233"/>
      <c r="AO10" s="233"/>
      <c r="AP10" s="233"/>
      <c r="AQ10" s="233"/>
      <c r="AR10" s="233"/>
      <c r="AS10" s="233"/>
      <c r="AT10" s="233"/>
      <c r="AU10" s="233"/>
      <c r="AV10" s="1"/>
      <c r="AW10" s="1"/>
      <c r="AX10" s="1"/>
      <c r="AY10" s="1"/>
      <c r="AZ10" s="1"/>
      <c r="BA10" s="1"/>
      <c r="BB10" s="1"/>
      <c r="BC10" s="1"/>
      <c r="BY10" s="353"/>
      <c r="BZ10" s="352">
        <f>$C10</f>
        <v>3</v>
      </c>
    </row>
    <row r="11" spans="1:78" s="348" customFormat="1" ht="13.5" customHeight="1">
      <c r="A11" s="235" t="str">
        <f>Leyendas!$C$2</f>
        <v>Bolivia</v>
      </c>
      <c r="B11" s="235">
        <f>Leyendas!$K$2</f>
        <v>2020</v>
      </c>
      <c r="C11" s="225">
        <v>4</v>
      </c>
      <c r="D11" s="344">
        <v>0</v>
      </c>
      <c r="E11" s="344">
        <v>0</v>
      </c>
      <c r="F11" s="344">
        <v>0</v>
      </c>
      <c r="G11" s="344">
        <v>0</v>
      </c>
      <c r="H11" s="344">
        <v>0</v>
      </c>
      <c r="I11" s="344">
        <v>1</v>
      </c>
      <c r="J11" s="345" t="s">
        <v>471</v>
      </c>
      <c r="K11" s="345">
        <v>1</v>
      </c>
      <c r="L11" s="346" t="s">
        <v>264</v>
      </c>
      <c r="M11" s="345" t="s">
        <v>471</v>
      </c>
      <c r="N11" s="345" t="s">
        <v>471</v>
      </c>
      <c r="O11" s="345" t="s">
        <v>471</v>
      </c>
      <c r="P11" s="345" t="s">
        <v>471</v>
      </c>
      <c r="Q11" s="351" t="s">
        <v>471</v>
      </c>
      <c r="R11" s="351" t="s">
        <v>471</v>
      </c>
      <c r="S11" s="345" t="s">
        <v>471</v>
      </c>
      <c r="T11" s="345" t="s">
        <v>471</v>
      </c>
      <c r="U11" s="347">
        <v>1</v>
      </c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372"/>
      <c r="AL11" s="372"/>
      <c r="AM11" s="233"/>
      <c r="AN11" s="233"/>
      <c r="AO11" s="233"/>
      <c r="AP11" s="233"/>
      <c r="AQ11" s="233"/>
      <c r="AR11" s="233"/>
      <c r="AS11" s="233"/>
      <c r="AT11" s="233"/>
      <c r="AU11" s="233"/>
      <c r="AV11" s="1"/>
      <c r="AW11" s="1"/>
      <c r="AX11" s="1"/>
      <c r="AY11" s="1"/>
      <c r="AZ11" s="1"/>
      <c r="BA11" s="1"/>
      <c r="BB11" s="1"/>
      <c r="BC11" s="1"/>
      <c r="BY11" s="352"/>
      <c r="BZ11" s="352">
        <f t="shared" ref="BZ11:BZ59" si="1">$C11</f>
        <v>4</v>
      </c>
    </row>
    <row r="12" spans="1:78" s="348" customFormat="1" ht="13.5" customHeight="1">
      <c r="A12" s="235" t="str">
        <f>Leyendas!$C$2</f>
        <v>Bolivia</v>
      </c>
      <c r="B12" s="235">
        <f>Leyendas!$K$2</f>
        <v>2020</v>
      </c>
      <c r="C12" s="225">
        <v>5</v>
      </c>
      <c r="D12" s="344">
        <v>1</v>
      </c>
      <c r="E12" s="344">
        <v>0</v>
      </c>
      <c r="F12" s="344">
        <v>1</v>
      </c>
      <c r="G12" s="344">
        <v>0</v>
      </c>
      <c r="H12" s="344">
        <v>0</v>
      </c>
      <c r="I12" s="344">
        <v>3</v>
      </c>
      <c r="J12" s="345" t="s">
        <v>471</v>
      </c>
      <c r="K12" s="345">
        <v>5</v>
      </c>
      <c r="L12" s="346" t="s">
        <v>264</v>
      </c>
      <c r="M12" s="345">
        <v>2</v>
      </c>
      <c r="N12" s="345" t="s">
        <v>471</v>
      </c>
      <c r="O12" s="345">
        <v>1</v>
      </c>
      <c r="P12" s="345" t="s">
        <v>471</v>
      </c>
      <c r="Q12" s="351" t="s">
        <v>471</v>
      </c>
      <c r="R12" s="351" t="s">
        <v>471</v>
      </c>
      <c r="S12" s="345" t="s">
        <v>471</v>
      </c>
      <c r="T12" s="345" t="s">
        <v>471</v>
      </c>
      <c r="U12" s="347">
        <v>1</v>
      </c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372"/>
      <c r="AL12" s="372"/>
      <c r="AM12" s="233"/>
      <c r="AN12" s="233"/>
      <c r="AO12" s="233"/>
      <c r="AP12" s="233"/>
      <c r="AQ12" s="233"/>
      <c r="AR12" s="233"/>
      <c r="AS12" s="233"/>
      <c r="AT12" s="233"/>
      <c r="AU12" s="233"/>
      <c r="AV12" s="1"/>
      <c r="AW12" s="1"/>
      <c r="AX12" s="1"/>
      <c r="AY12" s="1"/>
      <c r="AZ12" s="1"/>
      <c r="BA12" s="1"/>
      <c r="BB12" s="1"/>
      <c r="BC12" s="1"/>
      <c r="BY12" s="352"/>
      <c r="BZ12" s="352">
        <f t="shared" si="1"/>
        <v>5</v>
      </c>
    </row>
    <row r="13" spans="1:78" s="348" customFormat="1" ht="13.5" customHeight="1">
      <c r="A13" s="235" t="str">
        <f>Leyendas!$C$2</f>
        <v>Bolivia</v>
      </c>
      <c r="B13" s="235">
        <f>Leyendas!$K$2</f>
        <v>2020</v>
      </c>
      <c r="C13" s="225">
        <v>6</v>
      </c>
      <c r="D13" s="344">
        <v>0</v>
      </c>
      <c r="E13" s="344">
        <v>0</v>
      </c>
      <c r="F13" s="344">
        <v>0</v>
      </c>
      <c r="G13" s="344">
        <v>0</v>
      </c>
      <c r="H13" s="344">
        <v>0</v>
      </c>
      <c r="I13" s="344">
        <v>3</v>
      </c>
      <c r="J13" s="345" t="s">
        <v>471</v>
      </c>
      <c r="K13" s="345">
        <v>3</v>
      </c>
      <c r="L13" s="346" t="s">
        <v>264</v>
      </c>
      <c r="M13" s="345">
        <v>1</v>
      </c>
      <c r="N13" s="345" t="s">
        <v>471</v>
      </c>
      <c r="O13" s="345" t="s">
        <v>471</v>
      </c>
      <c r="P13" s="345" t="s">
        <v>471</v>
      </c>
      <c r="Q13" s="351" t="s">
        <v>471</v>
      </c>
      <c r="R13" s="351" t="s">
        <v>471</v>
      </c>
      <c r="S13" s="345" t="s">
        <v>471</v>
      </c>
      <c r="T13" s="345" t="s">
        <v>471</v>
      </c>
      <c r="U13" s="347">
        <v>0</v>
      </c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372"/>
      <c r="AL13" s="372"/>
      <c r="AM13" s="233"/>
      <c r="AN13" s="233"/>
      <c r="AO13" s="233"/>
      <c r="AP13" s="233"/>
      <c r="AQ13" s="233"/>
      <c r="AR13" s="233"/>
      <c r="AS13" s="233"/>
      <c r="AT13" s="233"/>
      <c r="AU13" s="233"/>
      <c r="AV13" s="1"/>
      <c r="AW13" s="1"/>
      <c r="AX13" s="1"/>
      <c r="AY13" s="1"/>
      <c r="AZ13" s="1"/>
      <c r="BA13" s="1"/>
      <c r="BB13" s="1"/>
      <c r="BC13" s="1"/>
      <c r="BY13" s="352"/>
      <c r="BZ13" s="352">
        <f t="shared" si="1"/>
        <v>6</v>
      </c>
    </row>
    <row r="14" spans="1:78" s="348" customFormat="1" ht="13.5" customHeight="1">
      <c r="A14" s="235" t="str">
        <f>Leyendas!$C$2</f>
        <v>Bolivia</v>
      </c>
      <c r="B14" s="235">
        <f>Leyendas!$K$2</f>
        <v>2020</v>
      </c>
      <c r="C14" s="225">
        <v>7</v>
      </c>
      <c r="D14" s="344">
        <v>0</v>
      </c>
      <c r="E14" s="344">
        <v>0</v>
      </c>
      <c r="F14" s="344">
        <v>1</v>
      </c>
      <c r="G14" s="344">
        <v>1</v>
      </c>
      <c r="H14" s="344">
        <v>1</v>
      </c>
      <c r="I14" s="344">
        <v>6</v>
      </c>
      <c r="J14" s="345" t="s">
        <v>471</v>
      </c>
      <c r="K14" s="345">
        <v>9</v>
      </c>
      <c r="L14" s="346" t="s">
        <v>264</v>
      </c>
      <c r="M14" s="345">
        <v>1</v>
      </c>
      <c r="N14" s="345" t="s">
        <v>471</v>
      </c>
      <c r="O14" s="345" t="s">
        <v>471</v>
      </c>
      <c r="P14" s="345" t="s">
        <v>471</v>
      </c>
      <c r="Q14" s="351">
        <v>1</v>
      </c>
      <c r="R14" s="351" t="s">
        <v>471</v>
      </c>
      <c r="S14" s="345" t="s">
        <v>471</v>
      </c>
      <c r="T14" s="345" t="s">
        <v>471</v>
      </c>
      <c r="U14" s="347">
        <v>2</v>
      </c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372"/>
      <c r="AL14" s="372"/>
      <c r="AM14" s="233"/>
      <c r="AN14" s="233"/>
      <c r="AO14" s="233"/>
      <c r="AP14" s="233"/>
      <c r="AQ14" s="233"/>
      <c r="AR14" s="233"/>
      <c r="AS14" s="233"/>
      <c r="AT14" s="233"/>
      <c r="AU14" s="233"/>
      <c r="AV14" s="1"/>
      <c r="AW14" s="1"/>
      <c r="AX14" s="1"/>
      <c r="AY14" s="1"/>
      <c r="AZ14" s="1"/>
      <c r="BA14" s="1"/>
      <c r="BB14" s="1"/>
      <c r="BC14" s="1"/>
      <c r="BY14" s="352"/>
      <c r="BZ14" s="352">
        <f t="shared" si="1"/>
        <v>7</v>
      </c>
    </row>
    <row r="15" spans="1:78" s="348" customFormat="1" ht="13.5" customHeight="1">
      <c r="A15" s="235" t="str">
        <f>Leyendas!$C$2</f>
        <v>Bolivia</v>
      </c>
      <c r="B15" s="235">
        <f>Leyendas!$K$2</f>
        <v>2020</v>
      </c>
      <c r="C15" s="225">
        <v>8</v>
      </c>
      <c r="D15" s="344">
        <v>0</v>
      </c>
      <c r="E15" s="344">
        <v>0</v>
      </c>
      <c r="F15" s="344">
        <v>0</v>
      </c>
      <c r="G15" s="344">
        <v>0</v>
      </c>
      <c r="H15" s="344">
        <v>0</v>
      </c>
      <c r="I15" s="344">
        <v>5</v>
      </c>
      <c r="J15" s="345" t="s">
        <v>471</v>
      </c>
      <c r="K15" s="345">
        <v>5</v>
      </c>
      <c r="L15" s="346" t="s">
        <v>264</v>
      </c>
      <c r="M15" s="345" t="s">
        <v>471</v>
      </c>
      <c r="N15" s="345" t="s">
        <v>471</v>
      </c>
      <c r="O15" s="345" t="s">
        <v>471</v>
      </c>
      <c r="P15" s="345" t="s">
        <v>471</v>
      </c>
      <c r="Q15" s="351" t="s">
        <v>471</v>
      </c>
      <c r="R15" s="351" t="s">
        <v>471</v>
      </c>
      <c r="S15" s="345" t="s">
        <v>471</v>
      </c>
      <c r="T15" s="345" t="s">
        <v>471</v>
      </c>
      <c r="U15" s="347">
        <v>1</v>
      </c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372"/>
      <c r="AL15" s="372"/>
      <c r="AM15" s="233"/>
      <c r="AN15" s="233"/>
      <c r="AO15" s="233"/>
      <c r="AP15" s="233"/>
      <c r="AQ15" s="233"/>
      <c r="AR15" s="233"/>
      <c r="AS15" s="233"/>
      <c r="AT15" s="233"/>
      <c r="AU15" s="233"/>
      <c r="AV15" s="1"/>
      <c r="AW15" s="1"/>
      <c r="AX15" s="1"/>
      <c r="AY15" s="1"/>
      <c r="AZ15" s="1"/>
      <c r="BA15" s="1"/>
      <c r="BB15" s="1"/>
      <c r="BC15" s="1"/>
      <c r="BY15" s="352"/>
      <c r="BZ15" s="352">
        <f t="shared" si="1"/>
        <v>8</v>
      </c>
    </row>
    <row r="16" spans="1:78" s="348" customFormat="1" ht="14.25" customHeight="1">
      <c r="A16" s="235" t="str">
        <f>Leyendas!$C$2</f>
        <v>Bolivia</v>
      </c>
      <c r="B16" s="235">
        <f>Leyendas!$K$2</f>
        <v>2020</v>
      </c>
      <c r="C16" s="225">
        <v>9</v>
      </c>
      <c r="D16" s="344">
        <v>1</v>
      </c>
      <c r="E16" s="344">
        <v>0</v>
      </c>
      <c r="F16" s="344">
        <v>0</v>
      </c>
      <c r="G16" s="344">
        <v>0</v>
      </c>
      <c r="H16" s="344">
        <v>1</v>
      </c>
      <c r="I16" s="344">
        <v>5</v>
      </c>
      <c r="J16" s="345" t="s">
        <v>471</v>
      </c>
      <c r="K16" s="345">
        <v>7</v>
      </c>
      <c r="L16" s="346" t="s">
        <v>264</v>
      </c>
      <c r="M16" s="345" t="s">
        <v>471</v>
      </c>
      <c r="N16" s="345" t="s">
        <v>471</v>
      </c>
      <c r="O16" s="345" t="s">
        <v>471</v>
      </c>
      <c r="P16" s="345" t="s">
        <v>471</v>
      </c>
      <c r="Q16" s="351" t="s">
        <v>471</v>
      </c>
      <c r="R16" s="351" t="s">
        <v>471</v>
      </c>
      <c r="S16" s="345">
        <v>2</v>
      </c>
      <c r="T16" s="345" t="s">
        <v>471</v>
      </c>
      <c r="U16" s="347">
        <v>3</v>
      </c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372"/>
      <c r="AL16" s="372"/>
      <c r="AM16" s="233"/>
      <c r="AN16" s="233"/>
      <c r="AO16" s="233"/>
      <c r="AP16" s="233"/>
      <c r="AQ16" s="233"/>
      <c r="AR16" s="233"/>
      <c r="AS16" s="233"/>
      <c r="AT16" s="233"/>
      <c r="AU16" s="233"/>
      <c r="AV16" s="1"/>
      <c r="AW16" s="1"/>
      <c r="AX16" s="1"/>
      <c r="AY16" s="1"/>
      <c r="AZ16" s="1"/>
      <c r="BA16" s="1"/>
      <c r="BB16" s="1"/>
      <c r="BC16" s="1"/>
      <c r="BY16" s="352"/>
      <c r="BZ16" s="352">
        <f t="shared" si="1"/>
        <v>9</v>
      </c>
    </row>
    <row r="17" spans="1:78" s="348" customFormat="1" ht="13.5" customHeight="1">
      <c r="A17" s="235" t="str">
        <f>Leyendas!$C$2</f>
        <v>Bolivia</v>
      </c>
      <c r="B17" s="235">
        <f>Leyendas!$K$2</f>
        <v>2020</v>
      </c>
      <c r="C17" s="225">
        <v>10</v>
      </c>
      <c r="D17" s="344">
        <v>0</v>
      </c>
      <c r="E17" s="344">
        <v>0</v>
      </c>
      <c r="F17" s="344">
        <v>0</v>
      </c>
      <c r="G17" s="344">
        <v>0</v>
      </c>
      <c r="H17" s="344">
        <v>1</v>
      </c>
      <c r="I17" s="344">
        <v>4</v>
      </c>
      <c r="J17" s="345" t="s">
        <v>471</v>
      </c>
      <c r="K17" s="345">
        <v>5</v>
      </c>
      <c r="L17" s="346" t="s">
        <v>264</v>
      </c>
      <c r="M17" s="345">
        <v>1</v>
      </c>
      <c r="N17" s="345" t="s">
        <v>471</v>
      </c>
      <c r="O17" s="345" t="s">
        <v>471</v>
      </c>
      <c r="P17" s="345" t="s">
        <v>471</v>
      </c>
      <c r="Q17" s="351" t="s">
        <v>471</v>
      </c>
      <c r="R17" s="351">
        <v>1</v>
      </c>
      <c r="S17" s="345">
        <v>1</v>
      </c>
      <c r="T17" s="345" t="s">
        <v>471</v>
      </c>
      <c r="U17" s="347">
        <v>1</v>
      </c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372"/>
      <c r="AL17" s="372"/>
      <c r="AM17" s="233"/>
      <c r="AN17" s="233"/>
      <c r="AO17" s="233"/>
      <c r="AP17" s="233"/>
      <c r="AQ17" s="233"/>
      <c r="AR17" s="233"/>
      <c r="AS17" s="233"/>
      <c r="AT17" s="233"/>
      <c r="AU17" s="233"/>
      <c r="AV17" s="1"/>
      <c r="AW17" s="1"/>
      <c r="AX17" s="1"/>
      <c r="AY17" s="1"/>
      <c r="AZ17" s="1"/>
      <c r="BA17" s="1"/>
      <c r="BB17" s="1"/>
      <c r="BC17" s="1"/>
      <c r="BY17" s="352"/>
      <c r="BZ17" s="352">
        <f t="shared" si="1"/>
        <v>10</v>
      </c>
    </row>
    <row r="18" spans="1:78" s="348" customFormat="1" ht="13.5" customHeight="1">
      <c r="A18" s="235" t="str">
        <f>Leyendas!$C$2</f>
        <v>Bolivia</v>
      </c>
      <c r="B18" s="235">
        <f>Leyendas!$K$2</f>
        <v>2020</v>
      </c>
      <c r="C18" s="225">
        <v>11</v>
      </c>
      <c r="D18" s="344">
        <v>0</v>
      </c>
      <c r="E18" s="344">
        <v>0</v>
      </c>
      <c r="F18" s="344">
        <v>1</v>
      </c>
      <c r="G18" s="344">
        <v>0</v>
      </c>
      <c r="H18" s="344">
        <v>0</v>
      </c>
      <c r="I18" s="344">
        <v>1</v>
      </c>
      <c r="J18" s="345" t="s">
        <v>471</v>
      </c>
      <c r="K18" s="345">
        <v>2</v>
      </c>
      <c r="L18" s="346" t="s">
        <v>264</v>
      </c>
      <c r="M18" s="345">
        <v>1</v>
      </c>
      <c r="N18" s="345" t="s">
        <v>471</v>
      </c>
      <c r="O18" s="345" t="s">
        <v>471</v>
      </c>
      <c r="P18" s="345" t="s">
        <v>471</v>
      </c>
      <c r="Q18" s="351" t="s">
        <v>471</v>
      </c>
      <c r="R18" s="351" t="s">
        <v>471</v>
      </c>
      <c r="S18" s="345" t="s">
        <v>471</v>
      </c>
      <c r="T18" s="345" t="s">
        <v>471</v>
      </c>
      <c r="U18" s="347">
        <v>1</v>
      </c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372"/>
      <c r="AL18" s="372"/>
      <c r="AM18" s="233"/>
      <c r="AN18" s="233"/>
      <c r="AO18" s="233"/>
      <c r="AP18" s="233"/>
      <c r="AQ18" s="233"/>
      <c r="AR18" s="233"/>
      <c r="AS18" s="233"/>
      <c r="AT18" s="233"/>
      <c r="AU18" s="233"/>
      <c r="AV18" s="1"/>
      <c r="AW18" s="1"/>
      <c r="AX18" s="1"/>
      <c r="AY18" s="1"/>
      <c r="AZ18" s="1"/>
      <c r="BA18" s="1"/>
      <c r="BB18" s="1"/>
      <c r="BC18" s="1"/>
      <c r="BY18" s="352"/>
      <c r="BZ18" s="352">
        <f t="shared" si="1"/>
        <v>11</v>
      </c>
    </row>
    <row r="19" spans="1:78" s="348" customFormat="1" ht="13.5" customHeight="1">
      <c r="A19" s="235" t="str">
        <f>Leyendas!$C$2</f>
        <v>Bolivia</v>
      </c>
      <c r="B19" s="235">
        <f>Leyendas!$K$2</f>
        <v>2020</v>
      </c>
      <c r="C19" s="225">
        <v>12</v>
      </c>
      <c r="D19" s="344">
        <v>0</v>
      </c>
      <c r="E19" s="344">
        <v>0</v>
      </c>
      <c r="F19" s="344">
        <v>0</v>
      </c>
      <c r="G19" s="344">
        <v>0</v>
      </c>
      <c r="H19" s="344">
        <v>1</v>
      </c>
      <c r="I19" s="344">
        <v>5</v>
      </c>
      <c r="J19" s="345" t="s">
        <v>471</v>
      </c>
      <c r="K19" s="345">
        <v>6</v>
      </c>
      <c r="L19" s="346" t="s">
        <v>264</v>
      </c>
      <c r="M19" s="345" t="s">
        <v>471</v>
      </c>
      <c r="N19" s="345" t="s">
        <v>471</v>
      </c>
      <c r="O19" s="345">
        <v>1</v>
      </c>
      <c r="P19" s="345" t="s">
        <v>471</v>
      </c>
      <c r="Q19" s="351" t="s">
        <v>471</v>
      </c>
      <c r="R19" s="351" t="s">
        <v>471</v>
      </c>
      <c r="S19" s="345" t="s">
        <v>471</v>
      </c>
      <c r="T19" s="345" t="s">
        <v>471</v>
      </c>
      <c r="U19" s="347">
        <v>3</v>
      </c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372"/>
      <c r="AL19" s="372"/>
      <c r="AM19" s="233"/>
      <c r="AN19" s="233"/>
      <c r="AO19" s="233"/>
      <c r="AP19" s="233"/>
      <c r="AQ19" s="233"/>
      <c r="AR19" s="233"/>
      <c r="AS19" s="233"/>
      <c r="AT19" s="233"/>
      <c r="AU19" s="233"/>
      <c r="AV19" s="1"/>
      <c r="AW19" s="1"/>
      <c r="AX19" s="1"/>
      <c r="AY19" s="1"/>
      <c r="AZ19" s="1"/>
      <c r="BA19" s="1"/>
      <c r="BB19" s="1"/>
      <c r="BC19" s="1"/>
      <c r="BY19" s="352"/>
      <c r="BZ19" s="352">
        <f t="shared" si="1"/>
        <v>12</v>
      </c>
    </row>
    <row r="20" spans="1:78" s="348" customFormat="1" ht="13.5" customHeight="1">
      <c r="A20" s="235" t="str">
        <f>Leyendas!$C$2</f>
        <v>Bolivia</v>
      </c>
      <c r="B20" s="235">
        <f>Leyendas!$K$2</f>
        <v>2020</v>
      </c>
      <c r="C20" s="225">
        <v>13</v>
      </c>
      <c r="D20" s="344">
        <v>0</v>
      </c>
      <c r="E20" s="344">
        <v>0</v>
      </c>
      <c r="F20" s="344">
        <v>0</v>
      </c>
      <c r="G20" s="344">
        <v>1</v>
      </c>
      <c r="H20" s="344">
        <v>2</v>
      </c>
      <c r="I20" s="344">
        <v>4</v>
      </c>
      <c r="J20" s="345" t="s">
        <v>471</v>
      </c>
      <c r="K20" s="345">
        <v>7</v>
      </c>
      <c r="L20" s="346" t="s">
        <v>264</v>
      </c>
      <c r="M20" s="345">
        <v>1</v>
      </c>
      <c r="N20" s="345">
        <v>1</v>
      </c>
      <c r="O20" s="345" t="s">
        <v>471</v>
      </c>
      <c r="P20" s="345" t="s">
        <v>471</v>
      </c>
      <c r="Q20" s="351" t="s">
        <v>471</v>
      </c>
      <c r="R20" s="351" t="s">
        <v>471</v>
      </c>
      <c r="S20" s="345" t="s">
        <v>471</v>
      </c>
      <c r="T20" s="345" t="s">
        <v>471</v>
      </c>
      <c r="U20" s="347">
        <v>3</v>
      </c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372"/>
      <c r="AL20" s="372"/>
      <c r="AM20" s="233"/>
      <c r="AN20" s="233"/>
      <c r="AO20" s="233"/>
      <c r="AP20" s="233"/>
      <c r="AQ20" s="233"/>
      <c r="AR20" s="233"/>
      <c r="AS20" s="233"/>
      <c r="AT20" s="233"/>
      <c r="AU20" s="233"/>
      <c r="AV20" s="1"/>
      <c r="AW20" s="1"/>
      <c r="AX20" s="1"/>
      <c r="AY20" s="1"/>
      <c r="AZ20" s="1"/>
      <c r="BA20" s="1"/>
      <c r="BB20" s="1"/>
      <c r="BC20" s="1"/>
      <c r="BY20" s="352"/>
      <c r="BZ20" s="352">
        <f t="shared" si="1"/>
        <v>13</v>
      </c>
    </row>
    <row r="21" spans="1:78" s="348" customFormat="1" ht="13.5" customHeight="1">
      <c r="A21" s="235" t="str">
        <f>Leyendas!$C$2</f>
        <v>Bolivia</v>
      </c>
      <c r="B21" s="235">
        <f>Leyendas!$K$2</f>
        <v>2020</v>
      </c>
      <c r="C21" s="225">
        <v>14</v>
      </c>
      <c r="D21" s="344">
        <v>1</v>
      </c>
      <c r="E21" s="344">
        <v>0</v>
      </c>
      <c r="F21" s="344">
        <v>0</v>
      </c>
      <c r="G21" s="344">
        <v>1</v>
      </c>
      <c r="H21" s="344">
        <v>2</v>
      </c>
      <c r="I21" s="344">
        <v>5</v>
      </c>
      <c r="J21" s="345" t="s">
        <v>471</v>
      </c>
      <c r="K21" s="345">
        <v>9</v>
      </c>
      <c r="L21" s="346" t="s">
        <v>264</v>
      </c>
      <c r="M21" s="345" t="s">
        <v>471</v>
      </c>
      <c r="N21" s="345" t="s">
        <v>471</v>
      </c>
      <c r="O21" s="345" t="s">
        <v>471</v>
      </c>
      <c r="P21" s="345" t="s">
        <v>471</v>
      </c>
      <c r="Q21" s="351" t="s">
        <v>471</v>
      </c>
      <c r="R21" s="351" t="s">
        <v>471</v>
      </c>
      <c r="S21" s="345" t="s">
        <v>471</v>
      </c>
      <c r="T21" s="345" t="s">
        <v>471</v>
      </c>
      <c r="U21" s="347">
        <v>3</v>
      </c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372"/>
      <c r="AL21" s="372"/>
      <c r="AM21" s="233"/>
      <c r="AN21" s="233"/>
      <c r="AO21" s="233"/>
      <c r="AP21" s="233"/>
      <c r="AQ21" s="233"/>
      <c r="AR21" s="233"/>
      <c r="AS21" s="233"/>
      <c r="AT21" s="233"/>
      <c r="AU21" s="233"/>
      <c r="AV21" s="1"/>
      <c r="AW21" s="1"/>
      <c r="AX21" s="1"/>
      <c r="AY21" s="1"/>
      <c r="AZ21" s="1"/>
      <c r="BA21" s="1"/>
      <c r="BB21" s="1"/>
      <c r="BC21" s="1"/>
      <c r="BY21" s="352"/>
      <c r="BZ21" s="352">
        <f t="shared" si="1"/>
        <v>14</v>
      </c>
    </row>
    <row r="22" spans="1:78" s="348" customFormat="1" ht="13.5" customHeight="1">
      <c r="A22" s="235" t="str">
        <f>Leyendas!$C$2</f>
        <v>Bolivia</v>
      </c>
      <c r="B22" s="235">
        <f>Leyendas!$K$2</f>
        <v>2020</v>
      </c>
      <c r="C22" s="225">
        <v>15</v>
      </c>
      <c r="D22" s="344">
        <v>1</v>
      </c>
      <c r="E22" s="344">
        <v>0</v>
      </c>
      <c r="F22" s="344">
        <v>0</v>
      </c>
      <c r="G22" s="344">
        <v>0</v>
      </c>
      <c r="H22" s="344">
        <v>2</v>
      </c>
      <c r="I22" s="344">
        <v>3</v>
      </c>
      <c r="J22" s="345" t="s">
        <v>471</v>
      </c>
      <c r="K22" s="345">
        <v>6</v>
      </c>
      <c r="L22" s="346" t="s">
        <v>264</v>
      </c>
      <c r="M22" s="345">
        <v>1</v>
      </c>
      <c r="N22" s="345">
        <v>1</v>
      </c>
      <c r="O22" s="345" t="s">
        <v>471</v>
      </c>
      <c r="P22" s="345" t="s">
        <v>471</v>
      </c>
      <c r="Q22" s="351" t="s">
        <v>471</v>
      </c>
      <c r="R22" s="351" t="s">
        <v>471</v>
      </c>
      <c r="S22" s="345" t="s">
        <v>471</v>
      </c>
      <c r="T22" s="345" t="s">
        <v>471</v>
      </c>
      <c r="U22" s="347">
        <v>1</v>
      </c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372"/>
      <c r="AL22" s="372"/>
      <c r="AM22" s="233"/>
      <c r="AN22" s="233"/>
      <c r="AO22" s="233"/>
      <c r="AP22" s="233"/>
      <c r="AQ22" s="233"/>
      <c r="AR22" s="233"/>
      <c r="AS22" s="233"/>
      <c r="AT22" s="233"/>
      <c r="AU22" s="233"/>
      <c r="AV22" s="1"/>
      <c r="AW22" s="1"/>
      <c r="AX22" s="1"/>
      <c r="AY22" s="1"/>
      <c r="AZ22" s="1"/>
      <c r="BA22" s="1"/>
      <c r="BB22" s="1"/>
      <c r="BC22" s="1"/>
      <c r="BY22" s="352"/>
      <c r="BZ22" s="352">
        <f t="shared" si="1"/>
        <v>15</v>
      </c>
    </row>
    <row r="23" spans="1:78" s="348" customFormat="1" ht="13.5" customHeight="1">
      <c r="A23" s="235" t="str">
        <f>Leyendas!$C$2</f>
        <v>Bolivia</v>
      </c>
      <c r="B23" s="235">
        <f>Leyendas!$K$2</f>
        <v>2020</v>
      </c>
      <c r="C23" s="225">
        <v>16</v>
      </c>
      <c r="D23" s="344">
        <v>0</v>
      </c>
      <c r="E23" s="344">
        <v>0</v>
      </c>
      <c r="F23" s="344">
        <v>1</v>
      </c>
      <c r="G23" s="344">
        <v>0</v>
      </c>
      <c r="H23" s="344">
        <v>2</v>
      </c>
      <c r="I23" s="344">
        <v>8</v>
      </c>
      <c r="J23" s="345" t="s">
        <v>471</v>
      </c>
      <c r="K23" s="345">
        <v>11</v>
      </c>
      <c r="L23" s="346" t="s">
        <v>264</v>
      </c>
      <c r="M23" s="345">
        <v>1</v>
      </c>
      <c r="N23" s="345" t="s">
        <v>471</v>
      </c>
      <c r="O23" s="345" t="s">
        <v>471</v>
      </c>
      <c r="P23" s="345" t="s">
        <v>471</v>
      </c>
      <c r="Q23" s="351" t="s">
        <v>471</v>
      </c>
      <c r="R23" s="351" t="s">
        <v>471</v>
      </c>
      <c r="S23" s="345" t="s">
        <v>471</v>
      </c>
      <c r="T23" s="345" t="s">
        <v>471</v>
      </c>
      <c r="U23" s="347">
        <v>6</v>
      </c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372"/>
      <c r="AL23" s="372"/>
      <c r="AM23" s="233"/>
      <c r="AN23" s="233"/>
      <c r="AO23" s="233"/>
      <c r="AP23" s="233"/>
      <c r="AQ23" s="233"/>
      <c r="AR23" s="233"/>
      <c r="AS23" s="233"/>
      <c r="AT23" s="233"/>
      <c r="AU23" s="233"/>
      <c r="AV23" s="1"/>
      <c r="AW23" s="1"/>
      <c r="AX23" s="1"/>
      <c r="AY23" s="1"/>
      <c r="AZ23" s="1"/>
      <c r="BA23" s="1"/>
      <c r="BB23" s="1"/>
      <c r="BC23" s="1"/>
      <c r="BY23" s="352"/>
      <c r="BZ23" s="352">
        <f t="shared" si="1"/>
        <v>16</v>
      </c>
    </row>
    <row r="24" spans="1:78" s="348" customFormat="1" ht="13.5" customHeight="1">
      <c r="A24" s="235" t="str">
        <f>Leyendas!$C$2</f>
        <v>Bolivia</v>
      </c>
      <c r="B24" s="235">
        <f>Leyendas!$K$2</f>
        <v>2020</v>
      </c>
      <c r="C24" s="225">
        <v>17</v>
      </c>
      <c r="D24" s="344">
        <v>0</v>
      </c>
      <c r="E24" s="344">
        <v>0</v>
      </c>
      <c r="F24" s="344">
        <v>0</v>
      </c>
      <c r="G24" s="344">
        <v>1</v>
      </c>
      <c r="H24" s="344">
        <v>1</v>
      </c>
      <c r="I24" s="344">
        <v>3</v>
      </c>
      <c r="J24" s="345" t="s">
        <v>471</v>
      </c>
      <c r="K24" s="345">
        <v>5</v>
      </c>
      <c r="L24" s="346" t="s">
        <v>264</v>
      </c>
      <c r="M24" s="345" t="s">
        <v>471</v>
      </c>
      <c r="N24" s="345">
        <v>1</v>
      </c>
      <c r="O24" s="345" t="s">
        <v>471</v>
      </c>
      <c r="P24" s="345" t="s">
        <v>471</v>
      </c>
      <c r="Q24" s="351" t="s">
        <v>471</v>
      </c>
      <c r="R24" s="351" t="s">
        <v>471</v>
      </c>
      <c r="S24" s="345" t="s">
        <v>471</v>
      </c>
      <c r="T24" s="345" t="s">
        <v>471</v>
      </c>
      <c r="U24" s="347">
        <v>2</v>
      </c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372"/>
      <c r="AL24" s="372"/>
      <c r="AM24" s="233"/>
      <c r="AN24" s="233"/>
      <c r="AO24" s="233"/>
      <c r="AP24" s="233"/>
      <c r="AQ24" s="233"/>
      <c r="AR24" s="233"/>
      <c r="AS24" s="233"/>
      <c r="AT24" s="233"/>
      <c r="AU24" s="233"/>
      <c r="AV24" s="1"/>
      <c r="AW24" s="1"/>
      <c r="AX24" s="1"/>
      <c r="AY24" s="1"/>
      <c r="AZ24" s="1"/>
      <c r="BA24" s="1"/>
      <c r="BB24" s="1"/>
      <c r="BC24" s="1"/>
      <c r="BY24" s="352"/>
      <c r="BZ24" s="352">
        <f t="shared" si="1"/>
        <v>17</v>
      </c>
    </row>
    <row r="25" spans="1:78" s="348" customFormat="1" ht="13.5" customHeight="1">
      <c r="A25" s="235" t="str">
        <f>Leyendas!$C$2</f>
        <v>Bolivia</v>
      </c>
      <c r="B25" s="235">
        <f>Leyendas!$K$2</f>
        <v>2020</v>
      </c>
      <c r="C25" s="225">
        <v>18</v>
      </c>
      <c r="D25" s="344">
        <v>1</v>
      </c>
      <c r="E25" s="344">
        <v>0</v>
      </c>
      <c r="F25" s="344">
        <v>0</v>
      </c>
      <c r="G25" s="344">
        <v>0</v>
      </c>
      <c r="H25" s="344">
        <v>0</v>
      </c>
      <c r="I25" s="344">
        <v>4</v>
      </c>
      <c r="J25" s="345" t="s">
        <v>471</v>
      </c>
      <c r="K25" s="345">
        <v>5</v>
      </c>
      <c r="L25" s="346" t="s">
        <v>264</v>
      </c>
      <c r="M25" s="345" t="s">
        <v>471</v>
      </c>
      <c r="N25" s="345" t="s">
        <v>471</v>
      </c>
      <c r="O25" s="345">
        <v>1</v>
      </c>
      <c r="P25" s="345" t="s">
        <v>471</v>
      </c>
      <c r="Q25" s="351" t="s">
        <v>471</v>
      </c>
      <c r="R25" s="351" t="s">
        <v>471</v>
      </c>
      <c r="S25" s="345" t="s">
        <v>471</v>
      </c>
      <c r="T25" s="345">
        <v>1</v>
      </c>
      <c r="U25" s="347">
        <v>3</v>
      </c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372"/>
      <c r="AL25" s="372"/>
      <c r="AM25" s="233"/>
      <c r="AN25" s="233"/>
      <c r="AO25" s="233"/>
      <c r="AP25" s="233"/>
      <c r="AQ25" s="233"/>
      <c r="AR25" s="233"/>
      <c r="AS25" s="233"/>
      <c r="AT25" s="233"/>
      <c r="AU25" s="233"/>
      <c r="AV25" s="1"/>
      <c r="AW25" s="1"/>
      <c r="AX25" s="1"/>
      <c r="AY25" s="1"/>
      <c r="AZ25" s="1"/>
      <c r="BA25" s="1"/>
      <c r="BB25" s="1"/>
      <c r="BC25" s="1"/>
      <c r="BY25" s="354"/>
      <c r="BZ25" s="352">
        <f t="shared" si="1"/>
        <v>18</v>
      </c>
    </row>
    <row r="26" spans="1:78" s="348" customFormat="1" ht="13.5" customHeight="1">
      <c r="A26" s="235" t="str">
        <f>Leyendas!$C$2</f>
        <v>Bolivia</v>
      </c>
      <c r="B26" s="235">
        <f>Leyendas!$K$2</f>
        <v>2020</v>
      </c>
      <c r="C26" s="225">
        <v>19</v>
      </c>
      <c r="D26" s="344">
        <v>0</v>
      </c>
      <c r="E26" s="344">
        <v>0</v>
      </c>
      <c r="F26" s="344">
        <v>1</v>
      </c>
      <c r="G26" s="344">
        <v>0</v>
      </c>
      <c r="H26" s="344">
        <v>1</v>
      </c>
      <c r="I26" s="344">
        <v>2</v>
      </c>
      <c r="J26" s="345" t="s">
        <v>471</v>
      </c>
      <c r="K26" s="345">
        <v>4</v>
      </c>
      <c r="L26" s="346" t="s">
        <v>264</v>
      </c>
      <c r="M26" s="345">
        <v>1</v>
      </c>
      <c r="N26" s="345">
        <v>1</v>
      </c>
      <c r="O26" s="345" t="s">
        <v>471</v>
      </c>
      <c r="P26" s="345" t="s">
        <v>471</v>
      </c>
      <c r="Q26" s="351" t="s">
        <v>471</v>
      </c>
      <c r="R26" s="351" t="s">
        <v>471</v>
      </c>
      <c r="S26" s="345" t="s">
        <v>471</v>
      </c>
      <c r="T26" s="345" t="s">
        <v>471</v>
      </c>
      <c r="U26" s="347">
        <v>1</v>
      </c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372"/>
      <c r="AL26" s="372"/>
      <c r="AM26" s="233"/>
      <c r="AN26" s="233"/>
      <c r="AO26" s="233"/>
      <c r="AP26" s="233"/>
      <c r="AQ26" s="233"/>
      <c r="AR26" s="233"/>
      <c r="AS26" s="233"/>
      <c r="AT26" s="233"/>
      <c r="AU26" s="233"/>
      <c r="AV26" s="1"/>
      <c r="AW26" s="1"/>
      <c r="AX26" s="1"/>
      <c r="AY26" s="1"/>
      <c r="AZ26" s="1"/>
      <c r="BA26" s="1"/>
      <c r="BB26" s="1"/>
      <c r="BC26" s="1"/>
      <c r="BY26" s="352"/>
      <c r="BZ26" s="352">
        <f t="shared" si="1"/>
        <v>19</v>
      </c>
    </row>
    <row r="27" spans="1:78" s="348" customFormat="1" ht="13.5" customHeight="1">
      <c r="A27" s="235" t="str">
        <f>Leyendas!$C$2</f>
        <v>Bolivia</v>
      </c>
      <c r="B27" s="235">
        <f>Leyendas!$K$2</f>
        <v>2020</v>
      </c>
      <c r="C27" s="225">
        <v>20</v>
      </c>
      <c r="D27" s="344">
        <v>0</v>
      </c>
      <c r="E27" s="344">
        <v>0</v>
      </c>
      <c r="F27" s="344">
        <v>1</v>
      </c>
      <c r="G27" s="344">
        <v>0</v>
      </c>
      <c r="H27" s="344">
        <v>0</v>
      </c>
      <c r="I27" s="344">
        <v>4</v>
      </c>
      <c r="J27" s="345" t="s">
        <v>471</v>
      </c>
      <c r="K27" s="345">
        <v>5</v>
      </c>
      <c r="L27" s="346" t="s">
        <v>264</v>
      </c>
      <c r="M27" s="345" t="s">
        <v>471</v>
      </c>
      <c r="N27" s="345" t="s">
        <v>471</v>
      </c>
      <c r="O27" s="345" t="s">
        <v>471</v>
      </c>
      <c r="P27" s="345" t="s">
        <v>471</v>
      </c>
      <c r="Q27" s="351" t="s">
        <v>471</v>
      </c>
      <c r="R27" s="351" t="s">
        <v>471</v>
      </c>
      <c r="S27" s="345" t="s">
        <v>471</v>
      </c>
      <c r="T27" s="345" t="s">
        <v>471</v>
      </c>
      <c r="U27" s="347">
        <v>1</v>
      </c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372"/>
      <c r="AL27" s="372"/>
      <c r="AM27" s="233"/>
      <c r="AN27" s="233"/>
      <c r="AO27" s="233"/>
      <c r="AP27" s="233"/>
      <c r="AQ27" s="233"/>
      <c r="AR27" s="233"/>
      <c r="AS27" s="233"/>
      <c r="AT27" s="233"/>
      <c r="AU27" s="233"/>
      <c r="AV27" s="1"/>
      <c r="AW27" s="1"/>
      <c r="AX27" s="1"/>
      <c r="AY27" s="1"/>
      <c r="AZ27" s="1"/>
      <c r="BA27" s="1"/>
      <c r="BB27" s="1"/>
      <c r="BC27" s="1"/>
      <c r="BY27" s="352"/>
      <c r="BZ27" s="352">
        <f t="shared" si="1"/>
        <v>20</v>
      </c>
    </row>
    <row r="28" spans="1:78" s="348" customFormat="1" ht="13.5" customHeight="1">
      <c r="A28" s="235" t="str">
        <f>Leyendas!$C$2</f>
        <v>Bolivia</v>
      </c>
      <c r="B28" s="235">
        <f>Leyendas!$K$2</f>
        <v>2020</v>
      </c>
      <c r="C28" s="225">
        <v>21</v>
      </c>
      <c r="D28" s="344">
        <v>0</v>
      </c>
      <c r="E28" s="344">
        <v>0</v>
      </c>
      <c r="F28" s="344">
        <v>0</v>
      </c>
      <c r="G28" s="344">
        <v>0</v>
      </c>
      <c r="H28" s="344">
        <v>0</v>
      </c>
      <c r="I28" s="344">
        <v>9</v>
      </c>
      <c r="J28" s="345" t="s">
        <v>471</v>
      </c>
      <c r="K28" s="345">
        <v>9</v>
      </c>
      <c r="L28" s="346" t="s">
        <v>264</v>
      </c>
      <c r="M28" s="345">
        <v>1</v>
      </c>
      <c r="N28" s="345">
        <v>1</v>
      </c>
      <c r="O28" s="345" t="s">
        <v>471</v>
      </c>
      <c r="P28" s="345" t="s">
        <v>471</v>
      </c>
      <c r="Q28" s="351" t="s">
        <v>471</v>
      </c>
      <c r="R28" s="351" t="s">
        <v>471</v>
      </c>
      <c r="S28" s="345" t="s">
        <v>471</v>
      </c>
      <c r="T28" s="345" t="s">
        <v>471</v>
      </c>
      <c r="U28" s="347">
        <v>2</v>
      </c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372"/>
      <c r="AL28" s="372"/>
      <c r="AM28" s="233"/>
      <c r="AN28" s="233"/>
      <c r="AO28" s="233"/>
      <c r="AP28" s="233"/>
      <c r="AQ28" s="233"/>
      <c r="AR28" s="233"/>
      <c r="AS28" s="233"/>
      <c r="AT28" s="233"/>
      <c r="AU28" s="233"/>
      <c r="AV28" s="1"/>
      <c r="AW28" s="1"/>
      <c r="AX28" s="1"/>
      <c r="AY28" s="1"/>
      <c r="AZ28" s="1"/>
      <c r="BA28" s="1"/>
      <c r="BB28" s="1"/>
      <c r="BC28" s="1"/>
      <c r="BY28" s="352"/>
      <c r="BZ28" s="352">
        <f t="shared" si="1"/>
        <v>21</v>
      </c>
    </row>
    <row r="29" spans="1:78" s="348" customFormat="1" ht="13.5" customHeight="1">
      <c r="A29" s="235" t="str">
        <f>Leyendas!$C$2</f>
        <v>Bolivia</v>
      </c>
      <c r="B29" s="235">
        <f>Leyendas!$K$2</f>
        <v>2020</v>
      </c>
      <c r="C29" s="225">
        <v>22</v>
      </c>
      <c r="D29" s="344">
        <v>1</v>
      </c>
      <c r="E29" s="344">
        <v>0</v>
      </c>
      <c r="F29" s="344">
        <v>1</v>
      </c>
      <c r="G29" s="344">
        <v>0</v>
      </c>
      <c r="H29" s="344">
        <v>4</v>
      </c>
      <c r="I29" s="344">
        <v>6</v>
      </c>
      <c r="J29" s="345" t="s">
        <v>471</v>
      </c>
      <c r="K29" s="345">
        <v>12</v>
      </c>
      <c r="L29" s="346" t="s">
        <v>264</v>
      </c>
      <c r="M29" s="345">
        <v>3</v>
      </c>
      <c r="N29" s="345">
        <v>3</v>
      </c>
      <c r="O29" s="345" t="s">
        <v>471</v>
      </c>
      <c r="P29" s="345" t="s">
        <v>471</v>
      </c>
      <c r="Q29" s="351" t="s">
        <v>471</v>
      </c>
      <c r="R29" s="351" t="s">
        <v>471</v>
      </c>
      <c r="S29" s="345">
        <v>1</v>
      </c>
      <c r="T29" s="345" t="s">
        <v>471</v>
      </c>
      <c r="U29" s="347">
        <v>4</v>
      </c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H29" s="233"/>
      <c r="AI29" s="233"/>
      <c r="AJ29" s="233"/>
      <c r="AK29" s="372"/>
      <c r="AL29" s="372"/>
      <c r="AM29" s="233"/>
      <c r="AN29" s="233"/>
      <c r="AO29" s="233"/>
      <c r="AP29" s="233"/>
      <c r="AQ29" s="233"/>
      <c r="AR29" s="233"/>
      <c r="AS29" s="233"/>
      <c r="AT29" s="233"/>
      <c r="AU29" s="233"/>
      <c r="AV29" s="1"/>
      <c r="AW29" s="1"/>
      <c r="AX29" s="1"/>
      <c r="AY29" s="1"/>
      <c r="AZ29" s="1"/>
      <c r="BA29" s="1"/>
      <c r="BB29" s="1"/>
      <c r="BC29" s="1"/>
      <c r="BY29" s="352"/>
      <c r="BZ29" s="352">
        <f t="shared" si="1"/>
        <v>22</v>
      </c>
    </row>
    <row r="30" spans="1:78" s="348" customFormat="1" ht="13.5" customHeight="1">
      <c r="A30" s="235" t="str">
        <f>Leyendas!$C$2</f>
        <v>Bolivia</v>
      </c>
      <c r="B30" s="235">
        <f>Leyendas!$K$2</f>
        <v>2020</v>
      </c>
      <c r="C30" s="225">
        <v>23</v>
      </c>
      <c r="D30" s="344">
        <v>0</v>
      </c>
      <c r="E30" s="344">
        <v>0</v>
      </c>
      <c r="F30" s="344">
        <v>1</v>
      </c>
      <c r="G30" s="344">
        <v>1</v>
      </c>
      <c r="H30" s="344">
        <v>5</v>
      </c>
      <c r="I30" s="344">
        <v>9</v>
      </c>
      <c r="J30" s="345" t="s">
        <v>471</v>
      </c>
      <c r="K30" s="345">
        <v>16</v>
      </c>
      <c r="L30" s="346" t="s">
        <v>264</v>
      </c>
      <c r="M30" s="345">
        <v>3</v>
      </c>
      <c r="N30" s="345">
        <v>3</v>
      </c>
      <c r="O30" s="345" t="s">
        <v>471</v>
      </c>
      <c r="P30" s="345" t="s">
        <v>471</v>
      </c>
      <c r="Q30" s="351">
        <v>2</v>
      </c>
      <c r="R30" s="351" t="s">
        <v>471</v>
      </c>
      <c r="S30" s="345">
        <v>1</v>
      </c>
      <c r="T30" s="345" t="s">
        <v>471</v>
      </c>
      <c r="U30" s="347">
        <v>4</v>
      </c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H30" s="233"/>
      <c r="AI30" s="233"/>
      <c r="AJ30" s="233"/>
      <c r="AK30" s="372"/>
      <c r="AL30" s="372"/>
      <c r="AM30" s="233"/>
      <c r="AN30" s="233"/>
      <c r="AO30" s="233"/>
      <c r="AP30" s="233"/>
      <c r="AQ30" s="233"/>
      <c r="AR30" s="233"/>
      <c r="AS30" s="233"/>
      <c r="AT30" s="233"/>
      <c r="AU30" s="233"/>
      <c r="AV30" s="1"/>
      <c r="AW30" s="1"/>
      <c r="AX30" s="1"/>
      <c r="AY30" s="1"/>
      <c r="AZ30" s="1"/>
      <c r="BA30" s="1"/>
      <c r="BB30" s="1"/>
      <c r="BC30" s="1"/>
      <c r="BY30" s="352"/>
      <c r="BZ30" s="352">
        <f t="shared" si="1"/>
        <v>23</v>
      </c>
    </row>
    <row r="31" spans="1:78" s="348" customFormat="1" ht="13.5" customHeight="1">
      <c r="A31" s="235" t="str">
        <f>Leyendas!$C$2</f>
        <v>Bolivia</v>
      </c>
      <c r="B31" s="235">
        <f>Leyendas!$K$2</f>
        <v>2020</v>
      </c>
      <c r="C31" s="225">
        <v>24</v>
      </c>
      <c r="D31" s="344">
        <v>0</v>
      </c>
      <c r="E31" s="344">
        <v>0</v>
      </c>
      <c r="F31" s="344">
        <v>0</v>
      </c>
      <c r="G31" s="344">
        <v>1</v>
      </c>
      <c r="H31" s="344">
        <v>3</v>
      </c>
      <c r="I31" s="344">
        <v>8</v>
      </c>
      <c r="J31" s="345" t="s">
        <v>471</v>
      </c>
      <c r="K31" s="345">
        <v>12</v>
      </c>
      <c r="L31" s="346" t="s">
        <v>264</v>
      </c>
      <c r="M31" s="345">
        <v>2</v>
      </c>
      <c r="N31" s="345">
        <v>2</v>
      </c>
      <c r="O31" s="345">
        <v>1</v>
      </c>
      <c r="P31" s="345" t="s">
        <v>471</v>
      </c>
      <c r="Q31" s="351">
        <v>1</v>
      </c>
      <c r="R31" s="351">
        <v>2</v>
      </c>
      <c r="S31" s="345" t="s">
        <v>471</v>
      </c>
      <c r="T31" s="345">
        <v>1</v>
      </c>
      <c r="U31" s="347">
        <v>0</v>
      </c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H31" s="233"/>
      <c r="AI31" s="233"/>
      <c r="AJ31" s="233"/>
      <c r="AK31" s="372"/>
      <c r="AL31" s="372"/>
      <c r="AM31" s="233"/>
      <c r="AN31" s="233"/>
      <c r="AO31" s="233"/>
      <c r="AP31" s="233"/>
      <c r="AQ31" s="233"/>
      <c r="AR31" s="233"/>
      <c r="AS31" s="233"/>
      <c r="AT31" s="233"/>
      <c r="AU31" s="233"/>
      <c r="AV31" s="1"/>
      <c r="AW31" s="1"/>
      <c r="AX31" s="1"/>
      <c r="AY31" s="1"/>
      <c r="AZ31" s="1"/>
      <c r="BA31" s="1"/>
      <c r="BB31" s="1"/>
      <c r="BC31" s="1"/>
      <c r="BY31" s="352"/>
      <c r="BZ31" s="352">
        <f t="shared" si="1"/>
        <v>24</v>
      </c>
    </row>
    <row r="32" spans="1:78" s="348" customFormat="1" ht="13.5" customHeight="1">
      <c r="A32" s="235" t="str">
        <f>Leyendas!$C$2</f>
        <v>Bolivia</v>
      </c>
      <c r="B32" s="235">
        <f>Leyendas!$K$2</f>
        <v>2020</v>
      </c>
      <c r="C32" s="225">
        <v>25</v>
      </c>
      <c r="D32" s="344">
        <v>0</v>
      </c>
      <c r="E32" s="344">
        <v>0</v>
      </c>
      <c r="F32" s="344">
        <v>0</v>
      </c>
      <c r="G32" s="344">
        <v>1</v>
      </c>
      <c r="H32" s="344">
        <v>4</v>
      </c>
      <c r="I32" s="344">
        <v>4</v>
      </c>
      <c r="J32" s="345" t="s">
        <v>471</v>
      </c>
      <c r="K32" s="345">
        <v>9</v>
      </c>
      <c r="L32" s="346" t="s">
        <v>264</v>
      </c>
      <c r="M32" s="345">
        <v>5</v>
      </c>
      <c r="N32" s="345" t="s">
        <v>471</v>
      </c>
      <c r="O32" s="345" t="s">
        <v>471</v>
      </c>
      <c r="P32" s="345" t="s">
        <v>471</v>
      </c>
      <c r="Q32" s="351" t="s">
        <v>471</v>
      </c>
      <c r="R32" s="351">
        <v>1</v>
      </c>
      <c r="S32" s="345" t="s">
        <v>471</v>
      </c>
      <c r="T32" s="345" t="s">
        <v>471</v>
      </c>
      <c r="U32" s="347">
        <v>2</v>
      </c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3"/>
      <c r="AJ32" s="233"/>
      <c r="AK32" s="372"/>
      <c r="AL32" s="372"/>
      <c r="AM32" s="233"/>
      <c r="AN32" s="233"/>
      <c r="AO32" s="233"/>
      <c r="AP32" s="233"/>
      <c r="AQ32" s="233"/>
      <c r="AR32" s="233"/>
      <c r="AS32" s="233"/>
      <c r="AT32" s="233"/>
      <c r="AU32" s="233"/>
      <c r="AV32" s="1"/>
      <c r="AW32" s="1"/>
      <c r="AX32" s="1"/>
      <c r="AY32" s="1"/>
      <c r="AZ32" s="1"/>
      <c r="BA32" s="1"/>
      <c r="BB32" s="1"/>
      <c r="BC32" s="1"/>
      <c r="BY32" s="352"/>
      <c r="BZ32" s="352">
        <f t="shared" si="1"/>
        <v>25</v>
      </c>
    </row>
    <row r="33" spans="1:78" s="348" customFormat="1" ht="13.5" customHeight="1">
      <c r="A33" s="235" t="str">
        <f>Leyendas!$C$2</f>
        <v>Bolivia</v>
      </c>
      <c r="B33" s="235">
        <f>Leyendas!$K$2</f>
        <v>2020</v>
      </c>
      <c r="C33" s="225">
        <v>26</v>
      </c>
      <c r="D33" s="344">
        <v>0</v>
      </c>
      <c r="E33" s="344">
        <v>0</v>
      </c>
      <c r="F33" s="344">
        <v>0</v>
      </c>
      <c r="G33" s="344">
        <v>0</v>
      </c>
      <c r="H33" s="344">
        <v>0</v>
      </c>
      <c r="I33" s="344">
        <v>3</v>
      </c>
      <c r="J33" s="345" t="s">
        <v>471</v>
      </c>
      <c r="K33" s="345">
        <v>3</v>
      </c>
      <c r="L33" s="346" t="s">
        <v>264</v>
      </c>
      <c r="M33" s="345">
        <v>1</v>
      </c>
      <c r="N33" s="345">
        <v>1</v>
      </c>
      <c r="O33" s="345" t="s">
        <v>471</v>
      </c>
      <c r="P33" s="345" t="s">
        <v>471</v>
      </c>
      <c r="Q33" s="351" t="s">
        <v>471</v>
      </c>
      <c r="R33" s="351" t="s">
        <v>471</v>
      </c>
      <c r="S33" s="345" t="s">
        <v>471</v>
      </c>
      <c r="T33" s="345" t="s">
        <v>471</v>
      </c>
      <c r="U33" s="347">
        <v>1</v>
      </c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H33" s="233"/>
      <c r="AI33" s="233"/>
      <c r="AJ33" s="233"/>
      <c r="AK33" s="372"/>
      <c r="AL33" s="372"/>
      <c r="AM33" s="233"/>
      <c r="AN33" s="233"/>
      <c r="AO33" s="233"/>
      <c r="AP33" s="233"/>
      <c r="AQ33" s="233"/>
      <c r="AR33" s="233"/>
      <c r="AS33" s="233"/>
      <c r="AT33" s="233"/>
      <c r="AU33" s="233"/>
      <c r="AV33" s="1"/>
      <c r="AW33" s="1"/>
      <c r="AX33" s="1"/>
      <c r="AY33" s="1"/>
      <c r="AZ33" s="1"/>
      <c r="BA33" s="1"/>
      <c r="BB33" s="1"/>
      <c r="BC33" s="1"/>
      <c r="BY33" s="352"/>
      <c r="BZ33" s="352">
        <f t="shared" si="1"/>
        <v>26</v>
      </c>
    </row>
    <row r="34" spans="1:78" s="348" customFormat="1" ht="13.5" customHeight="1">
      <c r="A34" s="235" t="str">
        <f>Leyendas!$C$2</f>
        <v>Bolivia</v>
      </c>
      <c r="B34" s="235">
        <f>Leyendas!$K$2</f>
        <v>2020</v>
      </c>
      <c r="C34" s="225">
        <v>27</v>
      </c>
      <c r="D34" s="344">
        <v>0</v>
      </c>
      <c r="E34" s="344">
        <v>0</v>
      </c>
      <c r="F34" s="344">
        <v>0</v>
      </c>
      <c r="G34" s="344">
        <v>1</v>
      </c>
      <c r="H34" s="344">
        <v>0</v>
      </c>
      <c r="I34" s="344">
        <v>2</v>
      </c>
      <c r="J34" s="345" t="s">
        <v>471</v>
      </c>
      <c r="K34" s="345">
        <v>3</v>
      </c>
      <c r="L34" s="346" t="s">
        <v>264</v>
      </c>
      <c r="M34" s="345" t="s">
        <v>471</v>
      </c>
      <c r="N34" s="345">
        <v>1</v>
      </c>
      <c r="O34" s="345" t="s">
        <v>471</v>
      </c>
      <c r="P34" s="345">
        <v>1</v>
      </c>
      <c r="Q34" s="351" t="s">
        <v>471</v>
      </c>
      <c r="R34" s="351" t="s">
        <v>471</v>
      </c>
      <c r="S34" s="345" t="s">
        <v>471</v>
      </c>
      <c r="T34" s="345" t="s">
        <v>471</v>
      </c>
      <c r="U34" s="347">
        <v>1</v>
      </c>
      <c r="V34" s="233"/>
      <c r="W34" s="233"/>
      <c r="X34" s="233"/>
      <c r="Y34" s="233"/>
      <c r="Z34" s="233"/>
      <c r="AA34" s="233"/>
      <c r="AB34" s="233"/>
      <c r="AC34" s="233"/>
      <c r="AD34" s="233"/>
      <c r="AE34" s="233"/>
      <c r="AF34" s="233"/>
      <c r="AG34" s="233"/>
      <c r="AH34" s="233"/>
      <c r="AI34" s="233"/>
      <c r="AJ34" s="233"/>
      <c r="AK34" s="372"/>
      <c r="AL34" s="372"/>
      <c r="AM34" s="233"/>
      <c r="AN34" s="233"/>
      <c r="AO34" s="233"/>
      <c r="AP34" s="233"/>
      <c r="AQ34" s="233"/>
      <c r="AR34" s="233"/>
      <c r="AS34" s="233"/>
      <c r="AT34" s="233"/>
      <c r="AU34" s="233"/>
      <c r="AV34" s="1"/>
      <c r="AW34" s="1"/>
      <c r="AX34" s="1"/>
      <c r="AY34" s="1"/>
      <c r="AZ34" s="1"/>
      <c r="BA34" s="1"/>
      <c r="BB34" s="1"/>
      <c r="BC34" s="1"/>
      <c r="BY34" s="352"/>
      <c r="BZ34" s="352">
        <f t="shared" si="1"/>
        <v>27</v>
      </c>
    </row>
    <row r="35" spans="1:78" s="348" customFormat="1" ht="13.5" customHeight="1">
      <c r="A35" s="235" t="str">
        <f>Leyendas!$C$2</f>
        <v>Bolivia</v>
      </c>
      <c r="B35" s="235">
        <f>Leyendas!$K$2</f>
        <v>2020</v>
      </c>
      <c r="C35" s="225">
        <v>28</v>
      </c>
      <c r="D35" s="344">
        <v>0</v>
      </c>
      <c r="E35" s="344">
        <v>0</v>
      </c>
      <c r="F35" s="344">
        <v>1</v>
      </c>
      <c r="G35" s="344">
        <v>0</v>
      </c>
      <c r="H35" s="344">
        <v>1</v>
      </c>
      <c r="I35" s="344">
        <v>2</v>
      </c>
      <c r="J35" s="345" t="s">
        <v>471</v>
      </c>
      <c r="K35" s="345">
        <v>4</v>
      </c>
      <c r="L35" s="346" t="s">
        <v>264</v>
      </c>
      <c r="M35" s="345">
        <v>1</v>
      </c>
      <c r="N35" s="345" t="s">
        <v>471</v>
      </c>
      <c r="O35" s="345" t="s">
        <v>471</v>
      </c>
      <c r="P35" s="345" t="s">
        <v>471</v>
      </c>
      <c r="Q35" s="351" t="s">
        <v>471</v>
      </c>
      <c r="R35" s="351" t="s">
        <v>471</v>
      </c>
      <c r="S35" s="345">
        <v>1</v>
      </c>
      <c r="T35" s="345" t="s">
        <v>471</v>
      </c>
      <c r="U35" s="347">
        <v>1</v>
      </c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372"/>
      <c r="AL35" s="372"/>
      <c r="AM35" s="233"/>
      <c r="AN35" s="233"/>
      <c r="AO35" s="233"/>
      <c r="AP35" s="233"/>
      <c r="AQ35" s="233"/>
      <c r="AR35" s="233"/>
      <c r="AS35" s="233"/>
      <c r="AT35" s="233"/>
      <c r="AU35" s="233"/>
      <c r="AV35" s="1"/>
      <c r="AW35" s="1"/>
      <c r="AX35" s="1"/>
      <c r="AY35" s="1"/>
      <c r="AZ35" s="1"/>
      <c r="BA35" s="1"/>
      <c r="BB35" s="1"/>
      <c r="BC35" s="1"/>
      <c r="BY35" s="352"/>
      <c r="BZ35" s="352">
        <f t="shared" si="1"/>
        <v>28</v>
      </c>
    </row>
    <row r="36" spans="1:78" s="348" customFormat="1" ht="13.5" customHeight="1">
      <c r="A36" s="235" t="str">
        <f>Leyendas!$C$2</f>
        <v>Bolivia</v>
      </c>
      <c r="B36" s="235">
        <f>Leyendas!$K$2</f>
        <v>2020</v>
      </c>
      <c r="C36" s="225">
        <v>29</v>
      </c>
      <c r="D36" s="226"/>
      <c r="E36" s="226"/>
      <c r="F36" s="226"/>
      <c r="G36" s="226"/>
      <c r="H36" s="226"/>
      <c r="I36" s="226"/>
      <c r="J36" s="227"/>
      <c r="K36" s="227"/>
      <c r="L36" s="228"/>
      <c r="M36" s="229"/>
      <c r="N36" s="227"/>
      <c r="O36" s="227"/>
      <c r="P36" s="227"/>
      <c r="Q36" s="355"/>
      <c r="R36" s="355"/>
      <c r="S36" s="229"/>
      <c r="T36" s="229"/>
      <c r="U36" s="349"/>
      <c r="V36" s="233"/>
      <c r="W36" s="233"/>
      <c r="X36" s="233"/>
      <c r="Y36" s="233"/>
      <c r="Z36" s="233"/>
      <c r="AA36" s="233"/>
      <c r="AB36" s="233"/>
      <c r="AC36" s="233"/>
      <c r="AD36" s="233"/>
      <c r="AE36" s="233"/>
      <c r="AF36" s="233"/>
      <c r="AG36" s="233"/>
      <c r="AH36" s="233"/>
      <c r="AI36" s="233"/>
      <c r="AJ36" s="233"/>
      <c r="AK36" s="372"/>
      <c r="AL36" s="372"/>
      <c r="AM36" s="233"/>
      <c r="AN36" s="233"/>
      <c r="AO36" s="233"/>
      <c r="AP36" s="233"/>
      <c r="AQ36" s="233"/>
      <c r="AR36" s="233"/>
      <c r="AS36" s="233"/>
      <c r="AT36" s="233"/>
      <c r="AU36" s="233"/>
      <c r="AV36" s="1"/>
      <c r="AW36" s="1"/>
      <c r="AX36" s="1"/>
      <c r="AY36" s="1"/>
      <c r="AZ36" s="1"/>
      <c r="BA36" s="1"/>
      <c r="BB36" s="1"/>
      <c r="BC36" s="1"/>
      <c r="BY36" s="352"/>
      <c r="BZ36" s="352">
        <f t="shared" si="1"/>
        <v>29</v>
      </c>
    </row>
    <row r="37" spans="1:78" s="348" customFormat="1" ht="13.5" customHeight="1">
      <c r="A37" s="235" t="str">
        <f>Leyendas!$C$2</f>
        <v>Bolivia</v>
      </c>
      <c r="B37" s="235">
        <f>Leyendas!$K$2</f>
        <v>2020</v>
      </c>
      <c r="C37" s="225">
        <v>30</v>
      </c>
      <c r="D37" s="226"/>
      <c r="E37" s="226"/>
      <c r="F37" s="226"/>
      <c r="G37" s="226"/>
      <c r="H37" s="226"/>
      <c r="I37" s="226"/>
      <c r="J37" s="227"/>
      <c r="K37" s="227"/>
      <c r="L37" s="228"/>
      <c r="M37" s="229"/>
      <c r="N37" s="227"/>
      <c r="O37" s="227"/>
      <c r="P37" s="227"/>
      <c r="Q37" s="355"/>
      <c r="R37" s="355"/>
      <c r="S37" s="229"/>
      <c r="T37" s="229"/>
      <c r="U37" s="349"/>
      <c r="V37" s="233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H37" s="233"/>
      <c r="AI37" s="233"/>
      <c r="AJ37" s="233"/>
      <c r="AK37" s="372"/>
      <c r="AL37" s="372"/>
      <c r="AM37" s="233"/>
      <c r="AN37" s="233"/>
      <c r="AO37" s="233"/>
      <c r="AP37" s="233"/>
      <c r="AQ37" s="233"/>
      <c r="AR37" s="233"/>
      <c r="AS37" s="233"/>
      <c r="AT37" s="233"/>
      <c r="AU37" s="233"/>
      <c r="AV37" s="1"/>
      <c r="AW37" s="1"/>
      <c r="AX37" s="1"/>
      <c r="AY37" s="1"/>
      <c r="AZ37" s="1"/>
      <c r="BA37" s="1"/>
      <c r="BB37" s="1"/>
      <c r="BC37" s="1"/>
      <c r="BY37" s="352"/>
      <c r="BZ37" s="352">
        <f t="shared" si="1"/>
        <v>30</v>
      </c>
    </row>
    <row r="38" spans="1:78" s="348" customFormat="1" ht="13.5" customHeight="1">
      <c r="A38" s="235" t="str">
        <f>Leyendas!$C$2</f>
        <v>Bolivia</v>
      </c>
      <c r="B38" s="235">
        <f>Leyendas!$K$2</f>
        <v>2020</v>
      </c>
      <c r="C38" s="225">
        <v>31</v>
      </c>
      <c r="D38" s="226"/>
      <c r="E38" s="226"/>
      <c r="F38" s="226"/>
      <c r="G38" s="226"/>
      <c r="H38" s="226"/>
      <c r="I38" s="226"/>
      <c r="J38" s="227"/>
      <c r="K38" s="227"/>
      <c r="L38" s="228"/>
      <c r="M38" s="229"/>
      <c r="N38" s="227"/>
      <c r="O38" s="227"/>
      <c r="P38" s="227"/>
      <c r="Q38" s="355"/>
      <c r="R38" s="355"/>
      <c r="S38" s="229"/>
      <c r="T38" s="229"/>
      <c r="U38" s="349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3"/>
      <c r="AJ38" s="233"/>
      <c r="AK38" s="372"/>
      <c r="AL38" s="372"/>
      <c r="AM38" s="233"/>
      <c r="AN38" s="233"/>
      <c r="AO38" s="233"/>
      <c r="AP38" s="233"/>
      <c r="AQ38" s="233"/>
      <c r="AR38" s="233"/>
      <c r="AS38" s="233"/>
      <c r="AT38" s="233"/>
      <c r="AU38" s="233"/>
      <c r="AV38" s="1"/>
      <c r="AW38" s="1"/>
      <c r="AX38" s="1"/>
      <c r="AY38" s="1"/>
      <c r="AZ38" s="1"/>
      <c r="BA38" s="1"/>
      <c r="BB38" s="1"/>
      <c r="BC38" s="1"/>
      <c r="BY38" s="352"/>
      <c r="BZ38" s="352">
        <f t="shared" si="1"/>
        <v>31</v>
      </c>
    </row>
    <row r="39" spans="1:78" s="348" customFormat="1" ht="13.5" customHeight="1">
      <c r="A39" s="235" t="str">
        <f>Leyendas!$C$2</f>
        <v>Bolivia</v>
      </c>
      <c r="B39" s="235">
        <f>Leyendas!$K$2</f>
        <v>2020</v>
      </c>
      <c r="C39" s="225">
        <v>32</v>
      </c>
      <c r="D39" s="226"/>
      <c r="E39" s="226"/>
      <c r="F39" s="226"/>
      <c r="G39" s="226"/>
      <c r="H39" s="226"/>
      <c r="I39" s="226"/>
      <c r="J39" s="227"/>
      <c r="K39" s="227"/>
      <c r="L39" s="228"/>
      <c r="M39" s="229"/>
      <c r="N39" s="227"/>
      <c r="O39" s="227"/>
      <c r="P39" s="227"/>
      <c r="Q39" s="355"/>
      <c r="R39" s="355"/>
      <c r="S39" s="229"/>
      <c r="T39" s="229"/>
      <c r="U39" s="349"/>
      <c r="V39" s="233"/>
      <c r="W39" s="233"/>
      <c r="X39" s="233"/>
      <c r="Y39" s="233"/>
      <c r="Z39" s="233"/>
      <c r="AA39" s="233"/>
      <c r="AB39" s="233"/>
      <c r="AC39" s="233"/>
      <c r="AD39" s="233"/>
      <c r="AE39" s="233"/>
      <c r="AF39" s="233"/>
      <c r="AG39" s="233"/>
      <c r="AH39" s="233"/>
      <c r="AI39" s="233"/>
      <c r="AJ39" s="233"/>
      <c r="AK39" s="372"/>
      <c r="AL39" s="372"/>
      <c r="AM39" s="233"/>
      <c r="AN39" s="233"/>
      <c r="AO39" s="233"/>
      <c r="AP39" s="233"/>
      <c r="AQ39" s="233"/>
      <c r="AR39" s="233"/>
      <c r="AS39" s="233"/>
      <c r="AT39" s="233"/>
      <c r="AU39" s="233"/>
      <c r="AV39" s="1"/>
      <c r="AW39" s="1"/>
      <c r="AX39" s="1"/>
      <c r="AY39" s="1"/>
      <c r="AZ39" s="1"/>
      <c r="BA39" s="1"/>
      <c r="BB39" s="1"/>
      <c r="BC39" s="1"/>
      <c r="BY39" s="352"/>
      <c r="BZ39" s="352">
        <f t="shared" si="1"/>
        <v>32</v>
      </c>
    </row>
    <row r="40" spans="1:78" s="348" customFormat="1" ht="13.5" customHeight="1">
      <c r="A40" s="235" t="str">
        <f>Leyendas!$C$2</f>
        <v>Bolivia</v>
      </c>
      <c r="B40" s="235">
        <f>Leyendas!$K$2</f>
        <v>2020</v>
      </c>
      <c r="C40" s="225">
        <v>33</v>
      </c>
      <c r="D40" s="226"/>
      <c r="E40" s="226"/>
      <c r="F40" s="226"/>
      <c r="G40" s="226"/>
      <c r="H40" s="226"/>
      <c r="I40" s="226"/>
      <c r="J40" s="227"/>
      <c r="K40" s="227"/>
      <c r="L40" s="228"/>
      <c r="M40" s="229"/>
      <c r="N40" s="227"/>
      <c r="O40" s="227"/>
      <c r="P40" s="227"/>
      <c r="Q40" s="355"/>
      <c r="R40" s="355"/>
      <c r="S40" s="229"/>
      <c r="T40" s="229"/>
      <c r="U40" s="349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233"/>
      <c r="AK40" s="372"/>
      <c r="AL40" s="372"/>
      <c r="AM40" s="233"/>
      <c r="AN40" s="233"/>
      <c r="AO40" s="233"/>
      <c r="AP40" s="233"/>
      <c r="AQ40" s="233"/>
      <c r="AR40" s="233"/>
      <c r="AS40" s="233"/>
      <c r="AT40" s="233"/>
      <c r="AU40" s="233"/>
      <c r="AV40" s="1"/>
      <c r="AW40" s="1"/>
      <c r="AX40" s="1"/>
      <c r="AY40" s="1"/>
      <c r="AZ40" s="1"/>
      <c r="BA40" s="1"/>
      <c r="BB40" s="1"/>
      <c r="BC40" s="1"/>
      <c r="BY40" s="352"/>
      <c r="BZ40" s="352">
        <f t="shared" si="1"/>
        <v>33</v>
      </c>
    </row>
    <row r="41" spans="1:78" s="348" customFormat="1" ht="13.5" customHeight="1">
      <c r="A41" s="235" t="str">
        <f>Leyendas!$C$2</f>
        <v>Bolivia</v>
      </c>
      <c r="B41" s="235">
        <f>Leyendas!$K$2</f>
        <v>2020</v>
      </c>
      <c r="C41" s="225">
        <v>34</v>
      </c>
      <c r="D41" s="226"/>
      <c r="E41" s="226"/>
      <c r="F41" s="226"/>
      <c r="G41" s="226"/>
      <c r="H41" s="226"/>
      <c r="I41" s="226"/>
      <c r="J41" s="227"/>
      <c r="K41" s="227"/>
      <c r="L41" s="228"/>
      <c r="M41" s="229"/>
      <c r="N41" s="227"/>
      <c r="O41" s="227"/>
      <c r="P41" s="227"/>
      <c r="Q41" s="355"/>
      <c r="R41" s="355"/>
      <c r="S41" s="229"/>
      <c r="T41" s="229"/>
      <c r="U41" s="349"/>
      <c r="V41" s="233"/>
      <c r="W41" s="233"/>
      <c r="X41" s="233"/>
      <c r="Y41" s="233"/>
      <c r="Z41" s="233"/>
      <c r="AA41" s="233"/>
      <c r="AB41" s="233"/>
      <c r="AC41" s="233"/>
      <c r="AD41" s="233"/>
      <c r="AE41" s="233"/>
      <c r="AF41" s="233"/>
      <c r="AG41" s="233"/>
      <c r="AH41" s="233"/>
      <c r="AI41" s="233"/>
      <c r="AJ41" s="233"/>
      <c r="AK41" s="372"/>
      <c r="AL41" s="372"/>
      <c r="AM41" s="233"/>
      <c r="AN41" s="233"/>
      <c r="AO41" s="233"/>
      <c r="AP41" s="233"/>
      <c r="AQ41" s="233"/>
      <c r="AR41" s="233"/>
      <c r="AS41" s="233"/>
      <c r="AT41" s="233"/>
      <c r="AU41" s="233"/>
      <c r="AV41" s="1"/>
      <c r="AW41" s="1"/>
      <c r="AX41" s="1"/>
      <c r="AY41" s="1"/>
      <c r="AZ41" s="1"/>
      <c r="BA41" s="1"/>
      <c r="BB41" s="1"/>
      <c r="BC41" s="1"/>
      <c r="BY41" s="352"/>
      <c r="BZ41" s="352">
        <f t="shared" si="1"/>
        <v>34</v>
      </c>
    </row>
    <row r="42" spans="1:78" s="348" customFormat="1" ht="13.5" customHeight="1">
      <c r="A42" s="235" t="str">
        <f>Leyendas!$C$2</f>
        <v>Bolivia</v>
      </c>
      <c r="B42" s="235">
        <f>Leyendas!$K$2</f>
        <v>2020</v>
      </c>
      <c r="C42" s="225">
        <v>35</v>
      </c>
      <c r="D42" s="226"/>
      <c r="E42" s="226"/>
      <c r="F42" s="226"/>
      <c r="G42" s="226"/>
      <c r="H42" s="226"/>
      <c r="I42" s="226"/>
      <c r="J42" s="227"/>
      <c r="K42" s="227"/>
      <c r="L42" s="228"/>
      <c r="M42" s="229"/>
      <c r="N42" s="227"/>
      <c r="O42" s="227"/>
      <c r="P42" s="227"/>
      <c r="Q42" s="355"/>
      <c r="R42" s="355"/>
      <c r="S42" s="229"/>
      <c r="T42" s="229"/>
      <c r="U42" s="349"/>
      <c r="V42" s="233"/>
      <c r="W42" s="233"/>
      <c r="X42" s="233"/>
      <c r="Y42" s="233"/>
      <c r="Z42" s="233"/>
      <c r="AA42" s="233"/>
      <c r="AB42" s="233"/>
      <c r="AC42" s="233"/>
      <c r="AD42" s="233"/>
      <c r="AE42" s="233"/>
      <c r="AF42" s="233"/>
      <c r="AG42" s="233"/>
      <c r="AH42" s="233"/>
      <c r="AI42" s="233"/>
      <c r="AJ42" s="233"/>
      <c r="AK42" s="372"/>
      <c r="AL42" s="372"/>
      <c r="AM42" s="233"/>
      <c r="AN42" s="233"/>
      <c r="AO42" s="233"/>
      <c r="AP42" s="233"/>
      <c r="AQ42" s="233"/>
      <c r="AR42" s="233"/>
      <c r="AS42" s="233"/>
      <c r="AT42" s="233"/>
      <c r="AU42" s="233"/>
      <c r="AV42" s="1"/>
      <c r="AW42" s="1"/>
      <c r="AX42" s="1"/>
      <c r="AY42" s="1"/>
      <c r="AZ42" s="1"/>
      <c r="BA42" s="1"/>
      <c r="BB42" s="1"/>
      <c r="BC42" s="1"/>
      <c r="BY42" s="352"/>
      <c r="BZ42" s="352">
        <f t="shared" si="1"/>
        <v>35</v>
      </c>
    </row>
    <row r="43" spans="1:78" s="348" customFormat="1" ht="13.5" customHeight="1">
      <c r="A43" s="235" t="str">
        <f>Leyendas!$C$2</f>
        <v>Bolivia</v>
      </c>
      <c r="B43" s="235">
        <f>Leyendas!$K$2</f>
        <v>2020</v>
      </c>
      <c r="C43" s="225">
        <v>36</v>
      </c>
      <c r="D43" s="226"/>
      <c r="E43" s="226"/>
      <c r="F43" s="226"/>
      <c r="G43" s="226"/>
      <c r="H43" s="226"/>
      <c r="I43" s="226"/>
      <c r="J43" s="227"/>
      <c r="K43" s="227"/>
      <c r="L43" s="228"/>
      <c r="M43" s="229"/>
      <c r="N43" s="227"/>
      <c r="O43" s="227"/>
      <c r="P43" s="227"/>
      <c r="Q43" s="355"/>
      <c r="R43" s="355"/>
      <c r="S43" s="229"/>
      <c r="T43" s="229"/>
      <c r="U43" s="349"/>
      <c r="V43" s="233"/>
      <c r="W43" s="233"/>
      <c r="X43" s="233"/>
      <c r="Y43" s="233"/>
      <c r="Z43" s="233"/>
      <c r="AA43" s="233"/>
      <c r="AB43" s="233"/>
      <c r="AC43" s="233"/>
      <c r="AD43" s="233"/>
      <c r="AE43" s="233"/>
      <c r="AF43" s="233"/>
      <c r="AG43" s="233"/>
      <c r="AH43" s="233"/>
      <c r="AI43" s="233"/>
      <c r="AJ43" s="233"/>
      <c r="AK43" s="372"/>
      <c r="AL43" s="372"/>
      <c r="AM43" s="233"/>
      <c r="AN43" s="233"/>
      <c r="AO43" s="233"/>
      <c r="AP43" s="233"/>
      <c r="AQ43" s="233"/>
      <c r="AR43" s="233"/>
      <c r="AS43" s="233"/>
      <c r="AT43" s="233"/>
      <c r="AU43" s="233"/>
      <c r="AV43" s="1"/>
      <c r="AW43" s="1"/>
      <c r="AX43" s="1"/>
      <c r="AY43" s="1"/>
      <c r="AZ43" s="1"/>
      <c r="BA43" s="1"/>
      <c r="BB43" s="1"/>
      <c r="BC43" s="1"/>
      <c r="BY43" s="352"/>
      <c r="BZ43" s="352">
        <f t="shared" si="1"/>
        <v>36</v>
      </c>
    </row>
    <row r="44" spans="1:78" s="348" customFormat="1" ht="13.5" customHeight="1">
      <c r="A44" s="235" t="str">
        <f>Leyendas!$C$2</f>
        <v>Bolivia</v>
      </c>
      <c r="B44" s="235">
        <f>Leyendas!$K$2</f>
        <v>2020</v>
      </c>
      <c r="C44" s="225">
        <v>37</v>
      </c>
      <c r="D44" s="226"/>
      <c r="E44" s="226"/>
      <c r="F44" s="226"/>
      <c r="G44" s="226"/>
      <c r="H44" s="226"/>
      <c r="I44" s="226"/>
      <c r="J44" s="227"/>
      <c r="K44" s="227"/>
      <c r="L44" s="228"/>
      <c r="M44" s="229"/>
      <c r="N44" s="227"/>
      <c r="O44" s="227"/>
      <c r="P44" s="227"/>
      <c r="Q44" s="355"/>
      <c r="R44" s="355"/>
      <c r="S44" s="229"/>
      <c r="T44" s="229"/>
      <c r="U44" s="349"/>
      <c r="V44" s="233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  <c r="AG44" s="233"/>
      <c r="AH44" s="233"/>
      <c r="AI44" s="233"/>
      <c r="AJ44" s="233"/>
      <c r="AK44" s="372"/>
      <c r="AL44" s="372"/>
      <c r="AM44" s="233"/>
      <c r="AN44" s="233"/>
      <c r="AO44" s="233"/>
      <c r="AP44" s="233"/>
      <c r="AQ44" s="233"/>
      <c r="AR44" s="233"/>
      <c r="AS44" s="233"/>
      <c r="AT44" s="233"/>
      <c r="AU44" s="233"/>
      <c r="AV44" s="1"/>
      <c r="AW44" s="1"/>
      <c r="AX44" s="1"/>
      <c r="AY44" s="1"/>
      <c r="AZ44" s="1"/>
      <c r="BA44" s="1"/>
      <c r="BB44" s="1"/>
      <c r="BC44" s="1"/>
      <c r="BY44" s="352"/>
      <c r="BZ44" s="352">
        <f t="shared" si="1"/>
        <v>37</v>
      </c>
    </row>
    <row r="45" spans="1:78" s="348" customFormat="1" ht="13.5" customHeight="1">
      <c r="A45" s="235" t="str">
        <f>Leyendas!$C$2</f>
        <v>Bolivia</v>
      </c>
      <c r="B45" s="235">
        <f>Leyendas!$K$2</f>
        <v>2020</v>
      </c>
      <c r="C45" s="225">
        <v>38</v>
      </c>
      <c r="D45" s="226"/>
      <c r="E45" s="226"/>
      <c r="F45" s="226"/>
      <c r="G45" s="226"/>
      <c r="H45" s="226"/>
      <c r="I45" s="226"/>
      <c r="J45" s="227"/>
      <c r="K45" s="227"/>
      <c r="L45" s="228"/>
      <c r="M45" s="229"/>
      <c r="N45" s="227"/>
      <c r="O45" s="227"/>
      <c r="P45" s="227"/>
      <c r="Q45" s="355"/>
      <c r="R45" s="355"/>
      <c r="S45" s="229"/>
      <c r="T45" s="229"/>
      <c r="U45" s="349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H45" s="233"/>
      <c r="AI45" s="233"/>
      <c r="AJ45" s="233"/>
      <c r="AK45" s="372"/>
      <c r="AL45" s="372"/>
      <c r="AM45" s="233"/>
      <c r="AN45" s="233"/>
      <c r="AO45" s="233"/>
      <c r="AP45" s="233"/>
      <c r="AQ45" s="233"/>
      <c r="AR45" s="233"/>
      <c r="AS45" s="233"/>
      <c r="AT45" s="233"/>
      <c r="AU45" s="233"/>
      <c r="AV45" s="1"/>
      <c r="AW45" s="1"/>
      <c r="AX45" s="1"/>
      <c r="AY45" s="1"/>
      <c r="AZ45" s="1"/>
      <c r="BA45" s="1"/>
      <c r="BB45" s="1"/>
      <c r="BC45" s="1"/>
      <c r="BY45" s="352"/>
      <c r="BZ45" s="352">
        <f t="shared" si="1"/>
        <v>38</v>
      </c>
    </row>
    <row r="46" spans="1:78" s="348" customFormat="1" ht="13.5" customHeight="1">
      <c r="A46" s="235" t="str">
        <f>Leyendas!$C$2</f>
        <v>Bolivia</v>
      </c>
      <c r="B46" s="235">
        <f>Leyendas!$K$2</f>
        <v>2020</v>
      </c>
      <c r="C46" s="225">
        <v>39</v>
      </c>
      <c r="D46" s="226"/>
      <c r="E46" s="226"/>
      <c r="F46" s="226"/>
      <c r="G46" s="226"/>
      <c r="H46" s="226"/>
      <c r="I46" s="226"/>
      <c r="J46" s="227"/>
      <c r="K46" s="227"/>
      <c r="L46" s="228"/>
      <c r="M46" s="229"/>
      <c r="N46" s="227"/>
      <c r="O46" s="227"/>
      <c r="P46" s="227"/>
      <c r="Q46" s="355"/>
      <c r="R46" s="355"/>
      <c r="S46" s="229"/>
      <c r="T46" s="229"/>
      <c r="U46" s="349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372"/>
      <c r="AL46" s="372"/>
      <c r="AM46" s="233"/>
      <c r="AN46" s="233"/>
      <c r="AO46" s="233"/>
      <c r="AP46" s="233"/>
      <c r="AQ46" s="233"/>
      <c r="AR46" s="233"/>
      <c r="AS46" s="233"/>
      <c r="AT46" s="233"/>
      <c r="AU46" s="233"/>
      <c r="AV46" s="1"/>
      <c r="AW46" s="1"/>
      <c r="AX46" s="1"/>
      <c r="AY46" s="1"/>
      <c r="AZ46" s="1"/>
      <c r="BA46" s="1"/>
      <c r="BB46" s="1"/>
      <c r="BC46" s="1"/>
      <c r="BY46" s="352"/>
      <c r="BZ46" s="352">
        <f t="shared" si="1"/>
        <v>39</v>
      </c>
    </row>
    <row r="47" spans="1:78" s="348" customFormat="1" ht="13.5" customHeight="1">
      <c r="A47" s="235" t="str">
        <f>Leyendas!$C$2</f>
        <v>Bolivia</v>
      </c>
      <c r="B47" s="235">
        <f>Leyendas!$K$2</f>
        <v>2020</v>
      </c>
      <c r="C47" s="225">
        <v>40</v>
      </c>
      <c r="D47" s="230"/>
      <c r="E47" s="230"/>
      <c r="F47" s="230"/>
      <c r="G47" s="230"/>
      <c r="H47" s="230"/>
      <c r="I47" s="230"/>
      <c r="J47" s="231"/>
      <c r="K47" s="231"/>
      <c r="L47" s="232"/>
      <c r="M47" s="233"/>
      <c r="N47" s="231"/>
      <c r="O47" s="231"/>
      <c r="P47" s="231"/>
      <c r="Q47" s="355"/>
      <c r="R47" s="355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  <c r="AI47" s="233"/>
      <c r="AJ47" s="233"/>
      <c r="AK47" s="372"/>
      <c r="AL47" s="372"/>
      <c r="AM47" s="233"/>
      <c r="AN47" s="233"/>
      <c r="AO47" s="233"/>
      <c r="AP47" s="233"/>
      <c r="AQ47" s="233"/>
      <c r="AR47" s="233"/>
      <c r="AS47" s="233"/>
      <c r="AT47" s="233"/>
      <c r="AU47" s="233"/>
      <c r="AV47" s="1"/>
      <c r="AW47" s="1"/>
      <c r="AX47" s="1"/>
      <c r="AY47" s="1"/>
      <c r="AZ47" s="1"/>
      <c r="BA47" s="1"/>
      <c r="BB47" s="1"/>
      <c r="BC47" s="1"/>
      <c r="BY47" s="352"/>
      <c r="BZ47" s="352">
        <f t="shared" si="1"/>
        <v>40</v>
      </c>
    </row>
    <row r="48" spans="1:78" s="348" customFormat="1" ht="13.5" customHeight="1">
      <c r="A48" s="235" t="str">
        <f>Leyendas!$C$2</f>
        <v>Bolivia</v>
      </c>
      <c r="B48" s="235">
        <f>Leyendas!$K$2</f>
        <v>2020</v>
      </c>
      <c r="C48" s="225">
        <v>41</v>
      </c>
      <c r="D48" s="226"/>
      <c r="E48" s="226"/>
      <c r="F48" s="226"/>
      <c r="G48" s="226"/>
      <c r="H48" s="226"/>
      <c r="I48" s="226"/>
      <c r="J48" s="227"/>
      <c r="K48" s="227"/>
      <c r="L48" s="228"/>
      <c r="M48" s="229"/>
      <c r="N48" s="227"/>
      <c r="O48" s="227"/>
      <c r="P48" s="227"/>
      <c r="Q48" s="355"/>
      <c r="R48" s="355"/>
      <c r="S48" s="229"/>
      <c r="T48" s="229"/>
      <c r="U48" s="349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33"/>
      <c r="AK48" s="372"/>
      <c r="AL48" s="372"/>
      <c r="AM48" s="233"/>
      <c r="AN48" s="233"/>
      <c r="AO48" s="233"/>
      <c r="AP48" s="233"/>
      <c r="AQ48" s="233"/>
      <c r="AR48" s="233"/>
      <c r="AS48" s="233"/>
      <c r="AT48" s="233"/>
      <c r="AU48" s="233"/>
      <c r="AV48" s="1"/>
      <c r="AW48" s="1"/>
      <c r="AX48" s="1"/>
      <c r="AY48" s="1"/>
      <c r="AZ48" s="1"/>
      <c r="BA48" s="1"/>
      <c r="BB48" s="1"/>
      <c r="BC48" s="1"/>
      <c r="BY48" s="352"/>
      <c r="BZ48" s="352">
        <f t="shared" si="1"/>
        <v>41</v>
      </c>
    </row>
    <row r="49" spans="1:78" s="348" customFormat="1" ht="13.5" customHeight="1">
      <c r="A49" s="235" t="str">
        <f>Leyendas!$C$2</f>
        <v>Bolivia</v>
      </c>
      <c r="B49" s="235">
        <f>Leyendas!$K$2</f>
        <v>2020</v>
      </c>
      <c r="C49" s="225">
        <v>42</v>
      </c>
      <c r="D49" s="226"/>
      <c r="E49" s="226"/>
      <c r="F49" s="226"/>
      <c r="G49" s="226"/>
      <c r="H49" s="226"/>
      <c r="I49" s="226"/>
      <c r="J49" s="227"/>
      <c r="K49" s="227"/>
      <c r="L49" s="228"/>
      <c r="M49" s="229"/>
      <c r="N49" s="227"/>
      <c r="O49" s="227"/>
      <c r="P49" s="227"/>
      <c r="Q49" s="355"/>
      <c r="R49" s="355"/>
      <c r="S49" s="229"/>
      <c r="T49" s="229"/>
      <c r="U49" s="349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3"/>
      <c r="AK49" s="372"/>
      <c r="AL49" s="372"/>
      <c r="AM49" s="233"/>
      <c r="AN49" s="233"/>
      <c r="AO49" s="233"/>
      <c r="AP49" s="233"/>
      <c r="AQ49" s="233"/>
      <c r="AR49" s="233"/>
      <c r="AS49" s="233"/>
      <c r="AT49" s="233"/>
      <c r="AU49" s="233"/>
      <c r="AV49" s="1"/>
      <c r="AW49" s="1"/>
      <c r="AX49" s="1"/>
      <c r="AY49" s="1"/>
      <c r="AZ49" s="1"/>
      <c r="BA49" s="1"/>
      <c r="BB49" s="1"/>
      <c r="BC49" s="1"/>
      <c r="BY49" s="352"/>
      <c r="BZ49" s="352">
        <f t="shared" si="1"/>
        <v>42</v>
      </c>
    </row>
    <row r="50" spans="1:78" s="348" customFormat="1" ht="13.5" customHeight="1">
      <c r="A50" s="235" t="str">
        <f>Leyendas!$C$2</f>
        <v>Bolivia</v>
      </c>
      <c r="B50" s="235">
        <f>Leyendas!$K$2</f>
        <v>2020</v>
      </c>
      <c r="C50" s="225">
        <v>43</v>
      </c>
      <c r="D50" s="226"/>
      <c r="E50" s="226"/>
      <c r="F50" s="226"/>
      <c r="G50" s="226"/>
      <c r="H50" s="226"/>
      <c r="I50" s="226"/>
      <c r="J50" s="227"/>
      <c r="K50" s="227"/>
      <c r="L50" s="228"/>
      <c r="M50" s="229"/>
      <c r="N50" s="227"/>
      <c r="O50" s="227"/>
      <c r="P50" s="227"/>
      <c r="Q50" s="355"/>
      <c r="R50" s="355"/>
      <c r="S50" s="229"/>
      <c r="T50" s="229"/>
      <c r="U50" s="349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372"/>
      <c r="AL50" s="372"/>
      <c r="AM50" s="233"/>
      <c r="AN50" s="233"/>
      <c r="AO50" s="233"/>
      <c r="AP50" s="233"/>
      <c r="AQ50" s="233"/>
      <c r="AR50" s="233"/>
      <c r="AS50" s="233"/>
      <c r="AT50" s="233"/>
      <c r="AU50" s="233"/>
      <c r="AV50" s="1"/>
      <c r="AW50" s="1"/>
      <c r="AX50" s="1"/>
      <c r="AY50" s="1"/>
      <c r="AZ50" s="1"/>
      <c r="BA50" s="1"/>
      <c r="BB50" s="1"/>
      <c r="BC50" s="1"/>
      <c r="BY50" s="352"/>
      <c r="BZ50" s="352">
        <f t="shared" si="1"/>
        <v>43</v>
      </c>
    </row>
    <row r="51" spans="1:78" s="348" customFormat="1" ht="13.5" customHeight="1">
      <c r="A51" s="235" t="str">
        <f>Leyendas!$C$2</f>
        <v>Bolivia</v>
      </c>
      <c r="B51" s="235">
        <f>Leyendas!$K$2</f>
        <v>2020</v>
      </c>
      <c r="C51" s="225">
        <v>44</v>
      </c>
      <c r="D51" s="230"/>
      <c r="E51" s="230"/>
      <c r="F51" s="230"/>
      <c r="G51" s="230"/>
      <c r="H51" s="230"/>
      <c r="I51" s="230"/>
      <c r="J51" s="231"/>
      <c r="K51" s="231"/>
      <c r="L51" s="232"/>
      <c r="M51" s="233"/>
      <c r="N51" s="231"/>
      <c r="O51" s="231"/>
      <c r="P51" s="231"/>
      <c r="Q51" s="355"/>
      <c r="R51" s="355"/>
      <c r="S51" s="233"/>
      <c r="T51" s="233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233"/>
      <c r="AH51" s="233"/>
      <c r="AI51" s="233"/>
      <c r="AJ51" s="233"/>
      <c r="AK51" s="372"/>
      <c r="AL51" s="372"/>
      <c r="AM51" s="233"/>
      <c r="AN51" s="233"/>
      <c r="AO51" s="233"/>
      <c r="AP51" s="233"/>
      <c r="AQ51" s="233"/>
      <c r="AR51" s="233"/>
      <c r="AS51" s="233"/>
      <c r="AT51" s="233"/>
      <c r="AU51" s="233"/>
      <c r="AV51" s="1"/>
      <c r="AW51" s="1"/>
      <c r="AX51" s="1"/>
      <c r="AY51" s="1"/>
      <c r="AZ51" s="1"/>
      <c r="BA51" s="1"/>
      <c r="BB51" s="1"/>
      <c r="BC51" s="1"/>
      <c r="BY51" s="352"/>
      <c r="BZ51" s="352">
        <f t="shared" si="1"/>
        <v>44</v>
      </c>
    </row>
    <row r="52" spans="1:78" s="348" customFormat="1" ht="13.5" customHeight="1">
      <c r="A52" s="235" t="str">
        <f>Leyendas!$C$2</f>
        <v>Bolivia</v>
      </c>
      <c r="B52" s="235">
        <f>Leyendas!$K$2</f>
        <v>2020</v>
      </c>
      <c r="C52" s="225">
        <v>45</v>
      </c>
      <c r="D52" s="226"/>
      <c r="E52" s="226"/>
      <c r="F52" s="226"/>
      <c r="G52" s="226"/>
      <c r="H52" s="226"/>
      <c r="I52" s="226"/>
      <c r="J52" s="227"/>
      <c r="K52" s="227"/>
      <c r="L52" s="228"/>
      <c r="M52" s="229"/>
      <c r="N52" s="227"/>
      <c r="O52" s="227"/>
      <c r="P52" s="227"/>
      <c r="Q52" s="355"/>
      <c r="R52" s="355"/>
      <c r="S52" s="229"/>
      <c r="T52" s="229"/>
      <c r="U52" s="349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233"/>
      <c r="AK52" s="372"/>
      <c r="AL52" s="372"/>
      <c r="AM52" s="233"/>
      <c r="AN52" s="233"/>
      <c r="AO52" s="233"/>
      <c r="AP52" s="233"/>
      <c r="AQ52" s="233"/>
      <c r="AR52" s="233"/>
      <c r="AS52" s="233"/>
      <c r="AT52" s="233"/>
      <c r="AU52" s="233"/>
      <c r="AV52" s="1"/>
      <c r="AW52" s="1"/>
      <c r="AX52" s="1"/>
      <c r="AY52" s="1"/>
      <c r="AZ52" s="1"/>
      <c r="BA52" s="1"/>
      <c r="BB52" s="1"/>
      <c r="BC52" s="1"/>
      <c r="BY52" s="352"/>
      <c r="BZ52" s="352">
        <f t="shared" si="1"/>
        <v>45</v>
      </c>
    </row>
    <row r="53" spans="1:78" s="348" customFormat="1" ht="13.5" customHeight="1">
      <c r="A53" s="235" t="str">
        <f>Leyendas!$C$2</f>
        <v>Bolivia</v>
      </c>
      <c r="B53" s="235">
        <f>Leyendas!$K$2</f>
        <v>2020</v>
      </c>
      <c r="C53" s="225">
        <v>46</v>
      </c>
      <c r="D53" s="226"/>
      <c r="E53" s="226"/>
      <c r="F53" s="226"/>
      <c r="G53" s="226"/>
      <c r="H53" s="226"/>
      <c r="I53" s="226"/>
      <c r="J53" s="227"/>
      <c r="K53" s="227"/>
      <c r="L53" s="228"/>
      <c r="M53" s="229"/>
      <c r="N53" s="227"/>
      <c r="O53" s="227"/>
      <c r="P53" s="227"/>
      <c r="Q53" s="355"/>
      <c r="R53" s="355"/>
      <c r="S53" s="229"/>
      <c r="T53" s="229"/>
      <c r="U53" s="349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372"/>
      <c r="AL53" s="372"/>
      <c r="AM53" s="233"/>
      <c r="AN53" s="233"/>
      <c r="AO53" s="233"/>
      <c r="AP53" s="233"/>
      <c r="AQ53" s="233"/>
      <c r="AR53" s="233"/>
      <c r="AS53" s="233"/>
      <c r="AT53" s="233"/>
      <c r="AU53" s="233"/>
      <c r="AV53" s="1"/>
      <c r="AW53" s="1"/>
      <c r="AX53" s="1"/>
      <c r="AY53" s="1"/>
      <c r="AZ53" s="1"/>
      <c r="BA53" s="1"/>
      <c r="BB53" s="1"/>
      <c r="BC53" s="1"/>
      <c r="BY53" s="352"/>
      <c r="BZ53" s="352">
        <f t="shared" si="1"/>
        <v>46</v>
      </c>
    </row>
    <row r="54" spans="1:78" s="348" customFormat="1" ht="13.5" customHeight="1">
      <c r="A54" s="235" t="str">
        <f>Leyendas!$C$2</f>
        <v>Bolivia</v>
      </c>
      <c r="B54" s="235">
        <f>Leyendas!$K$2</f>
        <v>2020</v>
      </c>
      <c r="C54" s="225">
        <v>47</v>
      </c>
      <c r="D54" s="226"/>
      <c r="E54" s="226"/>
      <c r="F54" s="226"/>
      <c r="G54" s="226"/>
      <c r="H54" s="226"/>
      <c r="I54" s="226"/>
      <c r="J54" s="227"/>
      <c r="K54" s="227"/>
      <c r="L54" s="228"/>
      <c r="M54" s="229"/>
      <c r="N54" s="227"/>
      <c r="O54" s="227"/>
      <c r="P54" s="227"/>
      <c r="Q54" s="355"/>
      <c r="R54" s="355"/>
      <c r="S54" s="229"/>
      <c r="T54" s="229"/>
      <c r="U54" s="349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233"/>
      <c r="AK54" s="372"/>
      <c r="AL54" s="372"/>
      <c r="AM54" s="233"/>
      <c r="AN54" s="233"/>
      <c r="AO54" s="233"/>
      <c r="AP54" s="233"/>
      <c r="AQ54" s="233"/>
      <c r="AR54" s="233"/>
      <c r="AS54" s="233"/>
      <c r="AT54" s="233"/>
      <c r="AU54" s="233"/>
      <c r="AV54" s="1"/>
      <c r="AW54" s="1"/>
      <c r="AX54" s="1"/>
      <c r="AY54" s="1"/>
      <c r="AZ54" s="1"/>
      <c r="BA54" s="1"/>
      <c r="BB54" s="1"/>
      <c r="BC54" s="1"/>
      <c r="BY54" s="352"/>
      <c r="BZ54" s="352">
        <f t="shared" si="1"/>
        <v>47</v>
      </c>
    </row>
    <row r="55" spans="1:78" s="348" customFormat="1" ht="13.5" customHeight="1">
      <c r="A55" s="235" t="str">
        <f>Leyendas!$C$2</f>
        <v>Bolivia</v>
      </c>
      <c r="B55" s="235">
        <f>Leyendas!$K$2</f>
        <v>2020</v>
      </c>
      <c r="C55" s="225">
        <v>48</v>
      </c>
      <c r="D55" s="234"/>
      <c r="E55" s="234"/>
      <c r="F55" s="234"/>
      <c r="G55" s="234"/>
      <c r="H55" s="234"/>
      <c r="I55" s="234"/>
      <c r="J55" s="234"/>
      <c r="K55" s="234"/>
      <c r="L55" s="228"/>
      <c r="M55" s="235"/>
      <c r="N55" s="234"/>
      <c r="O55" s="234"/>
      <c r="P55" s="234"/>
      <c r="Q55" s="356"/>
      <c r="R55" s="235"/>
      <c r="S55" s="235"/>
      <c r="T55" s="235"/>
      <c r="U55" s="235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372"/>
      <c r="AL55" s="372"/>
      <c r="AM55" s="233"/>
      <c r="AN55" s="233"/>
      <c r="AO55" s="233"/>
      <c r="AP55" s="233"/>
      <c r="AQ55" s="233"/>
      <c r="AR55" s="233"/>
      <c r="AS55" s="233"/>
      <c r="AT55" s="233"/>
      <c r="AU55" s="233"/>
      <c r="AV55" s="1"/>
      <c r="AW55" s="1"/>
      <c r="AX55" s="1"/>
      <c r="AY55" s="1"/>
      <c r="AZ55" s="1"/>
      <c r="BA55" s="1"/>
      <c r="BB55" s="1"/>
      <c r="BC55" s="1"/>
      <c r="BY55" s="352"/>
      <c r="BZ55" s="352">
        <f t="shared" si="1"/>
        <v>48</v>
      </c>
    </row>
    <row r="56" spans="1:78" s="348" customFormat="1" ht="13.5" customHeight="1">
      <c r="A56" s="235" t="str">
        <f>Leyendas!$C$2</f>
        <v>Bolivia</v>
      </c>
      <c r="B56" s="235">
        <f>Leyendas!$K$2</f>
        <v>2020</v>
      </c>
      <c r="C56" s="225">
        <v>49</v>
      </c>
      <c r="D56" s="234"/>
      <c r="E56" s="234"/>
      <c r="F56" s="234"/>
      <c r="G56" s="234"/>
      <c r="H56" s="234"/>
      <c r="I56" s="234"/>
      <c r="J56" s="234"/>
      <c r="K56" s="234"/>
      <c r="L56" s="228"/>
      <c r="M56" s="235"/>
      <c r="N56" s="234"/>
      <c r="O56" s="234"/>
      <c r="P56" s="234"/>
      <c r="Q56" s="356"/>
      <c r="R56" s="235"/>
      <c r="S56" s="235"/>
      <c r="T56" s="235"/>
      <c r="U56" s="235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233"/>
      <c r="AK56" s="372"/>
      <c r="AL56" s="372"/>
      <c r="AM56" s="233"/>
      <c r="AN56" s="233"/>
      <c r="AO56" s="233"/>
      <c r="AP56" s="233"/>
      <c r="AQ56" s="233"/>
      <c r="AR56" s="233"/>
      <c r="AS56" s="233"/>
      <c r="AT56" s="233"/>
      <c r="AU56" s="233"/>
      <c r="AV56" s="1"/>
      <c r="AW56" s="1"/>
      <c r="AX56" s="1"/>
      <c r="AY56" s="1"/>
      <c r="AZ56" s="1"/>
      <c r="BA56" s="1"/>
      <c r="BB56" s="1"/>
      <c r="BC56" s="1"/>
      <c r="BY56" s="352"/>
      <c r="BZ56" s="352">
        <f t="shared" si="1"/>
        <v>49</v>
      </c>
    </row>
    <row r="57" spans="1:78" s="348" customFormat="1" ht="13.5" customHeight="1">
      <c r="A57" s="235" t="str">
        <f>Leyendas!$C$2</f>
        <v>Bolivia</v>
      </c>
      <c r="B57" s="235">
        <f>Leyendas!$K$2</f>
        <v>2020</v>
      </c>
      <c r="C57" s="225">
        <v>50</v>
      </c>
      <c r="D57" s="234"/>
      <c r="E57" s="234"/>
      <c r="F57" s="234"/>
      <c r="G57" s="234"/>
      <c r="H57" s="234"/>
      <c r="I57" s="234"/>
      <c r="J57" s="234"/>
      <c r="K57" s="234"/>
      <c r="L57" s="228"/>
      <c r="M57" s="235"/>
      <c r="N57" s="234"/>
      <c r="O57" s="234"/>
      <c r="P57" s="234"/>
      <c r="Q57" s="357"/>
      <c r="R57" s="235"/>
      <c r="S57" s="235"/>
      <c r="T57" s="235"/>
      <c r="U57" s="235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372"/>
      <c r="AL57" s="372"/>
      <c r="AM57" s="233"/>
      <c r="AN57" s="233"/>
      <c r="AO57" s="233"/>
      <c r="AP57" s="233"/>
      <c r="AQ57" s="233"/>
      <c r="AR57" s="233"/>
      <c r="AS57" s="233"/>
      <c r="AT57" s="233"/>
      <c r="AU57" s="233"/>
      <c r="AV57" s="1"/>
      <c r="AW57" s="1"/>
      <c r="AX57" s="1"/>
      <c r="AY57" s="1"/>
      <c r="AZ57" s="1"/>
      <c r="BA57" s="1"/>
      <c r="BB57" s="1"/>
      <c r="BC57" s="1"/>
      <c r="BY57" s="352"/>
      <c r="BZ57" s="352">
        <f t="shared" si="1"/>
        <v>50</v>
      </c>
    </row>
    <row r="58" spans="1:78" s="348" customFormat="1" ht="13.5" customHeight="1">
      <c r="A58" s="235" t="str">
        <f>Leyendas!$C$2</f>
        <v>Bolivia</v>
      </c>
      <c r="B58" s="235">
        <f>Leyendas!$K$2</f>
        <v>2020</v>
      </c>
      <c r="C58" s="225">
        <v>51</v>
      </c>
      <c r="D58" s="234"/>
      <c r="E58" s="234"/>
      <c r="F58" s="234"/>
      <c r="G58" s="234"/>
      <c r="H58" s="234"/>
      <c r="I58" s="234"/>
      <c r="J58" s="234"/>
      <c r="K58" s="234"/>
      <c r="L58" s="228"/>
      <c r="M58" s="235"/>
      <c r="N58" s="234"/>
      <c r="O58" s="234"/>
      <c r="P58" s="234"/>
      <c r="Q58" s="357"/>
      <c r="R58" s="235"/>
      <c r="S58" s="235"/>
      <c r="T58" s="235"/>
      <c r="U58" s="235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233"/>
      <c r="AK58" s="372"/>
      <c r="AL58" s="372"/>
      <c r="AM58" s="233"/>
      <c r="AN58" s="233"/>
      <c r="AO58" s="233"/>
      <c r="AP58" s="233"/>
      <c r="AQ58" s="233"/>
      <c r="AR58" s="233"/>
      <c r="AS58" s="233"/>
      <c r="AT58" s="233"/>
      <c r="AU58" s="233"/>
      <c r="AV58" s="1"/>
      <c r="AW58" s="1"/>
      <c r="AX58" s="1"/>
      <c r="AY58" s="1"/>
      <c r="AZ58" s="1"/>
      <c r="BA58" s="1"/>
      <c r="BB58" s="1"/>
      <c r="BC58" s="1"/>
      <c r="BY58" s="352"/>
      <c r="BZ58" s="352">
        <f t="shared" si="1"/>
        <v>51</v>
      </c>
    </row>
    <row r="59" spans="1:78" s="348" customFormat="1" ht="13.5" customHeight="1">
      <c r="A59" s="235" t="str">
        <f>Leyendas!$C$2</f>
        <v>Bolivia</v>
      </c>
      <c r="B59" s="235">
        <f>Leyendas!$K$2</f>
        <v>2020</v>
      </c>
      <c r="C59" s="225">
        <v>52</v>
      </c>
      <c r="D59" s="234"/>
      <c r="E59" s="234"/>
      <c r="F59" s="234"/>
      <c r="G59" s="234"/>
      <c r="H59" s="234"/>
      <c r="I59" s="234"/>
      <c r="J59" s="234"/>
      <c r="K59" s="234"/>
      <c r="L59" s="228"/>
      <c r="M59" s="235"/>
      <c r="N59" s="234"/>
      <c r="O59" s="234"/>
      <c r="P59" s="234"/>
      <c r="Q59" s="357"/>
      <c r="R59" s="235"/>
      <c r="S59" s="235"/>
      <c r="T59" s="235"/>
      <c r="U59" s="235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233"/>
      <c r="AK59" s="372"/>
      <c r="AL59" s="372"/>
      <c r="AM59" s="233"/>
      <c r="AN59" s="233"/>
      <c r="AO59" s="233"/>
      <c r="AP59" s="233"/>
      <c r="AQ59" s="233"/>
      <c r="AR59" s="233"/>
      <c r="AS59" s="233"/>
      <c r="AT59" s="233"/>
      <c r="AU59" s="233"/>
      <c r="AV59" s="1"/>
      <c r="AW59" s="1"/>
      <c r="AX59" s="1"/>
      <c r="AY59" s="1"/>
      <c r="AZ59" s="1"/>
      <c r="BA59" s="1"/>
      <c r="BB59" s="1"/>
      <c r="BC59" s="1"/>
      <c r="BY59" s="352"/>
      <c r="BZ59" s="352">
        <f t="shared" si="1"/>
        <v>52</v>
      </c>
    </row>
  </sheetData>
  <protectedRanges>
    <protectedRange sqref="N55:P59 D55:K59" name="Rango1"/>
    <protectedRange sqref="D5 M5 V5" name="Datos_1"/>
    <protectedRange sqref="D36:K54 N36:P54" name="Rango1_5_2"/>
    <protectedRange sqref="AY9" name="Rango1_5"/>
    <protectedRange sqref="D8:K35 N8:P35" name="Rango1_5_2_1"/>
  </protectedRanges>
  <mergeCells count="5">
    <mergeCell ref="M5:U5"/>
    <mergeCell ref="D5:K5"/>
    <mergeCell ref="V5:AC5"/>
    <mergeCell ref="AM5:AU5"/>
    <mergeCell ref="AD5:AL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 enableFormatConditionsCalculation="0"/>
  <dimension ref="A1:T42"/>
  <sheetViews>
    <sheetView zoomScale="80" zoomScaleNormal="80" zoomScalePageLayoutView="80" workbookViewId="0"/>
  </sheetViews>
  <sheetFormatPr baseColWidth="10" defaultColWidth="11.5" defaultRowHeight="14" x14ac:dyDescent="0"/>
  <cols>
    <col min="1" max="1" width="11.5" style="167"/>
    <col min="2" max="2" width="19.83203125" style="167" bestFit="1" customWidth="1"/>
    <col min="3" max="4" width="11.5" style="167"/>
    <col min="5" max="5" width="17.33203125" style="167" bestFit="1" customWidth="1"/>
    <col min="6" max="6" width="19.1640625" style="167" bestFit="1" customWidth="1"/>
    <col min="7" max="7" width="10.6640625" style="167" bestFit="1" customWidth="1"/>
    <col min="8" max="9" width="11.5" style="167"/>
    <col min="10" max="10" width="12.1640625" style="167" bestFit="1" customWidth="1"/>
    <col min="11" max="11" width="10.5" style="167" bestFit="1" customWidth="1"/>
    <col min="12" max="12" width="11.5" style="167"/>
    <col min="13" max="13" width="10.83203125" style="167" bestFit="1" customWidth="1"/>
    <col min="14" max="14" width="9.83203125" style="167" bestFit="1" customWidth="1"/>
    <col min="15" max="15" width="11.5" style="167"/>
    <col min="16" max="16" width="6.33203125" style="167" bestFit="1" customWidth="1"/>
    <col min="17" max="17" width="8.5" style="167" bestFit="1" customWidth="1"/>
    <col min="18" max="18" width="14.5" style="167" bestFit="1" customWidth="1"/>
    <col min="19" max="19" width="11.5" style="167"/>
    <col min="20" max="20" width="47.1640625" style="167" customWidth="1"/>
    <col min="21" max="16384" width="11.5" style="167"/>
  </cols>
  <sheetData>
    <row r="1" spans="1:20" ht="15" thickBot="1">
      <c r="A1" s="13" t="s">
        <v>12</v>
      </c>
      <c r="B1" s="13" t="s">
        <v>303</v>
      </c>
      <c r="C1" s="13" t="s">
        <v>302</v>
      </c>
      <c r="D1" s="13" t="s">
        <v>312</v>
      </c>
      <c r="E1" s="13" t="s">
        <v>304</v>
      </c>
      <c r="F1" s="13" t="s">
        <v>401</v>
      </c>
      <c r="G1" s="207" t="s">
        <v>303</v>
      </c>
      <c r="H1" s="267" t="s">
        <v>513</v>
      </c>
      <c r="I1" s="269" t="s">
        <v>514</v>
      </c>
      <c r="J1" s="267" t="s">
        <v>314</v>
      </c>
      <c r="K1" s="269" t="s">
        <v>315</v>
      </c>
      <c r="L1" s="402" t="s">
        <v>515</v>
      </c>
      <c r="M1" s="403" t="s">
        <v>404</v>
      </c>
      <c r="N1" s="404" t="s">
        <v>405</v>
      </c>
      <c r="O1" s="13" t="s">
        <v>516</v>
      </c>
      <c r="P1" s="267" t="s">
        <v>406</v>
      </c>
      <c r="Q1" s="268" t="s">
        <v>407</v>
      </c>
      <c r="R1" s="268" t="s">
        <v>408</v>
      </c>
      <c r="S1" s="390" t="s">
        <v>506</v>
      </c>
      <c r="T1" s="387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Mes: 2020-05</v>
      </c>
    </row>
    <row r="2" spans="1:20" ht="15" thickBot="1">
      <c r="A2" s="260">
        <v>2020</v>
      </c>
      <c r="B2" s="260" t="s">
        <v>263</v>
      </c>
      <c r="C2" s="260" t="s">
        <v>472</v>
      </c>
      <c r="D2" s="200" t="s">
        <v>510</v>
      </c>
      <c r="E2" s="393" t="s">
        <v>511</v>
      </c>
      <c r="F2" s="260" t="s">
        <v>473</v>
      </c>
      <c r="G2" s="260" t="s">
        <v>393</v>
      </c>
      <c r="H2" s="394"/>
      <c r="I2" s="395"/>
      <c r="J2" s="396">
        <v>2019</v>
      </c>
      <c r="K2" s="397">
        <v>2020</v>
      </c>
      <c r="L2" s="398">
        <v>5</v>
      </c>
      <c r="M2" s="397"/>
      <c r="N2" s="397"/>
      <c r="O2" s="399"/>
      <c r="P2" s="405"/>
      <c r="Q2" s="406"/>
      <c r="R2" s="407"/>
      <c r="S2" s="391" t="s">
        <v>507</v>
      </c>
      <c r="T2" s="388" t="str">
        <f>"País: " &amp; $C$2 &amp; IF($E$2 &lt;&gt; "", " - " &amp; $E$1 &amp; ": " &amp; $E$2, IF($D$3 &lt;&gt; "", " - " &amp; $D$1 &amp; ": " &amp; $D$3, ""))</f>
        <v>País: Bolivia - Establecimiento: Hospital MP</v>
      </c>
    </row>
    <row r="3" spans="1:20" ht="15" thickBot="1">
      <c r="A3" s="260" t="s">
        <v>305</v>
      </c>
      <c r="B3" s="260" t="s">
        <v>306</v>
      </c>
      <c r="C3" s="260" t="s">
        <v>307</v>
      </c>
      <c r="D3" s="393"/>
      <c r="E3" s="260"/>
      <c r="F3" s="260"/>
      <c r="G3" s="260"/>
      <c r="H3" s="260"/>
      <c r="I3" s="260"/>
      <c r="J3" s="260"/>
      <c r="K3" s="260"/>
      <c r="L3" s="400" t="s">
        <v>512</v>
      </c>
      <c r="M3" s="260"/>
      <c r="N3" s="260"/>
      <c r="O3" s="401" t="s">
        <v>15</v>
      </c>
      <c r="P3" s="408"/>
      <c r="Q3" s="81"/>
      <c r="R3" s="409"/>
      <c r="S3" s="391" t="s">
        <v>508</v>
      </c>
      <c r="T3" s="388" t="str">
        <f xml:space="preserve"> $C$2 &amp; IF($E$2 &lt;&gt; "", " - " &amp; $E$2, IF($D$3 &lt;&gt; "", ", " &amp; $D$3, ""))</f>
        <v>Bolivia - Hospital MP</v>
      </c>
    </row>
    <row r="4" spans="1:20">
      <c r="A4" s="167">
        <v>1</v>
      </c>
      <c r="B4" s="167" t="s">
        <v>316</v>
      </c>
      <c r="C4" s="200" t="str">
        <f>"INDICADORES ACUMULADOS PARA EL AÑO "  &amp; $A$2 &amp; "
 (para el cálculo se utilizaron muestras totales) "</f>
        <v xml:space="preserve">INDICADORES ACUMULADOS PARA EL AÑO 2020_x000D_ (para el cálculo se utilizaron muestras totales) </v>
      </c>
      <c r="P4" s="408"/>
      <c r="Q4" s="81"/>
      <c r="R4" s="409"/>
      <c r="S4" s="391" t="s">
        <v>509</v>
      </c>
      <c r="T4" s="388" t="str">
        <f>IF(T1 = "", "", RIGHT(T1, LEN(T1)- 2))</f>
        <v>2019 - 2020, Mes: 2020-05</v>
      </c>
    </row>
    <row r="5" spans="1:20" ht="15" thickBot="1">
      <c r="A5" s="167">
        <v>1</v>
      </c>
      <c r="B5" s="167" t="s">
        <v>308</v>
      </c>
      <c r="C5" s="413" t="str">
        <f>"Porcentaje de positividad para todos los virus y Distribución de virus influenza, SARS-CoV-2 y otros virus respiratorios en vigilancia centinela IRAG por semana epidmiológica. " &amp; CHAR(10) &amp; $T$3 &amp; $T$1</f>
        <v>Porcentaje de positividad para todos los virus y Distribución de virus influenza, SARS-CoV-2 y otros virus respiratorios en vigilancia centinela IRAG por semana epidmiológica. 
Bolivia - Hospital MP, 2019 - 2020, Mes: 2020-05</v>
      </c>
      <c r="P5" s="410"/>
      <c r="Q5" s="411"/>
      <c r="R5" s="412"/>
      <c r="S5" s="392"/>
      <c r="T5" s="389"/>
    </row>
    <row r="6" spans="1:20">
      <c r="A6" s="167">
        <v>2</v>
      </c>
      <c r="B6" s="167" t="s">
        <v>308</v>
      </c>
      <c r="C6" s="413" t="str">
        <f>"Porcentaje de positividad por virus respiratorio, por semana epidemiológica. " &amp; CHAR(10) &amp; $T$3 &amp; $T$1</f>
        <v>Porcentaje de positividad por virus respiratorio, por semana epidemiológica. 
Bolivia - Hospital MP, 2019 - 2020, Mes: 2020-05</v>
      </c>
      <c r="T6" s="365" t="str">
        <f>"xxxPorcentaje de Pruebas Positivas a Influenza, en comparación con Otros Virus Respiratorios, por semana epidemiológica. "  &amp;$C$2&amp; IF(OR($E$2 &lt;&gt;"",$D$2 &lt;&gt;"" ), " - ", "") &amp; IF($E$2 &lt;&gt; "",$E$2,IF($D$2 &lt;&gt; "",$D$2,"")) &amp; ", "  &amp; IF($J$2 &lt;&gt; $K$2,$J$2 &amp; " - " &amp; $K$2,$K$2)</f>
        <v>xxxPorcentaje de Pruebas Positivas a Influenza, en comparación con Otros Virus Respiratorios, por semana epidemiológica. Bolivia - Hospital MP, 2019 - 2020</v>
      </c>
    </row>
    <row r="7" spans="1:20">
      <c r="A7" s="167">
        <v>3</v>
      </c>
      <c r="B7" s="167" t="s">
        <v>308</v>
      </c>
      <c r="C7" s="167" t="str">
        <f>"Distribución de influenza (tipos y subtipos) por semana epidemiológica. " &amp; CHAR(10) &amp; $T$3 &amp; $T$1</f>
        <v>Distribución de influenza (tipos y subtipos) por semana epidemiológica. 
Bolivia - Hospital MP, 2019 - 2020, Mes: 2020-05</v>
      </c>
    </row>
    <row r="8" spans="1:20">
      <c r="A8" s="167">
        <v>4</v>
      </c>
      <c r="B8" s="167" t="s">
        <v>308</v>
      </c>
      <c r="C8" s="167" t="str">
        <f>"Distribución de influenza B según linaje y semana epidemiológica. " &amp; CHAR(10) &amp; $T$3 &amp; $T$1</f>
        <v>Distribución de influenza B según linaje y semana epidemiológica. 
Bolivia - Hospital MP, 2019 - 2020, Mes: 2020-05</v>
      </c>
    </row>
    <row r="9" spans="1:20">
      <c r="A9" s="167">
        <v>5</v>
      </c>
      <c r="B9" s="167" t="s">
        <v>308</v>
      </c>
      <c r="C9" s="167" t="str">
        <f>"Proporción acumulada de los virus de influenza. " &amp; CHAR(10) &amp; $T$3 &amp; $T$1</f>
        <v>Proporción acumulada de los virus de influenza. 
Bolivia - Hospital MP, 2019 - 2020, Mes: 2020-05</v>
      </c>
      <c r="K9" s="202"/>
    </row>
    <row r="10" spans="1:20">
      <c r="A10" s="167">
        <v>6</v>
      </c>
      <c r="B10" s="167" t="s">
        <v>308</v>
      </c>
      <c r="C10" s="363" t="str">
        <f>"Proporción acumulada de los virus de influenza, SARS-CoV-2 y otros virus respiratorios. " &amp; CHAR(10) &amp; T3 &amp; T1</f>
        <v>Proporción acumulada de los virus de influenza, SARS-CoV-2 y otros virus respiratorios. 
Bolivia - Hospital MP, 2019 - 2020, Mes: 2020-05</v>
      </c>
      <c r="D10" s="201"/>
      <c r="K10" s="200"/>
      <c r="T10" s="364" t="str">
        <f>"xxxProporción acumulada de los virus de influenza y otros virus respiratorios. "  &amp;$C$2&amp; IF(OR($E$2 &lt;&gt;"",$D$2 &lt;&gt;"" ), " - ", "") &amp; IF($E$2 &lt;&gt; "",$E$2,IF($D$2 &lt;&gt; "",$D$2,"")) &amp; ", "  &amp; IF($J$2 &lt;&gt; $K$2,$J$2 &amp; " - " &amp; $K$2,$K$2)</f>
        <v>xxxProporción acumulada de los virus de influenza y otros virus respiratorios. Bolivia - Hospital MP, 2019 - 2020</v>
      </c>
    </row>
    <row r="11" spans="1:20">
      <c r="A11" s="167">
        <v>0</v>
      </c>
      <c r="B11" s="167" t="s">
        <v>309</v>
      </c>
      <c r="C11" s="167" t="str">
        <f>IF($E$2 &lt;&gt; "",$E$2,IF($D$3 &lt;&gt; "",$D$3,$C$2)) &amp; " - Vigilancia centinela de IRAG " &amp; CHAR(10) &amp;
"Número de casos IRAG por semana epidemiológica. " &amp; $T$4</f>
        <v>Hospital MP - Vigilancia centinela de IRAG 
Número de casos IRAG por semana epidemiológica. 2019 - 2020, Mes: 2020-05</v>
      </c>
      <c r="K11" s="200"/>
    </row>
    <row r="12" spans="1:20">
      <c r="A12" s="167">
        <v>1</v>
      </c>
      <c r="B12" s="167" t="s">
        <v>309</v>
      </c>
      <c r="C12" s="167" t="str">
        <f>"Vigilancia centinela de IRAG "
&amp; CHAR(10) &amp; "% de IRAG entre las hospitalizaciones por todas las causas, por semana epidemiológica. "
&amp; CHAR(10) &amp; $C$2&amp; IF(OR($E$2 &lt;&gt;"",$D$3 &lt;&gt;"" ), " - ", "") &amp; IF($E$2 &lt;&gt; "",$E$2,IF($D$3 &lt;&gt; "",$D$3,"")) &amp; $T$1
&amp; CHAR(10) &amp; "(porcentaje de casos de IRAG de hospitalizaciones totales)"</f>
        <v>Vigilancia centinela de IRAG 
% de IRAG entre las hospitalizaciones por todas las causas, por semana epidemiológica. 
Bolivia - Hospital MP, 2019 - 2020, Mes: 2020-05
(porcentaje de casos de IRAG de hospitalizaciones totales)</v>
      </c>
      <c r="K12" s="200"/>
    </row>
    <row r="13" spans="1:20">
      <c r="A13" s="167">
        <v>2</v>
      </c>
      <c r="B13" s="167" t="s">
        <v>309</v>
      </c>
      <c r="C13" s="167" t="str">
        <f xml:space="preserve"> $C$2 &amp;" - vigilancia centinela de IRAG
Casos IRAG con/sin muestra. " &amp; IF($E$2 &lt;&gt; "", $E$2, IF($D$3 &lt;&gt; "", $D$3, "")) &amp; $T$1</f>
        <v>Bolivia - vigilancia centinela de IRAG_x000D_Casos IRAG con/sin muestra. Hospital MP, 2019 - 2020, Mes: 2020-05</v>
      </c>
      <c r="K13" s="200"/>
    </row>
    <row r="14" spans="1:20">
      <c r="A14" s="167">
        <v>3</v>
      </c>
      <c r="B14" s="167" t="s">
        <v>309</v>
      </c>
      <c r="C14" s="167" t="str">
        <f>"Número de casos IRAG positivos para influenza y porcentaje de positividad para influenza entre las IRAG, por semana epidemiológica. "  &amp;$C$2&amp; IF(OR($E$2 &lt;&gt;"",$D$3 &lt;&gt;"" ), " - ", "") &amp; IF($E$2 &lt;&gt; "",$E$2,IF($D$3 &lt;&gt; "",$D$3,"")) &amp; $T$1</f>
        <v>Número de casos IRAG positivos para influenza y porcentaje de positividad para influenza entre las IRAG, por semana epidemiológica. Bolivia - Hospital MP, 2019 - 2020, Mes: 2020-05</v>
      </c>
      <c r="K14" s="200"/>
    </row>
    <row r="15" spans="1:20">
      <c r="A15" s="281">
        <v>4</v>
      </c>
      <c r="B15" s="281" t="s">
        <v>309</v>
      </c>
      <c r="C15" s="281" t="str">
        <f>"Casos de IRAG con muestras positivas por influenza, VSR, SARS-Cov-2 y OVR, por semana epidemiológica. " &amp;$C$2&amp; IF(OR($E$2 &lt;&gt;"",$D$3 &lt;&gt;"" ), " - ", "") &amp; IF($E$2 &lt;&gt; "",$E$2,IF($D$3 &lt;&gt; "",$D$3,"")) &amp; $T$1</f>
        <v>Casos de IRAG con muestras positivas por influenza, VSR, SARS-Cov-2 y OVR, por semana epidemiológica. Bolivia - Hospital MP, 2019 - 2020, Mes: 2020-05</v>
      </c>
      <c r="K15" s="200"/>
    </row>
    <row r="16" spans="1:20">
      <c r="A16" s="167">
        <v>5</v>
      </c>
      <c r="B16" s="167" t="s">
        <v>309</v>
      </c>
      <c r="C16" s="167" t="str">
        <f>"Vigilancia centinela de IRAG
 Número de casos IRAG positivos para VRS y porcentaje de positividad para VRS entre las IRAG. " &amp;$C$2&amp; IF(OR($E$2 &lt;&gt;"",$D$3 &lt;&gt;"" ), " - ", "") &amp; IF($E$2 &lt;&gt; "",$E$2,IF($D$3 &lt;&gt; "",$D$3,"")) &amp; $T$1</f>
        <v>Vigilancia centinela de IRAG_x000D_ Número de casos IRAG positivos para VRS y porcentaje de positividad para VRS entre las IRAG. Bolivia - Hospital MP, 2019 - 2020, Mes: 2020-05</v>
      </c>
      <c r="K16" s="200"/>
    </row>
    <row r="17" spans="1:11">
      <c r="A17" s="167">
        <v>6</v>
      </c>
      <c r="B17" s="167" t="s">
        <v>309</v>
      </c>
      <c r="C17" s="167" t="str">
        <f>"Vigilancia centinela de IRAG
 Distribución de los casos de IRAG influenza positivos, por grupo de edad y semana epidemiológica. " &amp;$C$2&amp; IF(OR($E$2 &lt;&gt;"",$D$3 &lt;&gt;"" ), " - ", "") &amp; IF($E$2 &lt;&gt; "",$E$2,IF($D$3 &lt;&gt; "",$D$3,"")) &amp; $T$1</f>
        <v>Vigilancia centinela de IRAG_x000D_ Distribución de los casos de IRAG influenza positivos, por grupo de edad y semana epidemiológica. Bolivia - Hospital MP, 2019 - 2020, Mes: 2020-05</v>
      </c>
      <c r="K17" s="200"/>
    </row>
    <row r="18" spans="1:11">
      <c r="A18" s="167">
        <v>7</v>
      </c>
      <c r="B18" s="167" t="s">
        <v>309</v>
      </c>
      <c r="C18" s="167" t="str">
        <f>"Vigilancia centinela de IRAG
 Número de casos IRAG admitidos en UCI por semana epidemiológica. " &amp;$C$2&amp; IF(OR($E$2 &lt;&gt;"",$D$3 &lt;&gt;"" ), " - ", "") &amp; IF($E$2 &lt;&gt; "",$E$2,IF($D$3 &lt;&gt; "",$D$3,"")) &amp; $T$1
&amp; CHAR(10) &amp;"(porcentaje de IRAG en UCI)"</f>
        <v>Vigilancia centinela de IRAG_x000D_ Número de casos IRAG admitidos en UCI por semana epidemiológica. Bolivia - Hospital MP, 2019 - 2020, Mes: 2020-05
(porcentaje de IRAG en UCI)</v>
      </c>
      <c r="K18" s="202"/>
    </row>
    <row r="19" spans="1:11">
      <c r="A19" s="167">
        <v>8</v>
      </c>
      <c r="B19" s="167" t="s">
        <v>309</v>
      </c>
      <c r="C19" s="167" t="str">
        <f>"Vigilancia centinela de IRAG
 Distribución del total de casos de IRAG por  grupos de edad y semana epidemiológica. 
" &amp;$C$2&amp; IF(OR($E$2 &lt;&gt;"",$D$3 &lt;&gt;"" ), " - ", "") &amp; IF($E$2 &lt;&gt; "",$E$2,IF($D$3 &lt;&gt; "",$D$3,"")) &amp; $T$1</f>
        <v>Vigilancia centinela de IRAG_x000D_ Distribución del total de casos de IRAG por  grupos de edad y semana epidemiológica. _x000D_Bolivia - Hospital MP, 2019 - 2020, Mes: 2020-05</v>
      </c>
      <c r="K19" s="202"/>
    </row>
    <row r="20" spans="1:11">
      <c r="A20" s="167">
        <v>9</v>
      </c>
      <c r="B20" s="167" t="s">
        <v>309</v>
      </c>
      <c r="C20" s="167" t="str">
        <f>"Vigilancia centinela de IRAG
 Número de casos IRAG fallecidos por tipo de virus por semana epidemiológica. 
" &amp;$C$2&amp; IF(OR($E$2 &lt;&gt;"",$D$3 &lt;&gt;"" ), " - ", "") &amp; IF($E$2 &lt;&gt; "",$E$2,IF($D$3 &lt;&gt; "",$D$3,"")) &amp; $T$1</f>
        <v>Vigilancia centinela de IRAG_x000D_ Número de casos IRAG fallecidos por tipo de virus por semana epidemiológica. _x000D_Bolivia - Hospital MP, 2019 - 2020, Mes: 2020-05</v>
      </c>
      <c r="K20" s="202"/>
    </row>
    <row r="21" spans="1:11">
      <c r="A21" s="167">
        <v>1</v>
      </c>
      <c r="B21" s="167" t="s">
        <v>310</v>
      </c>
      <c r="C21" s="167" t="str">
        <f>"Distribución de virus influenza y otros virus respiratorios en vigilancia Centinela IRAG por Semana Epidemiológica. " &amp;$C$2&amp; IF(OR($E$2 &lt;&gt;"",$D$3 &lt;&gt;"" ), " - ", "") &amp; IF($E$2 &lt;&gt; "",$E$2,IF($D$3 &lt;&gt; "",$D$3,"")) &amp; $T$1</f>
        <v>Distribución de virus influenza y otros virus respiratorios en vigilancia Centinela IRAG por Semana Epidemiológica. Bolivia - Hospital MP, 2019 - 2020, Mes: 2020-05</v>
      </c>
    </row>
    <row r="22" spans="1:11">
      <c r="A22" s="167">
        <v>1</v>
      </c>
      <c r="B22" s="167" t="s">
        <v>311</v>
      </c>
      <c r="C22" s="167" t="str">
        <f>"Vigilancia centinela de IRAG
 Número de casos de IRAG fallecidos por tipo y subtipo de virus y semana epidemiológica.
 " &amp;$C$2&amp; IF(OR($E$2 &lt;&gt;"",$D$3 &lt;&gt;"" ), " - ", "") &amp; IF($E$2 &lt;&gt; "",$E$2,IF($D$3 &lt;&gt; "",$D$3,"")) &amp; $T$1</f>
        <v>Vigilancia centinela de IRAG_x000D_ Número de casos de IRAG fallecidos por tipo y subtipo de virus y semana epidemiológica._x000D_ Bolivia - Hospital MP, 2019 - 2020, Mes: 2020-05</v>
      </c>
      <c r="K22" s="202"/>
    </row>
    <row r="23" spans="1:11">
      <c r="A23" s="167">
        <v>2</v>
      </c>
      <c r="B23" s="167" t="s">
        <v>311</v>
      </c>
      <c r="C23" s="167" t="str">
        <f>"Vigilancia centinela de IRAG 
Distribución de fallecidos de IRAG por grupos de edad por semana epidemiológica.
 " &amp;$C$2&amp; IF(OR($E$2 &lt;&gt;"",$D$3 &lt;&gt;"" ), " - ", "") &amp; IF($E$2 &lt;&gt; "",$E$2,IF($D$3 &lt;&gt; "",$D$3,"")) &amp; $T$1</f>
        <v>Vigilancia centinela de IRAG _x000D_Distribución de fallecidos de IRAG por grupos de edad por semana epidemiológica._x000D_ Bolivia - Hospital MP, 2019 - 2020, Mes: 2020-05</v>
      </c>
      <c r="K23" s="202"/>
    </row>
    <row r="24" spans="1:11">
      <c r="A24" s="167">
        <v>3</v>
      </c>
      <c r="B24" s="167" t="s">
        <v>311</v>
      </c>
      <c r="C24" s="167" t="str">
        <f>IF($E$2 &lt;&gt; "",$E$2,IF($D$3 &lt;&gt; "",$D$3,$C$2)) &amp; " - Vigilancia centinela de IRAG " &amp;
" 
Número de casos IRAG fallecidos por semana epidemiológica." &amp; $T$1</f>
        <v>Hospital MP - Vigilancia centinela de IRAG  _x000D_Número de casos IRAG fallecidos por semana epidemiológica., 2019 - 2020, Mes: 2020-05</v>
      </c>
      <c r="K24" s="202"/>
    </row>
    <row r="25" spans="1:11">
      <c r="A25" s="167">
        <v>1</v>
      </c>
      <c r="B25" s="167" t="s">
        <v>317</v>
      </c>
      <c r="C25" s="167" t="str">
        <f>"Vigilancia centinela de ETI
 Número de casos ETI y % de ETI del total de consultas por semana epidemiológica. " &amp;$C$2&amp; IF(OR($E$2 &lt;&gt;"",$D$3 &lt;&gt;"" ), " - ", "") &amp; IF($E$2 &lt;&gt; "",$E$2,IF($D$3 &lt;&gt; "",$D$3,"")) &amp; $T$1</f>
        <v>Vigilancia centinela de ETI_x000D_ Número de casos ETI y % de ETI del total de consultas por semana epidemiológica. Bolivia - Hospital MP, 2019 - 2020, Mes: 2020-05</v>
      </c>
      <c r="K25" s="200"/>
    </row>
    <row r="26" spans="1:11">
      <c r="A26" s="167">
        <v>2</v>
      </c>
      <c r="B26" s="167" t="s">
        <v>317</v>
      </c>
      <c r="C26" s="167" t="str">
        <f xml:space="preserve"> $C$2 &amp;" - Vigilancia centinela de ETI
 casos ETI con/sin muestra. "  &amp; IF($E$2 &lt;&gt; "", $E$2, IF($D$3 &lt;&gt; "", $D$3, "")) &amp; $T$1</f>
        <v>Bolivia - Vigilancia centinela de ETI_x000D_ casos ETI con/sin muestra. Hospital MP, 2019 - 2020, Mes: 2020-05</v>
      </c>
      <c r="K26" s="200"/>
    </row>
    <row r="27" spans="1:11">
      <c r="A27" s="167">
        <v>3</v>
      </c>
      <c r="B27" s="167" t="s">
        <v>317</v>
      </c>
      <c r="C27" s="167" t="str">
        <f>"Vigilancia centinela de  ETI
 Número de casos ETI y % casos influenza (+) del total de ETI con muestra. "  &amp;$C$2&amp; IF(OR($E$2 &lt;&gt;"",$D$3 &lt;&gt;"" ), " - ", "") &amp; IF($E$2 &lt;&gt; "",$E$2,IF($D$3 &lt;&gt; "",$D$3,"")) &amp; $T$1</f>
        <v>Vigilancia centinela de  ETI_x000D_ Número de casos ETI y % casos influenza (+) del total de ETI con muestra. Bolivia - Hospital MP, 2019 - 2020, Mes: 2020-05</v>
      </c>
      <c r="K27" s="200"/>
    </row>
    <row r="28" spans="1:11">
      <c r="A28" s="167">
        <v>4</v>
      </c>
      <c r="B28" s="167" t="s">
        <v>317</v>
      </c>
      <c r="C28" s="167" t="str">
        <f>"Vigilancia centinela de  ETI
 Número de casos ETI y % de casos de ETI positivos para VRS y otros virus respiratorios " &amp;$C$2&amp; IF(OR($E$2 &lt;&gt;"",$D$3 &lt;&gt;"" ), " - ", "") &amp; IF($E$2 &lt;&gt; "",$E$2,IF($D$3 &lt;&gt; "",$D$3,"")) &amp; $T$1</f>
        <v>Vigilancia centinela de  ETI_x000D_ Número de casos ETI y % de casos de ETI positivos para VRS y otros virus respiratorios Bolivia - Hospital MP, 2019 - 2020, Mes: 2020-05</v>
      </c>
      <c r="K28" s="200"/>
    </row>
    <row r="29" spans="1:11">
      <c r="B29" s="167" t="s">
        <v>318</v>
      </c>
      <c r="C29" s="167" t="str">
        <f>IF($E$2 &lt;&gt; "",$E$2,IF($D$3 &lt;&gt; "",$D$3,$C$2)) &amp; " (Informe nacional)" &amp; $T$1</f>
        <v>Hospital MP (Informe nacional), 2019 - 2020, Mes: 2020-05</v>
      </c>
    </row>
    <row r="30" spans="1:11">
      <c r="B30" s="167" t="s">
        <v>319</v>
      </c>
      <c r="C30" s="167" t="str">
        <f>$C$2 &amp; " - FluID"</f>
        <v>Bolivia - FluID</v>
      </c>
    </row>
    <row r="31" spans="1:11">
      <c r="B31" s="167" t="s">
        <v>320</v>
      </c>
      <c r="C31" s="167" t="str">
        <f>$C$2 &amp; " - FluID - ETI"</f>
        <v>Bolivia - FluID - ETI</v>
      </c>
    </row>
    <row r="32" spans="1:11">
      <c r="B32" s="167" t="s">
        <v>321</v>
      </c>
      <c r="C32" s="167" t="str">
        <f>"Gráficas - " &amp;$C$2&amp; IF(OR($E$2 &lt;&gt;"",$D$3 &lt;&gt;"" ), " - ", "") &amp; IF($E$2 &lt;&gt; "",$E$2,IF($D$3 &lt;&gt; "",$D$3,"")) &amp; $T$1</f>
        <v>Gráficas - Bolivia - Hospital MP, 2019 - 2020, Mes: 2020-05</v>
      </c>
    </row>
    <row r="33" spans="1:20">
      <c r="A33" s="167">
        <v>1</v>
      </c>
      <c r="B33" s="167" t="s">
        <v>338</v>
      </c>
      <c r="C33" s="363" t="str">
        <f>"Porcentaje de positividad para todos los virus y Distribución de virus influenza, SARS-CoV-2 y otros virus respiratorios en vigilancia centinela ETI por semana epidemiológica. " &amp; CHAR(10) &amp; $T$3 &amp; $T$1</f>
        <v>Porcentaje de positividad para todos los virus y Distribución de virus influenza, SARS-CoV-2 y otros virus respiratorios en vigilancia centinela ETI por semana epidemiológica. 
Bolivia - Hospital MP, 2019 - 2020, Mes: 2020-05</v>
      </c>
      <c r="T33" s="364" t="str">
        <f>"xxxDistribución de virus influenza y otros virus respiratorios en vigilancia centinela ETI por semana epidemiológica. " &amp;$C$2&amp; IF(OR($E$2 &lt;&gt;"",$D$2 &lt;&gt;"" ), " - ", "") &amp; IF($E$2 &lt;&gt; "",$E$2,IF($D$2 &lt;&gt; "",$D$2,"")) &amp; ", "  &amp; IF($J$2 &lt;&gt; $K$2,$J$2 &amp; " - " &amp; $K$2,$K$2)</f>
        <v>xxxDistribución de virus influenza y otros virus respiratorios en vigilancia centinela ETI por semana epidemiológica. Bolivia - Hospital MP, 2019 - 2020</v>
      </c>
    </row>
    <row r="34" spans="1:20">
      <c r="A34" s="167">
        <v>2</v>
      </c>
      <c r="B34" s="167" t="s">
        <v>338</v>
      </c>
      <c r="C34" s="363" t="str">
        <f>"Porcentaje de positividad por virus respiratorio en vigilancia centinela ETI, por semana epidemiológica. " &amp; CHAR(10) &amp; $T$3 &amp; $T$1</f>
        <v>Porcentaje de positividad por virus respiratorio en vigilancia centinela ETI, por semana epidemiológica. 
Bolivia - Hospital MP, 2019 - 2020, Mes: 2020-05</v>
      </c>
      <c r="T34" s="364" t="str">
        <f>"xxxPorcentaje de Pruebas Positivas a Influenza, en comparación con Otros Virus Respiratorios en vigilancia centinela ETI, por semana epidemiológica. " &amp;$C$2&amp; IF(OR($E$2 &lt;&gt;"",$D$2 &lt;&gt;"" ), " - ", "") &amp; IF($E$2 &lt;&gt; "",$E$2,IF($D$2 &lt;&gt; "",$D$2,"")) &amp; ", "  &amp; IF($J$2 &lt;&gt; $K$2,$J$2 &amp; " - " &amp; $K$2,$K$2)</f>
        <v>xxxPorcentaje de Pruebas Positivas a Influenza, en comparación con Otros Virus Respiratorios en vigilancia centinela ETI, por semana epidemiológica. Bolivia - Hospital MP, 2019 - 2020</v>
      </c>
    </row>
    <row r="35" spans="1:20">
      <c r="A35" s="167">
        <v>3</v>
      </c>
      <c r="B35" s="167" t="s">
        <v>338</v>
      </c>
      <c r="C35" s="167" t="str">
        <f>"Distribución de influenza (tipos y subtipos) en vigilancia centinela ETI por semana epidemiológica. " &amp; CHAR(10) &amp; $T$3 &amp; $T$1</f>
        <v>Distribución de influenza (tipos y subtipos) en vigilancia centinela ETI por semana epidemiológica. 
Bolivia - Hospital MP, 2019 - 2020, Mes: 2020-05</v>
      </c>
    </row>
    <row r="36" spans="1:20">
      <c r="A36" s="167">
        <v>4</v>
      </c>
      <c r="B36" s="167" t="s">
        <v>338</v>
      </c>
      <c r="C36" s="167" t="str">
        <f>"Distribución de influenza B según linaje, en vigilancia centinela ETI y semana epidemiológica. " &amp; CHAR(10) &amp; $T$3 &amp; $T$1</f>
        <v>Distribución de influenza B según linaje, en vigilancia centinela ETI y semana epidemiológica. 
Bolivia - Hospital MP, 2019 - 2020, Mes: 2020-05</v>
      </c>
    </row>
    <row r="37" spans="1:20">
      <c r="A37" s="167">
        <v>5</v>
      </c>
      <c r="B37" s="167" t="s">
        <v>338</v>
      </c>
      <c r="C37" s="167" t="str">
        <f xml:space="preserve"> "Proporción acumulada de los virus de influenza en vigilancia centinela ETI. " &amp; CHAR(10) &amp; $T$3 &amp; $T$1</f>
        <v>Proporción acumulada de los virus de influenza en vigilancia centinela ETI. 
Bolivia - Hospital MP, 2019 - 2020, Mes: 2020-05</v>
      </c>
    </row>
    <row r="38" spans="1:20">
      <c r="A38" s="167">
        <v>6</v>
      </c>
      <c r="B38" s="167" t="s">
        <v>338</v>
      </c>
      <c r="C38" s="363" t="str">
        <f xml:space="preserve"> "Proporción acumulada de los virus de influenza, SARS-CoV-2 y otros virus respiratorios, en vigilancia centinela ETI. " &amp; CHAR(10) &amp; $T$3 &amp; $T$1</f>
        <v>Proporción acumulada de los virus de influenza, SARS-CoV-2 y otros virus respiratorios, en vigilancia centinela ETI. 
Bolivia - Hospital MP, 2019 - 2020, Mes: 2020-05</v>
      </c>
      <c r="T38" s="364" t="str">
        <f xml:space="preserve"> "xxxProporción acumulada de los virus de influenza y otros virus respiratorios, en vigilancia centinela ETI. "&amp;$C$2&amp; IF(OR($E$2 &lt;&gt;"",$D$2 &lt;&gt;"" ), " - ", "") &amp; IF($E$2 &lt;&gt; "",$E$2,IF($D$2 &lt;&gt; "",$D$2,"")) &amp; ", "  &amp; IF($J$2 &lt;&gt; $K$2,$J$2 &amp; " - " &amp; $K$2,$K$2)</f>
        <v>xxxProporción acumulada de los virus de influenza y otros virus respiratorios, en vigilancia centinela ETI. Bolivia - Hospital MP, 2019 - 2020</v>
      </c>
    </row>
    <row r="39" spans="1:20">
      <c r="A39" s="281">
        <v>10</v>
      </c>
      <c r="B39" s="281" t="s">
        <v>309</v>
      </c>
      <c r="C39" s="281" t="str">
        <f>"Vigilancia centinela de IRAG
 Número de casos IRAG positivos para SARS-Cov-2 y porcentaje de positividad para SARS-Cov-2 entre las IRAG. " &amp;$C$2&amp; IF(OR($E$2 &lt;&gt;"",$D$3 &lt;&gt;"" ), " - ", "") &amp; IF($E$2 &lt;&gt; "",$E$2,IF($D$3 &lt;&gt; "",$D$3,"")) &amp; $T$1</f>
        <v>Vigilancia centinela de IRAG_x000D_ Número de casos IRAG positivos para SARS-Cov-2 y porcentaje de positividad para SARS-Cov-2 entre las IRAG. Bolivia - Hospital MP, 2019 - 2020, Mes: 2020-05</v>
      </c>
    </row>
    <row r="40" spans="1:20">
      <c r="A40" s="281">
        <v>11</v>
      </c>
      <c r="B40" s="281" t="s">
        <v>309</v>
      </c>
      <c r="C40" s="281" t="s">
        <v>411</v>
      </c>
    </row>
    <row r="41" spans="1:20">
      <c r="A41" s="281">
        <v>5</v>
      </c>
      <c r="B41" s="281" t="s">
        <v>317</v>
      </c>
      <c r="C41" s="281" t="str">
        <f>"Vigilancia centinela de  ETI
 Número de casos ETI y % casos SARS-Cov-2 (+) del total de casos ETI. "  &amp;$C$2&amp; IF(OR($E$2 &lt;&gt;"",$D$3 &lt;&gt;"" ), " - ", "") &amp; IF($E$2 &lt;&gt; "",$E$2,IF($D$3 &lt;&gt; "",$D$3,"")) &amp; $T$1</f>
        <v>Vigilancia centinela de  ETI_x000D_ Número de casos ETI y % casos SARS-Cov-2 (+) del total de casos ETI. Bolivia - Hospital MP, 2019 - 2020, Mes: 2020-05</v>
      </c>
    </row>
    <row r="42" spans="1:20">
      <c r="A42" s="281">
        <v>6</v>
      </c>
      <c r="B42" s="281" t="s">
        <v>317</v>
      </c>
      <c r="C42" s="281" t="s">
        <v>460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 enableFormatConditionsCalculation="0">
    <tabColor theme="0" tint="-0.499984740745262"/>
  </sheetPr>
  <dimension ref="A1:AJ426"/>
  <sheetViews>
    <sheetView zoomScale="80" zoomScaleNormal="80" zoomScalePageLayoutView="80" workbookViewId="0"/>
  </sheetViews>
  <sheetFormatPr baseColWidth="10" defaultColWidth="9.1640625" defaultRowHeight="14" x14ac:dyDescent="0"/>
  <cols>
    <col min="1" max="1" width="5.5" style="167" bestFit="1" customWidth="1"/>
    <col min="2" max="2" width="6" style="167" customWidth="1"/>
    <col min="3" max="3" width="4.5" style="167" customWidth="1"/>
    <col min="4" max="4" width="12.1640625" style="167" bestFit="1" customWidth="1"/>
    <col min="5" max="5" width="5.83203125" style="167" customWidth="1"/>
    <col min="6" max="6" width="7.5" style="167" customWidth="1"/>
    <col min="7" max="7" width="12.5" style="167" customWidth="1"/>
    <col min="8" max="8" width="5.5" style="167" customWidth="1"/>
    <col min="9" max="9" width="7.83203125" style="167" customWidth="1"/>
    <col min="10" max="10" width="7" style="167" customWidth="1"/>
    <col min="11" max="11" width="9.1640625" style="167" customWidth="1"/>
    <col min="12" max="12" width="6.1640625" style="167" customWidth="1"/>
    <col min="13" max="13" width="31.5" style="167" bestFit="1" customWidth="1"/>
    <col min="14" max="14" width="7.83203125" style="167" customWidth="1"/>
    <col min="15" max="15" width="6.5" style="167" customWidth="1"/>
    <col min="16" max="16" width="7" style="167" customWidth="1"/>
    <col min="17" max="17" width="5" style="167" customWidth="1"/>
    <col min="18" max="18" width="9.1640625" style="167"/>
    <col min="19" max="19" width="9.5" style="167" customWidth="1"/>
    <col min="20" max="21" width="9.1640625" style="167"/>
    <col min="22" max="22" width="13.6640625" style="167" customWidth="1"/>
    <col min="23" max="23" width="15.1640625" style="167" customWidth="1"/>
    <col min="24" max="24" width="6.6640625" style="167" customWidth="1"/>
    <col min="25" max="31" width="9.1640625" style="167"/>
    <col min="32" max="32" width="5.5" style="167" customWidth="1"/>
    <col min="33" max="33" width="19.1640625" style="167" customWidth="1"/>
    <col min="34" max="34" width="9.1640625" style="167"/>
    <col min="35" max="35" width="12.1640625" style="167" customWidth="1"/>
    <col min="36" max="36" width="12.83203125" style="86" customWidth="1"/>
    <col min="37" max="16384" width="9.1640625" style="167"/>
  </cols>
  <sheetData>
    <row r="1" spans="1:36">
      <c r="AJ1" s="167"/>
    </row>
    <row r="2" spans="1:36">
      <c r="AJ2" s="167"/>
    </row>
    <row r="3" spans="1:36">
      <c r="I3" s="85"/>
      <c r="L3" s="507" t="str">
        <f xml:space="preserve"> "Poblacion " &amp; Leyendas!C2</f>
        <v>Poblacion Bolivia</v>
      </c>
      <c r="M3" s="508"/>
      <c r="N3" s="509"/>
      <c r="AJ3" s="167"/>
    </row>
    <row r="4" spans="1:36">
      <c r="L4" s="170">
        <v>2013</v>
      </c>
      <c r="M4" s="236">
        <v>539276</v>
      </c>
      <c r="N4" s="170"/>
      <c r="AJ4" s="167"/>
    </row>
    <row r="5" spans="1:36">
      <c r="L5" s="170">
        <v>2014</v>
      </c>
      <c r="M5" s="236">
        <v>539276</v>
      </c>
      <c r="N5" s="170"/>
      <c r="AB5" s="315" t="s">
        <v>456</v>
      </c>
      <c r="AJ5" s="167"/>
    </row>
    <row r="6" spans="1:36">
      <c r="L6" s="170">
        <v>2015</v>
      </c>
      <c r="M6" s="170"/>
      <c r="N6" s="170"/>
      <c r="AJ6" s="167"/>
    </row>
    <row r="7" spans="1:36">
      <c r="A7" s="168"/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510" t="s">
        <v>324</v>
      </c>
      <c r="P7" s="510"/>
      <c r="Q7" s="510"/>
      <c r="R7" s="510"/>
      <c r="S7" s="510"/>
      <c r="T7" s="510"/>
      <c r="U7" s="510"/>
      <c r="V7" s="510"/>
      <c r="X7" s="511" t="s">
        <v>325</v>
      </c>
      <c r="Y7" s="511"/>
      <c r="Z7" s="511"/>
      <c r="AA7" s="511"/>
      <c r="AB7" s="511"/>
      <c r="AC7" s="511"/>
      <c r="AD7" s="511"/>
      <c r="AE7" s="511"/>
      <c r="AJ7" s="167"/>
    </row>
    <row r="8" spans="1:36">
      <c r="A8" s="168"/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>
        <f>COUNTA(IRAG!$F:$F)</f>
        <v>7</v>
      </c>
      <c r="N8" s="168">
        <f ca="1">SUM(OFFSET(IRAG!$F$8,0,0,COUNTA(IRAG!$F:$F)),1)</f>
        <v>241</v>
      </c>
      <c r="O8" s="510"/>
      <c r="P8" s="510"/>
      <c r="Q8" s="510"/>
      <c r="R8" s="510"/>
      <c r="S8" s="510"/>
      <c r="T8" s="510"/>
      <c r="U8" s="510"/>
      <c r="V8" s="510"/>
      <c r="X8" s="511"/>
      <c r="Y8" s="511"/>
      <c r="Z8" s="511"/>
      <c r="AA8" s="511"/>
      <c r="AB8" s="511"/>
      <c r="AC8" s="511"/>
      <c r="AD8" s="511"/>
      <c r="AE8" s="511"/>
      <c r="AJ8" s="167"/>
    </row>
    <row r="9" spans="1:36" ht="18" customHeight="1">
      <c r="A9" s="168"/>
      <c r="B9" s="298" t="s">
        <v>335</v>
      </c>
      <c r="C9" s="299"/>
      <c r="D9" s="299"/>
      <c r="E9" s="300" t="s">
        <v>334</v>
      </c>
      <c r="F9" s="301"/>
      <c r="G9" s="302"/>
      <c r="H9" s="303" t="s">
        <v>0</v>
      </c>
      <c r="I9" s="304"/>
      <c r="J9" s="304"/>
      <c r="K9" s="305"/>
      <c r="L9" s="168"/>
      <c r="M9" s="207" t="s">
        <v>326</v>
      </c>
      <c r="N9" s="168"/>
      <c r="O9" s="510"/>
      <c r="P9" s="510"/>
      <c r="Q9" s="510"/>
      <c r="R9" s="510"/>
      <c r="S9" s="510"/>
      <c r="T9" s="510"/>
      <c r="U9" s="510"/>
      <c r="V9" s="510"/>
      <c r="X9" s="511"/>
      <c r="Y9" s="511"/>
      <c r="Z9" s="511"/>
      <c r="AA9" s="511"/>
      <c r="AB9" s="511"/>
      <c r="AC9" s="511"/>
      <c r="AD9" s="511"/>
      <c r="AE9" s="511"/>
      <c r="AJ9" s="167"/>
    </row>
    <row r="10" spans="1:36" ht="98">
      <c r="B10" s="208" t="s">
        <v>323</v>
      </c>
      <c r="C10" s="209"/>
      <c r="D10" s="167" t="s">
        <v>286</v>
      </c>
      <c r="E10" s="208" t="s">
        <v>323</v>
      </c>
      <c r="F10" s="209"/>
      <c r="G10" s="237" t="s">
        <v>361</v>
      </c>
      <c r="H10" s="208" t="s">
        <v>323</v>
      </c>
      <c r="I10" s="210" t="s">
        <v>53</v>
      </c>
      <c r="J10" s="210" t="s">
        <v>322</v>
      </c>
      <c r="K10" s="211" t="str">
        <f>CONCATENATE("% ",Leyendas!K2)</f>
        <v>% 2020</v>
      </c>
      <c r="L10" s="273"/>
      <c r="M10" s="273" t="s">
        <v>327</v>
      </c>
      <c r="N10" s="273">
        <f ca="1">SUM(OFFSET(IRAG!$E$8,0,0,COUNTA(IRAG!$E:$E)),1)-1</f>
        <v>300</v>
      </c>
      <c r="O10" s="273"/>
      <c r="P10" s="274" t="s">
        <v>12</v>
      </c>
      <c r="Q10" s="275" t="s">
        <v>15</v>
      </c>
      <c r="R10" s="276" t="s">
        <v>333</v>
      </c>
      <c r="S10" s="276" t="s">
        <v>390</v>
      </c>
      <c r="T10" s="277" t="s">
        <v>341</v>
      </c>
      <c r="U10" s="277" t="s">
        <v>342</v>
      </c>
      <c r="V10" s="314" t="s">
        <v>457</v>
      </c>
      <c r="W10" s="313" t="s">
        <v>458</v>
      </c>
      <c r="X10" s="278" t="s">
        <v>270</v>
      </c>
      <c r="Y10" s="278" t="s">
        <v>297</v>
      </c>
      <c r="Z10" s="279" t="s">
        <v>298</v>
      </c>
      <c r="AA10" s="278" t="s">
        <v>271</v>
      </c>
      <c r="AB10" s="316" t="s">
        <v>270</v>
      </c>
      <c r="AC10" s="317" t="s">
        <v>290</v>
      </c>
      <c r="AD10" s="280" t="s">
        <v>391</v>
      </c>
      <c r="AE10" s="280" t="s">
        <v>392</v>
      </c>
      <c r="AF10" s="273"/>
      <c r="AG10" s="273"/>
      <c r="AI10" s="319" t="s">
        <v>270</v>
      </c>
      <c r="AJ10" s="318" t="s">
        <v>459</v>
      </c>
    </row>
    <row r="11" spans="1:36" ht="28">
      <c r="A11" s="85">
        <f>IRAG!$BY8</f>
        <v>2020</v>
      </c>
      <c r="B11" s="238">
        <f>IRAG!$BZ8</f>
        <v>1</v>
      </c>
      <c r="C11" s="212"/>
      <c r="D11" s="85">
        <f>IRAG!E8</f>
        <v>0</v>
      </c>
      <c r="E11" s="238">
        <f>IRAG!$BZ8</f>
        <v>1</v>
      </c>
      <c r="F11" s="213"/>
      <c r="G11" s="191" t="e">
        <f>IRAG!E8/IRAG!D8</f>
        <v>#DIV/0!</v>
      </c>
      <c r="H11" s="238">
        <f>IRAG!$BZ8</f>
        <v>1</v>
      </c>
      <c r="I11" s="167">
        <f>IRAG!Q8</f>
        <v>0</v>
      </c>
      <c r="J11" s="167">
        <f>IRAG!R8</f>
        <v>0</v>
      </c>
      <c r="K11" s="239" t="e">
        <f>IRAG!R8/IRAG!Q8</f>
        <v>#DIV/0!</v>
      </c>
      <c r="M11" s="167" t="s">
        <v>278</v>
      </c>
      <c r="N11" s="167">
        <f ca="1">SUM(OFFSET(IRAG!$F$8,0,0,COUNTA(IRAG!$F:$F)),1)-1</f>
        <v>240</v>
      </c>
      <c r="P11" s="85">
        <f>IRAG!$BY8</f>
        <v>2020</v>
      </c>
      <c r="Q11" s="238">
        <f>IRAG!$BZ8</f>
        <v>1</v>
      </c>
      <c r="R11" s="167">
        <f>IRAG!G8</f>
        <v>0</v>
      </c>
      <c r="S11" s="167" t="e">
        <f>IRAG!G8/IRAG!F8</f>
        <v>#DIV/0!</v>
      </c>
      <c r="T11" s="167">
        <f>IRAG!K8</f>
        <v>0</v>
      </c>
      <c r="U11" s="214" t="e">
        <f>IRAG!K8/IRAG!F8</f>
        <v>#DIV/0!</v>
      </c>
      <c r="V11" s="167">
        <f>IRAG!H8</f>
        <v>0</v>
      </c>
      <c r="W11" s="167" t="e">
        <f>IRAG!H8/IRAG!F8</f>
        <v>#DIV/0!</v>
      </c>
      <c r="X11" s="192">
        <f>ETI!E8</f>
        <v>0</v>
      </c>
      <c r="Y11" s="192">
        <f>ETI!D8</f>
        <v>0</v>
      </c>
      <c r="Z11" s="214" t="e">
        <f>X11/Y11</f>
        <v>#DIV/0!</v>
      </c>
      <c r="AA11" s="191" t="e">
        <f>ETI!E8/ETI!F8</f>
        <v>#DIV/0!</v>
      </c>
      <c r="AB11" s="192">
        <f>ETI!E8</f>
        <v>0</v>
      </c>
      <c r="AC11" s="191" t="e">
        <f>ETI!G8/ETI!E8</f>
        <v>#DIV/0!</v>
      </c>
      <c r="AD11" s="192">
        <f>ETI!K8 + ETI!L8</f>
        <v>0</v>
      </c>
      <c r="AE11" s="191" t="e">
        <f>(AD11)/ETI!F8</f>
        <v>#DIV/0!</v>
      </c>
      <c r="AG11" s="312" t="s">
        <v>293</v>
      </c>
      <c r="AI11" s="181">
        <f>ETI!E8</f>
        <v>0</v>
      </c>
      <c r="AJ11" s="86" t="e">
        <f>ETI!H8/ETI!E8</f>
        <v>#DIV/0!</v>
      </c>
    </row>
    <row r="12" spans="1:36">
      <c r="B12" s="238">
        <f>IRAG!$BZ9</f>
        <v>2</v>
      </c>
      <c r="C12" s="212"/>
      <c r="D12" s="85">
        <f>IRAG!E9</f>
        <v>0</v>
      </c>
      <c r="E12" s="238">
        <f>IRAG!$BZ9</f>
        <v>2</v>
      </c>
      <c r="F12" s="213"/>
      <c r="G12" s="191" t="e">
        <f>IRAG!E9/IRAG!D9</f>
        <v>#DIV/0!</v>
      </c>
      <c r="H12" s="238">
        <f>IRAG!$BZ9</f>
        <v>2</v>
      </c>
      <c r="I12" s="167">
        <f>IRAG!Q9</f>
        <v>0</v>
      </c>
      <c r="J12" s="167">
        <f>IRAG!R9</f>
        <v>0</v>
      </c>
      <c r="K12" s="239" t="e">
        <f>IRAG!R9/IRAG!Q9</f>
        <v>#DIV/0!</v>
      </c>
      <c r="M12" s="167" t="s">
        <v>279</v>
      </c>
      <c r="N12" s="167">
        <f ca="1">N10-N11</f>
        <v>60</v>
      </c>
      <c r="Q12" s="238">
        <f>IRAG!$BZ9</f>
        <v>2</v>
      </c>
      <c r="R12" s="167">
        <f>IRAG!G9</f>
        <v>0</v>
      </c>
      <c r="S12" s="167" t="e">
        <f>IRAG!G9/IRAG!F9</f>
        <v>#DIV/0!</v>
      </c>
      <c r="T12" s="167">
        <f>IRAG!K9</f>
        <v>0</v>
      </c>
      <c r="U12" s="214" t="e">
        <f>IRAG!K9/IRAG!F9</f>
        <v>#DIV/0!</v>
      </c>
      <c r="V12" s="167">
        <f>IRAG!H9</f>
        <v>0</v>
      </c>
      <c r="W12" s="167" t="e">
        <f>IRAG!H9/IRAG!F9</f>
        <v>#DIV/0!</v>
      </c>
      <c r="X12" s="192">
        <f>ETI!E9</f>
        <v>0</v>
      </c>
      <c r="Y12" s="192">
        <f>ETI!D9</f>
        <v>0</v>
      </c>
      <c r="Z12" s="214" t="e">
        <f t="shared" ref="Z12:Z62" si="0">X12/Y12</f>
        <v>#DIV/0!</v>
      </c>
      <c r="AA12" s="191" t="e">
        <f>ETI!E9/ETI!F9</f>
        <v>#DIV/0!</v>
      </c>
      <c r="AB12" s="192">
        <f>ETI!E9</f>
        <v>0</v>
      </c>
      <c r="AC12" s="191" t="e">
        <f>ETI!G9/ETI!E9</f>
        <v>#DIV/0!</v>
      </c>
      <c r="AD12" s="192">
        <f>ETI!K9 + ETI!L9</f>
        <v>0</v>
      </c>
      <c r="AE12" s="191" t="e">
        <f>(AD12)/ETI!F9</f>
        <v>#DIV/0!</v>
      </c>
      <c r="AG12" s="167" t="s">
        <v>294</v>
      </c>
      <c r="AH12" s="181">
        <f ca="1">SUM(OFFSET(ETI!$E$8,0,0,COUNTA(ETI!$E:$E)),1) -1</f>
        <v>340</v>
      </c>
      <c r="AI12" s="181">
        <f>ETI!E9</f>
        <v>0</v>
      </c>
      <c r="AJ12" s="86" t="e">
        <f>ETI!H9/ETI!E9</f>
        <v>#DIV/0!</v>
      </c>
    </row>
    <row r="13" spans="1:36">
      <c r="B13" s="238">
        <f>IRAG!$BZ10</f>
        <v>3</v>
      </c>
      <c r="C13" s="212"/>
      <c r="D13" s="85">
        <f>IRAG!E10</f>
        <v>0</v>
      </c>
      <c r="E13" s="238">
        <f>IRAG!$BZ10</f>
        <v>3</v>
      </c>
      <c r="F13" s="213"/>
      <c r="G13" s="191" t="e">
        <f>IRAG!E10/IRAG!D10</f>
        <v>#DIV/0!</v>
      </c>
      <c r="H13" s="238">
        <f>IRAG!$BZ10</f>
        <v>3</v>
      </c>
      <c r="I13" s="167">
        <f>IRAG!Q10</f>
        <v>0</v>
      </c>
      <c r="J13" s="167">
        <f>IRAG!R10</f>
        <v>0</v>
      </c>
      <c r="K13" s="239" t="e">
        <f>IRAG!R10/IRAG!Q10</f>
        <v>#DIV/0!</v>
      </c>
      <c r="Q13" s="238">
        <f>IRAG!$BZ10</f>
        <v>3</v>
      </c>
      <c r="R13" s="167">
        <f>IRAG!G10</f>
        <v>0</v>
      </c>
      <c r="S13" s="167" t="e">
        <f>IRAG!G10/IRAG!F10</f>
        <v>#DIV/0!</v>
      </c>
      <c r="T13" s="167">
        <f>IRAG!K10</f>
        <v>0</v>
      </c>
      <c r="U13" s="214" t="e">
        <f>IRAG!K10/IRAG!F10</f>
        <v>#DIV/0!</v>
      </c>
      <c r="V13" s="167">
        <f>IRAG!H10</f>
        <v>0</v>
      </c>
      <c r="W13" s="167" t="e">
        <f>IRAG!H10/IRAG!F10</f>
        <v>#DIV/0!</v>
      </c>
      <c r="X13" s="192">
        <f>ETI!E10</f>
        <v>0</v>
      </c>
      <c r="Y13" s="192">
        <f>ETI!D10</f>
        <v>0</v>
      </c>
      <c r="Z13" s="214" t="e">
        <f t="shared" si="0"/>
        <v>#DIV/0!</v>
      </c>
      <c r="AA13" s="191" t="e">
        <f>ETI!E10/ETI!F10</f>
        <v>#DIV/0!</v>
      </c>
      <c r="AB13" s="192">
        <f>ETI!E10</f>
        <v>0</v>
      </c>
      <c r="AC13" s="191" t="e">
        <f>ETI!G10/ETI!E10</f>
        <v>#DIV/0!</v>
      </c>
      <c r="AD13" s="192">
        <f>ETI!K10 + ETI!L10</f>
        <v>0</v>
      </c>
      <c r="AE13" s="191" t="e">
        <f>(AD13)/ETI!F10</f>
        <v>#DIV/0!</v>
      </c>
      <c r="AG13" s="167" t="s">
        <v>295</v>
      </c>
      <c r="AH13" s="181">
        <f ca="1">SUM(OFFSET(ETI!$F$8,0,0,COUNTA(ETI!$F:$F)),1)-1</f>
        <v>120</v>
      </c>
      <c r="AI13" s="181">
        <f>ETI!E10</f>
        <v>0</v>
      </c>
      <c r="AJ13" s="86" t="e">
        <f>ETI!H10/ETI!E10</f>
        <v>#DIV/0!</v>
      </c>
    </row>
    <row r="14" spans="1:36">
      <c r="B14" s="238">
        <f>IRAG!$BZ11</f>
        <v>4</v>
      </c>
      <c r="C14" s="212"/>
      <c r="D14" s="85">
        <f>IRAG!E11</f>
        <v>0</v>
      </c>
      <c r="E14" s="238">
        <f>IRAG!$BZ11</f>
        <v>4</v>
      </c>
      <c r="F14" s="213"/>
      <c r="G14" s="191" t="e">
        <f>IRAG!E11/IRAG!D11</f>
        <v>#DIV/0!</v>
      </c>
      <c r="H14" s="238">
        <f>IRAG!$BZ11</f>
        <v>4</v>
      </c>
      <c r="I14" s="167">
        <f>IRAG!Q11</f>
        <v>0</v>
      </c>
      <c r="J14" s="167">
        <f>IRAG!R11</f>
        <v>0</v>
      </c>
      <c r="K14" s="239" t="e">
        <f>IRAG!R11/IRAG!Q11</f>
        <v>#DIV/0!</v>
      </c>
      <c r="Q14" s="238">
        <f>IRAG!$BZ11</f>
        <v>4</v>
      </c>
      <c r="R14" s="167">
        <f>IRAG!G11</f>
        <v>0</v>
      </c>
      <c r="S14" s="167" t="e">
        <f>IRAG!G11/IRAG!F11</f>
        <v>#DIV/0!</v>
      </c>
      <c r="T14" s="167">
        <f>IRAG!K11</f>
        <v>0</v>
      </c>
      <c r="U14" s="214" t="e">
        <f>IRAG!K11/IRAG!F11</f>
        <v>#DIV/0!</v>
      </c>
      <c r="V14" s="167">
        <f>IRAG!H11</f>
        <v>0</v>
      </c>
      <c r="W14" s="167" t="e">
        <f>IRAG!H11/IRAG!F11</f>
        <v>#DIV/0!</v>
      </c>
      <c r="X14" s="192">
        <f>ETI!E11</f>
        <v>80</v>
      </c>
      <c r="Y14" s="192">
        <f>ETI!D11</f>
        <v>100</v>
      </c>
      <c r="Z14" s="214">
        <f t="shared" si="0"/>
        <v>0.8</v>
      </c>
      <c r="AA14" s="191">
        <f>ETI!E11/ETI!F11</f>
        <v>2</v>
      </c>
      <c r="AB14" s="192">
        <f>ETI!E11</f>
        <v>80</v>
      </c>
      <c r="AC14" s="191">
        <f>ETI!G11/ETI!E11</f>
        <v>0.125</v>
      </c>
      <c r="AD14" s="192">
        <f>ETI!K11 + ETI!L11</f>
        <v>8</v>
      </c>
      <c r="AE14" s="191">
        <f>(AD14)/ETI!F11</f>
        <v>0.2</v>
      </c>
      <c r="AG14" s="167" t="s">
        <v>296</v>
      </c>
      <c r="AH14" s="167">
        <f ca="1">AH12-AH13</f>
        <v>220</v>
      </c>
      <c r="AI14" s="181">
        <f>ETI!E11</f>
        <v>80</v>
      </c>
      <c r="AJ14" s="86">
        <f>ETI!H11/ETI!E11</f>
        <v>0.1</v>
      </c>
    </row>
    <row r="15" spans="1:36">
      <c r="B15" s="238">
        <f>IRAG!$BZ12</f>
        <v>5</v>
      </c>
      <c r="C15" s="212"/>
      <c r="D15" s="85">
        <f>IRAG!E12</f>
        <v>100</v>
      </c>
      <c r="E15" s="238">
        <f>IRAG!$BZ12</f>
        <v>5</v>
      </c>
      <c r="F15" s="213"/>
      <c r="G15" s="191">
        <f>IRAG!E12/IRAG!D12</f>
        <v>0.2</v>
      </c>
      <c r="H15" s="238">
        <f>IRAG!$BZ12</f>
        <v>5</v>
      </c>
      <c r="I15" s="167">
        <f>IRAG!Q12</f>
        <v>0</v>
      </c>
      <c r="J15" s="167">
        <f>IRAG!R12</f>
        <v>0</v>
      </c>
      <c r="K15" s="239" t="e">
        <f>IRAG!R12/IRAG!Q12</f>
        <v>#DIV/0!</v>
      </c>
      <c r="M15" s="207" t="s">
        <v>328</v>
      </c>
      <c r="Q15" s="238">
        <f>IRAG!$BZ12</f>
        <v>5</v>
      </c>
      <c r="R15" s="167">
        <f>IRAG!G12</f>
        <v>50</v>
      </c>
      <c r="S15" s="167">
        <f>IRAG!G12/IRAG!F12</f>
        <v>0.625</v>
      </c>
      <c r="T15" s="167">
        <f>IRAG!K12</f>
        <v>20</v>
      </c>
      <c r="U15" s="214">
        <f>IRAG!K12/IRAG!F12</f>
        <v>0.25</v>
      </c>
      <c r="V15" s="167">
        <f>IRAG!H12</f>
        <v>30</v>
      </c>
      <c r="W15" s="167">
        <f>IRAG!H12/IRAG!F12</f>
        <v>0.375</v>
      </c>
      <c r="X15" s="192">
        <f>ETI!E12</f>
        <v>80</v>
      </c>
      <c r="Y15" s="192">
        <f>ETI!D12</f>
        <v>100</v>
      </c>
      <c r="Z15" s="214">
        <f t="shared" si="0"/>
        <v>0.8</v>
      </c>
      <c r="AA15" s="191">
        <f>ETI!E12/ETI!F12</f>
        <v>2.6666666666666665</v>
      </c>
      <c r="AB15" s="192">
        <f>ETI!E12</f>
        <v>80</v>
      </c>
      <c r="AC15" s="191">
        <f>ETI!G12/ETI!E12</f>
        <v>0.125</v>
      </c>
      <c r="AD15" s="192">
        <f>ETI!K12 + ETI!L12</f>
        <v>5</v>
      </c>
      <c r="AE15" s="191">
        <f>(AD15)/ETI!F12</f>
        <v>0.16666666666666666</v>
      </c>
      <c r="AI15" s="181">
        <f>ETI!E12</f>
        <v>80</v>
      </c>
      <c r="AJ15" s="86">
        <f>ETI!H12/ETI!E12</f>
        <v>0.1</v>
      </c>
    </row>
    <row r="16" spans="1:36">
      <c r="B16" s="238">
        <f>IRAG!$BZ13</f>
        <v>6</v>
      </c>
      <c r="C16" s="212"/>
      <c r="D16" s="85">
        <f>IRAG!E13</f>
        <v>100</v>
      </c>
      <c r="E16" s="238">
        <f>IRAG!$BZ13</f>
        <v>6</v>
      </c>
      <c r="F16" s="213"/>
      <c r="G16" s="191">
        <f>IRAG!E13/IRAG!D13</f>
        <v>0.2</v>
      </c>
      <c r="H16" s="238">
        <f>IRAG!$BZ13</f>
        <v>6</v>
      </c>
      <c r="I16" s="167">
        <f>IRAG!Q13</f>
        <v>0</v>
      </c>
      <c r="J16" s="167">
        <f>IRAG!R13</f>
        <v>0</v>
      </c>
      <c r="K16" s="239" t="e">
        <f>IRAG!R13/IRAG!Q13</f>
        <v>#DIV/0!</v>
      </c>
      <c r="M16" s="167" t="s">
        <v>278</v>
      </c>
      <c r="N16" s="167">
        <f>IRAG!F8</f>
        <v>0</v>
      </c>
      <c r="Q16" s="238">
        <f>IRAG!$BZ13</f>
        <v>6</v>
      </c>
      <c r="R16" s="167">
        <f>IRAG!G13</f>
        <v>40</v>
      </c>
      <c r="S16" s="167">
        <f>IRAG!G13/IRAG!F13</f>
        <v>0.5</v>
      </c>
      <c r="T16" s="167">
        <f>IRAG!K13</f>
        <v>10</v>
      </c>
      <c r="U16" s="214">
        <f>IRAG!K13/IRAG!F13</f>
        <v>0.125</v>
      </c>
      <c r="V16" s="167">
        <f>IRAG!H13</f>
        <v>30</v>
      </c>
      <c r="W16" s="167">
        <f>IRAG!H13/IRAG!F13</f>
        <v>0.375</v>
      </c>
      <c r="X16" s="192">
        <f>ETI!E13</f>
        <v>100</v>
      </c>
      <c r="Y16" s="192">
        <f>ETI!D13</f>
        <v>150</v>
      </c>
      <c r="Z16" s="214">
        <f t="shared" si="0"/>
        <v>0.66666666666666663</v>
      </c>
      <c r="AA16" s="191">
        <f>ETI!E13/ETI!F13</f>
        <v>5</v>
      </c>
      <c r="AB16" s="192">
        <f>ETI!E13</f>
        <v>100</v>
      </c>
      <c r="AC16" s="191">
        <f>ETI!G13/ETI!E13</f>
        <v>0.15</v>
      </c>
      <c r="AD16" s="192">
        <f>ETI!K13 + ETI!L13</f>
        <v>4</v>
      </c>
      <c r="AE16" s="191">
        <f>(AD16)/ETI!F13</f>
        <v>0.2</v>
      </c>
      <c r="AI16" s="181">
        <f>ETI!E13</f>
        <v>100</v>
      </c>
      <c r="AJ16" s="86">
        <f>ETI!H13/ETI!E13</f>
        <v>0.04</v>
      </c>
    </row>
    <row r="17" spans="2:36">
      <c r="B17" s="238">
        <f>IRAG!$BZ14</f>
        <v>7</v>
      </c>
      <c r="C17" s="212"/>
      <c r="D17" s="85">
        <f>IRAG!E14</f>
        <v>100</v>
      </c>
      <c r="E17" s="238">
        <f>IRAG!$BZ14</f>
        <v>7</v>
      </c>
      <c r="F17" s="213"/>
      <c r="G17" s="191">
        <f>IRAG!E14/IRAG!D14</f>
        <v>0.2</v>
      </c>
      <c r="H17" s="238">
        <f>IRAG!$BZ14</f>
        <v>7</v>
      </c>
      <c r="I17" s="167">
        <f>IRAG!Q14</f>
        <v>0</v>
      </c>
      <c r="J17" s="167">
        <f>IRAG!R14</f>
        <v>0</v>
      </c>
      <c r="K17" s="239" t="e">
        <f>IRAG!R14/IRAG!Q14</f>
        <v>#DIV/0!</v>
      </c>
      <c r="M17" s="167" t="s">
        <v>329</v>
      </c>
      <c r="N17" s="167">
        <f>IRAG!G8</f>
        <v>0</v>
      </c>
      <c r="Q17" s="238">
        <f>IRAG!$BZ14</f>
        <v>7</v>
      </c>
      <c r="R17" s="167">
        <f>IRAG!G14</f>
        <v>30</v>
      </c>
      <c r="S17" s="167">
        <f>IRAG!G14/IRAG!F14</f>
        <v>0.375</v>
      </c>
      <c r="T17" s="167">
        <f>IRAG!K14</f>
        <v>20</v>
      </c>
      <c r="U17" s="214">
        <f>IRAG!K14/IRAG!F14</f>
        <v>0.25</v>
      </c>
      <c r="V17" s="167">
        <f>IRAG!H14</f>
        <v>50</v>
      </c>
      <c r="W17" s="167">
        <f>IRAG!H14/IRAG!F14</f>
        <v>0.625</v>
      </c>
      <c r="X17" s="192">
        <f>ETI!E14</f>
        <v>80</v>
      </c>
      <c r="Y17" s="192">
        <f>ETI!D14</f>
        <v>100</v>
      </c>
      <c r="Z17" s="214">
        <f t="shared" si="0"/>
        <v>0.8</v>
      </c>
      <c r="AA17" s="191">
        <f>ETI!E14/ETI!F14</f>
        <v>2.6666666666666665</v>
      </c>
      <c r="AB17" s="192">
        <f>ETI!E14</f>
        <v>80</v>
      </c>
      <c r="AC17" s="191">
        <f>ETI!G14/ETI!E14</f>
        <v>0.125</v>
      </c>
      <c r="AD17" s="192">
        <f>ETI!K14 + ETI!L14</f>
        <v>5</v>
      </c>
      <c r="AE17" s="191">
        <f>(AD17)/ETI!F14</f>
        <v>0.16666666666666666</v>
      </c>
      <c r="AI17" s="181">
        <f>ETI!E14</f>
        <v>80</v>
      </c>
      <c r="AJ17" s="86">
        <f>ETI!H14/ETI!E14</f>
        <v>0.1</v>
      </c>
    </row>
    <row r="18" spans="2:36">
      <c r="B18" s="238">
        <f>IRAG!$BZ15</f>
        <v>8</v>
      </c>
      <c r="C18" s="212"/>
      <c r="D18" s="85">
        <f>IRAG!E15</f>
        <v>100</v>
      </c>
      <c r="E18" s="238">
        <f>IRAG!$BZ15</f>
        <v>8</v>
      </c>
      <c r="F18" s="213"/>
      <c r="G18" s="191">
        <f>IRAG!E15/IRAG!D15</f>
        <v>0.2</v>
      </c>
      <c r="H18" s="238">
        <f>IRAG!$BZ15</f>
        <v>8</v>
      </c>
      <c r="I18" s="167">
        <f>IRAG!Q15</f>
        <v>0</v>
      </c>
      <c r="J18" s="167">
        <f>IRAG!R15</f>
        <v>0</v>
      </c>
      <c r="K18" s="239" t="e">
        <f>IRAG!R15/IRAG!Q15</f>
        <v>#DIV/0!</v>
      </c>
      <c r="M18" s="167" t="s">
        <v>330</v>
      </c>
      <c r="N18" s="167">
        <f>IRAG!K8</f>
        <v>0</v>
      </c>
      <c r="Q18" s="238">
        <f>IRAG!$BZ15</f>
        <v>8</v>
      </c>
      <c r="R18" s="167">
        <f>IRAG!G15</f>
        <v>40</v>
      </c>
      <c r="S18" s="167">
        <f>IRAG!G15/IRAG!F15</f>
        <v>0.5</v>
      </c>
      <c r="T18" s="167">
        <f>IRAG!K15</f>
        <v>10</v>
      </c>
      <c r="U18" s="214">
        <f>IRAG!K15/IRAG!F15</f>
        <v>0.125</v>
      </c>
      <c r="V18" s="167">
        <f>IRAG!H15</f>
        <v>30</v>
      </c>
      <c r="W18" s="167">
        <f>IRAG!H15/IRAG!F15</f>
        <v>0.375</v>
      </c>
      <c r="X18" s="192">
        <f>ETI!E15</f>
        <v>80</v>
      </c>
      <c r="Y18" s="192">
        <f>ETI!D15</f>
        <v>100</v>
      </c>
      <c r="Z18" s="214">
        <f t="shared" si="0"/>
        <v>0.8</v>
      </c>
      <c r="AA18" s="191">
        <f>ETI!E15/ETI!F15</f>
        <v>2</v>
      </c>
      <c r="AB18" s="192">
        <f>ETI!E15</f>
        <v>80</v>
      </c>
      <c r="AC18" s="191">
        <f>ETI!G15/ETI!E15</f>
        <v>0.125</v>
      </c>
      <c r="AD18" s="192">
        <f>ETI!K15 + ETI!L15</f>
        <v>8</v>
      </c>
      <c r="AE18" s="191">
        <f>(AD18)/ETI!F15</f>
        <v>0.2</v>
      </c>
      <c r="AI18" s="181">
        <f>ETI!E15</f>
        <v>80</v>
      </c>
      <c r="AJ18" s="86">
        <f>ETI!H15/ETI!E15</f>
        <v>0.1</v>
      </c>
    </row>
    <row r="19" spans="2:36">
      <c r="B19" s="238">
        <f>IRAG!$BZ16</f>
        <v>9</v>
      </c>
      <c r="C19" s="212"/>
      <c r="D19" s="85">
        <f>IRAG!E16</f>
        <v>100</v>
      </c>
      <c r="E19" s="238">
        <f>IRAG!$BZ16</f>
        <v>9</v>
      </c>
      <c r="F19" s="213"/>
      <c r="G19" s="191">
        <f>IRAG!E16/IRAG!D16</f>
        <v>0.2</v>
      </c>
      <c r="H19" s="238">
        <f>IRAG!$BZ16</f>
        <v>9</v>
      </c>
      <c r="I19" s="167">
        <f>IRAG!Q16</f>
        <v>0</v>
      </c>
      <c r="J19" s="167">
        <f>IRAG!R16</f>
        <v>0</v>
      </c>
      <c r="K19" s="239" t="e">
        <f>IRAG!R16/IRAG!Q16</f>
        <v>#DIV/0!</v>
      </c>
      <c r="M19" s="167" t="s">
        <v>331</v>
      </c>
      <c r="N19" s="167">
        <f>IRAG!L8</f>
        <v>0</v>
      </c>
      <c r="Q19" s="238">
        <f>IRAG!$BZ16</f>
        <v>9</v>
      </c>
      <c r="R19" s="167">
        <f>IRAG!G16</f>
        <v>50</v>
      </c>
      <c r="S19" s="167">
        <f>IRAG!G16/IRAG!F16</f>
        <v>0.625</v>
      </c>
      <c r="T19" s="167">
        <f>IRAG!K16</f>
        <v>20</v>
      </c>
      <c r="U19" s="214">
        <f>IRAG!K16/IRAG!F16</f>
        <v>0.25</v>
      </c>
      <c r="V19" s="167">
        <f>IRAG!H16</f>
        <v>30</v>
      </c>
      <c r="W19" s="167">
        <f>IRAG!H16/IRAG!F16</f>
        <v>0.375</v>
      </c>
      <c r="X19" s="192">
        <f>ETI!E16</f>
        <v>0</v>
      </c>
      <c r="Y19" s="192">
        <f>ETI!D16</f>
        <v>0</v>
      </c>
      <c r="Z19" s="214" t="e">
        <f t="shared" si="0"/>
        <v>#DIV/0!</v>
      </c>
      <c r="AA19" s="191" t="e">
        <f>ETI!E16/ETI!F16</f>
        <v>#DIV/0!</v>
      </c>
      <c r="AB19" s="192">
        <f>ETI!E16</f>
        <v>0</v>
      </c>
      <c r="AC19" s="191" t="e">
        <f>ETI!G16/ETI!E16</f>
        <v>#DIV/0!</v>
      </c>
      <c r="AD19" s="192">
        <f>ETI!K16 + ETI!L16</f>
        <v>0</v>
      </c>
      <c r="AE19" s="191" t="e">
        <f>(AD19)/ETI!F16</f>
        <v>#DIV/0!</v>
      </c>
      <c r="AI19" s="181">
        <f>ETI!E16</f>
        <v>0</v>
      </c>
      <c r="AJ19" s="86" t="e">
        <f>ETI!H16/ETI!E16</f>
        <v>#DIV/0!</v>
      </c>
    </row>
    <row r="20" spans="2:36">
      <c r="B20" s="238">
        <f>IRAG!$BZ17</f>
        <v>10</v>
      </c>
      <c r="C20" s="212"/>
      <c r="D20" s="85">
        <f>IRAG!E17</f>
        <v>0</v>
      </c>
      <c r="E20" s="238">
        <f>IRAG!$BZ17</f>
        <v>10</v>
      </c>
      <c r="F20" s="213"/>
      <c r="G20" s="191" t="e">
        <f>IRAG!E17/IRAG!D17</f>
        <v>#DIV/0!</v>
      </c>
      <c r="H20" s="238">
        <f>IRAG!$BZ17</f>
        <v>10</v>
      </c>
      <c r="I20" s="167">
        <f>IRAG!Q17</f>
        <v>0</v>
      </c>
      <c r="J20" s="167">
        <f>IRAG!R17</f>
        <v>0</v>
      </c>
      <c r="K20" s="239" t="e">
        <f>IRAG!R17/IRAG!Q17</f>
        <v>#DIV/0!</v>
      </c>
      <c r="M20" s="167" t="s">
        <v>332</v>
      </c>
      <c r="N20" s="167">
        <f>N16-N17-N19</f>
        <v>0</v>
      </c>
      <c r="Q20" s="238">
        <f>IRAG!$BZ17</f>
        <v>10</v>
      </c>
      <c r="R20" s="167">
        <f>IRAG!G17</f>
        <v>0</v>
      </c>
      <c r="S20" s="167" t="e">
        <f>IRAG!G17/IRAG!F17</f>
        <v>#DIV/0!</v>
      </c>
      <c r="T20" s="167">
        <f>IRAG!K17</f>
        <v>0</v>
      </c>
      <c r="U20" s="214" t="e">
        <f>IRAG!K17/IRAG!F17</f>
        <v>#DIV/0!</v>
      </c>
      <c r="V20" s="167">
        <f>IRAG!H17</f>
        <v>0</v>
      </c>
      <c r="W20" s="167" t="e">
        <f>IRAG!H17/IRAG!F17</f>
        <v>#DIV/0!</v>
      </c>
      <c r="X20" s="192">
        <f>ETI!E17</f>
        <v>0</v>
      </c>
      <c r="Y20" s="192">
        <f>ETI!D17</f>
        <v>0</v>
      </c>
      <c r="Z20" s="214" t="e">
        <f t="shared" si="0"/>
        <v>#DIV/0!</v>
      </c>
      <c r="AA20" s="191" t="e">
        <f>ETI!E17/ETI!F17</f>
        <v>#DIV/0!</v>
      </c>
      <c r="AB20" s="192">
        <f>ETI!E17</f>
        <v>0</v>
      </c>
      <c r="AC20" s="191" t="e">
        <f>ETI!G17/ETI!E17</f>
        <v>#DIV/0!</v>
      </c>
      <c r="AD20" s="192">
        <f>ETI!K17 + ETI!L17</f>
        <v>0</v>
      </c>
      <c r="AE20" s="191" t="e">
        <f>(AD20)/ETI!F17</f>
        <v>#DIV/0!</v>
      </c>
      <c r="AI20" s="181">
        <f>ETI!E17</f>
        <v>0</v>
      </c>
      <c r="AJ20" s="86" t="e">
        <f>ETI!H17/ETI!E17</f>
        <v>#DIV/0!</v>
      </c>
    </row>
    <row r="21" spans="2:36">
      <c r="B21" s="238">
        <f>IRAG!$BZ18</f>
        <v>11</v>
      </c>
      <c r="C21" s="212"/>
      <c r="D21" s="85">
        <f>IRAG!E18</f>
        <v>0</v>
      </c>
      <c r="E21" s="238">
        <f>IRAG!$BZ18</f>
        <v>11</v>
      </c>
      <c r="F21" s="213"/>
      <c r="G21" s="191" t="e">
        <f>IRAG!E18/IRAG!D18</f>
        <v>#DIV/0!</v>
      </c>
      <c r="H21" s="238">
        <f>IRAG!$BZ18</f>
        <v>11</v>
      </c>
      <c r="I21" s="167">
        <f>IRAG!Q18</f>
        <v>0</v>
      </c>
      <c r="J21" s="167">
        <f>IRAG!R18</f>
        <v>0</v>
      </c>
      <c r="K21" s="239" t="e">
        <f>IRAG!R18/IRAG!Q18</f>
        <v>#DIV/0!</v>
      </c>
      <c r="Q21" s="238">
        <f>IRAG!$BZ18</f>
        <v>11</v>
      </c>
      <c r="R21" s="167">
        <f>IRAG!G18</f>
        <v>0</v>
      </c>
      <c r="S21" s="167" t="e">
        <f>IRAG!G18/IRAG!F18</f>
        <v>#DIV/0!</v>
      </c>
      <c r="T21" s="167">
        <f>IRAG!K18</f>
        <v>0</v>
      </c>
      <c r="U21" s="214" t="e">
        <f>IRAG!K18/IRAG!F18</f>
        <v>#DIV/0!</v>
      </c>
      <c r="V21" s="167">
        <f>IRAG!H18</f>
        <v>0</v>
      </c>
      <c r="W21" s="167" t="e">
        <f>IRAG!H18/IRAG!F18</f>
        <v>#DIV/0!</v>
      </c>
      <c r="X21" s="192">
        <f>ETI!E18</f>
        <v>0</v>
      </c>
      <c r="Y21" s="192">
        <f>ETI!D18</f>
        <v>0</v>
      </c>
      <c r="Z21" s="214" t="e">
        <f t="shared" si="0"/>
        <v>#DIV/0!</v>
      </c>
      <c r="AA21" s="191" t="e">
        <f>ETI!E18/ETI!F18</f>
        <v>#DIV/0!</v>
      </c>
      <c r="AB21" s="192">
        <f>ETI!E18</f>
        <v>0</v>
      </c>
      <c r="AC21" s="191" t="e">
        <f>ETI!G18/ETI!E18</f>
        <v>#DIV/0!</v>
      </c>
      <c r="AD21" s="192">
        <f>ETI!K18 + ETI!L18</f>
        <v>0</v>
      </c>
      <c r="AE21" s="191" t="e">
        <f>(AD21)/ETI!F18</f>
        <v>#DIV/0!</v>
      </c>
      <c r="AI21" s="181">
        <f>ETI!E18</f>
        <v>0</v>
      </c>
      <c r="AJ21" s="86" t="e">
        <f>ETI!H18/ETI!E18</f>
        <v>#DIV/0!</v>
      </c>
    </row>
    <row r="22" spans="2:36">
      <c r="B22" s="238">
        <f>IRAG!$BZ19</f>
        <v>12</v>
      </c>
      <c r="C22" s="212"/>
      <c r="D22" s="85">
        <f>IRAG!E19</f>
        <v>0</v>
      </c>
      <c r="E22" s="238">
        <f>IRAG!$BZ19</f>
        <v>12</v>
      </c>
      <c r="F22" s="213"/>
      <c r="G22" s="191" t="e">
        <f>IRAG!E19/IRAG!D19</f>
        <v>#DIV/0!</v>
      </c>
      <c r="H22" s="238">
        <f>IRAG!$BZ19</f>
        <v>12</v>
      </c>
      <c r="I22" s="167">
        <f>IRAG!Q19</f>
        <v>0</v>
      </c>
      <c r="J22" s="167">
        <f>IRAG!R19</f>
        <v>0</v>
      </c>
      <c r="K22" s="239" t="e">
        <f>IRAG!R19/IRAG!Q19</f>
        <v>#DIV/0!</v>
      </c>
      <c r="Q22" s="238">
        <f>IRAG!$BZ19</f>
        <v>12</v>
      </c>
      <c r="R22" s="167">
        <f>IRAG!G19</f>
        <v>0</v>
      </c>
      <c r="S22" s="167" t="e">
        <f>IRAG!G19/IRAG!F19</f>
        <v>#DIV/0!</v>
      </c>
      <c r="T22" s="167">
        <f>IRAG!K19</f>
        <v>0</v>
      </c>
      <c r="U22" s="214" t="e">
        <f>IRAG!K19/IRAG!F19</f>
        <v>#DIV/0!</v>
      </c>
      <c r="V22" s="167">
        <f>IRAG!H19</f>
        <v>0</v>
      </c>
      <c r="W22" s="167" t="e">
        <f>IRAG!H19/IRAG!F19</f>
        <v>#DIV/0!</v>
      </c>
      <c r="X22" s="192">
        <f>ETI!E19</f>
        <v>0</v>
      </c>
      <c r="Y22" s="192">
        <f>ETI!D19</f>
        <v>0</v>
      </c>
      <c r="Z22" s="214" t="e">
        <f t="shared" si="0"/>
        <v>#DIV/0!</v>
      </c>
      <c r="AA22" s="191" t="e">
        <f>ETI!E19/ETI!F19</f>
        <v>#DIV/0!</v>
      </c>
      <c r="AB22" s="192">
        <f>ETI!E19</f>
        <v>0</v>
      </c>
      <c r="AC22" s="191" t="e">
        <f>ETI!G19/ETI!E19</f>
        <v>#DIV/0!</v>
      </c>
      <c r="AD22" s="192">
        <f>ETI!K19 + ETI!L19</f>
        <v>0</v>
      </c>
      <c r="AE22" s="191" t="e">
        <f>(AD22)/ETI!F19</f>
        <v>#DIV/0!</v>
      </c>
      <c r="AI22" s="181">
        <f>ETI!E19</f>
        <v>0</v>
      </c>
      <c r="AJ22" s="86" t="e">
        <f>ETI!H19/ETI!E19</f>
        <v>#DIV/0!</v>
      </c>
    </row>
    <row r="23" spans="2:36">
      <c r="B23" s="238">
        <f>IRAG!$BZ20</f>
        <v>13</v>
      </c>
      <c r="C23" s="212"/>
      <c r="D23" s="85">
        <f>IRAG!E20</f>
        <v>0</v>
      </c>
      <c r="E23" s="238">
        <f>IRAG!$BZ20</f>
        <v>13</v>
      </c>
      <c r="F23" s="213"/>
      <c r="G23" s="191" t="e">
        <f>IRAG!E20/IRAG!D20</f>
        <v>#DIV/0!</v>
      </c>
      <c r="H23" s="238">
        <f>IRAG!$BZ20</f>
        <v>13</v>
      </c>
      <c r="I23" s="167">
        <f>IRAG!Q20</f>
        <v>0</v>
      </c>
      <c r="J23" s="167">
        <f>IRAG!R20</f>
        <v>0</v>
      </c>
      <c r="K23" s="239" t="e">
        <f>IRAG!R20/IRAG!Q20</f>
        <v>#DIV/0!</v>
      </c>
      <c r="Q23" s="238">
        <f>IRAG!$BZ20</f>
        <v>13</v>
      </c>
      <c r="R23" s="167">
        <f>IRAG!G20</f>
        <v>0</v>
      </c>
      <c r="S23" s="167" t="e">
        <f>IRAG!G20/IRAG!F20</f>
        <v>#DIV/0!</v>
      </c>
      <c r="T23" s="167">
        <f>IRAG!K20</f>
        <v>0</v>
      </c>
      <c r="U23" s="214" t="e">
        <f>IRAG!K20/IRAG!F20</f>
        <v>#DIV/0!</v>
      </c>
      <c r="V23" s="167">
        <f>IRAG!H20</f>
        <v>0</v>
      </c>
      <c r="W23" s="167" t="e">
        <f>IRAG!H20/IRAG!F20</f>
        <v>#DIV/0!</v>
      </c>
      <c r="X23" s="192">
        <f>ETI!E20</f>
        <v>0</v>
      </c>
      <c r="Y23" s="192">
        <f>ETI!D20</f>
        <v>0</v>
      </c>
      <c r="Z23" s="214" t="e">
        <f t="shared" si="0"/>
        <v>#DIV/0!</v>
      </c>
      <c r="AA23" s="191" t="e">
        <f>ETI!E20/ETI!F20</f>
        <v>#DIV/0!</v>
      </c>
      <c r="AB23" s="192">
        <f>ETI!E20</f>
        <v>0</v>
      </c>
      <c r="AC23" s="191" t="e">
        <f>ETI!G20/ETI!E20</f>
        <v>#DIV/0!</v>
      </c>
      <c r="AD23" s="192">
        <f>ETI!K20 + ETI!L20</f>
        <v>0</v>
      </c>
      <c r="AE23" s="191" t="e">
        <f>(AD23)/ETI!F20</f>
        <v>#DIV/0!</v>
      </c>
      <c r="AI23" s="181">
        <f>ETI!E20</f>
        <v>0</v>
      </c>
      <c r="AJ23" s="86" t="e">
        <f>ETI!H20/ETI!E20</f>
        <v>#DIV/0!</v>
      </c>
    </row>
    <row r="24" spans="2:36">
      <c r="B24" s="238">
        <f>IRAG!$BZ21</f>
        <v>14</v>
      </c>
      <c r="C24" s="212"/>
      <c r="D24" s="85">
        <f>IRAG!E21</f>
        <v>0</v>
      </c>
      <c r="E24" s="238">
        <f>IRAG!$BZ21</f>
        <v>14</v>
      </c>
      <c r="F24" s="213"/>
      <c r="G24" s="191" t="e">
        <f>IRAG!E21/IRAG!D21</f>
        <v>#DIV/0!</v>
      </c>
      <c r="H24" s="238">
        <f>IRAG!$BZ21</f>
        <v>14</v>
      </c>
      <c r="I24" s="167">
        <f>IRAG!Q21</f>
        <v>0</v>
      </c>
      <c r="J24" s="167">
        <f>IRAG!R21</f>
        <v>0</v>
      </c>
      <c r="K24" s="239" t="e">
        <f>IRAG!R21/IRAG!Q21</f>
        <v>#DIV/0!</v>
      </c>
      <c r="Q24" s="238">
        <f>IRAG!$BZ21</f>
        <v>14</v>
      </c>
      <c r="R24" s="167">
        <f>IRAG!G21</f>
        <v>0</v>
      </c>
      <c r="S24" s="167" t="e">
        <f>IRAG!G21/IRAG!F21</f>
        <v>#DIV/0!</v>
      </c>
      <c r="T24" s="167">
        <f>IRAG!K21</f>
        <v>0</v>
      </c>
      <c r="U24" s="214" t="e">
        <f>IRAG!K21/IRAG!F21</f>
        <v>#DIV/0!</v>
      </c>
      <c r="V24" s="167">
        <f>IRAG!H21</f>
        <v>0</v>
      </c>
      <c r="W24" s="167" t="e">
        <f>IRAG!H21/IRAG!F21</f>
        <v>#DIV/0!</v>
      </c>
      <c r="X24" s="192">
        <f>ETI!E21</f>
        <v>0</v>
      </c>
      <c r="Y24" s="192">
        <f>ETI!D21</f>
        <v>0</v>
      </c>
      <c r="Z24" s="214" t="e">
        <f t="shared" si="0"/>
        <v>#DIV/0!</v>
      </c>
      <c r="AA24" s="191" t="e">
        <f>ETI!E21/ETI!F21</f>
        <v>#DIV/0!</v>
      </c>
      <c r="AB24" s="192">
        <f>ETI!E21</f>
        <v>0</v>
      </c>
      <c r="AC24" s="191" t="e">
        <f>ETI!G21/ETI!E21</f>
        <v>#DIV/0!</v>
      </c>
      <c r="AD24" s="192">
        <f>ETI!K21 + ETI!L21</f>
        <v>0</v>
      </c>
      <c r="AE24" s="191" t="e">
        <f>(AD24)/ETI!F21</f>
        <v>#DIV/0!</v>
      </c>
      <c r="AI24" s="181">
        <f>ETI!E21</f>
        <v>0</v>
      </c>
      <c r="AJ24" s="86" t="e">
        <f>ETI!H21/ETI!E21</f>
        <v>#DIV/0!</v>
      </c>
    </row>
    <row r="25" spans="2:36">
      <c r="B25" s="238">
        <f>IRAG!$BZ22</f>
        <v>15</v>
      </c>
      <c r="C25" s="212"/>
      <c r="D25" s="85">
        <f>IRAG!E22</f>
        <v>0</v>
      </c>
      <c r="E25" s="238">
        <f>IRAG!$BZ22</f>
        <v>15</v>
      </c>
      <c r="F25" s="213"/>
      <c r="G25" s="191" t="e">
        <f>IRAG!E22/IRAG!D22</f>
        <v>#DIV/0!</v>
      </c>
      <c r="H25" s="238">
        <f>IRAG!$BZ22</f>
        <v>15</v>
      </c>
      <c r="I25" s="167">
        <f>IRAG!Q22</f>
        <v>0</v>
      </c>
      <c r="J25" s="167">
        <f>IRAG!R22</f>
        <v>0</v>
      </c>
      <c r="K25" s="239" t="e">
        <f>IRAG!R22/IRAG!Q22</f>
        <v>#DIV/0!</v>
      </c>
      <c r="Q25" s="238">
        <f>IRAG!$BZ22</f>
        <v>15</v>
      </c>
      <c r="R25" s="167">
        <f>IRAG!G22</f>
        <v>0</v>
      </c>
      <c r="S25" s="167" t="e">
        <f>IRAG!G22/IRAG!F22</f>
        <v>#DIV/0!</v>
      </c>
      <c r="T25" s="167">
        <f>IRAG!K22</f>
        <v>0</v>
      </c>
      <c r="U25" s="214" t="e">
        <f>IRAG!K22/IRAG!F22</f>
        <v>#DIV/0!</v>
      </c>
      <c r="V25" s="167">
        <f>IRAG!H22</f>
        <v>0</v>
      </c>
      <c r="W25" s="167" t="e">
        <f>IRAG!H22/IRAG!F22</f>
        <v>#DIV/0!</v>
      </c>
      <c r="X25" s="192">
        <f>ETI!E22</f>
        <v>0</v>
      </c>
      <c r="Y25" s="192">
        <f>ETI!D22</f>
        <v>0</v>
      </c>
      <c r="Z25" s="214" t="e">
        <f t="shared" si="0"/>
        <v>#DIV/0!</v>
      </c>
      <c r="AA25" s="191" t="e">
        <f>ETI!E22/ETI!F22</f>
        <v>#DIV/0!</v>
      </c>
      <c r="AB25" s="192">
        <f>ETI!E22</f>
        <v>0</v>
      </c>
      <c r="AC25" s="191" t="e">
        <f>ETI!G22/ETI!E22</f>
        <v>#DIV/0!</v>
      </c>
      <c r="AD25" s="192">
        <f>ETI!K22 + ETI!L22</f>
        <v>0</v>
      </c>
      <c r="AE25" s="191" t="e">
        <f>(AD25)/ETI!F22</f>
        <v>#DIV/0!</v>
      </c>
      <c r="AI25" s="181">
        <f>ETI!E22</f>
        <v>0</v>
      </c>
      <c r="AJ25" s="86" t="e">
        <f>ETI!H22/ETI!E22</f>
        <v>#DIV/0!</v>
      </c>
    </row>
    <row r="26" spans="2:36">
      <c r="B26" s="238">
        <f>IRAG!$BZ23</f>
        <v>16</v>
      </c>
      <c r="C26" s="212"/>
      <c r="D26" s="85">
        <f>IRAG!E23</f>
        <v>0</v>
      </c>
      <c r="E26" s="238">
        <f>IRAG!$BZ23</f>
        <v>16</v>
      </c>
      <c r="F26" s="213"/>
      <c r="G26" s="191" t="e">
        <f>IRAG!E23/IRAG!D23</f>
        <v>#DIV/0!</v>
      </c>
      <c r="H26" s="238">
        <f>IRAG!$BZ23</f>
        <v>16</v>
      </c>
      <c r="I26" s="167">
        <f>IRAG!Q23</f>
        <v>0</v>
      </c>
      <c r="J26" s="167">
        <f>IRAG!R23</f>
        <v>0</v>
      </c>
      <c r="K26" s="239" t="e">
        <f>IRAG!R23/IRAG!Q23</f>
        <v>#DIV/0!</v>
      </c>
      <c r="Q26" s="238">
        <f>IRAG!$BZ23</f>
        <v>16</v>
      </c>
      <c r="R26" s="167">
        <f>IRAG!G23</f>
        <v>0</v>
      </c>
      <c r="S26" s="167" t="e">
        <f>IRAG!G23/IRAG!F23</f>
        <v>#DIV/0!</v>
      </c>
      <c r="T26" s="167">
        <f>IRAG!K23</f>
        <v>0</v>
      </c>
      <c r="U26" s="214" t="e">
        <f>IRAG!K23/IRAG!F23</f>
        <v>#DIV/0!</v>
      </c>
      <c r="V26" s="167">
        <f>IRAG!H23</f>
        <v>0</v>
      </c>
      <c r="W26" s="167" t="e">
        <f>IRAG!H23/IRAG!F23</f>
        <v>#DIV/0!</v>
      </c>
      <c r="X26" s="192">
        <f>ETI!E23</f>
        <v>0</v>
      </c>
      <c r="Y26" s="192">
        <f>ETI!D23</f>
        <v>0</v>
      </c>
      <c r="Z26" s="214" t="e">
        <f t="shared" si="0"/>
        <v>#DIV/0!</v>
      </c>
      <c r="AA26" s="191" t="e">
        <f>ETI!E23/ETI!F23</f>
        <v>#DIV/0!</v>
      </c>
      <c r="AB26" s="192">
        <f>ETI!E23</f>
        <v>0</v>
      </c>
      <c r="AC26" s="191" t="e">
        <f>ETI!G23/ETI!E23</f>
        <v>#DIV/0!</v>
      </c>
      <c r="AD26" s="192">
        <f>ETI!K23 + ETI!L23</f>
        <v>0</v>
      </c>
      <c r="AE26" s="191" t="e">
        <f>(AD26)/ETI!F23</f>
        <v>#DIV/0!</v>
      </c>
      <c r="AI26" s="181">
        <f>ETI!E23</f>
        <v>0</v>
      </c>
      <c r="AJ26" s="86" t="e">
        <f>ETI!H23/ETI!E23</f>
        <v>#DIV/0!</v>
      </c>
    </row>
    <row r="27" spans="2:36">
      <c r="B27" s="238">
        <f>IRAG!$BZ24</f>
        <v>17</v>
      </c>
      <c r="C27" s="212"/>
      <c r="D27" s="85">
        <f>IRAG!E24</f>
        <v>0</v>
      </c>
      <c r="E27" s="238">
        <f>IRAG!$BZ24</f>
        <v>17</v>
      </c>
      <c r="F27" s="213"/>
      <c r="G27" s="191" t="e">
        <f>IRAG!E24/IRAG!D24</f>
        <v>#DIV/0!</v>
      </c>
      <c r="H27" s="238">
        <f>IRAG!$BZ24</f>
        <v>17</v>
      </c>
      <c r="I27" s="167">
        <f>IRAG!Q24</f>
        <v>0</v>
      </c>
      <c r="J27" s="167">
        <f>IRAG!R24</f>
        <v>0</v>
      </c>
      <c r="K27" s="239" t="e">
        <f>IRAG!R24/IRAG!Q24</f>
        <v>#DIV/0!</v>
      </c>
      <c r="Q27" s="238">
        <f>IRAG!$BZ24</f>
        <v>17</v>
      </c>
      <c r="R27" s="167">
        <f>IRAG!G24</f>
        <v>0</v>
      </c>
      <c r="S27" s="167" t="e">
        <f>IRAG!G24/IRAG!F24</f>
        <v>#DIV/0!</v>
      </c>
      <c r="T27" s="167">
        <f>IRAG!K24</f>
        <v>0</v>
      </c>
      <c r="U27" s="214" t="e">
        <f>IRAG!K24/IRAG!F24</f>
        <v>#DIV/0!</v>
      </c>
      <c r="V27" s="167">
        <f>IRAG!H24</f>
        <v>0</v>
      </c>
      <c r="W27" s="167" t="e">
        <f>IRAG!H24/IRAG!F24</f>
        <v>#DIV/0!</v>
      </c>
      <c r="X27" s="192">
        <f>ETI!E24</f>
        <v>0</v>
      </c>
      <c r="Y27" s="192">
        <f>ETI!D24</f>
        <v>0</v>
      </c>
      <c r="Z27" s="214" t="e">
        <f t="shared" si="0"/>
        <v>#DIV/0!</v>
      </c>
      <c r="AA27" s="191" t="e">
        <f>ETI!E24/ETI!F24</f>
        <v>#DIV/0!</v>
      </c>
      <c r="AB27" s="192">
        <f>ETI!E24</f>
        <v>0</v>
      </c>
      <c r="AC27" s="191" t="e">
        <f>ETI!G24/ETI!E24</f>
        <v>#DIV/0!</v>
      </c>
      <c r="AD27" s="192">
        <f>ETI!K24 + ETI!L24</f>
        <v>0</v>
      </c>
      <c r="AE27" s="191" t="e">
        <f>(AD27)/ETI!F24</f>
        <v>#DIV/0!</v>
      </c>
      <c r="AI27" s="181">
        <f>ETI!E24</f>
        <v>0</v>
      </c>
      <c r="AJ27" s="86" t="e">
        <f>ETI!H24/ETI!E24</f>
        <v>#DIV/0!</v>
      </c>
    </row>
    <row r="28" spans="2:36">
      <c r="B28" s="238">
        <f>IRAG!$BZ25</f>
        <v>18</v>
      </c>
      <c r="C28" s="212"/>
      <c r="D28" s="85">
        <f>IRAG!E25</f>
        <v>0</v>
      </c>
      <c r="E28" s="238">
        <f>IRAG!$BZ25</f>
        <v>18</v>
      </c>
      <c r="F28" s="213"/>
      <c r="G28" s="191" t="e">
        <f>IRAG!E25/IRAG!D25</f>
        <v>#DIV/0!</v>
      </c>
      <c r="H28" s="238">
        <f>IRAG!$BZ25</f>
        <v>18</v>
      </c>
      <c r="I28" s="167">
        <f>IRAG!Q25</f>
        <v>0</v>
      </c>
      <c r="J28" s="167">
        <f>IRAG!R25</f>
        <v>0</v>
      </c>
      <c r="K28" s="239" t="e">
        <f>IRAG!R25/IRAG!Q25</f>
        <v>#DIV/0!</v>
      </c>
      <c r="Q28" s="238">
        <f>IRAG!$BZ25</f>
        <v>18</v>
      </c>
      <c r="R28" s="167">
        <f>IRAG!G25</f>
        <v>0</v>
      </c>
      <c r="S28" s="167" t="e">
        <f>IRAG!G25/IRAG!F25</f>
        <v>#DIV/0!</v>
      </c>
      <c r="T28" s="167">
        <f>IRAG!K25</f>
        <v>0</v>
      </c>
      <c r="U28" s="214" t="e">
        <f>IRAG!K25/IRAG!F25</f>
        <v>#DIV/0!</v>
      </c>
      <c r="V28" s="167">
        <f>IRAG!H25</f>
        <v>0</v>
      </c>
      <c r="W28" s="167" t="e">
        <f>IRAG!H25/IRAG!F25</f>
        <v>#DIV/0!</v>
      </c>
      <c r="X28" s="192">
        <f>ETI!E25</f>
        <v>0</v>
      </c>
      <c r="Y28" s="192">
        <f>ETI!D25</f>
        <v>0</v>
      </c>
      <c r="Z28" s="214" t="e">
        <f t="shared" si="0"/>
        <v>#DIV/0!</v>
      </c>
      <c r="AA28" s="191" t="e">
        <f>ETI!E25/ETI!F25</f>
        <v>#DIV/0!</v>
      </c>
      <c r="AB28" s="192">
        <f>ETI!E25</f>
        <v>0</v>
      </c>
      <c r="AC28" s="191" t="e">
        <f>ETI!G25/ETI!E25</f>
        <v>#DIV/0!</v>
      </c>
      <c r="AD28" s="192">
        <f>ETI!K25 + ETI!L25</f>
        <v>0</v>
      </c>
      <c r="AE28" s="191" t="e">
        <f>(AD28)/ETI!F25</f>
        <v>#DIV/0!</v>
      </c>
      <c r="AI28" s="181">
        <f>ETI!E25</f>
        <v>0</v>
      </c>
      <c r="AJ28" s="86" t="e">
        <f>ETI!H25/ETI!E25</f>
        <v>#DIV/0!</v>
      </c>
    </row>
    <row r="29" spans="2:36">
      <c r="B29" s="238">
        <f>IRAG!$BZ26</f>
        <v>19</v>
      </c>
      <c r="C29" s="212"/>
      <c r="D29" s="85">
        <f>IRAG!E26</f>
        <v>0</v>
      </c>
      <c r="E29" s="238">
        <f>IRAG!$BZ26</f>
        <v>19</v>
      </c>
      <c r="F29" s="213"/>
      <c r="G29" s="191" t="e">
        <f>IRAG!E26/IRAG!D26</f>
        <v>#DIV/0!</v>
      </c>
      <c r="H29" s="238">
        <f>IRAG!$BZ26</f>
        <v>19</v>
      </c>
      <c r="I29" s="167">
        <f>IRAG!Q26</f>
        <v>0</v>
      </c>
      <c r="J29" s="167">
        <f>IRAG!R26</f>
        <v>0</v>
      </c>
      <c r="K29" s="239" t="e">
        <f>IRAG!R26/IRAG!Q26</f>
        <v>#DIV/0!</v>
      </c>
      <c r="Q29" s="238">
        <f>IRAG!$BZ26</f>
        <v>19</v>
      </c>
      <c r="R29" s="167">
        <f>IRAG!G26</f>
        <v>0</v>
      </c>
      <c r="S29" s="167" t="e">
        <f>IRAG!G26/IRAG!F26</f>
        <v>#DIV/0!</v>
      </c>
      <c r="T29" s="167">
        <f>IRAG!K26</f>
        <v>0</v>
      </c>
      <c r="U29" s="214" t="e">
        <f>IRAG!K26/IRAG!F26</f>
        <v>#DIV/0!</v>
      </c>
      <c r="V29" s="167">
        <f>IRAG!H26</f>
        <v>0</v>
      </c>
      <c r="W29" s="167" t="e">
        <f>IRAG!H26/IRAG!F26</f>
        <v>#DIV/0!</v>
      </c>
      <c r="X29" s="192">
        <f>ETI!E26</f>
        <v>0</v>
      </c>
      <c r="Y29" s="192">
        <f>ETI!D26</f>
        <v>0</v>
      </c>
      <c r="Z29" s="214" t="e">
        <f t="shared" si="0"/>
        <v>#DIV/0!</v>
      </c>
      <c r="AA29" s="191" t="e">
        <f>ETI!E26/ETI!F26</f>
        <v>#DIV/0!</v>
      </c>
      <c r="AB29" s="192">
        <f>ETI!E26</f>
        <v>0</v>
      </c>
      <c r="AC29" s="191" t="e">
        <f>ETI!G26/ETI!E26</f>
        <v>#DIV/0!</v>
      </c>
      <c r="AD29" s="192">
        <f>ETI!K26 + ETI!L26</f>
        <v>0</v>
      </c>
      <c r="AE29" s="191" t="e">
        <f>(AD29)/ETI!F26</f>
        <v>#DIV/0!</v>
      </c>
      <c r="AI29" s="181">
        <f>ETI!E26</f>
        <v>0</v>
      </c>
      <c r="AJ29" s="86" t="e">
        <f>ETI!H26/ETI!E26</f>
        <v>#DIV/0!</v>
      </c>
    </row>
    <row r="30" spans="2:36">
      <c r="B30" s="238">
        <f>IRAG!$BZ27</f>
        <v>20</v>
      </c>
      <c r="C30" s="212"/>
      <c r="D30" s="85">
        <f>IRAG!E27</f>
        <v>0</v>
      </c>
      <c r="E30" s="238">
        <f>IRAG!$BZ27</f>
        <v>20</v>
      </c>
      <c r="F30" s="213"/>
      <c r="G30" s="191" t="e">
        <f>IRAG!E27/IRAG!D27</f>
        <v>#DIV/0!</v>
      </c>
      <c r="H30" s="238">
        <f>IRAG!$BZ27</f>
        <v>20</v>
      </c>
      <c r="I30" s="167">
        <f>IRAG!Q27</f>
        <v>0</v>
      </c>
      <c r="J30" s="167">
        <f>IRAG!R27</f>
        <v>0</v>
      </c>
      <c r="K30" s="239" t="e">
        <f>IRAG!R27/IRAG!Q27</f>
        <v>#DIV/0!</v>
      </c>
      <c r="Q30" s="238">
        <f>IRAG!$BZ27</f>
        <v>20</v>
      </c>
      <c r="R30" s="167">
        <f>IRAG!G27</f>
        <v>0</v>
      </c>
      <c r="S30" s="167" t="e">
        <f>IRAG!G27/IRAG!F27</f>
        <v>#DIV/0!</v>
      </c>
      <c r="T30" s="167">
        <f>IRAG!K27</f>
        <v>0</v>
      </c>
      <c r="U30" s="214" t="e">
        <f>IRAG!K27/IRAG!F27</f>
        <v>#DIV/0!</v>
      </c>
      <c r="V30" s="167">
        <f>IRAG!H27</f>
        <v>0</v>
      </c>
      <c r="W30" s="167" t="e">
        <f>IRAG!H27/IRAG!F27</f>
        <v>#DIV/0!</v>
      </c>
      <c r="X30" s="192">
        <f>ETI!E27</f>
        <v>0</v>
      </c>
      <c r="Y30" s="192">
        <f>ETI!D27</f>
        <v>0</v>
      </c>
      <c r="Z30" s="214" t="e">
        <f t="shared" si="0"/>
        <v>#DIV/0!</v>
      </c>
      <c r="AA30" s="191" t="e">
        <f>ETI!E27/ETI!F27</f>
        <v>#DIV/0!</v>
      </c>
      <c r="AB30" s="192">
        <f>ETI!E27</f>
        <v>0</v>
      </c>
      <c r="AC30" s="191" t="e">
        <f>ETI!G27/ETI!E27</f>
        <v>#DIV/0!</v>
      </c>
      <c r="AD30" s="192">
        <f>ETI!K27 + ETI!L27</f>
        <v>0</v>
      </c>
      <c r="AE30" s="191" t="e">
        <f>(AD30)/ETI!F27</f>
        <v>#DIV/0!</v>
      </c>
      <c r="AI30" s="181">
        <f>ETI!E27</f>
        <v>0</v>
      </c>
      <c r="AJ30" s="86" t="e">
        <f>ETI!H27/ETI!E27</f>
        <v>#DIV/0!</v>
      </c>
    </row>
    <row r="31" spans="2:36">
      <c r="B31" s="238">
        <f>IRAG!$BZ28</f>
        <v>21</v>
      </c>
      <c r="C31" s="212"/>
      <c r="D31" s="85">
        <f>IRAG!E28</f>
        <v>0</v>
      </c>
      <c r="E31" s="238">
        <f>IRAG!$BZ28</f>
        <v>21</v>
      </c>
      <c r="F31" s="213"/>
      <c r="G31" s="191" t="e">
        <f>IRAG!E28/IRAG!D28</f>
        <v>#DIV/0!</v>
      </c>
      <c r="H31" s="238">
        <f>IRAG!$BZ28</f>
        <v>21</v>
      </c>
      <c r="I31" s="167">
        <f>IRAG!Q28</f>
        <v>0</v>
      </c>
      <c r="J31" s="167">
        <f>IRAG!R28</f>
        <v>0</v>
      </c>
      <c r="K31" s="239" t="e">
        <f>IRAG!R28/IRAG!Q28</f>
        <v>#DIV/0!</v>
      </c>
      <c r="Q31" s="238">
        <f>IRAG!$BZ28</f>
        <v>21</v>
      </c>
      <c r="R31" s="167">
        <f>IRAG!G28</f>
        <v>0</v>
      </c>
      <c r="S31" s="167" t="e">
        <f>IRAG!G28/IRAG!F28</f>
        <v>#DIV/0!</v>
      </c>
      <c r="T31" s="167">
        <f>IRAG!K28</f>
        <v>0</v>
      </c>
      <c r="U31" s="214" t="e">
        <f>IRAG!K28/IRAG!F28</f>
        <v>#DIV/0!</v>
      </c>
      <c r="V31" s="167">
        <f>IRAG!H28</f>
        <v>0</v>
      </c>
      <c r="W31" s="167" t="e">
        <f>IRAG!H28/IRAG!F28</f>
        <v>#DIV/0!</v>
      </c>
      <c r="X31" s="192">
        <f>ETI!E28</f>
        <v>0</v>
      </c>
      <c r="Y31" s="192">
        <f>ETI!D28</f>
        <v>0</v>
      </c>
      <c r="Z31" s="214" t="e">
        <f t="shared" si="0"/>
        <v>#DIV/0!</v>
      </c>
      <c r="AA31" s="191" t="e">
        <f>ETI!E28/ETI!F28</f>
        <v>#DIV/0!</v>
      </c>
      <c r="AB31" s="192">
        <f>ETI!E28</f>
        <v>0</v>
      </c>
      <c r="AC31" s="191" t="e">
        <f>ETI!G28/ETI!E28</f>
        <v>#DIV/0!</v>
      </c>
      <c r="AD31" s="192">
        <f>ETI!K28 + ETI!L28</f>
        <v>0</v>
      </c>
      <c r="AE31" s="191" t="e">
        <f>(AD31)/ETI!F28</f>
        <v>#DIV/0!</v>
      </c>
      <c r="AI31" s="181">
        <f>ETI!E28</f>
        <v>0</v>
      </c>
      <c r="AJ31" s="86" t="e">
        <f>ETI!H28/ETI!E28</f>
        <v>#DIV/0!</v>
      </c>
    </row>
    <row r="32" spans="2:36">
      <c r="B32" s="238">
        <f>IRAG!$BZ29</f>
        <v>22</v>
      </c>
      <c r="C32" s="212"/>
      <c r="D32" s="85">
        <f>IRAG!E29</f>
        <v>0</v>
      </c>
      <c r="E32" s="238">
        <f>IRAG!$BZ29</f>
        <v>22</v>
      </c>
      <c r="F32" s="213"/>
      <c r="G32" s="191" t="e">
        <f>IRAG!E29/IRAG!D29</f>
        <v>#DIV/0!</v>
      </c>
      <c r="H32" s="238">
        <f>IRAG!$BZ29</f>
        <v>22</v>
      </c>
      <c r="I32" s="167">
        <f>IRAG!Q29</f>
        <v>0</v>
      </c>
      <c r="J32" s="167">
        <f>IRAG!R29</f>
        <v>0</v>
      </c>
      <c r="K32" s="239" t="e">
        <f>IRAG!R29/IRAG!Q29</f>
        <v>#DIV/0!</v>
      </c>
      <c r="Q32" s="238">
        <f>IRAG!$BZ29</f>
        <v>22</v>
      </c>
      <c r="R32" s="167">
        <f>IRAG!G29</f>
        <v>0</v>
      </c>
      <c r="S32" s="167" t="e">
        <f>IRAG!G29/IRAG!F29</f>
        <v>#DIV/0!</v>
      </c>
      <c r="T32" s="167">
        <f>IRAG!K29</f>
        <v>0</v>
      </c>
      <c r="U32" s="214" t="e">
        <f>IRAG!K29/IRAG!F29</f>
        <v>#DIV/0!</v>
      </c>
      <c r="V32" s="167">
        <f>IRAG!H29</f>
        <v>0</v>
      </c>
      <c r="W32" s="167" t="e">
        <f>IRAG!H29/IRAG!F29</f>
        <v>#DIV/0!</v>
      </c>
      <c r="X32" s="192">
        <f>ETI!E29</f>
        <v>0</v>
      </c>
      <c r="Y32" s="192">
        <f>ETI!D29</f>
        <v>0</v>
      </c>
      <c r="Z32" s="214" t="e">
        <f t="shared" si="0"/>
        <v>#DIV/0!</v>
      </c>
      <c r="AA32" s="191" t="e">
        <f>ETI!E29/ETI!F29</f>
        <v>#DIV/0!</v>
      </c>
      <c r="AB32" s="192">
        <f>ETI!E29</f>
        <v>0</v>
      </c>
      <c r="AC32" s="191" t="e">
        <f>ETI!G29/ETI!E29</f>
        <v>#DIV/0!</v>
      </c>
      <c r="AD32" s="192">
        <f>ETI!K29 + ETI!L29</f>
        <v>0</v>
      </c>
      <c r="AE32" s="191" t="e">
        <f>(AD32)/ETI!F29</f>
        <v>#DIV/0!</v>
      </c>
      <c r="AI32" s="181">
        <f>ETI!E29</f>
        <v>0</v>
      </c>
      <c r="AJ32" s="86" t="e">
        <f>ETI!H29/ETI!E29</f>
        <v>#DIV/0!</v>
      </c>
    </row>
    <row r="33" spans="2:36">
      <c r="B33" s="238">
        <f>IRAG!$BZ30</f>
        <v>23</v>
      </c>
      <c r="C33" s="212"/>
      <c r="D33" s="85">
        <f>IRAG!E30</f>
        <v>0</v>
      </c>
      <c r="E33" s="238">
        <f>IRAG!$BZ30</f>
        <v>23</v>
      </c>
      <c r="F33" s="213"/>
      <c r="G33" s="191" t="e">
        <f>IRAG!E30/IRAG!D30</f>
        <v>#DIV/0!</v>
      </c>
      <c r="H33" s="238">
        <f>IRAG!$BZ30</f>
        <v>23</v>
      </c>
      <c r="I33" s="167">
        <f>IRAG!Q30</f>
        <v>0</v>
      </c>
      <c r="J33" s="167">
        <f>IRAG!R30</f>
        <v>0</v>
      </c>
      <c r="K33" s="239" t="e">
        <f>IRAG!R30/IRAG!Q30</f>
        <v>#DIV/0!</v>
      </c>
      <c r="Q33" s="238">
        <f>IRAG!$BZ30</f>
        <v>23</v>
      </c>
      <c r="R33" s="167">
        <f>IRAG!G30</f>
        <v>0</v>
      </c>
      <c r="S33" s="167" t="e">
        <f>IRAG!G30/IRAG!F30</f>
        <v>#DIV/0!</v>
      </c>
      <c r="T33" s="167">
        <f>IRAG!K30</f>
        <v>0</v>
      </c>
      <c r="U33" s="214" t="e">
        <f>IRAG!K30/IRAG!F30</f>
        <v>#DIV/0!</v>
      </c>
      <c r="V33" s="167">
        <f>IRAG!H30</f>
        <v>0</v>
      </c>
      <c r="W33" s="167" t="e">
        <f>IRAG!H30/IRAG!F30</f>
        <v>#DIV/0!</v>
      </c>
      <c r="X33" s="192">
        <f>ETI!E30</f>
        <v>0</v>
      </c>
      <c r="Y33" s="192">
        <f>ETI!D30</f>
        <v>0</v>
      </c>
      <c r="Z33" s="214" t="e">
        <f t="shared" si="0"/>
        <v>#DIV/0!</v>
      </c>
      <c r="AA33" s="191" t="e">
        <f>ETI!E30/ETI!F30</f>
        <v>#DIV/0!</v>
      </c>
      <c r="AB33" s="192">
        <f>ETI!E30</f>
        <v>0</v>
      </c>
      <c r="AC33" s="191" t="e">
        <f>ETI!G30/ETI!E30</f>
        <v>#DIV/0!</v>
      </c>
      <c r="AD33" s="192">
        <f>ETI!K30 + ETI!L30</f>
        <v>0</v>
      </c>
      <c r="AE33" s="191" t="e">
        <f>(AD33)/ETI!F30</f>
        <v>#DIV/0!</v>
      </c>
      <c r="AI33" s="181">
        <f>ETI!E30</f>
        <v>0</v>
      </c>
      <c r="AJ33" s="86" t="e">
        <f>ETI!H30/ETI!E30</f>
        <v>#DIV/0!</v>
      </c>
    </row>
    <row r="34" spans="2:36">
      <c r="B34" s="238">
        <f>IRAG!$BZ31</f>
        <v>24</v>
      </c>
      <c r="C34" s="212"/>
      <c r="D34" s="85">
        <f>IRAG!E31</f>
        <v>0</v>
      </c>
      <c r="E34" s="238">
        <f>IRAG!$BZ31</f>
        <v>24</v>
      </c>
      <c r="F34" s="213"/>
      <c r="G34" s="191" t="e">
        <f>IRAG!E31/IRAG!D31</f>
        <v>#DIV/0!</v>
      </c>
      <c r="H34" s="238">
        <f>IRAG!$BZ31</f>
        <v>24</v>
      </c>
      <c r="I34" s="167">
        <f>IRAG!Q31</f>
        <v>0</v>
      </c>
      <c r="J34" s="167">
        <f>IRAG!R31</f>
        <v>0</v>
      </c>
      <c r="K34" s="239" t="e">
        <f>IRAG!R31/IRAG!Q31</f>
        <v>#DIV/0!</v>
      </c>
      <c r="Q34" s="238">
        <f>IRAG!$BZ31</f>
        <v>24</v>
      </c>
      <c r="R34" s="167">
        <f>IRAG!G31</f>
        <v>0</v>
      </c>
      <c r="S34" s="167" t="e">
        <f>IRAG!G31/IRAG!F31</f>
        <v>#DIV/0!</v>
      </c>
      <c r="T34" s="167">
        <f>IRAG!K31</f>
        <v>0</v>
      </c>
      <c r="U34" s="214" t="e">
        <f>IRAG!K31/IRAG!F31</f>
        <v>#DIV/0!</v>
      </c>
      <c r="V34" s="167">
        <f>IRAG!H31</f>
        <v>0</v>
      </c>
      <c r="W34" s="167" t="e">
        <f>IRAG!H31/IRAG!F31</f>
        <v>#DIV/0!</v>
      </c>
      <c r="X34" s="192">
        <f>ETI!E31</f>
        <v>0</v>
      </c>
      <c r="Y34" s="192">
        <f>ETI!D31</f>
        <v>0</v>
      </c>
      <c r="Z34" s="214" t="e">
        <f t="shared" si="0"/>
        <v>#DIV/0!</v>
      </c>
      <c r="AA34" s="191" t="e">
        <f>ETI!E31/ETI!F31</f>
        <v>#DIV/0!</v>
      </c>
      <c r="AB34" s="192">
        <f>ETI!E31</f>
        <v>0</v>
      </c>
      <c r="AC34" s="191" t="e">
        <f>ETI!G31/ETI!E31</f>
        <v>#DIV/0!</v>
      </c>
      <c r="AD34" s="192">
        <f>ETI!K31 + ETI!L31</f>
        <v>0</v>
      </c>
      <c r="AE34" s="191" t="e">
        <f>(AD34)/ETI!F31</f>
        <v>#DIV/0!</v>
      </c>
      <c r="AI34" s="181">
        <f>ETI!E31</f>
        <v>0</v>
      </c>
      <c r="AJ34" s="86" t="e">
        <f>ETI!H31/ETI!E31</f>
        <v>#DIV/0!</v>
      </c>
    </row>
    <row r="35" spans="2:36">
      <c r="B35" s="238">
        <f>IRAG!$BZ32</f>
        <v>25</v>
      </c>
      <c r="C35" s="212"/>
      <c r="D35" s="85">
        <f>IRAG!E32</f>
        <v>0</v>
      </c>
      <c r="E35" s="238">
        <f>IRAG!$BZ32</f>
        <v>25</v>
      </c>
      <c r="F35" s="213"/>
      <c r="G35" s="191" t="e">
        <f>IRAG!E32/IRAG!D32</f>
        <v>#DIV/0!</v>
      </c>
      <c r="H35" s="238">
        <f>IRAG!$BZ32</f>
        <v>25</v>
      </c>
      <c r="I35" s="167">
        <f>IRAG!Q32</f>
        <v>0</v>
      </c>
      <c r="J35" s="167">
        <f>IRAG!R32</f>
        <v>0</v>
      </c>
      <c r="K35" s="239" t="e">
        <f>IRAG!R32/IRAG!Q32</f>
        <v>#DIV/0!</v>
      </c>
      <c r="Q35" s="238">
        <f>IRAG!$BZ32</f>
        <v>25</v>
      </c>
      <c r="R35" s="167">
        <f>IRAG!G32</f>
        <v>0</v>
      </c>
      <c r="S35" s="167" t="e">
        <f>IRAG!G32/IRAG!F32</f>
        <v>#DIV/0!</v>
      </c>
      <c r="T35" s="167">
        <f>IRAG!K32</f>
        <v>0</v>
      </c>
      <c r="U35" s="214" t="e">
        <f>IRAG!K32/IRAG!F32</f>
        <v>#DIV/0!</v>
      </c>
      <c r="V35" s="167">
        <f>IRAG!H32</f>
        <v>0</v>
      </c>
      <c r="W35" s="167" t="e">
        <f>IRAG!H32/IRAG!F32</f>
        <v>#DIV/0!</v>
      </c>
      <c r="X35" s="192">
        <f>ETI!E32</f>
        <v>0</v>
      </c>
      <c r="Y35" s="192">
        <f>ETI!D32</f>
        <v>0</v>
      </c>
      <c r="Z35" s="214" t="e">
        <f t="shared" si="0"/>
        <v>#DIV/0!</v>
      </c>
      <c r="AA35" s="191" t="e">
        <f>ETI!E32/ETI!F32</f>
        <v>#DIV/0!</v>
      </c>
      <c r="AB35" s="192">
        <f>ETI!E32</f>
        <v>0</v>
      </c>
      <c r="AC35" s="191" t="e">
        <f>ETI!G32/ETI!E32</f>
        <v>#DIV/0!</v>
      </c>
      <c r="AD35" s="192">
        <f>ETI!K32 + ETI!L32</f>
        <v>0</v>
      </c>
      <c r="AE35" s="191" t="e">
        <f>(AD35)/ETI!F32</f>
        <v>#DIV/0!</v>
      </c>
      <c r="AI35" s="181">
        <f>ETI!E32</f>
        <v>0</v>
      </c>
      <c r="AJ35" s="86" t="e">
        <f>ETI!H32/ETI!E32</f>
        <v>#DIV/0!</v>
      </c>
    </row>
    <row r="36" spans="2:36">
      <c r="B36" s="238">
        <f>IRAG!$BZ33</f>
        <v>26</v>
      </c>
      <c r="C36" s="212"/>
      <c r="D36" s="85">
        <f>IRAG!E33</f>
        <v>0</v>
      </c>
      <c r="E36" s="238">
        <f>IRAG!$BZ33</f>
        <v>26</v>
      </c>
      <c r="F36" s="213"/>
      <c r="G36" s="191" t="e">
        <f>IRAG!E33/IRAG!D33</f>
        <v>#DIV/0!</v>
      </c>
      <c r="H36" s="238">
        <f>IRAG!$BZ33</f>
        <v>26</v>
      </c>
      <c r="I36" s="167">
        <f>IRAG!Q33</f>
        <v>0</v>
      </c>
      <c r="J36" s="167">
        <f>IRAG!R33</f>
        <v>0</v>
      </c>
      <c r="K36" s="239" t="e">
        <f>IRAG!R33/IRAG!Q33</f>
        <v>#DIV/0!</v>
      </c>
      <c r="Q36" s="238">
        <f>IRAG!$BZ33</f>
        <v>26</v>
      </c>
      <c r="R36" s="167">
        <f>IRAG!G33</f>
        <v>0</v>
      </c>
      <c r="S36" s="167" t="e">
        <f>IRAG!G33/IRAG!F33</f>
        <v>#DIV/0!</v>
      </c>
      <c r="T36" s="167">
        <f>IRAG!K33</f>
        <v>0</v>
      </c>
      <c r="U36" s="214" t="e">
        <f>IRAG!K33/IRAG!F33</f>
        <v>#DIV/0!</v>
      </c>
      <c r="V36" s="167">
        <f>IRAG!H33</f>
        <v>0</v>
      </c>
      <c r="W36" s="167" t="e">
        <f>IRAG!H33/IRAG!F33</f>
        <v>#DIV/0!</v>
      </c>
      <c r="X36" s="192">
        <f>ETI!E33</f>
        <v>0</v>
      </c>
      <c r="Y36" s="192">
        <f>ETI!D33</f>
        <v>0</v>
      </c>
      <c r="Z36" s="214" t="e">
        <f t="shared" si="0"/>
        <v>#DIV/0!</v>
      </c>
      <c r="AA36" s="191" t="e">
        <f>ETI!E33/ETI!F33</f>
        <v>#DIV/0!</v>
      </c>
      <c r="AB36" s="192">
        <f>ETI!E33</f>
        <v>0</v>
      </c>
      <c r="AC36" s="191" t="e">
        <f>ETI!G33/ETI!E33</f>
        <v>#DIV/0!</v>
      </c>
      <c r="AD36" s="192">
        <f>ETI!K33 + ETI!L33</f>
        <v>0</v>
      </c>
      <c r="AE36" s="191" t="e">
        <f>(AD36)/ETI!F33</f>
        <v>#DIV/0!</v>
      </c>
      <c r="AI36" s="181">
        <f>ETI!E33</f>
        <v>0</v>
      </c>
      <c r="AJ36" s="86" t="e">
        <f>ETI!H33/ETI!E33</f>
        <v>#DIV/0!</v>
      </c>
    </row>
    <row r="37" spans="2:36">
      <c r="B37" s="238">
        <f>IRAG!$BZ34</f>
        <v>27</v>
      </c>
      <c r="C37" s="212"/>
      <c r="D37" s="85">
        <f>IRAG!E34</f>
        <v>0</v>
      </c>
      <c r="E37" s="238">
        <f>IRAG!$BZ34</f>
        <v>27</v>
      </c>
      <c r="F37" s="213"/>
      <c r="G37" s="191" t="e">
        <f>IRAG!E34/IRAG!D34</f>
        <v>#DIV/0!</v>
      </c>
      <c r="H37" s="238">
        <f>IRAG!$BZ34</f>
        <v>27</v>
      </c>
      <c r="I37" s="167">
        <f>IRAG!Q34</f>
        <v>0</v>
      </c>
      <c r="J37" s="167">
        <f>IRAG!R34</f>
        <v>0</v>
      </c>
      <c r="K37" s="239" t="e">
        <f>IRAG!R34/IRAG!Q34</f>
        <v>#DIV/0!</v>
      </c>
      <c r="Q37" s="238">
        <f>IRAG!$BZ34</f>
        <v>27</v>
      </c>
      <c r="R37" s="167">
        <f>IRAG!G34</f>
        <v>0</v>
      </c>
      <c r="S37" s="167" t="e">
        <f>IRAG!G34/IRAG!F34</f>
        <v>#DIV/0!</v>
      </c>
      <c r="T37" s="167">
        <f>IRAG!K34</f>
        <v>0</v>
      </c>
      <c r="U37" s="214" t="e">
        <f>IRAG!K34/IRAG!F34</f>
        <v>#DIV/0!</v>
      </c>
      <c r="V37" s="167">
        <f>IRAG!H34</f>
        <v>0</v>
      </c>
      <c r="W37" s="167" t="e">
        <f>IRAG!H34/IRAG!F34</f>
        <v>#DIV/0!</v>
      </c>
      <c r="X37" s="192">
        <f>ETI!E34</f>
        <v>0</v>
      </c>
      <c r="Y37" s="192">
        <f>ETI!D34</f>
        <v>0</v>
      </c>
      <c r="Z37" s="214" t="e">
        <f t="shared" si="0"/>
        <v>#DIV/0!</v>
      </c>
      <c r="AA37" s="191" t="e">
        <f>ETI!E34/ETI!F34</f>
        <v>#DIV/0!</v>
      </c>
      <c r="AB37" s="192">
        <f>ETI!E34</f>
        <v>0</v>
      </c>
      <c r="AC37" s="191" t="e">
        <f>ETI!G34/ETI!E34</f>
        <v>#DIV/0!</v>
      </c>
      <c r="AD37" s="192">
        <f>ETI!K34 + ETI!L34</f>
        <v>0</v>
      </c>
      <c r="AE37" s="191" t="e">
        <f>(AD37)/ETI!F34</f>
        <v>#DIV/0!</v>
      </c>
      <c r="AI37" s="181">
        <f>ETI!E34</f>
        <v>0</v>
      </c>
      <c r="AJ37" s="86" t="e">
        <f>ETI!H34/ETI!E34</f>
        <v>#DIV/0!</v>
      </c>
    </row>
    <row r="38" spans="2:36">
      <c r="B38" s="238">
        <f>IRAG!$BZ35</f>
        <v>28</v>
      </c>
      <c r="C38" s="212"/>
      <c r="D38" s="85">
        <f>IRAG!E35</f>
        <v>0</v>
      </c>
      <c r="E38" s="238">
        <f>IRAG!$BZ35</f>
        <v>28</v>
      </c>
      <c r="F38" s="213"/>
      <c r="G38" s="191" t="e">
        <f>IRAG!E35/IRAG!D35</f>
        <v>#DIV/0!</v>
      </c>
      <c r="H38" s="238">
        <f>IRAG!$BZ35</f>
        <v>28</v>
      </c>
      <c r="I38" s="167">
        <f>IRAG!Q35</f>
        <v>0</v>
      </c>
      <c r="J38" s="167">
        <f>IRAG!R35</f>
        <v>0</v>
      </c>
      <c r="K38" s="239" t="e">
        <f>IRAG!R35/IRAG!Q35</f>
        <v>#DIV/0!</v>
      </c>
      <c r="Q38" s="238">
        <f>IRAG!$BZ35</f>
        <v>28</v>
      </c>
      <c r="R38" s="167">
        <f>IRAG!G35</f>
        <v>0</v>
      </c>
      <c r="S38" s="167" t="e">
        <f>IRAG!G35/IRAG!F35</f>
        <v>#DIV/0!</v>
      </c>
      <c r="T38" s="167">
        <f>IRAG!K35</f>
        <v>0</v>
      </c>
      <c r="U38" s="214" t="e">
        <f>IRAG!K35/IRAG!F35</f>
        <v>#DIV/0!</v>
      </c>
      <c r="V38" s="167">
        <f>IRAG!H35</f>
        <v>0</v>
      </c>
      <c r="W38" s="167" t="e">
        <f>IRAG!H35/IRAG!F35</f>
        <v>#DIV/0!</v>
      </c>
      <c r="X38" s="192">
        <f>ETI!E35</f>
        <v>0</v>
      </c>
      <c r="Y38" s="192">
        <f>ETI!D35</f>
        <v>0</v>
      </c>
      <c r="Z38" s="214" t="e">
        <f t="shared" si="0"/>
        <v>#DIV/0!</v>
      </c>
      <c r="AA38" s="191" t="e">
        <f>ETI!E35/ETI!F35</f>
        <v>#DIV/0!</v>
      </c>
      <c r="AB38" s="192">
        <f>ETI!E35</f>
        <v>0</v>
      </c>
      <c r="AC38" s="191" t="e">
        <f>ETI!G35/ETI!E35</f>
        <v>#DIV/0!</v>
      </c>
      <c r="AD38" s="192">
        <f>ETI!K35 + ETI!L35</f>
        <v>0</v>
      </c>
      <c r="AE38" s="191" t="e">
        <f>(AD38)/ETI!F35</f>
        <v>#DIV/0!</v>
      </c>
      <c r="AI38" s="181">
        <f>ETI!E35</f>
        <v>0</v>
      </c>
      <c r="AJ38" s="86" t="e">
        <f>ETI!H35/ETI!E35</f>
        <v>#DIV/0!</v>
      </c>
    </row>
    <row r="39" spans="2:36">
      <c r="B39" s="238">
        <f>IRAG!$BZ36</f>
        <v>29</v>
      </c>
      <c r="C39" s="212"/>
      <c r="D39" s="85">
        <f>IRAG!E36</f>
        <v>0</v>
      </c>
      <c r="E39" s="238">
        <f>IRAG!$BZ36</f>
        <v>29</v>
      </c>
      <c r="F39" s="213"/>
      <c r="G39" s="191" t="e">
        <f>IRAG!E36/IRAG!D36</f>
        <v>#DIV/0!</v>
      </c>
      <c r="H39" s="238">
        <f>IRAG!$BZ36</f>
        <v>29</v>
      </c>
      <c r="I39" s="167">
        <f>IRAG!Q36</f>
        <v>0</v>
      </c>
      <c r="J39" s="167">
        <f>IRAG!R36</f>
        <v>0</v>
      </c>
      <c r="K39" s="239" t="e">
        <f>IRAG!R36/IRAG!Q36</f>
        <v>#DIV/0!</v>
      </c>
      <c r="Q39" s="238">
        <f>IRAG!$BZ36</f>
        <v>29</v>
      </c>
      <c r="R39" s="167">
        <f>IRAG!G36</f>
        <v>0</v>
      </c>
      <c r="S39" s="167" t="e">
        <f>IRAG!G36/IRAG!F36</f>
        <v>#DIV/0!</v>
      </c>
      <c r="T39" s="167">
        <f>IRAG!K36</f>
        <v>0</v>
      </c>
      <c r="U39" s="214" t="e">
        <f>IRAG!K36/IRAG!F36</f>
        <v>#DIV/0!</v>
      </c>
      <c r="V39" s="167">
        <f>IRAG!H36</f>
        <v>0</v>
      </c>
      <c r="W39" s="167" t="e">
        <f>IRAG!H36/IRAG!F36</f>
        <v>#DIV/0!</v>
      </c>
      <c r="X39" s="192">
        <f>ETI!E36</f>
        <v>0</v>
      </c>
      <c r="Y39" s="192">
        <f>ETI!D36</f>
        <v>0</v>
      </c>
      <c r="Z39" s="214" t="e">
        <f t="shared" si="0"/>
        <v>#DIV/0!</v>
      </c>
      <c r="AA39" s="191" t="e">
        <f>ETI!E36/ETI!F36</f>
        <v>#DIV/0!</v>
      </c>
      <c r="AB39" s="192">
        <f>ETI!E36</f>
        <v>0</v>
      </c>
      <c r="AC39" s="191" t="e">
        <f>ETI!G36/ETI!E36</f>
        <v>#DIV/0!</v>
      </c>
      <c r="AD39" s="192">
        <f>ETI!K36 + ETI!L36</f>
        <v>0</v>
      </c>
      <c r="AE39" s="191" t="e">
        <f>(AD39)/ETI!F36</f>
        <v>#DIV/0!</v>
      </c>
      <c r="AI39" s="181">
        <f>ETI!E36</f>
        <v>0</v>
      </c>
      <c r="AJ39" s="86" t="e">
        <f>ETI!H36/ETI!E36</f>
        <v>#DIV/0!</v>
      </c>
    </row>
    <row r="40" spans="2:36">
      <c r="B40" s="238">
        <f>IRAG!$BZ37</f>
        <v>30</v>
      </c>
      <c r="C40" s="212"/>
      <c r="D40" s="85">
        <f>IRAG!E37</f>
        <v>0</v>
      </c>
      <c r="E40" s="238">
        <f>IRAG!$BZ37</f>
        <v>30</v>
      </c>
      <c r="F40" s="213"/>
      <c r="G40" s="191" t="e">
        <f>IRAG!E37/IRAG!D37</f>
        <v>#DIV/0!</v>
      </c>
      <c r="H40" s="238">
        <f>IRAG!$BZ37</f>
        <v>30</v>
      </c>
      <c r="I40" s="167">
        <f>IRAG!Q37</f>
        <v>0</v>
      </c>
      <c r="J40" s="167">
        <f>IRAG!R37</f>
        <v>0</v>
      </c>
      <c r="K40" s="239" t="e">
        <f>IRAG!R37/IRAG!Q37</f>
        <v>#DIV/0!</v>
      </c>
      <c r="Q40" s="238">
        <f>IRAG!$BZ37</f>
        <v>30</v>
      </c>
      <c r="R40" s="167">
        <f>IRAG!G37</f>
        <v>0</v>
      </c>
      <c r="S40" s="167" t="e">
        <f>IRAG!G37/IRAG!F37</f>
        <v>#DIV/0!</v>
      </c>
      <c r="T40" s="167">
        <f>IRAG!K37</f>
        <v>0</v>
      </c>
      <c r="U40" s="214" t="e">
        <f>IRAG!K37/IRAG!F37</f>
        <v>#DIV/0!</v>
      </c>
      <c r="V40" s="167">
        <f>IRAG!H37</f>
        <v>0</v>
      </c>
      <c r="W40" s="167" t="e">
        <f>IRAG!H37/IRAG!F37</f>
        <v>#DIV/0!</v>
      </c>
      <c r="X40" s="192">
        <f>ETI!E37</f>
        <v>0</v>
      </c>
      <c r="Y40" s="192">
        <f>ETI!D37</f>
        <v>0</v>
      </c>
      <c r="Z40" s="214" t="e">
        <f t="shared" si="0"/>
        <v>#DIV/0!</v>
      </c>
      <c r="AA40" s="191" t="e">
        <f>ETI!E37/ETI!F37</f>
        <v>#DIV/0!</v>
      </c>
      <c r="AB40" s="192">
        <f>ETI!E37</f>
        <v>0</v>
      </c>
      <c r="AC40" s="191" t="e">
        <f>ETI!G37/ETI!E37</f>
        <v>#DIV/0!</v>
      </c>
      <c r="AD40" s="192">
        <f>ETI!K37 + ETI!L37</f>
        <v>0</v>
      </c>
      <c r="AE40" s="191" t="e">
        <f>(AD40)/ETI!F37</f>
        <v>#DIV/0!</v>
      </c>
      <c r="AI40" s="181">
        <f>ETI!E37</f>
        <v>0</v>
      </c>
      <c r="AJ40" s="86" t="e">
        <f>ETI!H37/ETI!E37</f>
        <v>#DIV/0!</v>
      </c>
    </row>
    <row r="41" spans="2:36">
      <c r="B41" s="238">
        <f>IRAG!$BZ38</f>
        <v>31</v>
      </c>
      <c r="C41" s="212"/>
      <c r="D41" s="85">
        <f>IRAG!E38</f>
        <v>0</v>
      </c>
      <c r="E41" s="238">
        <f>IRAG!$BZ38</f>
        <v>31</v>
      </c>
      <c r="F41" s="213"/>
      <c r="G41" s="191" t="e">
        <f>IRAG!E38/IRAG!D38</f>
        <v>#DIV/0!</v>
      </c>
      <c r="H41" s="238">
        <f>IRAG!$BZ38</f>
        <v>31</v>
      </c>
      <c r="I41" s="167">
        <f>IRAG!Q38</f>
        <v>0</v>
      </c>
      <c r="J41" s="167">
        <f>IRAG!R38</f>
        <v>0</v>
      </c>
      <c r="K41" s="239" t="e">
        <f>IRAG!R38/IRAG!Q38</f>
        <v>#DIV/0!</v>
      </c>
      <c r="Q41" s="238">
        <f>IRAG!$BZ38</f>
        <v>31</v>
      </c>
      <c r="R41" s="167">
        <f>IRAG!G38</f>
        <v>0</v>
      </c>
      <c r="S41" s="167" t="e">
        <f>IRAG!G38/IRAG!F38</f>
        <v>#DIV/0!</v>
      </c>
      <c r="T41" s="167">
        <f>IRAG!K38</f>
        <v>0</v>
      </c>
      <c r="U41" s="214" t="e">
        <f>IRAG!K38/IRAG!F38</f>
        <v>#DIV/0!</v>
      </c>
      <c r="V41" s="167">
        <f>IRAG!H38</f>
        <v>0</v>
      </c>
      <c r="W41" s="167" t="e">
        <f>IRAG!H38/IRAG!F38</f>
        <v>#DIV/0!</v>
      </c>
      <c r="X41" s="192">
        <f>ETI!E38</f>
        <v>0</v>
      </c>
      <c r="Y41" s="192">
        <f>ETI!D38</f>
        <v>0</v>
      </c>
      <c r="Z41" s="214" t="e">
        <f t="shared" si="0"/>
        <v>#DIV/0!</v>
      </c>
      <c r="AA41" s="191" t="e">
        <f>ETI!E38/ETI!F38</f>
        <v>#DIV/0!</v>
      </c>
      <c r="AB41" s="192">
        <f>ETI!E38</f>
        <v>0</v>
      </c>
      <c r="AC41" s="191" t="e">
        <f>ETI!G38/ETI!E38</f>
        <v>#DIV/0!</v>
      </c>
      <c r="AD41" s="192">
        <f>ETI!K38 + ETI!L38</f>
        <v>0</v>
      </c>
      <c r="AE41" s="191" t="e">
        <f>(AD41)/ETI!F38</f>
        <v>#DIV/0!</v>
      </c>
      <c r="AI41" s="181">
        <f>ETI!E38</f>
        <v>0</v>
      </c>
      <c r="AJ41" s="86" t="e">
        <f>ETI!H38/ETI!E38</f>
        <v>#DIV/0!</v>
      </c>
    </row>
    <row r="42" spans="2:36">
      <c r="B42" s="238">
        <f>IRAG!$BZ39</f>
        <v>32</v>
      </c>
      <c r="C42" s="212"/>
      <c r="D42" s="85">
        <f>IRAG!E39</f>
        <v>0</v>
      </c>
      <c r="E42" s="238">
        <f>IRAG!$BZ39</f>
        <v>32</v>
      </c>
      <c r="F42" s="213"/>
      <c r="G42" s="191" t="e">
        <f>IRAG!E39/IRAG!D39</f>
        <v>#DIV/0!</v>
      </c>
      <c r="H42" s="238">
        <f>IRAG!$BZ39</f>
        <v>32</v>
      </c>
      <c r="I42" s="167">
        <f>IRAG!Q39</f>
        <v>0</v>
      </c>
      <c r="J42" s="167">
        <f>IRAG!R39</f>
        <v>0</v>
      </c>
      <c r="K42" s="239" t="e">
        <f>IRAG!R39/IRAG!Q39</f>
        <v>#DIV/0!</v>
      </c>
      <c r="Q42" s="238">
        <f>IRAG!$BZ39</f>
        <v>32</v>
      </c>
      <c r="R42" s="167">
        <f>IRAG!G39</f>
        <v>0</v>
      </c>
      <c r="S42" s="167" t="e">
        <f>IRAG!G39/IRAG!F39</f>
        <v>#DIV/0!</v>
      </c>
      <c r="T42" s="167">
        <f>IRAG!K39</f>
        <v>0</v>
      </c>
      <c r="U42" s="214" t="e">
        <f>IRAG!K39/IRAG!F39</f>
        <v>#DIV/0!</v>
      </c>
      <c r="V42" s="167">
        <f>IRAG!H39</f>
        <v>0</v>
      </c>
      <c r="W42" s="167" t="e">
        <f>IRAG!H39/IRAG!F39</f>
        <v>#DIV/0!</v>
      </c>
      <c r="X42" s="192">
        <f>ETI!E39</f>
        <v>0</v>
      </c>
      <c r="Y42" s="192">
        <f>ETI!D39</f>
        <v>0</v>
      </c>
      <c r="Z42" s="214" t="e">
        <f t="shared" si="0"/>
        <v>#DIV/0!</v>
      </c>
      <c r="AA42" s="191" t="e">
        <f>ETI!E39/ETI!F39</f>
        <v>#DIV/0!</v>
      </c>
      <c r="AB42" s="192">
        <f>ETI!E39</f>
        <v>0</v>
      </c>
      <c r="AC42" s="191" t="e">
        <f>ETI!G39/ETI!E39</f>
        <v>#DIV/0!</v>
      </c>
      <c r="AD42" s="192">
        <f>ETI!K39 + ETI!L39</f>
        <v>0</v>
      </c>
      <c r="AE42" s="191" t="e">
        <f>(AD42)/ETI!F39</f>
        <v>#DIV/0!</v>
      </c>
      <c r="AI42" s="181">
        <f>ETI!E39</f>
        <v>0</v>
      </c>
      <c r="AJ42" s="86" t="e">
        <f>ETI!H39/ETI!E39</f>
        <v>#DIV/0!</v>
      </c>
    </row>
    <row r="43" spans="2:36">
      <c r="B43" s="238">
        <f>IRAG!$BZ40</f>
        <v>33</v>
      </c>
      <c r="C43" s="212"/>
      <c r="D43" s="85">
        <f>IRAG!E40</f>
        <v>0</v>
      </c>
      <c r="E43" s="238">
        <f>IRAG!$BZ40</f>
        <v>33</v>
      </c>
      <c r="F43" s="213"/>
      <c r="G43" s="191" t="e">
        <f>IRAG!E40/IRAG!D40</f>
        <v>#DIV/0!</v>
      </c>
      <c r="H43" s="238">
        <f>IRAG!$BZ40</f>
        <v>33</v>
      </c>
      <c r="I43" s="167">
        <f>IRAG!Q40</f>
        <v>0</v>
      </c>
      <c r="J43" s="167">
        <f>IRAG!R40</f>
        <v>0</v>
      </c>
      <c r="K43" s="239" t="e">
        <f>IRAG!R40/IRAG!Q40</f>
        <v>#DIV/0!</v>
      </c>
      <c r="Q43" s="238">
        <f>IRAG!$BZ40</f>
        <v>33</v>
      </c>
      <c r="R43" s="167">
        <f>IRAG!G40</f>
        <v>0</v>
      </c>
      <c r="S43" s="167" t="e">
        <f>IRAG!G40/IRAG!F40</f>
        <v>#DIV/0!</v>
      </c>
      <c r="T43" s="167">
        <f>IRAG!K40</f>
        <v>0</v>
      </c>
      <c r="U43" s="214" t="e">
        <f>IRAG!K40/IRAG!F40</f>
        <v>#DIV/0!</v>
      </c>
      <c r="V43" s="167">
        <f>IRAG!H40</f>
        <v>0</v>
      </c>
      <c r="W43" s="167" t="e">
        <f>IRAG!H40/IRAG!F40</f>
        <v>#DIV/0!</v>
      </c>
      <c r="X43" s="192">
        <f>ETI!E40</f>
        <v>0</v>
      </c>
      <c r="Y43" s="192">
        <f>ETI!D40</f>
        <v>0</v>
      </c>
      <c r="Z43" s="214" t="e">
        <f t="shared" si="0"/>
        <v>#DIV/0!</v>
      </c>
      <c r="AA43" s="191" t="e">
        <f>ETI!E40/ETI!F40</f>
        <v>#DIV/0!</v>
      </c>
      <c r="AB43" s="192">
        <f>ETI!E40</f>
        <v>0</v>
      </c>
      <c r="AC43" s="191" t="e">
        <f>ETI!G40/ETI!E40</f>
        <v>#DIV/0!</v>
      </c>
      <c r="AD43" s="192">
        <f>ETI!K40 + ETI!L40</f>
        <v>0</v>
      </c>
      <c r="AE43" s="191" t="e">
        <f>(AD43)/ETI!F40</f>
        <v>#DIV/0!</v>
      </c>
      <c r="AI43" s="181">
        <f>ETI!E40</f>
        <v>0</v>
      </c>
      <c r="AJ43" s="86" t="e">
        <f>ETI!H40/ETI!E40</f>
        <v>#DIV/0!</v>
      </c>
    </row>
    <row r="44" spans="2:36">
      <c r="B44" s="238">
        <f>IRAG!$BZ41</f>
        <v>34</v>
      </c>
      <c r="C44" s="212"/>
      <c r="D44" s="85">
        <f>IRAG!E41</f>
        <v>0</v>
      </c>
      <c r="E44" s="238">
        <f>IRAG!$BZ41</f>
        <v>34</v>
      </c>
      <c r="F44" s="213"/>
      <c r="G44" s="191" t="e">
        <f>IRAG!E41/IRAG!D41</f>
        <v>#DIV/0!</v>
      </c>
      <c r="H44" s="238">
        <f>IRAG!$BZ41</f>
        <v>34</v>
      </c>
      <c r="I44" s="167">
        <f>IRAG!Q41</f>
        <v>0</v>
      </c>
      <c r="J44" s="167">
        <f>IRAG!R41</f>
        <v>0</v>
      </c>
      <c r="K44" s="239" t="e">
        <f>IRAG!R41/IRAG!Q41</f>
        <v>#DIV/0!</v>
      </c>
      <c r="Q44" s="238">
        <f>IRAG!$BZ41</f>
        <v>34</v>
      </c>
      <c r="R44" s="167">
        <f>IRAG!G41</f>
        <v>0</v>
      </c>
      <c r="S44" s="167" t="e">
        <f>IRAG!G41/IRAG!F41</f>
        <v>#DIV/0!</v>
      </c>
      <c r="T44" s="167">
        <f>IRAG!K41</f>
        <v>0</v>
      </c>
      <c r="U44" s="214" t="e">
        <f>IRAG!K41/IRAG!F41</f>
        <v>#DIV/0!</v>
      </c>
      <c r="V44" s="167">
        <f>IRAG!H41</f>
        <v>0</v>
      </c>
      <c r="W44" s="167" t="e">
        <f>IRAG!H41/IRAG!F41</f>
        <v>#DIV/0!</v>
      </c>
      <c r="X44" s="192">
        <f>ETI!E41</f>
        <v>0</v>
      </c>
      <c r="Y44" s="192">
        <f>ETI!D41</f>
        <v>0</v>
      </c>
      <c r="Z44" s="214" t="e">
        <f t="shared" si="0"/>
        <v>#DIV/0!</v>
      </c>
      <c r="AA44" s="191" t="e">
        <f>ETI!E41/ETI!F41</f>
        <v>#DIV/0!</v>
      </c>
      <c r="AB44" s="192">
        <f>ETI!E41</f>
        <v>0</v>
      </c>
      <c r="AC44" s="191" t="e">
        <f>ETI!G41/ETI!E41</f>
        <v>#DIV/0!</v>
      </c>
      <c r="AD44" s="192">
        <f>ETI!K41 + ETI!L41</f>
        <v>0</v>
      </c>
      <c r="AE44" s="191" t="e">
        <f>(AD44)/ETI!F41</f>
        <v>#DIV/0!</v>
      </c>
      <c r="AI44" s="181">
        <f>ETI!E41</f>
        <v>0</v>
      </c>
      <c r="AJ44" s="86" t="e">
        <f>ETI!H41/ETI!E41</f>
        <v>#DIV/0!</v>
      </c>
    </row>
    <row r="45" spans="2:36">
      <c r="B45" s="238">
        <f>IRAG!$BZ42</f>
        <v>35</v>
      </c>
      <c r="C45" s="212"/>
      <c r="D45" s="85">
        <f>IRAG!E42</f>
        <v>0</v>
      </c>
      <c r="E45" s="238">
        <f>IRAG!$BZ42</f>
        <v>35</v>
      </c>
      <c r="F45" s="213"/>
      <c r="G45" s="191" t="e">
        <f>IRAG!E42/IRAG!D42</f>
        <v>#DIV/0!</v>
      </c>
      <c r="H45" s="238">
        <f>IRAG!$BZ42</f>
        <v>35</v>
      </c>
      <c r="I45" s="167">
        <f>IRAG!Q42</f>
        <v>0</v>
      </c>
      <c r="J45" s="167">
        <f>IRAG!R42</f>
        <v>0</v>
      </c>
      <c r="K45" s="239" t="e">
        <f>IRAG!R42/IRAG!Q42</f>
        <v>#DIV/0!</v>
      </c>
      <c r="Q45" s="238">
        <f>IRAG!$BZ42</f>
        <v>35</v>
      </c>
      <c r="R45" s="167">
        <f>IRAG!G42</f>
        <v>0</v>
      </c>
      <c r="S45" s="167" t="e">
        <f>IRAG!G42/IRAG!F42</f>
        <v>#DIV/0!</v>
      </c>
      <c r="T45" s="167">
        <f>IRAG!K42</f>
        <v>0</v>
      </c>
      <c r="U45" s="214" t="e">
        <f>IRAG!K42/IRAG!F42</f>
        <v>#DIV/0!</v>
      </c>
      <c r="V45" s="167">
        <f>IRAG!H42</f>
        <v>0</v>
      </c>
      <c r="W45" s="167" t="e">
        <f>IRAG!H42/IRAG!F42</f>
        <v>#DIV/0!</v>
      </c>
      <c r="X45" s="192">
        <f>ETI!E42</f>
        <v>0</v>
      </c>
      <c r="Y45" s="192">
        <f>ETI!D42</f>
        <v>0</v>
      </c>
      <c r="Z45" s="214" t="e">
        <f t="shared" si="0"/>
        <v>#DIV/0!</v>
      </c>
      <c r="AA45" s="191" t="e">
        <f>ETI!E42/ETI!F42</f>
        <v>#DIV/0!</v>
      </c>
      <c r="AB45" s="192">
        <f>ETI!E42</f>
        <v>0</v>
      </c>
      <c r="AC45" s="191" t="e">
        <f>ETI!G42/ETI!E42</f>
        <v>#DIV/0!</v>
      </c>
      <c r="AD45" s="192">
        <f>ETI!K42 + ETI!L42</f>
        <v>0</v>
      </c>
      <c r="AE45" s="191" t="e">
        <f>(AD45)/ETI!F42</f>
        <v>#DIV/0!</v>
      </c>
      <c r="AI45" s="181">
        <f>ETI!E42</f>
        <v>0</v>
      </c>
      <c r="AJ45" s="86" t="e">
        <f>ETI!H42/ETI!E42</f>
        <v>#DIV/0!</v>
      </c>
    </row>
    <row r="46" spans="2:36">
      <c r="B46" s="238">
        <f>IRAG!$BZ43</f>
        <v>36</v>
      </c>
      <c r="C46" s="212"/>
      <c r="D46" s="85">
        <f>IRAG!E43</f>
        <v>0</v>
      </c>
      <c r="E46" s="238">
        <f>IRAG!$BZ43</f>
        <v>36</v>
      </c>
      <c r="F46" s="213"/>
      <c r="G46" s="191" t="e">
        <f>IRAG!E43/IRAG!D43</f>
        <v>#DIV/0!</v>
      </c>
      <c r="H46" s="238">
        <f>IRAG!$BZ43</f>
        <v>36</v>
      </c>
      <c r="I46" s="167">
        <f>IRAG!Q43</f>
        <v>0</v>
      </c>
      <c r="J46" s="167">
        <f>IRAG!R43</f>
        <v>0</v>
      </c>
      <c r="K46" s="239" t="e">
        <f>IRAG!R43/IRAG!Q43</f>
        <v>#DIV/0!</v>
      </c>
      <c r="Q46" s="238">
        <f>IRAG!$BZ43</f>
        <v>36</v>
      </c>
      <c r="R46" s="167">
        <f>IRAG!G43</f>
        <v>0</v>
      </c>
      <c r="S46" s="167" t="e">
        <f>IRAG!G43/IRAG!F43</f>
        <v>#DIV/0!</v>
      </c>
      <c r="T46" s="167">
        <f>IRAG!K43</f>
        <v>0</v>
      </c>
      <c r="U46" s="214" t="e">
        <f>IRAG!K43/IRAG!F43</f>
        <v>#DIV/0!</v>
      </c>
      <c r="V46" s="167">
        <f>IRAG!H43</f>
        <v>0</v>
      </c>
      <c r="W46" s="167" t="e">
        <f>IRAG!H43/IRAG!F43</f>
        <v>#DIV/0!</v>
      </c>
      <c r="X46" s="192">
        <f>ETI!E43</f>
        <v>0</v>
      </c>
      <c r="Y46" s="192">
        <f>ETI!D43</f>
        <v>0</v>
      </c>
      <c r="Z46" s="214" t="e">
        <f t="shared" si="0"/>
        <v>#DIV/0!</v>
      </c>
      <c r="AA46" s="191" t="e">
        <f>ETI!E43/ETI!F43</f>
        <v>#DIV/0!</v>
      </c>
      <c r="AB46" s="192">
        <f>ETI!E43</f>
        <v>0</v>
      </c>
      <c r="AC46" s="191" t="e">
        <f>ETI!G43/ETI!E43</f>
        <v>#DIV/0!</v>
      </c>
      <c r="AD46" s="192">
        <f>ETI!K43 + ETI!L43</f>
        <v>0</v>
      </c>
      <c r="AE46" s="191" t="e">
        <f>(AD46)/ETI!F43</f>
        <v>#DIV/0!</v>
      </c>
      <c r="AI46" s="181">
        <f>ETI!E43</f>
        <v>0</v>
      </c>
      <c r="AJ46" s="86" t="e">
        <f>ETI!H43/ETI!E43</f>
        <v>#DIV/0!</v>
      </c>
    </row>
    <row r="47" spans="2:36">
      <c r="B47" s="238">
        <f>IRAG!$BZ44</f>
        <v>37</v>
      </c>
      <c r="C47" s="212"/>
      <c r="D47" s="85">
        <f>IRAG!E44</f>
        <v>0</v>
      </c>
      <c r="E47" s="238">
        <f>IRAG!$BZ44</f>
        <v>37</v>
      </c>
      <c r="F47" s="213"/>
      <c r="G47" s="191" t="e">
        <f>IRAG!E44/IRAG!D44</f>
        <v>#DIV/0!</v>
      </c>
      <c r="H47" s="238">
        <f>IRAG!$BZ44</f>
        <v>37</v>
      </c>
      <c r="I47" s="167">
        <f>IRAG!Q44</f>
        <v>0</v>
      </c>
      <c r="J47" s="167">
        <f>IRAG!R44</f>
        <v>0</v>
      </c>
      <c r="K47" s="239" t="e">
        <f>IRAG!R44/IRAG!Q44</f>
        <v>#DIV/0!</v>
      </c>
      <c r="Q47" s="238">
        <f>IRAG!$BZ44</f>
        <v>37</v>
      </c>
      <c r="R47" s="167">
        <f>IRAG!G44</f>
        <v>0</v>
      </c>
      <c r="S47" s="167" t="e">
        <f>IRAG!G44/IRAG!F44</f>
        <v>#DIV/0!</v>
      </c>
      <c r="T47" s="167">
        <f>IRAG!K44</f>
        <v>0</v>
      </c>
      <c r="U47" s="214" t="e">
        <f>IRAG!K44/IRAG!F44</f>
        <v>#DIV/0!</v>
      </c>
      <c r="V47" s="167">
        <f>IRAG!H44</f>
        <v>0</v>
      </c>
      <c r="W47" s="167" t="e">
        <f>IRAG!H44/IRAG!F44</f>
        <v>#DIV/0!</v>
      </c>
      <c r="X47" s="192">
        <f>ETI!E44</f>
        <v>0</v>
      </c>
      <c r="Y47" s="192">
        <f>ETI!D44</f>
        <v>0</v>
      </c>
      <c r="Z47" s="214" t="e">
        <f t="shared" si="0"/>
        <v>#DIV/0!</v>
      </c>
      <c r="AA47" s="191" t="e">
        <f>ETI!E44/ETI!F44</f>
        <v>#DIV/0!</v>
      </c>
      <c r="AB47" s="192">
        <f>ETI!E44</f>
        <v>0</v>
      </c>
      <c r="AC47" s="191" t="e">
        <f>ETI!G44/ETI!E44</f>
        <v>#DIV/0!</v>
      </c>
      <c r="AD47" s="192">
        <f>ETI!K44 + ETI!L44</f>
        <v>0</v>
      </c>
      <c r="AE47" s="191" t="e">
        <f>(AD47)/ETI!F44</f>
        <v>#DIV/0!</v>
      </c>
      <c r="AI47" s="181">
        <f>ETI!E44</f>
        <v>0</v>
      </c>
      <c r="AJ47" s="86" t="e">
        <f>ETI!H44/ETI!E44</f>
        <v>#DIV/0!</v>
      </c>
    </row>
    <row r="48" spans="2:36">
      <c r="B48" s="238">
        <f>IRAG!$BZ45</f>
        <v>38</v>
      </c>
      <c r="C48" s="212"/>
      <c r="D48" s="85">
        <f>IRAG!E45</f>
        <v>0</v>
      </c>
      <c r="E48" s="238">
        <f>IRAG!$BZ45</f>
        <v>38</v>
      </c>
      <c r="F48" s="213"/>
      <c r="G48" s="191" t="e">
        <f>IRAG!E45/IRAG!D45</f>
        <v>#DIV/0!</v>
      </c>
      <c r="H48" s="238">
        <f>IRAG!$BZ45</f>
        <v>38</v>
      </c>
      <c r="I48" s="167">
        <f>IRAG!Q45</f>
        <v>0</v>
      </c>
      <c r="J48" s="167">
        <f>IRAG!R45</f>
        <v>0</v>
      </c>
      <c r="K48" s="239" t="e">
        <f>IRAG!R45/IRAG!Q45</f>
        <v>#DIV/0!</v>
      </c>
      <c r="Q48" s="238">
        <f>IRAG!$BZ45</f>
        <v>38</v>
      </c>
      <c r="R48" s="167">
        <f>IRAG!G45</f>
        <v>0</v>
      </c>
      <c r="S48" s="167" t="e">
        <f>IRAG!G45/IRAG!F45</f>
        <v>#DIV/0!</v>
      </c>
      <c r="T48" s="167">
        <f>IRAG!K45</f>
        <v>0</v>
      </c>
      <c r="U48" s="214" t="e">
        <f>IRAG!K45/IRAG!F45</f>
        <v>#DIV/0!</v>
      </c>
      <c r="V48" s="167">
        <f>IRAG!H45</f>
        <v>0</v>
      </c>
      <c r="W48" s="167" t="e">
        <f>IRAG!H45/IRAG!F45</f>
        <v>#DIV/0!</v>
      </c>
      <c r="X48" s="192">
        <f>ETI!E45</f>
        <v>0</v>
      </c>
      <c r="Y48" s="192">
        <f>ETI!D45</f>
        <v>0</v>
      </c>
      <c r="Z48" s="214" t="e">
        <f t="shared" si="0"/>
        <v>#DIV/0!</v>
      </c>
      <c r="AA48" s="191" t="e">
        <f>ETI!E45/ETI!F45</f>
        <v>#DIV/0!</v>
      </c>
      <c r="AB48" s="192">
        <f>ETI!E45</f>
        <v>0</v>
      </c>
      <c r="AC48" s="191" t="e">
        <f>ETI!G45/ETI!E45</f>
        <v>#DIV/0!</v>
      </c>
      <c r="AD48" s="192">
        <f>ETI!K45 + ETI!L45</f>
        <v>0</v>
      </c>
      <c r="AE48" s="191" t="e">
        <f>(AD48)/ETI!F45</f>
        <v>#DIV/0!</v>
      </c>
      <c r="AI48" s="181">
        <f>ETI!E45</f>
        <v>0</v>
      </c>
      <c r="AJ48" s="86" t="e">
        <f>ETI!H45/ETI!E45</f>
        <v>#DIV/0!</v>
      </c>
    </row>
    <row r="49" spans="1:36">
      <c r="B49" s="238">
        <f>IRAG!$BZ46</f>
        <v>39</v>
      </c>
      <c r="C49" s="212"/>
      <c r="D49" s="85">
        <f>IRAG!E46</f>
        <v>0</v>
      </c>
      <c r="E49" s="238">
        <f>IRAG!$BZ46</f>
        <v>39</v>
      </c>
      <c r="F49" s="213"/>
      <c r="G49" s="191" t="e">
        <f>IRAG!E46/IRAG!D46</f>
        <v>#DIV/0!</v>
      </c>
      <c r="H49" s="238">
        <f>IRAG!$BZ46</f>
        <v>39</v>
      </c>
      <c r="I49" s="167">
        <f>IRAG!Q46</f>
        <v>0</v>
      </c>
      <c r="J49" s="167">
        <f>IRAG!R46</f>
        <v>0</v>
      </c>
      <c r="K49" s="239" t="e">
        <f>IRAG!R46/IRAG!Q46</f>
        <v>#DIV/0!</v>
      </c>
      <c r="Q49" s="238">
        <f>IRAG!$BZ46</f>
        <v>39</v>
      </c>
      <c r="R49" s="167">
        <f>IRAG!G46</f>
        <v>0</v>
      </c>
      <c r="S49" s="167" t="e">
        <f>IRAG!G46/IRAG!F46</f>
        <v>#DIV/0!</v>
      </c>
      <c r="T49" s="167">
        <f>IRAG!K46</f>
        <v>0</v>
      </c>
      <c r="U49" s="214" t="e">
        <f>IRAG!K46/IRAG!F46</f>
        <v>#DIV/0!</v>
      </c>
      <c r="V49" s="167">
        <f>IRAG!H46</f>
        <v>0</v>
      </c>
      <c r="W49" s="167" t="e">
        <f>IRAG!H46/IRAG!F46</f>
        <v>#DIV/0!</v>
      </c>
      <c r="X49" s="192">
        <f>ETI!E46</f>
        <v>0</v>
      </c>
      <c r="Y49" s="192">
        <f>ETI!D46</f>
        <v>0</v>
      </c>
      <c r="Z49" s="214" t="e">
        <f t="shared" si="0"/>
        <v>#DIV/0!</v>
      </c>
      <c r="AA49" s="191" t="e">
        <f>ETI!E46/ETI!F46</f>
        <v>#DIV/0!</v>
      </c>
      <c r="AB49" s="192">
        <f>ETI!E46</f>
        <v>0</v>
      </c>
      <c r="AC49" s="191" t="e">
        <f>ETI!G46/ETI!E46</f>
        <v>#DIV/0!</v>
      </c>
      <c r="AD49" s="192">
        <f>ETI!K46 + ETI!L46</f>
        <v>0</v>
      </c>
      <c r="AE49" s="191" t="e">
        <f>(AD49)/ETI!F46</f>
        <v>#DIV/0!</v>
      </c>
      <c r="AI49" s="181">
        <f>ETI!E46</f>
        <v>0</v>
      </c>
      <c r="AJ49" s="86" t="e">
        <f>ETI!H46/ETI!E46</f>
        <v>#DIV/0!</v>
      </c>
    </row>
    <row r="50" spans="1:36">
      <c r="B50" s="238">
        <f>IRAG!$BZ47</f>
        <v>40</v>
      </c>
      <c r="C50" s="212"/>
      <c r="D50" s="85">
        <f>IRAG!E47</f>
        <v>0</v>
      </c>
      <c r="E50" s="238">
        <f>IRAG!$BZ47</f>
        <v>40</v>
      </c>
      <c r="F50" s="213"/>
      <c r="G50" s="191" t="e">
        <f>IRAG!E47/IRAG!D47</f>
        <v>#DIV/0!</v>
      </c>
      <c r="H50" s="238">
        <f>IRAG!$BZ47</f>
        <v>40</v>
      </c>
      <c r="I50" s="167">
        <f>IRAG!Q47</f>
        <v>0</v>
      </c>
      <c r="J50" s="167">
        <f>IRAG!R47</f>
        <v>0</v>
      </c>
      <c r="K50" s="239" t="e">
        <f>IRAG!R47/IRAG!Q47</f>
        <v>#DIV/0!</v>
      </c>
      <c r="Q50" s="238">
        <f>IRAG!$BZ47</f>
        <v>40</v>
      </c>
      <c r="R50" s="167">
        <f>IRAG!G47</f>
        <v>0</v>
      </c>
      <c r="S50" s="167" t="e">
        <f>IRAG!G47/IRAG!F47</f>
        <v>#DIV/0!</v>
      </c>
      <c r="T50" s="167">
        <f>IRAG!K47</f>
        <v>0</v>
      </c>
      <c r="U50" s="214" t="e">
        <f>IRAG!K47/IRAG!F47</f>
        <v>#DIV/0!</v>
      </c>
      <c r="V50" s="167">
        <f>IRAG!H47</f>
        <v>0</v>
      </c>
      <c r="W50" s="167" t="e">
        <f>IRAG!H47/IRAG!F47</f>
        <v>#DIV/0!</v>
      </c>
      <c r="X50" s="192">
        <f>ETI!E47</f>
        <v>0</v>
      </c>
      <c r="Y50" s="192">
        <f>ETI!D47</f>
        <v>0</v>
      </c>
      <c r="Z50" s="214" t="e">
        <f t="shared" si="0"/>
        <v>#DIV/0!</v>
      </c>
      <c r="AA50" s="191" t="e">
        <f>ETI!E47/ETI!F47</f>
        <v>#DIV/0!</v>
      </c>
      <c r="AB50" s="192">
        <f>ETI!E47</f>
        <v>0</v>
      </c>
      <c r="AC50" s="191" t="e">
        <f>ETI!G47/ETI!E47</f>
        <v>#DIV/0!</v>
      </c>
      <c r="AD50" s="192">
        <f>ETI!K47 + ETI!L47</f>
        <v>0</v>
      </c>
      <c r="AE50" s="191" t="e">
        <f>(AD50)/ETI!F47</f>
        <v>#DIV/0!</v>
      </c>
      <c r="AI50" s="181">
        <f>ETI!E47</f>
        <v>0</v>
      </c>
      <c r="AJ50" s="86" t="e">
        <f>ETI!H47/ETI!E47</f>
        <v>#DIV/0!</v>
      </c>
    </row>
    <row r="51" spans="1:36">
      <c r="B51" s="238">
        <f>IRAG!$BZ48</f>
        <v>41</v>
      </c>
      <c r="C51" s="212"/>
      <c r="D51" s="85">
        <f>IRAG!E48</f>
        <v>0</v>
      </c>
      <c r="E51" s="238">
        <f>IRAG!$BZ48</f>
        <v>41</v>
      </c>
      <c r="F51" s="213"/>
      <c r="G51" s="191" t="e">
        <f>IRAG!E48/IRAG!D48</f>
        <v>#DIV/0!</v>
      </c>
      <c r="H51" s="238">
        <f>IRAG!$BZ48</f>
        <v>41</v>
      </c>
      <c r="I51" s="167">
        <f>IRAG!Q48</f>
        <v>0</v>
      </c>
      <c r="J51" s="167">
        <f>IRAG!R48</f>
        <v>0</v>
      </c>
      <c r="K51" s="239" t="e">
        <f>IRAG!R48/IRAG!Q48</f>
        <v>#DIV/0!</v>
      </c>
      <c r="Q51" s="238">
        <f>IRAG!$BZ48</f>
        <v>41</v>
      </c>
      <c r="R51" s="167">
        <f>IRAG!G48</f>
        <v>0</v>
      </c>
      <c r="S51" s="167" t="e">
        <f>IRAG!G48/IRAG!F48</f>
        <v>#DIV/0!</v>
      </c>
      <c r="T51" s="167">
        <f>IRAG!K48</f>
        <v>0</v>
      </c>
      <c r="U51" s="214" t="e">
        <f>IRAG!K48/IRAG!F48</f>
        <v>#DIV/0!</v>
      </c>
      <c r="V51" s="167">
        <f>IRAG!H48</f>
        <v>0</v>
      </c>
      <c r="W51" s="167" t="e">
        <f>IRAG!H48/IRAG!F48</f>
        <v>#DIV/0!</v>
      </c>
      <c r="X51" s="192">
        <f>ETI!E48</f>
        <v>0</v>
      </c>
      <c r="Y51" s="192">
        <f>ETI!D48</f>
        <v>0</v>
      </c>
      <c r="Z51" s="214" t="e">
        <f t="shared" si="0"/>
        <v>#DIV/0!</v>
      </c>
      <c r="AA51" s="191" t="e">
        <f>ETI!E48/ETI!F48</f>
        <v>#DIV/0!</v>
      </c>
      <c r="AB51" s="192">
        <f>ETI!E48</f>
        <v>0</v>
      </c>
      <c r="AC51" s="191" t="e">
        <f>ETI!G48/ETI!E48</f>
        <v>#DIV/0!</v>
      </c>
      <c r="AD51" s="192">
        <f>ETI!K48 + ETI!L48</f>
        <v>0</v>
      </c>
      <c r="AE51" s="191" t="e">
        <f>(AD51)/ETI!F48</f>
        <v>#DIV/0!</v>
      </c>
      <c r="AI51" s="181">
        <f>ETI!E48</f>
        <v>0</v>
      </c>
      <c r="AJ51" s="86" t="e">
        <f>ETI!H48/ETI!E48</f>
        <v>#DIV/0!</v>
      </c>
    </row>
    <row r="52" spans="1:36">
      <c r="B52" s="238">
        <f>IRAG!$BZ49</f>
        <v>42</v>
      </c>
      <c r="C52" s="212"/>
      <c r="D52" s="85">
        <f>IRAG!E49</f>
        <v>0</v>
      </c>
      <c r="E52" s="238">
        <f>IRAG!$BZ49</f>
        <v>42</v>
      </c>
      <c r="F52" s="213"/>
      <c r="G52" s="191" t="e">
        <f>IRAG!E49/IRAG!D49</f>
        <v>#DIV/0!</v>
      </c>
      <c r="H52" s="238">
        <f>IRAG!$BZ49</f>
        <v>42</v>
      </c>
      <c r="I52" s="167">
        <f>IRAG!Q49</f>
        <v>0</v>
      </c>
      <c r="J52" s="167">
        <f>IRAG!R49</f>
        <v>0</v>
      </c>
      <c r="K52" s="239" t="e">
        <f>IRAG!R49/IRAG!Q49</f>
        <v>#DIV/0!</v>
      </c>
      <c r="Q52" s="238">
        <f>IRAG!$BZ49</f>
        <v>42</v>
      </c>
      <c r="R52" s="167">
        <f>IRAG!G49</f>
        <v>0</v>
      </c>
      <c r="S52" s="167" t="e">
        <f>IRAG!G49/IRAG!F49</f>
        <v>#DIV/0!</v>
      </c>
      <c r="T52" s="167">
        <f>IRAG!K49</f>
        <v>0</v>
      </c>
      <c r="U52" s="214" t="e">
        <f>IRAG!K49/IRAG!F49</f>
        <v>#DIV/0!</v>
      </c>
      <c r="V52" s="167">
        <f>IRAG!H49</f>
        <v>0</v>
      </c>
      <c r="W52" s="167" t="e">
        <f>IRAG!H49/IRAG!F49</f>
        <v>#DIV/0!</v>
      </c>
      <c r="X52" s="192">
        <f>ETI!E49</f>
        <v>0</v>
      </c>
      <c r="Y52" s="192">
        <f>ETI!D49</f>
        <v>0</v>
      </c>
      <c r="Z52" s="214" t="e">
        <f t="shared" si="0"/>
        <v>#DIV/0!</v>
      </c>
      <c r="AA52" s="191" t="e">
        <f>ETI!E49/ETI!F49</f>
        <v>#DIV/0!</v>
      </c>
      <c r="AB52" s="192">
        <f>ETI!E49</f>
        <v>0</v>
      </c>
      <c r="AC52" s="191" t="e">
        <f>ETI!G49/ETI!E49</f>
        <v>#DIV/0!</v>
      </c>
      <c r="AD52" s="192">
        <f>ETI!K49 + ETI!L49</f>
        <v>0</v>
      </c>
      <c r="AE52" s="191" t="e">
        <f>(AD52)/ETI!F49</f>
        <v>#DIV/0!</v>
      </c>
      <c r="AI52" s="181">
        <f>ETI!E49</f>
        <v>0</v>
      </c>
      <c r="AJ52" s="86" t="e">
        <f>ETI!H49/ETI!E49</f>
        <v>#DIV/0!</v>
      </c>
    </row>
    <row r="53" spans="1:36">
      <c r="B53" s="238">
        <f>IRAG!$BZ50</f>
        <v>43</v>
      </c>
      <c r="C53" s="212"/>
      <c r="D53" s="85">
        <f>IRAG!E50</f>
        <v>0</v>
      </c>
      <c r="E53" s="238">
        <f>IRAG!$BZ50</f>
        <v>43</v>
      </c>
      <c r="F53" s="213"/>
      <c r="G53" s="191" t="e">
        <f>IRAG!E50/IRAG!D50</f>
        <v>#DIV/0!</v>
      </c>
      <c r="H53" s="238">
        <f>IRAG!$BZ50</f>
        <v>43</v>
      </c>
      <c r="I53" s="167">
        <f>IRAG!Q50</f>
        <v>0</v>
      </c>
      <c r="J53" s="167">
        <f>IRAG!R50</f>
        <v>0</v>
      </c>
      <c r="K53" s="239" t="e">
        <f>IRAG!R50/IRAG!Q50</f>
        <v>#DIV/0!</v>
      </c>
      <c r="Q53" s="238">
        <f>IRAG!$BZ50</f>
        <v>43</v>
      </c>
      <c r="R53" s="167">
        <f>IRAG!G50</f>
        <v>0</v>
      </c>
      <c r="S53" s="167" t="e">
        <f>IRAG!G50/IRAG!F50</f>
        <v>#DIV/0!</v>
      </c>
      <c r="T53" s="167">
        <f>IRAG!K50</f>
        <v>0</v>
      </c>
      <c r="U53" s="214" t="e">
        <f>IRAG!K50/IRAG!F50</f>
        <v>#DIV/0!</v>
      </c>
      <c r="V53" s="167">
        <f>IRAG!H50</f>
        <v>0</v>
      </c>
      <c r="W53" s="167" t="e">
        <f>IRAG!H50/IRAG!F50</f>
        <v>#DIV/0!</v>
      </c>
      <c r="X53" s="192">
        <f>ETI!E50</f>
        <v>0</v>
      </c>
      <c r="Y53" s="192">
        <f>ETI!D50</f>
        <v>0</v>
      </c>
      <c r="Z53" s="214" t="e">
        <f t="shared" si="0"/>
        <v>#DIV/0!</v>
      </c>
      <c r="AA53" s="191" t="e">
        <f>ETI!E50/ETI!F50</f>
        <v>#DIV/0!</v>
      </c>
      <c r="AB53" s="192">
        <f>ETI!E50</f>
        <v>0</v>
      </c>
      <c r="AC53" s="191" t="e">
        <f>ETI!G50/ETI!E50</f>
        <v>#DIV/0!</v>
      </c>
      <c r="AD53" s="192">
        <f>ETI!K50 + ETI!L50</f>
        <v>0</v>
      </c>
      <c r="AE53" s="191" t="e">
        <f>(AD53)/ETI!F50</f>
        <v>#DIV/0!</v>
      </c>
      <c r="AI53" s="181">
        <f>ETI!E50</f>
        <v>0</v>
      </c>
      <c r="AJ53" s="86" t="e">
        <f>ETI!H50/ETI!E50</f>
        <v>#DIV/0!</v>
      </c>
    </row>
    <row r="54" spans="1:36">
      <c r="B54" s="238">
        <f>IRAG!$BZ51</f>
        <v>44</v>
      </c>
      <c r="C54" s="212"/>
      <c r="D54" s="85">
        <f>IRAG!E51</f>
        <v>0</v>
      </c>
      <c r="E54" s="238">
        <f>IRAG!$BZ51</f>
        <v>44</v>
      </c>
      <c r="F54" s="213"/>
      <c r="G54" s="191" t="e">
        <f>IRAG!E51/IRAG!D51</f>
        <v>#DIV/0!</v>
      </c>
      <c r="H54" s="238">
        <f>IRAG!$BZ51</f>
        <v>44</v>
      </c>
      <c r="I54" s="167">
        <f>IRAG!Q51</f>
        <v>0</v>
      </c>
      <c r="J54" s="167">
        <f>IRAG!R51</f>
        <v>0</v>
      </c>
      <c r="K54" s="239" t="e">
        <f>IRAG!R51/IRAG!Q51</f>
        <v>#DIV/0!</v>
      </c>
      <c r="Q54" s="238">
        <f>IRAG!$BZ51</f>
        <v>44</v>
      </c>
      <c r="R54" s="167">
        <f>IRAG!G51</f>
        <v>0</v>
      </c>
      <c r="S54" s="167" t="e">
        <f>IRAG!G51/IRAG!F51</f>
        <v>#DIV/0!</v>
      </c>
      <c r="T54" s="167">
        <f>IRAG!K51</f>
        <v>0</v>
      </c>
      <c r="U54" s="214" t="e">
        <f>IRAG!K51/IRAG!F51</f>
        <v>#DIV/0!</v>
      </c>
      <c r="V54" s="167">
        <f>IRAG!H51</f>
        <v>0</v>
      </c>
      <c r="W54" s="167" t="e">
        <f>IRAG!H51/IRAG!F51</f>
        <v>#DIV/0!</v>
      </c>
      <c r="X54" s="192">
        <f>ETI!E51</f>
        <v>0</v>
      </c>
      <c r="Y54" s="192">
        <f>ETI!D51</f>
        <v>0</v>
      </c>
      <c r="Z54" s="214" t="e">
        <f t="shared" si="0"/>
        <v>#DIV/0!</v>
      </c>
      <c r="AA54" s="191" t="e">
        <f>ETI!E51/ETI!F51</f>
        <v>#DIV/0!</v>
      </c>
      <c r="AB54" s="192">
        <f>ETI!E51</f>
        <v>0</v>
      </c>
      <c r="AC54" s="191" t="e">
        <f>ETI!G51/ETI!E51</f>
        <v>#DIV/0!</v>
      </c>
      <c r="AD54" s="192">
        <f>ETI!K51 + ETI!L51</f>
        <v>0</v>
      </c>
      <c r="AE54" s="191" t="e">
        <f>(AD54)/ETI!F51</f>
        <v>#DIV/0!</v>
      </c>
      <c r="AI54" s="181">
        <f>ETI!E51</f>
        <v>0</v>
      </c>
      <c r="AJ54" s="86" t="e">
        <f>ETI!H51/ETI!E51</f>
        <v>#DIV/0!</v>
      </c>
    </row>
    <row r="55" spans="1:36">
      <c r="B55" s="238">
        <f>IRAG!$BZ52</f>
        <v>45</v>
      </c>
      <c r="C55" s="212"/>
      <c r="D55" s="85">
        <f>IRAG!E52</f>
        <v>0</v>
      </c>
      <c r="E55" s="238">
        <f>IRAG!$BZ52</f>
        <v>45</v>
      </c>
      <c r="F55" s="213"/>
      <c r="G55" s="191" t="e">
        <f>IRAG!E52/IRAG!D52</f>
        <v>#DIV/0!</v>
      </c>
      <c r="H55" s="238">
        <f>IRAG!$BZ52</f>
        <v>45</v>
      </c>
      <c r="I55" s="167">
        <f>IRAG!Q52</f>
        <v>0</v>
      </c>
      <c r="J55" s="167">
        <f>IRAG!R52</f>
        <v>0</v>
      </c>
      <c r="K55" s="239" t="e">
        <f>IRAG!R52/IRAG!Q52</f>
        <v>#DIV/0!</v>
      </c>
      <c r="Q55" s="238">
        <f>IRAG!$BZ52</f>
        <v>45</v>
      </c>
      <c r="R55" s="167">
        <f>IRAG!G52</f>
        <v>0</v>
      </c>
      <c r="S55" s="167" t="e">
        <f>IRAG!G52/IRAG!F52</f>
        <v>#DIV/0!</v>
      </c>
      <c r="T55" s="167">
        <f>IRAG!K52</f>
        <v>0</v>
      </c>
      <c r="U55" s="214" t="e">
        <f>IRAG!K52/IRAG!F52</f>
        <v>#DIV/0!</v>
      </c>
      <c r="V55" s="167">
        <f>IRAG!H52</f>
        <v>0</v>
      </c>
      <c r="W55" s="167" t="e">
        <f>IRAG!H52/IRAG!F52</f>
        <v>#DIV/0!</v>
      </c>
      <c r="X55" s="192">
        <f>ETI!E52</f>
        <v>0</v>
      </c>
      <c r="Y55" s="192">
        <f>ETI!D52</f>
        <v>0</v>
      </c>
      <c r="Z55" s="214" t="e">
        <f t="shared" si="0"/>
        <v>#DIV/0!</v>
      </c>
      <c r="AA55" s="191" t="e">
        <f>ETI!E52/ETI!F52</f>
        <v>#DIV/0!</v>
      </c>
      <c r="AB55" s="192">
        <f>ETI!E52</f>
        <v>0</v>
      </c>
      <c r="AC55" s="191" t="e">
        <f>ETI!G52/ETI!E52</f>
        <v>#DIV/0!</v>
      </c>
      <c r="AD55" s="192">
        <f>ETI!K52 + ETI!L52</f>
        <v>0</v>
      </c>
      <c r="AE55" s="191" t="e">
        <f>(AD55)/ETI!F52</f>
        <v>#DIV/0!</v>
      </c>
      <c r="AI55" s="181">
        <f>ETI!E52</f>
        <v>0</v>
      </c>
      <c r="AJ55" s="86" t="e">
        <f>ETI!H52/ETI!E52</f>
        <v>#DIV/0!</v>
      </c>
    </row>
    <row r="56" spans="1:36">
      <c r="B56" s="238">
        <f>IRAG!$BZ53</f>
        <v>46</v>
      </c>
      <c r="C56" s="212"/>
      <c r="D56" s="85">
        <f>IRAG!E53</f>
        <v>0</v>
      </c>
      <c r="E56" s="238">
        <f>IRAG!$BZ53</f>
        <v>46</v>
      </c>
      <c r="F56" s="213"/>
      <c r="G56" s="191" t="e">
        <f>IRAG!E53/IRAG!D53</f>
        <v>#DIV/0!</v>
      </c>
      <c r="H56" s="238">
        <f>IRAG!$BZ53</f>
        <v>46</v>
      </c>
      <c r="I56" s="167">
        <f>IRAG!Q53</f>
        <v>0</v>
      </c>
      <c r="J56" s="167">
        <f>IRAG!R53</f>
        <v>0</v>
      </c>
      <c r="K56" s="239" t="e">
        <f>IRAG!R53/IRAG!Q53</f>
        <v>#DIV/0!</v>
      </c>
      <c r="Q56" s="238">
        <f>IRAG!$BZ53</f>
        <v>46</v>
      </c>
      <c r="R56" s="167">
        <f>IRAG!G53</f>
        <v>0</v>
      </c>
      <c r="S56" s="167" t="e">
        <f>IRAG!G53/IRAG!F53</f>
        <v>#DIV/0!</v>
      </c>
      <c r="T56" s="167">
        <f>IRAG!K53</f>
        <v>0</v>
      </c>
      <c r="U56" s="214" t="e">
        <f>IRAG!K53/IRAG!F53</f>
        <v>#DIV/0!</v>
      </c>
      <c r="V56" s="167">
        <f>IRAG!H53</f>
        <v>0</v>
      </c>
      <c r="W56" s="167" t="e">
        <f>IRAG!H53/IRAG!F53</f>
        <v>#DIV/0!</v>
      </c>
      <c r="X56" s="192">
        <f>ETI!E53</f>
        <v>0</v>
      </c>
      <c r="Y56" s="192">
        <f>ETI!D53</f>
        <v>0</v>
      </c>
      <c r="Z56" s="214" t="e">
        <f t="shared" si="0"/>
        <v>#DIV/0!</v>
      </c>
      <c r="AA56" s="191" t="e">
        <f>ETI!E53/ETI!F53</f>
        <v>#DIV/0!</v>
      </c>
      <c r="AB56" s="192">
        <f>ETI!E53</f>
        <v>0</v>
      </c>
      <c r="AC56" s="191" t="e">
        <f>ETI!G53/ETI!E53</f>
        <v>#DIV/0!</v>
      </c>
      <c r="AD56" s="192">
        <f>ETI!K53 + ETI!L53</f>
        <v>0</v>
      </c>
      <c r="AE56" s="191" t="e">
        <f>(AD56)/ETI!F53</f>
        <v>#DIV/0!</v>
      </c>
      <c r="AI56" s="181">
        <f>ETI!E53</f>
        <v>0</v>
      </c>
      <c r="AJ56" s="86" t="e">
        <f>ETI!H53/ETI!E53</f>
        <v>#DIV/0!</v>
      </c>
    </row>
    <row r="57" spans="1:36">
      <c r="B57" s="238">
        <f>IRAG!$BZ54</f>
        <v>47</v>
      </c>
      <c r="C57" s="212"/>
      <c r="D57" s="85">
        <f>IRAG!E54</f>
        <v>0</v>
      </c>
      <c r="E57" s="238">
        <f>IRAG!$BZ54</f>
        <v>47</v>
      </c>
      <c r="F57" s="213"/>
      <c r="G57" s="191" t="e">
        <f>IRAG!E54/IRAG!D54</f>
        <v>#DIV/0!</v>
      </c>
      <c r="H57" s="238">
        <f>IRAG!$BZ54</f>
        <v>47</v>
      </c>
      <c r="I57" s="167">
        <f>IRAG!Q54</f>
        <v>0</v>
      </c>
      <c r="J57" s="167">
        <f>IRAG!R54</f>
        <v>0</v>
      </c>
      <c r="K57" s="239" t="e">
        <f>IRAG!R54/IRAG!Q54</f>
        <v>#DIV/0!</v>
      </c>
      <c r="Q57" s="238">
        <f>IRAG!$BZ54</f>
        <v>47</v>
      </c>
      <c r="R57" s="167">
        <f>IRAG!G54</f>
        <v>0</v>
      </c>
      <c r="S57" s="167" t="e">
        <f>IRAG!G54/IRAG!F54</f>
        <v>#DIV/0!</v>
      </c>
      <c r="T57" s="167">
        <f>IRAG!K54</f>
        <v>0</v>
      </c>
      <c r="U57" s="214" t="e">
        <f>IRAG!K54/IRAG!F54</f>
        <v>#DIV/0!</v>
      </c>
      <c r="V57" s="167">
        <f>IRAG!H54</f>
        <v>0</v>
      </c>
      <c r="W57" s="167" t="e">
        <f>IRAG!H54/IRAG!F54</f>
        <v>#DIV/0!</v>
      </c>
      <c r="X57" s="192">
        <f>ETI!E54</f>
        <v>0</v>
      </c>
      <c r="Y57" s="192">
        <f>ETI!D54</f>
        <v>0</v>
      </c>
      <c r="Z57" s="214" t="e">
        <f t="shared" si="0"/>
        <v>#DIV/0!</v>
      </c>
      <c r="AA57" s="191" t="e">
        <f>ETI!E54/ETI!F54</f>
        <v>#DIV/0!</v>
      </c>
      <c r="AB57" s="192">
        <f>ETI!E54</f>
        <v>0</v>
      </c>
      <c r="AC57" s="191" t="e">
        <f>ETI!G54/ETI!E54</f>
        <v>#DIV/0!</v>
      </c>
      <c r="AD57" s="192">
        <f>ETI!K54 + ETI!L54</f>
        <v>0</v>
      </c>
      <c r="AE57" s="191" t="e">
        <f>(AD57)/ETI!F54</f>
        <v>#DIV/0!</v>
      </c>
      <c r="AI57" s="181">
        <f>ETI!E54</f>
        <v>0</v>
      </c>
      <c r="AJ57" s="86" t="e">
        <f>ETI!H54/ETI!E54</f>
        <v>#DIV/0!</v>
      </c>
    </row>
    <row r="58" spans="1:36">
      <c r="B58" s="238">
        <f>IRAG!$BZ55</f>
        <v>48</v>
      </c>
      <c r="C58" s="212"/>
      <c r="D58" s="85">
        <f>IRAG!E55</f>
        <v>0</v>
      </c>
      <c r="E58" s="238">
        <f>IRAG!$BZ55</f>
        <v>48</v>
      </c>
      <c r="F58" s="213"/>
      <c r="G58" s="191" t="e">
        <f>IRAG!E55/IRAG!D55</f>
        <v>#DIV/0!</v>
      </c>
      <c r="H58" s="238">
        <f>IRAG!$BZ55</f>
        <v>48</v>
      </c>
      <c r="I58" s="167">
        <f>IRAG!Q55</f>
        <v>0</v>
      </c>
      <c r="J58" s="167">
        <f>IRAG!R55</f>
        <v>0</v>
      </c>
      <c r="K58" s="239" t="e">
        <f>IRAG!R55/IRAG!Q55</f>
        <v>#DIV/0!</v>
      </c>
      <c r="Q58" s="238">
        <f>IRAG!$BZ55</f>
        <v>48</v>
      </c>
      <c r="R58" s="167">
        <f>IRAG!G55</f>
        <v>0</v>
      </c>
      <c r="S58" s="167" t="e">
        <f>IRAG!G55/IRAG!F55</f>
        <v>#DIV/0!</v>
      </c>
      <c r="T58" s="167">
        <f>IRAG!K55</f>
        <v>0</v>
      </c>
      <c r="U58" s="214" t="e">
        <f>IRAG!K55/IRAG!F55</f>
        <v>#DIV/0!</v>
      </c>
      <c r="V58" s="167">
        <f>IRAG!H55</f>
        <v>0</v>
      </c>
      <c r="W58" s="167" t="e">
        <f>IRAG!H55/IRAG!F55</f>
        <v>#DIV/0!</v>
      </c>
      <c r="X58" s="192">
        <f>ETI!E55</f>
        <v>0</v>
      </c>
      <c r="Y58" s="192">
        <f>ETI!D55</f>
        <v>0</v>
      </c>
      <c r="Z58" s="214" t="e">
        <f t="shared" si="0"/>
        <v>#DIV/0!</v>
      </c>
      <c r="AA58" s="191" t="e">
        <f>ETI!E55/ETI!F55</f>
        <v>#DIV/0!</v>
      </c>
      <c r="AB58" s="192">
        <f>ETI!E55</f>
        <v>0</v>
      </c>
      <c r="AC58" s="191" t="e">
        <f>ETI!G55/ETI!E55</f>
        <v>#DIV/0!</v>
      </c>
      <c r="AD58" s="192">
        <f>ETI!K55 + ETI!L55</f>
        <v>0</v>
      </c>
      <c r="AE58" s="191" t="e">
        <f>(AD58)/ETI!F55</f>
        <v>#DIV/0!</v>
      </c>
      <c r="AI58" s="181">
        <f>ETI!E55</f>
        <v>0</v>
      </c>
      <c r="AJ58" s="86" t="e">
        <f>ETI!H55/ETI!E55</f>
        <v>#DIV/0!</v>
      </c>
    </row>
    <row r="59" spans="1:36">
      <c r="B59" s="238">
        <f>IRAG!$BZ56</f>
        <v>49</v>
      </c>
      <c r="C59" s="212"/>
      <c r="D59" s="85">
        <f>IRAG!E56</f>
        <v>0</v>
      </c>
      <c r="E59" s="238">
        <f>IRAG!$BZ56</f>
        <v>49</v>
      </c>
      <c r="F59" s="213"/>
      <c r="G59" s="191" t="e">
        <f>IRAG!E56/IRAG!D56</f>
        <v>#DIV/0!</v>
      </c>
      <c r="H59" s="238">
        <f>IRAG!$BZ56</f>
        <v>49</v>
      </c>
      <c r="I59" s="167">
        <f>IRAG!Q56</f>
        <v>0</v>
      </c>
      <c r="J59" s="167">
        <f>IRAG!R56</f>
        <v>0</v>
      </c>
      <c r="K59" s="239" t="e">
        <f>IRAG!R56/IRAG!Q56</f>
        <v>#DIV/0!</v>
      </c>
      <c r="Q59" s="238">
        <f>IRAG!$BZ56</f>
        <v>49</v>
      </c>
      <c r="R59" s="167">
        <f>IRAG!G56</f>
        <v>0</v>
      </c>
      <c r="S59" s="167" t="e">
        <f>IRAG!G56/IRAG!F56</f>
        <v>#DIV/0!</v>
      </c>
      <c r="T59" s="167">
        <f>IRAG!K56</f>
        <v>0</v>
      </c>
      <c r="U59" s="214" t="e">
        <f>IRAG!K56/IRAG!F56</f>
        <v>#DIV/0!</v>
      </c>
      <c r="V59" s="167">
        <f>IRAG!H56</f>
        <v>0</v>
      </c>
      <c r="W59" s="167" t="e">
        <f>IRAG!H56/IRAG!F56</f>
        <v>#DIV/0!</v>
      </c>
      <c r="X59" s="192">
        <f>ETI!E56</f>
        <v>0</v>
      </c>
      <c r="Y59" s="192">
        <f>ETI!D56</f>
        <v>0</v>
      </c>
      <c r="Z59" s="214" t="e">
        <f t="shared" si="0"/>
        <v>#DIV/0!</v>
      </c>
      <c r="AA59" s="191" t="e">
        <f>ETI!E56/ETI!F56</f>
        <v>#DIV/0!</v>
      </c>
      <c r="AB59" s="192">
        <f>ETI!E56</f>
        <v>0</v>
      </c>
      <c r="AC59" s="191" t="e">
        <f>ETI!G56/ETI!E56</f>
        <v>#DIV/0!</v>
      </c>
      <c r="AD59" s="192">
        <f>ETI!K56 + ETI!L56</f>
        <v>0</v>
      </c>
      <c r="AE59" s="191" t="e">
        <f>(AD59)/ETI!F56</f>
        <v>#DIV/0!</v>
      </c>
      <c r="AI59" s="181">
        <f>ETI!E56</f>
        <v>0</v>
      </c>
      <c r="AJ59" s="86" t="e">
        <f>ETI!H56/ETI!E56</f>
        <v>#DIV/0!</v>
      </c>
    </row>
    <row r="60" spans="1:36">
      <c r="B60" s="238">
        <f>IRAG!$BZ57</f>
        <v>50</v>
      </c>
      <c r="C60" s="212"/>
      <c r="D60" s="85">
        <f>IRAG!E57</f>
        <v>0</v>
      </c>
      <c r="E60" s="238">
        <f>IRAG!$BZ57</f>
        <v>50</v>
      </c>
      <c r="F60" s="213"/>
      <c r="G60" s="191" t="e">
        <f>IRAG!E57/IRAG!D57</f>
        <v>#DIV/0!</v>
      </c>
      <c r="H60" s="238">
        <f>IRAG!$BZ57</f>
        <v>50</v>
      </c>
      <c r="I60" s="167">
        <f>IRAG!Q57</f>
        <v>0</v>
      </c>
      <c r="J60" s="167">
        <f>IRAG!R57</f>
        <v>0</v>
      </c>
      <c r="K60" s="239" t="e">
        <f>IRAG!R57/IRAG!Q57</f>
        <v>#DIV/0!</v>
      </c>
      <c r="Q60" s="238">
        <f>IRAG!$BZ57</f>
        <v>50</v>
      </c>
      <c r="R60" s="167">
        <f>IRAG!G57</f>
        <v>0</v>
      </c>
      <c r="S60" s="167" t="e">
        <f>IRAG!G57/IRAG!F57</f>
        <v>#DIV/0!</v>
      </c>
      <c r="T60" s="167">
        <f>IRAG!K57</f>
        <v>0</v>
      </c>
      <c r="U60" s="214" t="e">
        <f>IRAG!K57/IRAG!F57</f>
        <v>#DIV/0!</v>
      </c>
      <c r="V60" s="167">
        <f>IRAG!H57</f>
        <v>0</v>
      </c>
      <c r="W60" s="167" t="e">
        <f>IRAG!H57/IRAG!F57</f>
        <v>#DIV/0!</v>
      </c>
      <c r="X60" s="192">
        <f>ETI!E57</f>
        <v>0</v>
      </c>
      <c r="Y60" s="192">
        <f>ETI!D57</f>
        <v>0</v>
      </c>
      <c r="Z60" s="214" t="e">
        <f t="shared" si="0"/>
        <v>#DIV/0!</v>
      </c>
      <c r="AA60" s="191" t="e">
        <f>ETI!E57/ETI!F57</f>
        <v>#DIV/0!</v>
      </c>
      <c r="AB60" s="192">
        <f>ETI!E57</f>
        <v>0</v>
      </c>
      <c r="AC60" s="191" t="e">
        <f>ETI!G57/ETI!E57</f>
        <v>#DIV/0!</v>
      </c>
      <c r="AD60" s="192">
        <f>ETI!K57 + ETI!L57</f>
        <v>0</v>
      </c>
      <c r="AE60" s="191" t="e">
        <f>(AD60)/ETI!F57</f>
        <v>#DIV/0!</v>
      </c>
      <c r="AI60" s="181">
        <f>ETI!E57</f>
        <v>0</v>
      </c>
      <c r="AJ60" s="86" t="e">
        <f>ETI!H57/ETI!E57</f>
        <v>#DIV/0!</v>
      </c>
    </row>
    <row r="61" spans="1:36">
      <c r="B61" s="238">
        <f>IRAG!$BZ58</f>
        <v>51</v>
      </c>
      <c r="C61" s="212"/>
      <c r="D61" s="85">
        <f>IRAG!E58</f>
        <v>0</v>
      </c>
      <c r="E61" s="238">
        <f>IRAG!$BZ58</f>
        <v>51</v>
      </c>
      <c r="F61" s="213"/>
      <c r="G61" s="191" t="e">
        <f>IRAG!E58/IRAG!D58</f>
        <v>#DIV/0!</v>
      </c>
      <c r="H61" s="238">
        <f>IRAG!$BZ58</f>
        <v>51</v>
      </c>
      <c r="I61" s="167">
        <f>IRAG!Q58</f>
        <v>0</v>
      </c>
      <c r="J61" s="167">
        <f>IRAG!R58</f>
        <v>0</v>
      </c>
      <c r="K61" s="239" t="e">
        <f>IRAG!R58/IRAG!Q58</f>
        <v>#DIV/0!</v>
      </c>
      <c r="Q61" s="238">
        <f>IRAG!$BZ58</f>
        <v>51</v>
      </c>
      <c r="R61" s="167">
        <f>IRAG!G58</f>
        <v>0</v>
      </c>
      <c r="S61" s="167" t="e">
        <f>IRAG!G58/IRAG!F58</f>
        <v>#DIV/0!</v>
      </c>
      <c r="T61" s="167">
        <f>IRAG!K58</f>
        <v>0</v>
      </c>
      <c r="U61" s="214" t="e">
        <f>IRAG!K58/IRAG!F58</f>
        <v>#DIV/0!</v>
      </c>
      <c r="V61" s="167">
        <f>IRAG!H58</f>
        <v>0</v>
      </c>
      <c r="W61" s="167" t="e">
        <f>IRAG!H58/IRAG!F58</f>
        <v>#DIV/0!</v>
      </c>
      <c r="X61" s="192">
        <f>ETI!E58</f>
        <v>0</v>
      </c>
      <c r="Y61" s="192">
        <f>ETI!D58</f>
        <v>0</v>
      </c>
      <c r="Z61" s="214" t="e">
        <f t="shared" si="0"/>
        <v>#DIV/0!</v>
      </c>
      <c r="AA61" s="191" t="e">
        <f>ETI!E58/ETI!F58</f>
        <v>#DIV/0!</v>
      </c>
      <c r="AB61" s="192">
        <f>ETI!E58</f>
        <v>0</v>
      </c>
      <c r="AC61" s="191" t="e">
        <f>ETI!G58/ETI!E58</f>
        <v>#DIV/0!</v>
      </c>
      <c r="AD61" s="192">
        <f>ETI!K58 + ETI!L58</f>
        <v>0</v>
      </c>
      <c r="AE61" s="191" t="e">
        <f>(AD61)/ETI!F58</f>
        <v>#DIV/0!</v>
      </c>
      <c r="AI61" s="181">
        <f>ETI!E58</f>
        <v>0</v>
      </c>
      <c r="AJ61" s="86" t="e">
        <f>ETI!H58/ETI!E58</f>
        <v>#DIV/0!</v>
      </c>
    </row>
    <row r="62" spans="1:36" s="320" customFormat="1">
      <c r="B62" s="321">
        <f>IRAG!$BZ59</f>
        <v>52</v>
      </c>
      <c r="C62" s="322"/>
      <c r="D62" s="323">
        <f>IRAG!E59</f>
        <v>0</v>
      </c>
      <c r="E62" s="321">
        <f>IRAG!$BZ59</f>
        <v>52</v>
      </c>
      <c r="F62" s="324"/>
      <c r="G62" s="325" t="e">
        <f>IRAG!E59/IRAG!D59</f>
        <v>#DIV/0!</v>
      </c>
      <c r="H62" s="321">
        <f>IRAG!$BZ59</f>
        <v>52</v>
      </c>
      <c r="I62" s="320">
        <f>IRAG!Q59</f>
        <v>0</v>
      </c>
      <c r="J62" s="320">
        <f>IRAG!R59</f>
        <v>0</v>
      </c>
      <c r="K62" s="326" t="e">
        <f>IRAG!R59/IRAG!Q59</f>
        <v>#DIV/0!</v>
      </c>
      <c r="Q62" s="321">
        <f>IRAG!$BZ59</f>
        <v>52</v>
      </c>
      <c r="R62" s="320">
        <f>IRAG!G59</f>
        <v>0</v>
      </c>
      <c r="S62" s="320" t="e">
        <f>IRAG!G59/IRAG!F59</f>
        <v>#DIV/0!</v>
      </c>
      <c r="T62" s="320">
        <f>IRAG!K59</f>
        <v>0</v>
      </c>
      <c r="U62" s="327" t="e">
        <f>IRAG!K59/IRAG!F59</f>
        <v>#DIV/0!</v>
      </c>
      <c r="V62" s="320">
        <f>IRAG!H59</f>
        <v>0</v>
      </c>
      <c r="W62" s="320" t="e">
        <f>IRAG!H59/IRAG!F59</f>
        <v>#DIV/0!</v>
      </c>
      <c r="X62" s="328">
        <f>ETI!E59</f>
        <v>0</v>
      </c>
      <c r="Y62" s="328">
        <f>ETI!D59</f>
        <v>0</v>
      </c>
      <c r="Z62" s="327" t="e">
        <f t="shared" si="0"/>
        <v>#DIV/0!</v>
      </c>
      <c r="AA62" s="325" t="e">
        <f>ETI!E59/ETI!F59</f>
        <v>#DIV/0!</v>
      </c>
      <c r="AB62" s="328">
        <f>ETI!E59</f>
        <v>0</v>
      </c>
      <c r="AC62" s="325" t="e">
        <f>ETI!G59/ETI!E59</f>
        <v>#DIV/0!</v>
      </c>
      <c r="AD62" s="328">
        <f>ETI!K59 + ETI!L59</f>
        <v>0</v>
      </c>
      <c r="AE62" s="325" t="e">
        <f>(AD62)/ETI!F59</f>
        <v>#DIV/0!</v>
      </c>
      <c r="AI62" s="329">
        <f>ETI!E59</f>
        <v>0</v>
      </c>
      <c r="AJ62" s="330" t="e">
        <f>ETI!H59/ETI!E59</f>
        <v>#DIV/0!</v>
      </c>
    </row>
    <row r="63" spans="1:36">
      <c r="A63" s="85">
        <f>IRAG!$BY60</f>
        <v>0</v>
      </c>
      <c r="B63" s="238">
        <f>IRAG!$BZ60</f>
        <v>0</v>
      </c>
      <c r="C63" s="212"/>
      <c r="D63" s="85">
        <f>IRAG!E60</f>
        <v>0</v>
      </c>
      <c r="E63" s="238">
        <f>IRAG!$BZ60</f>
        <v>0</v>
      </c>
      <c r="F63" s="213"/>
      <c r="G63" s="191" t="e">
        <f>IRAG!E60/IRAG!D60</f>
        <v>#DIV/0!</v>
      </c>
      <c r="H63" s="238">
        <f>IRAG!$BZ60</f>
        <v>0</v>
      </c>
      <c r="I63" s="167">
        <f>IRAG!Q60</f>
        <v>0</v>
      </c>
      <c r="J63" s="167">
        <f>IRAG!R60</f>
        <v>0</v>
      </c>
      <c r="K63" s="239" t="e">
        <f>IRAG!R60/IRAG!Q60</f>
        <v>#DIV/0!</v>
      </c>
      <c r="M63" s="85"/>
      <c r="N63" s="85"/>
      <c r="P63" s="85">
        <f>IRAG!$BY60</f>
        <v>0</v>
      </c>
      <c r="Q63" s="238">
        <f>IRAG!$BZ60</f>
        <v>0</v>
      </c>
      <c r="R63" s="167">
        <f>IRAG!G60</f>
        <v>0</v>
      </c>
      <c r="S63" s="167" t="e">
        <f>IRAG!G60/IRAG!F60</f>
        <v>#DIV/0!</v>
      </c>
      <c r="T63" s="167">
        <f>IRAG!K60</f>
        <v>0</v>
      </c>
      <c r="U63" s="214" t="e">
        <f>IRAG!K60/IRAG!F60</f>
        <v>#DIV/0!</v>
      </c>
      <c r="V63" s="167">
        <f>IRAG!H60</f>
        <v>0</v>
      </c>
      <c r="W63" s="167" t="e">
        <f>IRAG!H60/IRAG!F60</f>
        <v>#DIV/0!</v>
      </c>
      <c r="X63" s="192">
        <f>ETI!E60</f>
        <v>0</v>
      </c>
      <c r="Y63" s="192">
        <f>ETI!D60</f>
        <v>0</v>
      </c>
      <c r="Z63" s="214" t="e">
        <f>X63/Y63</f>
        <v>#DIV/0!</v>
      </c>
      <c r="AA63" s="191" t="e">
        <f>ETI!E60/ETI!F60</f>
        <v>#DIV/0!</v>
      </c>
      <c r="AB63" s="192">
        <f>ETI!E60</f>
        <v>0</v>
      </c>
      <c r="AC63" s="191" t="e">
        <f>ETI!G60/ETI!E60</f>
        <v>#DIV/0!</v>
      </c>
      <c r="AD63" s="192">
        <f>ETI!K60 + ETI!L60</f>
        <v>0</v>
      </c>
      <c r="AE63" s="191" t="e">
        <f>(AD63)/ETI!F60</f>
        <v>#DIV/0!</v>
      </c>
      <c r="AI63" s="181">
        <f>ETI!E60</f>
        <v>0</v>
      </c>
      <c r="AJ63" s="86" t="e">
        <f>ETI!H60/ETI!E60</f>
        <v>#DIV/0!</v>
      </c>
    </row>
    <row r="64" spans="1:36">
      <c r="B64" s="238">
        <f>IRAG!$BZ61</f>
        <v>0</v>
      </c>
      <c r="C64" s="212"/>
      <c r="D64" s="85">
        <f>IRAG!E61</f>
        <v>0</v>
      </c>
      <c r="E64" s="238">
        <f>IRAG!$BZ61</f>
        <v>0</v>
      </c>
      <c r="F64" s="213"/>
      <c r="G64" s="191" t="e">
        <f>IRAG!E61/IRAG!D61</f>
        <v>#DIV/0!</v>
      </c>
      <c r="H64" s="238">
        <f>IRAG!$BZ61</f>
        <v>0</v>
      </c>
      <c r="I64" s="167">
        <f>IRAG!Q61</f>
        <v>0</v>
      </c>
      <c r="J64" s="167">
        <f>IRAG!R61</f>
        <v>0</v>
      </c>
      <c r="K64" s="239" t="e">
        <f>IRAG!R61/IRAG!Q61</f>
        <v>#DIV/0!</v>
      </c>
      <c r="Q64" s="238">
        <f>IRAG!$BZ61</f>
        <v>0</v>
      </c>
      <c r="R64" s="167">
        <f>IRAG!G61</f>
        <v>0</v>
      </c>
      <c r="S64" s="167" t="e">
        <f>IRAG!G61/IRAG!F61</f>
        <v>#DIV/0!</v>
      </c>
      <c r="T64" s="167">
        <f>IRAG!K61</f>
        <v>0</v>
      </c>
      <c r="U64" s="214" t="e">
        <f>IRAG!K61/IRAG!F61</f>
        <v>#DIV/0!</v>
      </c>
      <c r="V64" s="167">
        <f>IRAG!H61</f>
        <v>0</v>
      </c>
      <c r="W64" s="167" t="e">
        <f>IRAG!H61/IRAG!F61</f>
        <v>#DIV/0!</v>
      </c>
      <c r="X64" s="192">
        <f>ETI!E61</f>
        <v>0</v>
      </c>
      <c r="Y64" s="192">
        <f>ETI!D61</f>
        <v>0</v>
      </c>
      <c r="Z64" s="214" t="e">
        <f t="shared" ref="Z64:Z114" si="1">X64/Y64</f>
        <v>#DIV/0!</v>
      </c>
      <c r="AA64" s="191" t="e">
        <f>ETI!E61/ETI!F61</f>
        <v>#DIV/0!</v>
      </c>
      <c r="AB64" s="192">
        <f>ETI!E61</f>
        <v>0</v>
      </c>
      <c r="AC64" s="191" t="e">
        <f>ETI!G61/ETI!E61</f>
        <v>#DIV/0!</v>
      </c>
      <c r="AD64" s="192">
        <f>ETI!K61 + ETI!L61</f>
        <v>0</v>
      </c>
      <c r="AE64" s="191" t="e">
        <f>(AD64)/ETI!F61</f>
        <v>#DIV/0!</v>
      </c>
      <c r="AI64" s="181">
        <f>ETI!E61</f>
        <v>0</v>
      </c>
      <c r="AJ64" s="86" t="e">
        <f>ETI!H61/ETI!E61</f>
        <v>#DIV/0!</v>
      </c>
    </row>
    <row r="65" spans="2:36">
      <c r="B65" s="238">
        <f>IRAG!$BZ62</f>
        <v>0</v>
      </c>
      <c r="C65" s="212"/>
      <c r="D65" s="85">
        <f>IRAG!E62</f>
        <v>0</v>
      </c>
      <c r="E65" s="238">
        <f>IRAG!$BZ62</f>
        <v>0</v>
      </c>
      <c r="F65" s="213"/>
      <c r="G65" s="191" t="e">
        <f>IRAG!E62/IRAG!D62</f>
        <v>#DIV/0!</v>
      </c>
      <c r="H65" s="238">
        <f>IRAG!$BZ62</f>
        <v>0</v>
      </c>
      <c r="I65" s="167">
        <f>IRAG!Q62</f>
        <v>0</v>
      </c>
      <c r="J65" s="167">
        <f>IRAG!R62</f>
        <v>0</v>
      </c>
      <c r="K65" s="239" t="e">
        <f>IRAG!R62/IRAG!Q62</f>
        <v>#DIV/0!</v>
      </c>
      <c r="Q65" s="238">
        <f>IRAG!$BZ62</f>
        <v>0</v>
      </c>
      <c r="R65" s="167">
        <f>IRAG!G62</f>
        <v>0</v>
      </c>
      <c r="S65" s="167" t="e">
        <f>IRAG!G62/IRAG!F62</f>
        <v>#DIV/0!</v>
      </c>
      <c r="T65" s="167">
        <f>IRAG!K62</f>
        <v>0</v>
      </c>
      <c r="U65" s="214" t="e">
        <f>IRAG!K62/IRAG!F62</f>
        <v>#DIV/0!</v>
      </c>
      <c r="V65" s="167">
        <f>IRAG!H62</f>
        <v>0</v>
      </c>
      <c r="W65" s="167" t="e">
        <f>IRAG!H62/IRAG!F62</f>
        <v>#DIV/0!</v>
      </c>
      <c r="X65" s="192">
        <f>ETI!E62</f>
        <v>0</v>
      </c>
      <c r="Y65" s="192">
        <f>ETI!D62</f>
        <v>0</v>
      </c>
      <c r="Z65" s="214" t="e">
        <f t="shared" si="1"/>
        <v>#DIV/0!</v>
      </c>
      <c r="AA65" s="191" t="e">
        <f>ETI!E62/ETI!F62</f>
        <v>#DIV/0!</v>
      </c>
      <c r="AB65" s="192">
        <f>ETI!E62</f>
        <v>0</v>
      </c>
      <c r="AC65" s="191" t="e">
        <f>ETI!G62/ETI!E62</f>
        <v>#DIV/0!</v>
      </c>
      <c r="AD65" s="192">
        <f>ETI!K62 + ETI!L62</f>
        <v>0</v>
      </c>
      <c r="AE65" s="191" t="e">
        <f>(AD65)/ETI!F62</f>
        <v>#DIV/0!</v>
      </c>
      <c r="AI65" s="181">
        <f>ETI!E62</f>
        <v>0</v>
      </c>
      <c r="AJ65" s="86" t="e">
        <f>ETI!H62/ETI!E62</f>
        <v>#DIV/0!</v>
      </c>
    </row>
    <row r="66" spans="2:36">
      <c r="B66" s="238">
        <f>IRAG!$BZ63</f>
        <v>0</v>
      </c>
      <c r="C66" s="212"/>
      <c r="D66" s="85">
        <f>IRAG!E63</f>
        <v>0</v>
      </c>
      <c r="E66" s="238">
        <f>IRAG!$BZ63</f>
        <v>0</v>
      </c>
      <c r="F66" s="213"/>
      <c r="G66" s="191" t="e">
        <f>IRAG!E63/IRAG!D63</f>
        <v>#DIV/0!</v>
      </c>
      <c r="H66" s="238">
        <f>IRAG!$BZ63</f>
        <v>0</v>
      </c>
      <c r="I66" s="167">
        <f>IRAG!Q63</f>
        <v>0</v>
      </c>
      <c r="J66" s="167">
        <f>IRAG!R63</f>
        <v>0</v>
      </c>
      <c r="K66" s="239" t="e">
        <f>IRAG!R63/IRAG!Q63</f>
        <v>#DIV/0!</v>
      </c>
      <c r="Q66" s="238">
        <f>IRAG!$BZ63</f>
        <v>0</v>
      </c>
      <c r="R66" s="167">
        <f>IRAG!G63</f>
        <v>0</v>
      </c>
      <c r="S66" s="167" t="e">
        <f>IRAG!G63/IRAG!F63</f>
        <v>#DIV/0!</v>
      </c>
      <c r="T66" s="167">
        <f>IRAG!K63</f>
        <v>0</v>
      </c>
      <c r="U66" s="214" t="e">
        <f>IRAG!K63/IRAG!F63</f>
        <v>#DIV/0!</v>
      </c>
      <c r="V66" s="167">
        <f>IRAG!H63</f>
        <v>0</v>
      </c>
      <c r="W66" s="167" t="e">
        <f>IRAG!H63/IRAG!F63</f>
        <v>#DIV/0!</v>
      </c>
      <c r="X66" s="192">
        <f>ETI!E63</f>
        <v>0</v>
      </c>
      <c r="Y66" s="192">
        <f>ETI!D63</f>
        <v>0</v>
      </c>
      <c r="Z66" s="214" t="e">
        <f t="shared" si="1"/>
        <v>#DIV/0!</v>
      </c>
      <c r="AA66" s="191" t="e">
        <f>ETI!E63/ETI!F63</f>
        <v>#DIV/0!</v>
      </c>
      <c r="AB66" s="192">
        <f>ETI!E63</f>
        <v>0</v>
      </c>
      <c r="AC66" s="191" t="e">
        <f>ETI!G63/ETI!E63</f>
        <v>#DIV/0!</v>
      </c>
      <c r="AD66" s="192">
        <f>ETI!K63 + ETI!L63</f>
        <v>0</v>
      </c>
      <c r="AE66" s="191" t="e">
        <f>(AD66)/ETI!F63</f>
        <v>#DIV/0!</v>
      </c>
      <c r="AI66" s="181">
        <f>ETI!E63</f>
        <v>0</v>
      </c>
      <c r="AJ66" s="86" t="e">
        <f>ETI!H63/ETI!E63</f>
        <v>#DIV/0!</v>
      </c>
    </row>
    <row r="67" spans="2:36">
      <c r="B67" s="238">
        <f>IRAG!$BZ64</f>
        <v>0</v>
      </c>
      <c r="C67" s="212"/>
      <c r="D67" s="85">
        <f>IRAG!E64</f>
        <v>0</v>
      </c>
      <c r="E67" s="238">
        <f>IRAG!$BZ64</f>
        <v>0</v>
      </c>
      <c r="F67" s="213"/>
      <c r="G67" s="191" t="e">
        <f>IRAG!E64/IRAG!D64</f>
        <v>#DIV/0!</v>
      </c>
      <c r="H67" s="238">
        <f>IRAG!$BZ64</f>
        <v>0</v>
      </c>
      <c r="I67" s="167">
        <f>IRAG!Q64</f>
        <v>0</v>
      </c>
      <c r="J67" s="167">
        <f>IRAG!R64</f>
        <v>0</v>
      </c>
      <c r="K67" s="239" t="e">
        <f>IRAG!R64/IRAG!Q64</f>
        <v>#DIV/0!</v>
      </c>
      <c r="Q67" s="238">
        <f>IRAG!$BZ64</f>
        <v>0</v>
      </c>
      <c r="R67" s="167">
        <f>IRAG!G64</f>
        <v>0</v>
      </c>
      <c r="S67" s="167" t="e">
        <f>IRAG!G64/IRAG!F64</f>
        <v>#DIV/0!</v>
      </c>
      <c r="T67" s="167">
        <f>IRAG!K64</f>
        <v>0</v>
      </c>
      <c r="U67" s="214" t="e">
        <f>IRAG!K64/IRAG!F64</f>
        <v>#DIV/0!</v>
      </c>
      <c r="V67" s="167">
        <f>IRAG!H64</f>
        <v>0</v>
      </c>
      <c r="W67" s="167" t="e">
        <f>IRAG!H64/IRAG!F64</f>
        <v>#DIV/0!</v>
      </c>
      <c r="X67" s="192">
        <f>ETI!E64</f>
        <v>0</v>
      </c>
      <c r="Y67" s="192">
        <f>ETI!D64</f>
        <v>0</v>
      </c>
      <c r="Z67" s="214" t="e">
        <f t="shared" si="1"/>
        <v>#DIV/0!</v>
      </c>
      <c r="AA67" s="191" t="e">
        <f>ETI!E64/ETI!F64</f>
        <v>#DIV/0!</v>
      </c>
      <c r="AB67" s="192">
        <f>ETI!E64</f>
        <v>0</v>
      </c>
      <c r="AC67" s="191" t="e">
        <f>ETI!G64/ETI!E64</f>
        <v>#DIV/0!</v>
      </c>
      <c r="AD67" s="192">
        <f>ETI!K64 + ETI!L64</f>
        <v>0</v>
      </c>
      <c r="AE67" s="191" t="e">
        <f>(AD67)/ETI!F64</f>
        <v>#DIV/0!</v>
      </c>
      <c r="AI67" s="181">
        <f>ETI!E64</f>
        <v>0</v>
      </c>
      <c r="AJ67" s="86" t="e">
        <f>ETI!H64/ETI!E64</f>
        <v>#DIV/0!</v>
      </c>
    </row>
    <row r="68" spans="2:36">
      <c r="B68" s="238">
        <f>IRAG!$BZ65</f>
        <v>0</v>
      </c>
      <c r="C68" s="212"/>
      <c r="D68" s="85">
        <f>IRAG!E65</f>
        <v>0</v>
      </c>
      <c r="E68" s="238">
        <f>IRAG!$BZ65</f>
        <v>0</v>
      </c>
      <c r="F68" s="213"/>
      <c r="G68" s="191" t="e">
        <f>IRAG!E65/IRAG!D65</f>
        <v>#DIV/0!</v>
      </c>
      <c r="H68" s="238">
        <f>IRAG!$BZ65</f>
        <v>0</v>
      </c>
      <c r="I68" s="167">
        <f>IRAG!Q65</f>
        <v>0</v>
      </c>
      <c r="J68" s="167">
        <f>IRAG!R65</f>
        <v>0</v>
      </c>
      <c r="K68" s="239" t="e">
        <f>IRAG!R65/IRAG!Q65</f>
        <v>#DIV/0!</v>
      </c>
      <c r="Q68" s="238">
        <f>IRAG!$BZ65</f>
        <v>0</v>
      </c>
      <c r="R68" s="167">
        <f>IRAG!G65</f>
        <v>0</v>
      </c>
      <c r="S68" s="167" t="e">
        <f>IRAG!G65/IRAG!F65</f>
        <v>#DIV/0!</v>
      </c>
      <c r="T68" s="167">
        <f>IRAG!K65</f>
        <v>0</v>
      </c>
      <c r="U68" s="214" t="e">
        <f>IRAG!K65/IRAG!F65</f>
        <v>#DIV/0!</v>
      </c>
      <c r="V68" s="167">
        <f>IRAG!H65</f>
        <v>0</v>
      </c>
      <c r="W68" s="167" t="e">
        <f>IRAG!H65/IRAG!F65</f>
        <v>#DIV/0!</v>
      </c>
      <c r="X68" s="192">
        <f>ETI!E65</f>
        <v>0</v>
      </c>
      <c r="Y68" s="192">
        <f>ETI!D65</f>
        <v>0</v>
      </c>
      <c r="Z68" s="214" t="e">
        <f t="shared" si="1"/>
        <v>#DIV/0!</v>
      </c>
      <c r="AA68" s="191" t="e">
        <f>ETI!E65/ETI!F65</f>
        <v>#DIV/0!</v>
      </c>
      <c r="AB68" s="192">
        <f>ETI!E65</f>
        <v>0</v>
      </c>
      <c r="AC68" s="191" t="e">
        <f>ETI!G65/ETI!E65</f>
        <v>#DIV/0!</v>
      </c>
      <c r="AD68" s="192">
        <f>ETI!K65 + ETI!L65</f>
        <v>0</v>
      </c>
      <c r="AE68" s="191" t="e">
        <f>(AD68)/ETI!F65</f>
        <v>#DIV/0!</v>
      </c>
      <c r="AI68" s="181">
        <f>ETI!E65</f>
        <v>0</v>
      </c>
      <c r="AJ68" s="86" t="e">
        <f>ETI!H65/ETI!E65</f>
        <v>#DIV/0!</v>
      </c>
    </row>
    <row r="69" spans="2:36">
      <c r="B69" s="238">
        <f>IRAG!$BZ66</f>
        <v>0</v>
      </c>
      <c r="C69" s="212"/>
      <c r="D69" s="85">
        <f>IRAG!E66</f>
        <v>0</v>
      </c>
      <c r="E69" s="238">
        <f>IRAG!$BZ66</f>
        <v>0</v>
      </c>
      <c r="F69" s="213"/>
      <c r="G69" s="191" t="e">
        <f>IRAG!E66/IRAG!D66</f>
        <v>#DIV/0!</v>
      </c>
      <c r="H69" s="238">
        <f>IRAG!$BZ66</f>
        <v>0</v>
      </c>
      <c r="I69" s="167">
        <f>IRAG!Q66</f>
        <v>0</v>
      </c>
      <c r="J69" s="167">
        <f>IRAG!R66</f>
        <v>0</v>
      </c>
      <c r="K69" s="239" t="e">
        <f>IRAG!R66/IRAG!Q66</f>
        <v>#DIV/0!</v>
      </c>
      <c r="Q69" s="238">
        <f>IRAG!$BZ66</f>
        <v>0</v>
      </c>
      <c r="R69" s="167">
        <f>IRAG!G66</f>
        <v>0</v>
      </c>
      <c r="S69" s="167" t="e">
        <f>IRAG!G66/IRAG!F66</f>
        <v>#DIV/0!</v>
      </c>
      <c r="T69" s="167">
        <f>IRAG!K66</f>
        <v>0</v>
      </c>
      <c r="U69" s="214" t="e">
        <f>IRAG!K66/IRAG!F66</f>
        <v>#DIV/0!</v>
      </c>
      <c r="V69" s="167">
        <f>IRAG!H66</f>
        <v>0</v>
      </c>
      <c r="W69" s="167" t="e">
        <f>IRAG!H66/IRAG!F66</f>
        <v>#DIV/0!</v>
      </c>
      <c r="X69" s="192">
        <f>ETI!E66</f>
        <v>0</v>
      </c>
      <c r="Y69" s="192">
        <f>ETI!D66</f>
        <v>0</v>
      </c>
      <c r="Z69" s="214" t="e">
        <f t="shared" si="1"/>
        <v>#DIV/0!</v>
      </c>
      <c r="AA69" s="191" t="e">
        <f>ETI!E66/ETI!F66</f>
        <v>#DIV/0!</v>
      </c>
      <c r="AB69" s="192">
        <f>ETI!E66</f>
        <v>0</v>
      </c>
      <c r="AC69" s="191" t="e">
        <f>ETI!G66/ETI!E66</f>
        <v>#DIV/0!</v>
      </c>
      <c r="AD69" s="192">
        <f>ETI!K66 + ETI!L66</f>
        <v>0</v>
      </c>
      <c r="AE69" s="191" t="e">
        <f>(AD69)/ETI!F66</f>
        <v>#DIV/0!</v>
      </c>
      <c r="AI69" s="181">
        <f>ETI!E66</f>
        <v>0</v>
      </c>
      <c r="AJ69" s="86" t="e">
        <f>ETI!H66/ETI!E66</f>
        <v>#DIV/0!</v>
      </c>
    </row>
    <row r="70" spans="2:36">
      <c r="B70" s="238">
        <f>IRAG!$BZ67</f>
        <v>0</v>
      </c>
      <c r="C70" s="212"/>
      <c r="D70" s="85">
        <f>IRAG!E67</f>
        <v>0</v>
      </c>
      <c r="E70" s="238">
        <f>IRAG!$BZ67</f>
        <v>0</v>
      </c>
      <c r="F70" s="213"/>
      <c r="G70" s="191" t="e">
        <f>IRAG!E67/IRAG!D67</f>
        <v>#DIV/0!</v>
      </c>
      <c r="H70" s="238">
        <f>IRAG!$BZ67</f>
        <v>0</v>
      </c>
      <c r="I70" s="167">
        <f>IRAG!Q67</f>
        <v>0</v>
      </c>
      <c r="J70" s="167">
        <f>IRAG!R67</f>
        <v>0</v>
      </c>
      <c r="K70" s="239" t="e">
        <f>IRAG!R67/IRAG!Q67</f>
        <v>#DIV/0!</v>
      </c>
      <c r="Q70" s="238">
        <f>IRAG!$BZ67</f>
        <v>0</v>
      </c>
      <c r="R70" s="167">
        <f>IRAG!G67</f>
        <v>0</v>
      </c>
      <c r="S70" s="167" t="e">
        <f>IRAG!G67/IRAG!F67</f>
        <v>#DIV/0!</v>
      </c>
      <c r="T70" s="167">
        <f>IRAG!K67</f>
        <v>0</v>
      </c>
      <c r="U70" s="214" t="e">
        <f>IRAG!K67/IRAG!F67</f>
        <v>#DIV/0!</v>
      </c>
      <c r="V70" s="167">
        <f>IRAG!H67</f>
        <v>0</v>
      </c>
      <c r="W70" s="167" t="e">
        <f>IRAG!H67/IRAG!F67</f>
        <v>#DIV/0!</v>
      </c>
      <c r="X70" s="192">
        <f>ETI!E67</f>
        <v>0</v>
      </c>
      <c r="Y70" s="192">
        <f>ETI!D67</f>
        <v>0</v>
      </c>
      <c r="Z70" s="214" t="e">
        <f t="shared" si="1"/>
        <v>#DIV/0!</v>
      </c>
      <c r="AA70" s="191" t="e">
        <f>ETI!E67/ETI!F67</f>
        <v>#DIV/0!</v>
      </c>
      <c r="AB70" s="192">
        <f>ETI!E67</f>
        <v>0</v>
      </c>
      <c r="AC70" s="191" t="e">
        <f>ETI!G67/ETI!E67</f>
        <v>#DIV/0!</v>
      </c>
      <c r="AD70" s="192">
        <f>ETI!K67 + ETI!L67</f>
        <v>0</v>
      </c>
      <c r="AE70" s="191" t="e">
        <f>(AD70)/ETI!F67</f>
        <v>#DIV/0!</v>
      </c>
      <c r="AI70" s="181">
        <f>ETI!E67</f>
        <v>0</v>
      </c>
      <c r="AJ70" s="86" t="e">
        <f>ETI!H67/ETI!E67</f>
        <v>#DIV/0!</v>
      </c>
    </row>
    <row r="71" spans="2:36">
      <c r="B71" s="238">
        <f>IRAG!$BZ68</f>
        <v>0</v>
      </c>
      <c r="C71" s="212"/>
      <c r="D71" s="85">
        <f>IRAG!E68</f>
        <v>0</v>
      </c>
      <c r="E71" s="238">
        <f>IRAG!$BZ68</f>
        <v>0</v>
      </c>
      <c r="F71" s="213"/>
      <c r="G71" s="191" t="e">
        <f>IRAG!E68/IRAG!D68</f>
        <v>#DIV/0!</v>
      </c>
      <c r="H71" s="238">
        <f>IRAG!$BZ68</f>
        <v>0</v>
      </c>
      <c r="I71" s="167">
        <f>IRAG!Q68</f>
        <v>0</v>
      </c>
      <c r="J71" s="167">
        <f>IRAG!R68</f>
        <v>0</v>
      </c>
      <c r="K71" s="239" t="e">
        <f>IRAG!R68/IRAG!Q68</f>
        <v>#DIV/0!</v>
      </c>
      <c r="Q71" s="238">
        <f>IRAG!$BZ68</f>
        <v>0</v>
      </c>
      <c r="R71" s="167">
        <f>IRAG!G68</f>
        <v>0</v>
      </c>
      <c r="S71" s="167" t="e">
        <f>IRAG!G68/IRAG!F68</f>
        <v>#DIV/0!</v>
      </c>
      <c r="T71" s="167">
        <f>IRAG!K68</f>
        <v>0</v>
      </c>
      <c r="U71" s="214" t="e">
        <f>IRAG!K68/IRAG!F68</f>
        <v>#DIV/0!</v>
      </c>
      <c r="V71" s="167">
        <f>IRAG!H68</f>
        <v>0</v>
      </c>
      <c r="W71" s="167" t="e">
        <f>IRAG!H68/IRAG!F68</f>
        <v>#DIV/0!</v>
      </c>
      <c r="X71" s="192">
        <f>ETI!E68</f>
        <v>0</v>
      </c>
      <c r="Y71" s="192">
        <f>ETI!D68</f>
        <v>0</v>
      </c>
      <c r="Z71" s="214" t="e">
        <f t="shared" si="1"/>
        <v>#DIV/0!</v>
      </c>
      <c r="AA71" s="191" t="e">
        <f>ETI!E68/ETI!F68</f>
        <v>#DIV/0!</v>
      </c>
      <c r="AB71" s="192">
        <f>ETI!E68</f>
        <v>0</v>
      </c>
      <c r="AC71" s="191" t="e">
        <f>ETI!G68/ETI!E68</f>
        <v>#DIV/0!</v>
      </c>
      <c r="AD71" s="192">
        <f>ETI!K68 + ETI!L68</f>
        <v>0</v>
      </c>
      <c r="AE71" s="191" t="e">
        <f>(AD71)/ETI!F68</f>
        <v>#DIV/0!</v>
      </c>
      <c r="AI71" s="181">
        <f>ETI!E68</f>
        <v>0</v>
      </c>
      <c r="AJ71" s="86" t="e">
        <f>ETI!H68/ETI!E68</f>
        <v>#DIV/0!</v>
      </c>
    </row>
    <row r="72" spans="2:36">
      <c r="B72" s="238">
        <f>IRAG!$BZ69</f>
        <v>0</v>
      </c>
      <c r="C72" s="212"/>
      <c r="D72" s="85">
        <f>IRAG!E69</f>
        <v>0</v>
      </c>
      <c r="E72" s="238">
        <f>IRAG!$BZ69</f>
        <v>0</v>
      </c>
      <c r="F72" s="213"/>
      <c r="G72" s="191" t="e">
        <f>IRAG!E69/IRAG!D69</f>
        <v>#DIV/0!</v>
      </c>
      <c r="H72" s="238">
        <f>IRAG!$BZ69</f>
        <v>0</v>
      </c>
      <c r="I72" s="167">
        <f>IRAG!Q69</f>
        <v>0</v>
      </c>
      <c r="J72" s="167">
        <f>IRAG!R69</f>
        <v>0</v>
      </c>
      <c r="K72" s="239" t="e">
        <f>IRAG!R69/IRAG!Q69</f>
        <v>#DIV/0!</v>
      </c>
      <c r="Q72" s="238">
        <f>IRAG!$BZ69</f>
        <v>0</v>
      </c>
      <c r="R72" s="167">
        <f>IRAG!G69</f>
        <v>0</v>
      </c>
      <c r="S72" s="167" t="e">
        <f>IRAG!G69/IRAG!F69</f>
        <v>#DIV/0!</v>
      </c>
      <c r="T72" s="167">
        <f>IRAG!K69</f>
        <v>0</v>
      </c>
      <c r="U72" s="214" t="e">
        <f>IRAG!K69/IRAG!F69</f>
        <v>#DIV/0!</v>
      </c>
      <c r="V72" s="167">
        <f>IRAG!H69</f>
        <v>0</v>
      </c>
      <c r="W72" s="167" t="e">
        <f>IRAG!H69/IRAG!F69</f>
        <v>#DIV/0!</v>
      </c>
      <c r="X72" s="192">
        <f>ETI!E69</f>
        <v>0</v>
      </c>
      <c r="Y72" s="192">
        <f>ETI!D69</f>
        <v>0</v>
      </c>
      <c r="Z72" s="214" t="e">
        <f t="shared" si="1"/>
        <v>#DIV/0!</v>
      </c>
      <c r="AA72" s="191" t="e">
        <f>ETI!E69/ETI!F69</f>
        <v>#DIV/0!</v>
      </c>
      <c r="AB72" s="192">
        <f>ETI!E69</f>
        <v>0</v>
      </c>
      <c r="AC72" s="191" t="e">
        <f>ETI!G69/ETI!E69</f>
        <v>#DIV/0!</v>
      </c>
      <c r="AD72" s="192">
        <f>ETI!K69 + ETI!L69</f>
        <v>0</v>
      </c>
      <c r="AE72" s="191" t="e">
        <f>(AD72)/ETI!F69</f>
        <v>#DIV/0!</v>
      </c>
      <c r="AI72" s="181">
        <f>ETI!E69</f>
        <v>0</v>
      </c>
      <c r="AJ72" s="86" t="e">
        <f>ETI!H69/ETI!E69</f>
        <v>#DIV/0!</v>
      </c>
    </row>
    <row r="73" spans="2:36">
      <c r="B73" s="238">
        <f>IRAG!$BZ70</f>
        <v>0</v>
      </c>
      <c r="C73" s="212"/>
      <c r="D73" s="85">
        <f>IRAG!E70</f>
        <v>0</v>
      </c>
      <c r="E73" s="238">
        <f>IRAG!$BZ70</f>
        <v>0</v>
      </c>
      <c r="F73" s="213"/>
      <c r="G73" s="191" t="e">
        <f>IRAG!E70/IRAG!D70</f>
        <v>#DIV/0!</v>
      </c>
      <c r="H73" s="238">
        <f>IRAG!$BZ70</f>
        <v>0</v>
      </c>
      <c r="I73" s="167">
        <f>IRAG!Q70</f>
        <v>0</v>
      </c>
      <c r="J73" s="167">
        <f>IRAG!R70</f>
        <v>0</v>
      </c>
      <c r="K73" s="239" t="e">
        <f>IRAG!R70/IRAG!Q70</f>
        <v>#DIV/0!</v>
      </c>
      <c r="Q73" s="238">
        <f>IRAG!$BZ70</f>
        <v>0</v>
      </c>
      <c r="R73" s="167">
        <f>IRAG!G70</f>
        <v>0</v>
      </c>
      <c r="S73" s="167" t="e">
        <f>IRAG!G70/IRAG!F70</f>
        <v>#DIV/0!</v>
      </c>
      <c r="T73" s="167">
        <f>IRAG!K70</f>
        <v>0</v>
      </c>
      <c r="U73" s="214" t="e">
        <f>IRAG!K70/IRAG!F70</f>
        <v>#DIV/0!</v>
      </c>
      <c r="V73" s="167">
        <f>IRAG!H70</f>
        <v>0</v>
      </c>
      <c r="W73" s="167" t="e">
        <f>IRAG!H70/IRAG!F70</f>
        <v>#DIV/0!</v>
      </c>
      <c r="X73" s="192">
        <f>ETI!E70</f>
        <v>0</v>
      </c>
      <c r="Y73" s="192">
        <f>ETI!D70</f>
        <v>0</v>
      </c>
      <c r="Z73" s="214" t="e">
        <f t="shared" si="1"/>
        <v>#DIV/0!</v>
      </c>
      <c r="AA73" s="191" t="e">
        <f>ETI!E70/ETI!F70</f>
        <v>#DIV/0!</v>
      </c>
      <c r="AB73" s="192">
        <f>ETI!E70</f>
        <v>0</v>
      </c>
      <c r="AC73" s="191" t="e">
        <f>ETI!G70/ETI!E70</f>
        <v>#DIV/0!</v>
      </c>
      <c r="AD73" s="192">
        <f>ETI!K70 + ETI!L70</f>
        <v>0</v>
      </c>
      <c r="AE73" s="191" t="e">
        <f>(AD73)/ETI!F70</f>
        <v>#DIV/0!</v>
      </c>
      <c r="AI73" s="181">
        <f>ETI!E70</f>
        <v>0</v>
      </c>
      <c r="AJ73" s="86" t="e">
        <f>ETI!H70/ETI!E70</f>
        <v>#DIV/0!</v>
      </c>
    </row>
    <row r="74" spans="2:36">
      <c r="B74" s="238">
        <f>IRAG!$BZ71</f>
        <v>0</v>
      </c>
      <c r="C74" s="212"/>
      <c r="D74" s="85">
        <f>IRAG!E71</f>
        <v>0</v>
      </c>
      <c r="E74" s="238">
        <f>IRAG!$BZ71</f>
        <v>0</v>
      </c>
      <c r="F74" s="213"/>
      <c r="G74" s="191" t="e">
        <f>IRAG!E71/IRAG!D71</f>
        <v>#DIV/0!</v>
      </c>
      <c r="H74" s="238">
        <f>IRAG!$BZ71</f>
        <v>0</v>
      </c>
      <c r="I74" s="167">
        <f>IRAG!Q71</f>
        <v>0</v>
      </c>
      <c r="J74" s="167">
        <f>IRAG!R71</f>
        <v>0</v>
      </c>
      <c r="K74" s="239" t="e">
        <f>IRAG!R71/IRAG!Q71</f>
        <v>#DIV/0!</v>
      </c>
      <c r="Q74" s="238">
        <f>IRAG!$BZ71</f>
        <v>0</v>
      </c>
      <c r="R74" s="167">
        <f>IRAG!G71</f>
        <v>0</v>
      </c>
      <c r="S74" s="167" t="e">
        <f>IRAG!G71/IRAG!F71</f>
        <v>#DIV/0!</v>
      </c>
      <c r="T74" s="167">
        <f>IRAG!K71</f>
        <v>0</v>
      </c>
      <c r="U74" s="214" t="e">
        <f>IRAG!K71/IRAG!F71</f>
        <v>#DIV/0!</v>
      </c>
      <c r="V74" s="167">
        <f>IRAG!H71</f>
        <v>0</v>
      </c>
      <c r="W74" s="167" t="e">
        <f>IRAG!H71/IRAG!F71</f>
        <v>#DIV/0!</v>
      </c>
      <c r="X74" s="192">
        <f>ETI!E71</f>
        <v>0</v>
      </c>
      <c r="Y74" s="192">
        <f>ETI!D71</f>
        <v>0</v>
      </c>
      <c r="Z74" s="214" t="e">
        <f t="shared" si="1"/>
        <v>#DIV/0!</v>
      </c>
      <c r="AA74" s="191" t="e">
        <f>ETI!E71/ETI!F71</f>
        <v>#DIV/0!</v>
      </c>
      <c r="AB74" s="192">
        <f>ETI!E71</f>
        <v>0</v>
      </c>
      <c r="AC74" s="191" t="e">
        <f>ETI!G71/ETI!E71</f>
        <v>#DIV/0!</v>
      </c>
      <c r="AD74" s="192">
        <f>ETI!K71 + ETI!L71</f>
        <v>0</v>
      </c>
      <c r="AE74" s="191" t="e">
        <f>(AD74)/ETI!F71</f>
        <v>#DIV/0!</v>
      </c>
      <c r="AI74" s="181">
        <f>ETI!E71</f>
        <v>0</v>
      </c>
      <c r="AJ74" s="86" t="e">
        <f>ETI!H71/ETI!E71</f>
        <v>#DIV/0!</v>
      </c>
    </row>
    <row r="75" spans="2:36">
      <c r="B75" s="238">
        <f>IRAG!$BZ72</f>
        <v>0</v>
      </c>
      <c r="C75" s="212"/>
      <c r="D75" s="85">
        <f>IRAG!E72</f>
        <v>0</v>
      </c>
      <c r="E75" s="238">
        <f>IRAG!$BZ72</f>
        <v>0</v>
      </c>
      <c r="F75" s="213"/>
      <c r="G75" s="191" t="e">
        <f>IRAG!E72/IRAG!D72</f>
        <v>#DIV/0!</v>
      </c>
      <c r="H75" s="238">
        <f>IRAG!$BZ72</f>
        <v>0</v>
      </c>
      <c r="I75" s="167">
        <f>IRAG!Q72</f>
        <v>0</v>
      </c>
      <c r="J75" s="167">
        <f>IRAG!R72</f>
        <v>0</v>
      </c>
      <c r="K75" s="239" t="e">
        <f>IRAG!R72/IRAG!Q72</f>
        <v>#DIV/0!</v>
      </c>
      <c r="Q75" s="238">
        <f>IRAG!$BZ72</f>
        <v>0</v>
      </c>
      <c r="R75" s="167">
        <f>IRAG!G72</f>
        <v>0</v>
      </c>
      <c r="S75" s="167" t="e">
        <f>IRAG!G72/IRAG!F72</f>
        <v>#DIV/0!</v>
      </c>
      <c r="T75" s="167">
        <f>IRAG!K72</f>
        <v>0</v>
      </c>
      <c r="U75" s="214" t="e">
        <f>IRAG!K72/IRAG!F72</f>
        <v>#DIV/0!</v>
      </c>
      <c r="V75" s="167">
        <f>IRAG!H72</f>
        <v>0</v>
      </c>
      <c r="W75" s="167" t="e">
        <f>IRAG!H72/IRAG!F72</f>
        <v>#DIV/0!</v>
      </c>
      <c r="X75" s="192">
        <f>ETI!E72</f>
        <v>0</v>
      </c>
      <c r="Y75" s="192">
        <f>ETI!D72</f>
        <v>0</v>
      </c>
      <c r="Z75" s="214" t="e">
        <f t="shared" si="1"/>
        <v>#DIV/0!</v>
      </c>
      <c r="AA75" s="191" t="e">
        <f>ETI!E72/ETI!F72</f>
        <v>#DIV/0!</v>
      </c>
      <c r="AB75" s="192">
        <f>ETI!E72</f>
        <v>0</v>
      </c>
      <c r="AC75" s="191" t="e">
        <f>ETI!G72/ETI!E72</f>
        <v>#DIV/0!</v>
      </c>
      <c r="AD75" s="192">
        <f>ETI!K72 + ETI!L72</f>
        <v>0</v>
      </c>
      <c r="AE75" s="191" t="e">
        <f>(AD75)/ETI!F72</f>
        <v>#DIV/0!</v>
      </c>
      <c r="AI75" s="181">
        <f>ETI!E72</f>
        <v>0</v>
      </c>
      <c r="AJ75" s="86" t="e">
        <f>ETI!H72/ETI!E72</f>
        <v>#DIV/0!</v>
      </c>
    </row>
    <row r="76" spans="2:36">
      <c r="B76" s="238">
        <f>IRAG!$BZ73</f>
        <v>0</v>
      </c>
      <c r="C76" s="212"/>
      <c r="D76" s="85">
        <f>IRAG!E73</f>
        <v>0</v>
      </c>
      <c r="E76" s="238">
        <f>IRAG!$BZ73</f>
        <v>0</v>
      </c>
      <c r="F76" s="213"/>
      <c r="G76" s="191" t="e">
        <f>IRAG!E73/IRAG!D73</f>
        <v>#DIV/0!</v>
      </c>
      <c r="H76" s="238">
        <f>IRAG!$BZ73</f>
        <v>0</v>
      </c>
      <c r="I76" s="167">
        <f>IRAG!Q73</f>
        <v>0</v>
      </c>
      <c r="J76" s="167">
        <f>IRAG!R73</f>
        <v>0</v>
      </c>
      <c r="K76" s="239" t="e">
        <f>IRAG!R73/IRAG!Q73</f>
        <v>#DIV/0!</v>
      </c>
      <c r="Q76" s="238">
        <f>IRAG!$BZ73</f>
        <v>0</v>
      </c>
      <c r="R76" s="167">
        <f>IRAG!G73</f>
        <v>0</v>
      </c>
      <c r="S76" s="167" t="e">
        <f>IRAG!G73/IRAG!F73</f>
        <v>#DIV/0!</v>
      </c>
      <c r="T76" s="167">
        <f>IRAG!K73</f>
        <v>0</v>
      </c>
      <c r="U76" s="214" t="e">
        <f>IRAG!K73/IRAG!F73</f>
        <v>#DIV/0!</v>
      </c>
      <c r="V76" s="167">
        <f>IRAG!H73</f>
        <v>0</v>
      </c>
      <c r="W76" s="167" t="e">
        <f>IRAG!H73/IRAG!F73</f>
        <v>#DIV/0!</v>
      </c>
      <c r="X76" s="192">
        <f>ETI!E73</f>
        <v>0</v>
      </c>
      <c r="Y76" s="192">
        <f>ETI!D73</f>
        <v>0</v>
      </c>
      <c r="Z76" s="214" t="e">
        <f t="shared" si="1"/>
        <v>#DIV/0!</v>
      </c>
      <c r="AA76" s="191" t="e">
        <f>ETI!E73/ETI!F73</f>
        <v>#DIV/0!</v>
      </c>
      <c r="AB76" s="192">
        <f>ETI!E73</f>
        <v>0</v>
      </c>
      <c r="AC76" s="191" t="e">
        <f>ETI!G73/ETI!E73</f>
        <v>#DIV/0!</v>
      </c>
      <c r="AD76" s="192">
        <f>ETI!K73 + ETI!L73</f>
        <v>0</v>
      </c>
      <c r="AE76" s="191" t="e">
        <f>(AD76)/ETI!F73</f>
        <v>#DIV/0!</v>
      </c>
      <c r="AI76" s="181">
        <f>ETI!E73</f>
        <v>0</v>
      </c>
      <c r="AJ76" s="86" t="e">
        <f>ETI!H73/ETI!E73</f>
        <v>#DIV/0!</v>
      </c>
    </row>
    <row r="77" spans="2:36">
      <c r="B77" s="238">
        <f>IRAG!$BZ74</f>
        <v>0</v>
      </c>
      <c r="C77" s="212"/>
      <c r="D77" s="85">
        <f>IRAG!E74</f>
        <v>0</v>
      </c>
      <c r="E77" s="238">
        <f>IRAG!$BZ74</f>
        <v>0</v>
      </c>
      <c r="F77" s="213"/>
      <c r="G77" s="191" t="e">
        <f>IRAG!E74/IRAG!D74</f>
        <v>#DIV/0!</v>
      </c>
      <c r="H77" s="238">
        <f>IRAG!$BZ74</f>
        <v>0</v>
      </c>
      <c r="I77" s="167">
        <f>IRAG!Q74</f>
        <v>0</v>
      </c>
      <c r="J77" s="167">
        <f>IRAG!R74</f>
        <v>0</v>
      </c>
      <c r="K77" s="239" t="e">
        <f>IRAG!R74/IRAG!Q74</f>
        <v>#DIV/0!</v>
      </c>
      <c r="Q77" s="238">
        <f>IRAG!$BZ74</f>
        <v>0</v>
      </c>
      <c r="R77" s="167">
        <f>IRAG!G74</f>
        <v>0</v>
      </c>
      <c r="S77" s="167" t="e">
        <f>IRAG!G74/IRAG!F74</f>
        <v>#DIV/0!</v>
      </c>
      <c r="T77" s="167">
        <f>IRAG!K74</f>
        <v>0</v>
      </c>
      <c r="U77" s="214" t="e">
        <f>IRAG!K74/IRAG!F74</f>
        <v>#DIV/0!</v>
      </c>
      <c r="V77" s="167">
        <f>IRAG!H74</f>
        <v>0</v>
      </c>
      <c r="W77" s="167" t="e">
        <f>IRAG!H74/IRAG!F74</f>
        <v>#DIV/0!</v>
      </c>
      <c r="X77" s="192">
        <f>ETI!E74</f>
        <v>0</v>
      </c>
      <c r="Y77" s="192">
        <f>ETI!D74</f>
        <v>0</v>
      </c>
      <c r="Z77" s="214" t="e">
        <f t="shared" si="1"/>
        <v>#DIV/0!</v>
      </c>
      <c r="AA77" s="191" t="e">
        <f>ETI!E74/ETI!F74</f>
        <v>#DIV/0!</v>
      </c>
      <c r="AB77" s="192">
        <f>ETI!E74</f>
        <v>0</v>
      </c>
      <c r="AC77" s="191" t="e">
        <f>ETI!G74/ETI!E74</f>
        <v>#DIV/0!</v>
      </c>
      <c r="AD77" s="192">
        <f>ETI!K74 + ETI!L74</f>
        <v>0</v>
      </c>
      <c r="AE77" s="191" t="e">
        <f>(AD77)/ETI!F74</f>
        <v>#DIV/0!</v>
      </c>
      <c r="AI77" s="181">
        <f>ETI!E74</f>
        <v>0</v>
      </c>
      <c r="AJ77" s="86" t="e">
        <f>ETI!H74/ETI!E74</f>
        <v>#DIV/0!</v>
      </c>
    </row>
    <row r="78" spans="2:36">
      <c r="B78" s="238">
        <f>IRAG!$BZ75</f>
        <v>0</v>
      </c>
      <c r="C78" s="212"/>
      <c r="D78" s="85">
        <f>IRAG!E75</f>
        <v>0</v>
      </c>
      <c r="E78" s="238">
        <f>IRAG!$BZ75</f>
        <v>0</v>
      </c>
      <c r="F78" s="213"/>
      <c r="G78" s="191" t="e">
        <f>IRAG!E75/IRAG!D75</f>
        <v>#DIV/0!</v>
      </c>
      <c r="H78" s="238">
        <f>IRAG!$BZ75</f>
        <v>0</v>
      </c>
      <c r="I78" s="167">
        <f>IRAG!Q75</f>
        <v>0</v>
      </c>
      <c r="J78" s="167">
        <f>IRAG!R75</f>
        <v>0</v>
      </c>
      <c r="K78" s="239" t="e">
        <f>IRAG!R75/IRAG!Q75</f>
        <v>#DIV/0!</v>
      </c>
      <c r="Q78" s="238">
        <f>IRAG!$BZ75</f>
        <v>0</v>
      </c>
      <c r="R78" s="167">
        <f>IRAG!G75</f>
        <v>0</v>
      </c>
      <c r="S78" s="167" t="e">
        <f>IRAG!G75/IRAG!F75</f>
        <v>#DIV/0!</v>
      </c>
      <c r="T78" s="167">
        <f>IRAG!K75</f>
        <v>0</v>
      </c>
      <c r="U78" s="214" t="e">
        <f>IRAG!K75/IRAG!F75</f>
        <v>#DIV/0!</v>
      </c>
      <c r="V78" s="167">
        <f>IRAG!H75</f>
        <v>0</v>
      </c>
      <c r="W78" s="167" t="e">
        <f>IRAG!H75/IRAG!F75</f>
        <v>#DIV/0!</v>
      </c>
      <c r="X78" s="192">
        <f>ETI!E75</f>
        <v>0</v>
      </c>
      <c r="Y78" s="192">
        <f>ETI!D75</f>
        <v>0</v>
      </c>
      <c r="Z78" s="214" t="e">
        <f t="shared" si="1"/>
        <v>#DIV/0!</v>
      </c>
      <c r="AA78" s="191" t="e">
        <f>ETI!E75/ETI!F75</f>
        <v>#DIV/0!</v>
      </c>
      <c r="AB78" s="192">
        <f>ETI!E75</f>
        <v>0</v>
      </c>
      <c r="AC78" s="191" t="e">
        <f>ETI!G75/ETI!E75</f>
        <v>#DIV/0!</v>
      </c>
      <c r="AD78" s="192">
        <f>ETI!K75 + ETI!L75</f>
        <v>0</v>
      </c>
      <c r="AE78" s="191" t="e">
        <f>(AD78)/ETI!F75</f>
        <v>#DIV/0!</v>
      </c>
      <c r="AI78" s="181">
        <f>ETI!E75</f>
        <v>0</v>
      </c>
      <c r="AJ78" s="86" t="e">
        <f>ETI!H75/ETI!E75</f>
        <v>#DIV/0!</v>
      </c>
    </row>
    <row r="79" spans="2:36">
      <c r="B79" s="238">
        <f>IRAG!$BZ76</f>
        <v>0</v>
      </c>
      <c r="C79" s="212"/>
      <c r="D79" s="85">
        <f>IRAG!E76</f>
        <v>0</v>
      </c>
      <c r="E79" s="238">
        <f>IRAG!$BZ76</f>
        <v>0</v>
      </c>
      <c r="F79" s="213"/>
      <c r="G79" s="191" t="e">
        <f>IRAG!E76/IRAG!D76</f>
        <v>#DIV/0!</v>
      </c>
      <c r="H79" s="238">
        <f>IRAG!$BZ76</f>
        <v>0</v>
      </c>
      <c r="I79" s="167">
        <f>IRAG!Q76</f>
        <v>0</v>
      </c>
      <c r="J79" s="167">
        <f>IRAG!R76</f>
        <v>0</v>
      </c>
      <c r="K79" s="239" t="e">
        <f>IRAG!R76/IRAG!Q76</f>
        <v>#DIV/0!</v>
      </c>
      <c r="Q79" s="238">
        <f>IRAG!$BZ76</f>
        <v>0</v>
      </c>
      <c r="R79" s="167">
        <f>IRAG!G76</f>
        <v>0</v>
      </c>
      <c r="S79" s="167" t="e">
        <f>IRAG!G76/IRAG!F76</f>
        <v>#DIV/0!</v>
      </c>
      <c r="T79" s="167">
        <f>IRAG!K76</f>
        <v>0</v>
      </c>
      <c r="U79" s="214" t="e">
        <f>IRAG!K76/IRAG!F76</f>
        <v>#DIV/0!</v>
      </c>
      <c r="V79" s="167">
        <f>IRAG!H76</f>
        <v>0</v>
      </c>
      <c r="W79" s="167" t="e">
        <f>IRAG!H76/IRAG!F76</f>
        <v>#DIV/0!</v>
      </c>
      <c r="X79" s="192">
        <f>ETI!E76</f>
        <v>0</v>
      </c>
      <c r="Y79" s="192">
        <f>ETI!D76</f>
        <v>0</v>
      </c>
      <c r="Z79" s="214" t="e">
        <f t="shared" si="1"/>
        <v>#DIV/0!</v>
      </c>
      <c r="AA79" s="191" t="e">
        <f>ETI!E76/ETI!F76</f>
        <v>#DIV/0!</v>
      </c>
      <c r="AB79" s="192">
        <f>ETI!E76</f>
        <v>0</v>
      </c>
      <c r="AC79" s="191" t="e">
        <f>ETI!G76/ETI!E76</f>
        <v>#DIV/0!</v>
      </c>
      <c r="AD79" s="192">
        <f>ETI!K76 + ETI!L76</f>
        <v>0</v>
      </c>
      <c r="AE79" s="191" t="e">
        <f>(AD79)/ETI!F76</f>
        <v>#DIV/0!</v>
      </c>
      <c r="AI79" s="181">
        <f>ETI!E76</f>
        <v>0</v>
      </c>
      <c r="AJ79" s="86" t="e">
        <f>ETI!H76/ETI!E76</f>
        <v>#DIV/0!</v>
      </c>
    </row>
    <row r="80" spans="2:36">
      <c r="B80" s="238">
        <f>IRAG!$BZ77</f>
        <v>0</v>
      </c>
      <c r="C80" s="212"/>
      <c r="D80" s="85">
        <f>IRAG!E77</f>
        <v>0</v>
      </c>
      <c r="E80" s="238">
        <f>IRAG!$BZ77</f>
        <v>0</v>
      </c>
      <c r="F80" s="213"/>
      <c r="G80" s="191" t="e">
        <f>IRAG!E77/IRAG!D77</f>
        <v>#DIV/0!</v>
      </c>
      <c r="H80" s="238">
        <f>IRAG!$BZ77</f>
        <v>0</v>
      </c>
      <c r="I80" s="167">
        <f>IRAG!Q77</f>
        <v>0</v>
      </c>
      <c r="J80" s="167">
        <f>IRAG!R77</f>
        <v>0</v>
      </c>
      <c r="K80" s="239" t="e">
        <f>IRAG!R77/IRAG!Q77</f>
        <v>#DIV/0!</v>
      </c>
      <c r="Q80" s="238">
        <f>IRAG!$BZ77</f>
        <v>0</v>
      </c>
      <c r="R80" s="167">
        <f>IRAG!G77</f>
        <v>0</v>
      </c>
      <c r="S80" s="167" t="e">
        <f>IRAG!G77/IRAG!F77</f>
        <v>#DIV/0!</v>
      </c>
      <c r="T80" s="167">
        <f>IRAG!K77</f>
        <v>0</v>
      </c>
      <c r="U80" s="214" t="e">
        <f>IRAG!K77/IRAG!F77</f>
        <v>#DIV/0!</v>
      </c>
      <c r="V80" s="167">
        <f>IRAG!H77</f>
        <v>0</v>
      </c>
      <c r="W80" s="167" t="e">
        <f>IRAG!H77/IRAG!F77</f>
        <v>#DIV/0!</v>
      </c>
      <c r="X80" s="192">
        <f>ETI!E77</f>
        <v>0</v>
      </c>
      <c r="Y80" s="192">
        <f>ETI!D77</f>
        <v>0</v>
      </c>
      <c r="Z80" s="214" t="e">
        <f t="shared" si="1"/>
        <v>#DIV/0!</v>
      </c>
      <c r="AA80" s="191" t="e">
        <f>ETI!E77/ETI!F77</f>
        <v>#DIV/0!</v>
      </c>
      <c r="AB80" s="192">
        <f>ETI!E77</f>
        <v>0</v>
      </c>
      <c r="AC80" s="191" t="e">
        <f>ETI!G77/ETI!E77</f>
        <v>#DIV/0!</v>
      </c>
      <c r="AD80" s="192">
        <f>ETI!K77 + ETI!L77</f>
        <v>0</v>
      </c>
      <c r="AE80" s="191" t="e">
        <f>(AD80)/ETI!F77</f>
        <v>#DIV/0!</v>
      </c>
      <c r="AI80" s="181">
        <f>ETI!E77</f>
        <v>0</v>
      </c>
      <c r="AJ80" s="86" t="e">
        <f>ETI!H77/ETI!E77</f>
        <v>#DIV/0!</v>
      </c>
    </row>
    <row r="81" spans="1:36">
      <c r="B81" s="238">
        <f>IRAG!$BZ78</f>
        <v>0</v>
      </c>
      <c r="C81" s="212"/>
      <c r="D81" s="85">
        <f>IRAG!E78</f>
        <v>0</v>
      </c>
      <c r="E81" s="238">
        <f>IRAG!$BZ78</f>
        <v>0</v>
      </c>
      <c r="F81" s="213"/>
      <c r="G81" s="191" t="e">
        <f>IRAG!E78/IRAG!D78</f>
        <v>#DIV/0!</v>
      </c>
      <c r="H81" s="238">
        <f>IRAG!$BZ78</f>
        <v>0</v>
      </c>
      <c r="I81" s="167">
        <f>IRAG!Q78</f>
        <v>0</v>
      </c>
      <c r="J81" s="167">
        <f>IRAG!R78</f>
        <v>0</v>
      </c>
      <c r="K81" s="239" t="e">
        <f>IRAG!R78/IRAG!Q78</f>
        <v>#DIV/0!</v>
      </c>
      <c r="Q81" s="238">
        <f>IRAG!$BZ78</f>
        <v>0</v>
      </c>
      <c r="R81" s="167">
        <f>IRAG!G78</f>
        <v>0</v>
      </c>
      <c r="S81" s="167" t="e">
        <f>IRAG!G78/IRAG!F78</f>
        <v>#DIV/0!</v>
      </c>
      <c r="T81" s="167">
        <f>IRAG!K78</f>
        <v>0</v>
      </c>
      <c r="U81" s="214" t="e">
        <f>IRAG!K78/IRAG!F78</f>
        <v>#DIV/0!</v>
      </c>
      <c r="V81" s="167">
        <f>IRAG!H78</f>
        <v>0</v>
      </c>
      <c r="W81" s="167" t="e">
        <f>IRAG!H78/IRAG!F78</f>
        <v>#DIV/0!</v>
      </c>
      <c r="X81" s="192">
        <f>ETI!E78</f>
        <v>0</v>
      </c>
      <c r="Y81" s="192">
        <f>ETI!D78</f>
        <v>0</v>
      </c>
      <c r="Z81" s="214" t="e">
        <f t="shared" si="1"/>
        <v>#DIV/0!</v>
      </c>
      <c r="AA81" s="191" t="e">
        <f>ETI!E78/ETI!F78</f>
        <v>#DIV/0!</v>
      </c>
      <c r="AB81" s="192">
        <f>ETI!E78</f>
        <v>0</v>
      </c>
      <c r="AC81" s="191" t="e">
        <f>ETI!G78/ETI!E78</f>
        <v>#DIV/0!</v>
      </c>
      <c r="AD81" s="192">
        <f>ETI!K78 + ETI!L78</f>
        <v>0</v>
      </c>
      <c r="AE81" s="191" t="e">
        <f>(AD81)/ETI!F78</f>
        <v>#DIV/0!</v>
      </c>
      <c r="AI81" s="181">
        <f>ETI!E78</f>
        <v>0</v>
      </c>
      <c r="AJ81" s="86" t="e">
        <f>ETI!H78/ETI!E78</f>
        <v>#DIV/0!</v>
      </c>
    </row>
    <row r="82" spans="1:36">
      <c r="B82" s="238">
        <f>IRAG!$BZ79</f>
        <v>0</v>
      </c>
      <c r="C82" s="212"/>
      <c r="D82" s="85">
        <f>IRAG!E79</f>
        <v>0</v>
      </c>
      <c r="E82" s="238">
        <f>IRAG!$BZ79</f>
        <v>0</v>
      </c>
      <c r="F82" s="213"/>
      <c r="G82" s="191" t="e">
        <f>IRAG!E79/IRAG!D79</f>
        <v>#DIV/0!</v>
      </c>
      <c r="H82" s="238">
        <f>IRAG!$BZ79</f>
        <v>0</v>
      </c>
      <c r="I82" s="167">
        <f>IRAG!Q79</f>
        <v>0</v>
      </c>
      <c r="J82" s="167">
        <f>IRAG!R79</f>
        <v>0</v>
      </c>
      <c r="K82" s="239" t="e">
        <f>IRAG!R79/IRAG!Q79</f>
        <v>#DIV/0!</v>
      </c>
      <c r="Q82" s="238">
        <f>IRAG!$BZ79</f>
        <v>0</v>
      </c>
      <c r="R82" s="167">
        <f>IRAG!G79</f>
        <v>0</v>
      </c>
      <c r="S82" s="167" t="e">
        <f>IRAG!G79/IRAG!F79</f>
        <v>#DIV/0!</v>
      </c>
      <c r="T82" s="167">
        <f>IRAG!K79</f>
        <v>0</v>
      </c>
      <c r="U82" s="214" t="e">
        <f>IRAG!K79/IRAG!F79</f>
        <v>#DIV/0!</v>
      </c>
      <c r="V82" s="167">
        <f>IRAG!H79</f>
        <v>0</v>
      </c>
      <c r="W82" s="167" t="e">
        <f>IRAG!H79/IRAG!F79</f>
        <v>#DIV/0!</v>
      </c>
      <c r="X82" s="192">
        <f>ETI!E79</f>
        <v>0</v>
      </c>
      <c r="Y82" s="192">
        <f>ETI!D79</f>
        <v>0</v>
      </c>
      <c r="Z82" s="214" t="e">
        <f t="shared" si="1"/>
        <v>#DIV/0!</v>
      </c>
      <c r="AA82" s="191" t="e">
        <f>ETI!E79/ETI!F79</f>
        <v>#DIV/0!</v>
      </c>
      <c r="AB82" s="192">
        <f>ETI!E79</f>
        <v>0</v>
      </c>
      <c r="AC82" s="191" t="e">
        <f>ETI!G79/ETI!E79</f>
        <v>#DIV/0!</v>
      </c>
      <c r="AD82" s="192">
        <f>ETI!K79 + ETI!L79</f>
        <v>0</v>
      </c>
      <c r="AE82" s="191" t="e">
        <f>(AD82)/ETI!F79</f>
        <v>#DIV/0!</v>
      </c>
      <c r="AI82" s="181">
        <f>ETI!E79</f>
        <v>0</v>
      </c>
      <c r="AJ82" s="86" t="e">
        <f>ETI!H79/ETI!E79</f>
        <v>#DIV/0!</v>
      </c>
    </row>
    <row r="83" spans="1:36">
      <c r="B83" s="238">
        <f>IRAG!$BZ80</f>
        <v>0</v>
      </c>
      <c r="C83" s="212"/>
      <c r="D83" s="85">
        <f>IRAG!E80</f>
        <v>0</v>
      </c>
      <c r="E83" s="238">
        <f>IRAG!$BZ80</f>
        <v>0</v>
      </c>
      <c r="F83" s="213"/>
      <c r="G83" s="191" t="e">
        <f>IRAG!E80/IRAG!D80</f>
        <v>#DIV/0!</v>
      </c>
      <c r="H83" s="238">
        <f>IRAG!$BZ80</f>
        <v>0</v>
      </c>
      <c r="I83" s="167">
        <f>IRAG!Q80</f>
        <v>0</v>
      </c>
      <c r="J83" s="167">
        <f>IRAG!R80</f>
        <v>0</v>
      </c>
      <c r="K83" s="239" t="e">
        <f>IRAG!R80/IRAG!Q80</f>
        <v>#DIV/0!</v>
      </c>
      <c r="Q83" s="238">
        <f>IRAG!$BZ80</f>
        <v>0</v>
      </c>
      <c r="R83" s="167">
        <f>IRAG!G80</f>
        <v>0</v>
      </c>
      <c r="S83" s="167" t="e">
        <f>IRAG!G80/IRAG!F80</f>
        <v>#DIV/0!</v>
      </c>
      <c r="T83" s="167">
        <f>IRAG!K80</f>
        <v>0</v>
      </c>
      <c r="U83" s="214" t="e">
        <f>IRAG!K80/IRAG!F80</f>
        <v>#DIV/0!</v>
      </c>
      <c r="V83" s="167">
        <f>IRAG!H80</f>
        <v>0</v>
      </c>
      <c r="W83" s="167" t="e">
        <f>IRAG!H80/IRAG!F80</f>
        <v>#DIV/0!</v>
      </c>
      <c r="X83" s="192">
        <f>ETI!E80</f>
        <v>0</v>
      </c>
      <c r="Y83" s="192">
        <f>ETI!D80</f>
        <v>0</v>
      </c>
      <c r="Z83" s="214" t="e">
        <f t="shared" si="1"/>
        <v>#DIV/0!</v>
      </c>
      <c r="AA83" s="191" t="e">
        <f>ETI!E80/ETI!F80</f>
        <v>#DIV/0!</v>
      </c>
      <c r="AB83" s="192">
        <f>ETI!E80</f>
        <v>0</v>
      </c>
      <c r="AC83" s="191" t="e">
        <f>ETI!G80/ETI!E80</f>
        <v>#DIV/0!</v>
      </c>
      <c r="AD83" s="192">
        <f>ETI!K80 + ETI!L80</f>
        <v>0</v>
      </c>
      <c r="AE83" s="191" t="e">
        <f>(AD83)/ETI!F80</f>
        <v>#DIV/0!</v>
      </c>
      <c r="AI83" s="181">
        <f>ETI!E80</f>
        <v>0</v>
      </c>
      <c r="AJ83" s="86" t="e">
        <f>ETI!H80/ETI!E80</f>
        <v>#DIV/0!</v>
      </c>
    </row>
    <row r="84" spans="1:36">
      <c r="B84" s="238">
        <f>IRAG!$BZ81</f>
        <v>0</v>
      </c>
      <c r="C84" s="212"/>
      <c r="D84" s="85">
        <f>IRAG!E81</f>
        <v>0</v>
      </c>
      <c r="E84" s="238">
        <f>IRAG!$BZ81</f>
        <v>0</v>
      </c>
      <c r="F84" s="213"/>
      <c r="G84" s="191" t="e">
        <f>IRAG!E81/IRAG!D81</f>
        <v>#DIV/0!</v>
      </c>
      <c r="H84" s="238">
        <f>IRAG!$BZ81</f>
        <v>0</v>
      </c>
      <c r="I84" s="167">
        <f>IRAG!Q81</f>
        <v>0</v>
      </c>
      <c r="J84" s="167">
        <f>IRAG!R81</f>
        <v>0</v>
      </c>
      <c r="K84" s="239" t="e">
        <f>IRAG!R81/IRAG!Q81</f>
        <v>#DIV/0!</v>
      </c>
      <c r="Q84" s="238">
        <f>IRAG!$BZ81</f>
        <v>0</v>
      </c>
      <c r="R84" s="167">
        <f>IRAG!G81</f>
        <v>0</v>
      </c>
      <c r="S84" s="167" t="e">
        <f>IRAG!G81/IRAG!F81</f>
        <v>#DIV/0!</v>
      </c>
      <c r="T84" s="167">
        <f>IRAG!K81</f>
        <v>0</v>
      </c>
      <c r="U84" s="214" t="e">
        <f>IRAG!K81/IRAG!F81</f>
        <v>#DIV/0!</v>
      </c>
      <c r="V84" s="167">
        <f>IRAG!H81</f>
        <v>0</v>
      </c>
      <c r="W84" s="167" t="e">
        <f>IRAG!H81/IRAG!F81</f>
        <v>#DIV/0!</v>
      </c>
      <c r="X84" s="192">
        <f>ETI!E81</f>
        <v>0</v>
      </c>
      <c r="Y84" s="192">
        <f>ETI!D81</f>
        <v>0</v>
      </c>
      <c r="Z84" s="214" t="e">
        <f t="shared" si="1"/>
        <v>#DIV/0!</v>
      </c>
      <c r="AA84" s="191" t="e">
        <f>ETI!E81/ETI!F81</f>
        <v>#DIV/0!</v>
      </c>
      <c r="AB84" s="192">
        <f>ETI!E81</f>
        <v>0</v>
      </c>
      <c r="AC84" s="191" t="e">
        <f>ETI!G81/ETI!E81</f>
        <v>#DIV/0!</v>
      </c>
      <c r="AD84" s="192">
        <f>ETI!K81 + ETI!L81</f>
        <v>0</v>
      </c>
      <c r="AE84" s="191" t="e">
        <f>(AD84)/ETI!F81</f>
        <v>#DIV/0!</v>
      </c>
      <c r="AI84" s="181">
        <f>ETI!E81</f>
        <v>0</v>
      </c>
      <c r="AJ84" s="86" t="e">
        <f>ETI!H81/ETI!E81</f>
        <v>#DIV/0!</v>
      </c>
    </row>
    <row r="85" spans="1:36">
      <c r="B85" s="238">
        <f>IRAG!$BZ82</f>
        <v>0</v>
      </c>
      <c r="C85" s="212"/>
      <c r="D85" s="85">
        <f>IRAG!E82</f>
        <v>0</v>
      </c>
      <c r="E85" s="238">
        <f>IRAG!$BZ82</f>
        <v>0</v>
      </c>
      <c r="F85" s="213"/>
      <c r="G85" s="191" t="e">
        <f>IRAG!E82/IRAG!D82</f>
        <v>#DIV/0!</v>
      </c>
      <c r="H85" s="238">
        <f>IRAG!$BZ82</f>
        <v>0</v>
      </c>
      <c r="I85" s="167">
        <f>IRAG!Q82</f>
        <v>0</v>
      </c>
      <c r="J85" s="167">
        <f>IRAG!R82</f>
        <v>0</v>
      </c>
      <c r="K85" s="239" t="e">
        <f>IRAG!R82/IRAG!Q82</f>
        <v>#DIV/0!</v>
      </c>
      <c r="Q85" s="238">
        <f>IRAG!$BZ82</f>
        <v>0</v>
      </c>
      <c r="R85" s="167">
        <f>IRAG!G82</f>
        <v>0</v>
      </c>
      <c r="S85" s="167" t="e">
        <f>IRAG!G82/IRAG!F82</f>
        <v>#DIV/0!</v>
      </c>
      <c r="T85" s="167">
        <f>IRAG!K82</f>
        <v>0</v>
      </c>
      <c r="U85" s="214" t="e">
        <f>IRAG!K82/IRAG!F82</f>
        <v>#DIV/0!</v>
      </c>
      <c r="V85" s="167">
        <f>IRAG!H82</f>
        <v>0</v>
      </c>
      <c r="W85" s="167" t="e">
        <f>IRAG!H82/IRAG!F82</f>
        <v>#DIV/0!</v>
      </c>
      <c r="X85" s="192">
        <f>ETI!E82</f>
        <v>0</v>
      </c>
      <c r="Y85" s="192">
        <f>ETI!D82</f>
        <v>0</v>
      </c>
      <c r="Z85" s="214" t="e">
        <f t="shared" si="1"/>
        <v>#DIV/0!</v>
      </c>
      <c r="AA85" s="191" t="e">
        <f>ETI!E82/ETI!F82</f>
        <v>#DIV/0!</v>
      </c>
      <c r="AB85" s="192">
        <f>ETI!E82</f>
        <v>0</v>
      </c>
      <c r="AC85" s="191" t="e">
        <f>ETI!G82/ETI!E82</f>
        <v>#DIV/0!</v>
      </c>
      <c r="AD85" s="192">
        <f>ETI!K82 + ETI!L82</f>
        <v>0</v>
      </c>
      <c r="AE85" s="191" t="e">
        <f>(AD85)/ETI!F82</f>
        <v>#DIV/0!</v>
      </c>
      <c r="AI85" s="181">
        <f>ETI!E82</f>
        <v>0</v>
      </c>
      <c r="AJ85" s="86" t="e">
        <f>ETI!H82/ETI!E82</f>
        <v>#DIV/0!</v>
      </c>
    </row>
    <row r="86" spans="1:36" s="142" customFormat="1">
      <c r="A86" s="167"/>
      <c r="B86" s="238">
        <f>IRAG!$BZ83</f>
        <v>0</v>
      </c>
      <c r="C86" s="212"/>
      <c r="D86" s="85">
        <f>IRAG!E83</f>
        <v>0</v>
      </c>
      <c r="E86" s="238">
        <f>IRAG!$BZ83</f>
        <v>0</v>
      </c>
      <c r="F86" s="213"/>
      <c r="G86" s="191" t="e">
        <f>IRAG!E83/IRAG!D83</f>
        <v>#DIV/0!</v>
      </c>
      <c r="H86" s="238">
        <f>IRAG!$BZ83</f>
        <v>0</v>
      </c>
      <c r="I86" s="167">
        <f>IRAG!Q83</f>
        <v>0</v>
      </c>
      <c r="J86" s="167">
        <f>IRAG!R83</f>
        <v>0</v>
      </c>
      <c r="K86" s="239" t="e">
        <f>IRAG!R83/IRAG!Q83</f>
        <v>#DIV/0!</v>
      </c>
      <c r="P86" s="167"/>
      <c r="Q86" s="238">
        <f>IRAG!$BZ83</f>
        <v>0</v>
      </c>
      <c r="R86" s="167">
        <f>IRAG!G83</f>
        <v>0</v>
      </c>
      <c r="S86" s="167" t="e">
        <f>IRAG!G83/IRAG!F83</f>
        <v>#DIV/0!</v>
      </c>
      <c r="T86" s="167">
        <f>IRAG!K83</f>
        <v>0</v>
      </c>
      <c r="U86" s="214" t="e">
        <f>IRAG!K83/IRAG!F83</f>
        <v>#DIV/0!</v>
      </c>
      <c r="V86" s="167">
        <f>IRAG!H83</f>
        <v>0</v>
      </c>
      <c r="W86" s="167" t="e">
        <f>IRAG!H83/IRAG!F83</f>
        <v>#DIV/0!</v>
      </c>
      <c r="X86" s="192">
        <f>ETI!E83</f>
        <v>0</v>
      </c>
      <c r="Y86" s="192">
        <f>ETI!D83</f>
        <v>0</v>
      </c>
      <c r="Z86" s="214" t="e">
        <f t="shared" si="1"/>
        <v>#DIV/0!</v>
      </c>
      <c r="AA86" s="191" t="e">
        <f>ETI!E83/ETI!F83</f>
        <v>#DIV/0!</v>
      </c>
      <c r="AB86" s="192">
        <f>ETI!E83</f>
        <v>0</v>
      </c>
      <c r="AC86" s="191" t="e">
        <f>ETI!G83/ETI!E83</f>
        <v>#DIV/0!</v>
      </c>
      <c r="AD86" s="192">
        <f>ETI!K83 + ETI!L83</f>
        <v>0</v>
      </c>
      <c r="AE86" s="191" t="e">
        <f>(AD86)/ETI!F83</f>
        <v>#DIV/0!</v>
      </c>
      <c r="AI86" s="181">
        <f>ETI!E83</f>
        <v>0</v>
      </c>
      <c r="AJ86" s="86" t="e">
        <f>ETI!H83/ETI!E83</f>
        <v>#DIV/0!</v>
      </c>
    </row>
    <row r="87" spans="1:36">
      <c r="B87" s="238">
        <f>IRAG!$BZ84</f>
        <v>0</v>
      </c>
      <c r="C87" s="212"/>
      <c r="D87" s="85">
        <f>IRAG!E84</f>
        <v>0</v>
      </c>
      <c r="E87" s="238">
        <f>IRAG!$BZ84</f>
        <v>0</v>
      </c>
      <c r="F87" s="213"/>
      <c r="G87" s="191" t="e">
        <f>IRAG!E84/IRAG!D84</f>
        <v>#DIV/0!</v>
      </c>
      <c r="H87" s="238">
        <f>IRAG!$BZ84</f>
        <v>0</v>
      </c>
      <c r="I87" s="167">
        <f>IRAG!Q84</f>
        <v>0</v>
      </c>
      <c r="J87" s="167">
        <f>IRAG!R84</f>
        <v>0</v>
      </c>
      <c r="K87" s="239" t="e">
        <f>IRAG!R84/IRAG!Q84</f>
        <v>#DIV/0!</v>
      </c>
      <c r="Q87" s="238">
        <f>IRAG!$BZ84</f>
        <v>0</v>
      </c>
      <c r="R87" s="167">
        <f>IRAG!G84</f>
        <v>0</v>
      </c>
      <c r="S87" s="167" t="e">
        <f>IRAG!G84/IRAG!F84</f>
        <v>#DIV/0!</v>
      </c>
      <c r="T87" s="167">
        <f>IRAG!K84</f>
        <v>0</v>
      </c>
      <c r="U87" s="214" t="e">
        <f>IRAG!K84/IRAG!F84</f>
        <v>#DIV/0!</v>
      </c>
      <c r="V87" s="167">
        <f>IRAG!H84</f>
        <v>0</v>
      </c>
      <c r="W87" s="167" t="e">
        <f>IRAG!H84/IRAG!F84</f>
        <v>#DIV/0!</v>
      </c>
      <c r="X87" s="192">
        <f>ETI!E84</f>
        <v>0</v>
      </c>
      <c r="Y87" s="192">
        <f>ETI!D84</f>
        <v>0</v>
      </c>
      <c r="Z87" s="214" t="e">
        <f t="shared" si="1"/>
        <v>#DIV/0!</v>
      </c>
      <c r="AA87" s="191" t="e">
        <f>ETI!E84/ETI!F84</f>
        <v>#DIV/0!</v>
      </c>
      <c r="AB87" s="192">
        <f>ETI!E84</f>
        <v>0</v>
      </c>
      <c r="AC87" s="191" t="e">
        <f>ETI!G84/ETI!E84</f>
        <v>#DIV/0!</v>
      </c>
      <c r="AD87" s="192">
        <f>ETI!K84 + ETI!L84</f>
        <v>0</v>
      </c>
      <c r="AE87" s="191" t="e">
        <f>(AD87)/ETI!F84</f>
        <v>#DIV/0!</v>
      </c>
      <c r="AI87" s="181">
        <f>ETI!E84</f>
        <v>0</v>
      </c>
      <c r="AJ87" s="86" t="e">
        <f>ETI!H84/ETI!E84</f>
        <v>#DIV/0!</v>
      </c>
    </row>
    <row r="88" spans="1:36">
      <c r="B88" s="238">
        <f>IRAG!$BZ85</f>
        <v>0</v>
      </c>
      <c r="C88" s="212"/>
      <c r="D88" s="85">
        <f>IRAG!E85</f>
        <v>0</v>
      </c>
      <c r="E88" s="238">
        <f>IRAG!$BZ85</f>
        <v>0</v>
      </c>
      <c r="F88" s="213"/>
      <c r="G88" s="191" t="e">
        <f>IRAG!E85/IRAG!D85</f>
        <v>#DIV/0!</v>
      </c>
      <c r="H88" s="238">
        <f>IRAG!$BZ85</f>
        <v>0</v>
      </c>
      <c r="I88" s="167">
        <f>IRAG!Q85</f>
        <v>0</v>
      </c>
      <c r="J88" s="167">
        <f>IRAG!R85</f>
        <v>0</v>
      </c>
      <c r="K88" s="239" t="e">
        <f>IRAG!R85/IRAG!Q85</f>
        <v>#DIV/0!</v>
      </c>
      <c r="Q88" s="238">
        <f>IRAG!$BZ85</f>
        <v>0</v>
      </c>
      <c r="R88" s="167">
        <f>IRAG!G85</f>
        <v>0</v>
      </c>
      <c r="S88" s="167" t="e">
        <f>IRAG!G85/IRAG!F85</f>
        <v>#DIV/0!</v>
      </c>
      <c r="T88" s="167">
        <f>IRAG!K85</f>
        <v>0</v>
      </c>
      <c r="U88" s="214" t="e">
        <f>IRAG!K85/IRAG!F85</f>
        <v>#DIV/0!</v>
      </c>
      <c r="V88" s="167">
        <f>IRAG!H85</f>
        <v>0</v>
      </c>
      <c r="W88" s="167" t="e">
        <f>IRAG!H85/IRAG!F85</f>
        <v>#DIV/0!</v>
      </c>
      <c r="X88" s="192">
        <f>ETI!E85</f>
        <v>0</v>
      </c>
      <c r="Y88" s="192">
        <f>ETI!D85</f>
        <v>0</v>
      </c>
      <c r="Z88" s="214" t="e">
        <f t="shared" si="1"/>
        <v>#DIV/0!</v>
      </c>
      <c r="AA88" s="191" t="e">
        <f>ETI!E85/ETI!F85</f>
        <v>#DIV/0!</v>
      </c>
      <c r="AB88" s="192">
        <f>ETI!E85</f>
        <v>0</v>
      </c>
      <c r="AC88" s="191" t="e">
        <f>ETI!G85/ETI!E85</f>
        <v>#DIV/0!</v>
      </c>
      <c r="AD88" s="192">
        <f>ETI!K85 + ETI!L85</f>
        <v>0</v>
      </c>
      <c r="AE88" s="191" t="e">
        <f>(AD88)/ETI!F85</f>
        <v>#DIV/0!</v>
      </c>
      <c r="AI88" s="181">
        <f>ETI!E85</f>
        <v>0</v>
      </c>
      <c r="AJ88" s="86" t="e">
        <f>ETI!H85/ETI!E85</f>
        <v>#DIV/0!</v>
      </c>
    </row>
    <row r="89" spans="1:36">
      <c r="B89" s="238">
        <f>IRAG!$BZ86</f>
        <v>0</v>
      </c>
      <c r="C89" s="212"/>
      <c r="D89" s="85">
        <f>IRAG!E86</f>
        <v>0</v>
      </c>
      <c r="E89" s="238">
        <f>IRAG!$BZ86</f>
        <v>0</v>
      </c>
      <c r="F89" s="213"/>
      <c r="G89" s="191" t="e">
        <f>IRAG!E86/IRAG!D86</f>
        <v>#DIV/0!</v>
      </c>
      <c r="H89" s="238">
        <f>IRAG!$BZ86</f>
        <v>0</v>
      </c>
      <c r="I89" s="167">
        <f>IRAG!Q86</f>
        <v>0</v>
      </c>
      <c r="J89" s="167">
        <f>IRAG!R86</f>
        <v>0</v>
      </c>
      <c r="K89" s="239" t="e">
        <f>IRAG!R86/IRAG!Q86</f>
        <v>#DIV/0!</v>
      </c>
      <c r="Q89" s="238">
        <f>IRAG!$BZ86</f>
        <v>0</v>
      </c>
      <c r="R89" s="167">
        <f>IRAG!G86</f>
        <v>0</v>
      </c>
      <c r="S89" s="167" t="e">
        <f>IRAG!G86/IRAG!F86</f>
        <v>#DIV/0!</v>
      </c>
      <c r="T89" s="167">
        <f>IRAG!K86</f>
        <v>0</v>
      </c>
      <c r="U89" s="214" t="e">
        <f>IRAG!K86/IRAG!F86</f>
        <v>#DIV/0!</v>
      </c>
      <c r="V89" s="167">
        <f>IRAG!H86</f>
        <v>0</v>
      </c>
      <c r="W89" s="167" t="e">
        <f>IRAG!H86/IRAG!F86</f>
        <v>#DIV/0!</v>
      </c>
      <c r="X89" s="192">
        <f>ETI!E86</f>
        <v>0</v>
      </c>
      <c r="Y89" s="192">
        <f>ETI!D86</f>
        <v>0</v>
      </c>
      <c r="Z89" s="214" t="e">
        <f t="shared" si="1"/>
        <v>#DIV/0!</v>
      </c>
      <c r="AA89" s="191" t="e">
        <f>ETI!E86/ETI!F86</f>
        <v>#DIV/0!</v>
      </c>
      <c r="AB89" s="192">
        <f>ETI!E86</f>
        <v>0</v>
      </c>
      <c r="AC89" s="191" t="e">
        <f>ETI!G86/ETI!E86</f>
        <v>#DIV/0!</v>
      </c>
      <c r="AD89" s="192">
        <f>ETI!K86 + ETI!L86</f>
        <v>0</v>
      </c>
      <c r="AE89" s="191" t="e">
        <f>(AD89)/ETI!F86</f>
        <v>#DIV/0!</v>
      </c>
      <c r="AI89" s="181">
        <f>ETI!E86</f>
        <v>0</v>
      </c>
      <c r="AJ89" s="86" t="e">
        <f>ETI!H86/ETI!E86</f>
        <v>#DIV/0!</v>
      </c>
    </row>
    <row r="90" spans="1:36">
      <c r="B90" s="238">
        <f>IRAG!$BZ87</f>
        <v>0</v>
      </c>
      <c r="C90" s="212"/>
      <c r="D90" s="85">
        <f>IRAG!E87</f>
        <v>0</v>
      </c>
      <c r="E90" s="238">
        <f>IRAG!$BZ87</f>
        <v>0</v>
      </c>
      <c r="F90" s="213"/>
      <c r="G90" s="191" t="e">
        <f>IRAG!E87/IRAG!D87</f>
        <v>#DIV/0!</v>
      </c>
      <c r="H90" s="238">
        <f>IRAG!$BZ87</f>
        <v>0</v>
      </c>
      <c r="I90" s="167">
        <f>IRAG!Q87</f>
        <v>0</v>
      </c>
      <c r="J90" s="167">
        <f>IRAG!R87</f>
        <v>0</v>
      </c>
      <c r="K90" s="239" t="e">
        <f>IRAG!R87/IRAG!Q87</f>
        <v>#DIV/0!</v>
      </c>
      <c r="Q90" s="238">
        <f>IRAG!$BZ87</f>
        <v>0</v>
      </c>
      <c r="R90" s="167">
        <f>IRAG!G87</f>
        <v>0</v>
      </c>
      <c r="S90" s="167" t="e">
        <f>IRAG!G87/IRAG!F87</f>
        <v>#DIV/0!</v>
      </c>
      <c r="T90" s="167">
        <f>IRAG!K87</f>
        <v>0</v>
      </c>
      <c r="U90" s="214" t="e">
        <f>IRAG!K87/IRAG!F87</f>
        <v>#DIV/0!</v>
      </c>
      <c r="V90" s="167">
        <f>IRAG!H87</f>
        <v>0</v>
      </c>
      <c r="W90" s="167" t="e">
        <f>IRAG!H87/IRAG!F87</f>
        <v>#DIV/0!</v>
      </c>
      <c r="X90" s="192">
        <f>ETI!E87</f>
        <v>0</v>
      </c>
      <c r="Y90" s="192">
        <f>ETI!D87</f>
        <v>0</v>
      </c>
      <c r="Z90" s="214" t="e">
        <f t="shared" si="1"/>
        <v>#DIV/0!</v>
      </c>
      <c r="AA90" s="191" t="e">
        <f>ETI!E87/ETI!F87</f>
        <v>#DIV/0!</v>
      </c>
      <c r="AB90" s="192">
        <f>ETI!E87</f>
        <v>0</v>
      </c>
      <c r="AC90" s="191" t="e">
        <f>ETI!G87/ETI!E87</f>
        <v>#DIV/0!</v>
      </c>
      <c r="AD90" s="192">
        <f>ETI!K87 + ETI!L87</f>
        <v>0</v>
      </c>
      <c r="AE90" s="191" t="e">
        <f>(AD90)/ETI!F87</f>
        <v>#DIV/0!</v>
      </c>
      <c r="AI90" s="181">
        <f>ETI!E87</f>
        <v>0</v>
      </c>
      <c r="AJ90" s="86" t="e">
        <f>ETI!H87/ETI!E87</f>
        <v>#DIV/0!</v>
      </c>
    </row>
    <row r="91" spans="1:36">
      <c r="B91" s="238">
        <f>IRAG!$BZ88</f>
        <v>0</v>
      </c>
      <c r="C91" s="212"/>
      <c r="D91" s="85">
        <f>IRAG!E88</f>
        <v>0</v>
      </c>
      <c r="E91" s="238">
        <f>IRAG!$BZ88</f>
        <v>0</v>
      </c>
      <c r="F91" s="213"/>
      <c r="G91" s="191" t="e">
        <f>IRAG!E88/IRAG!D88</f>
        <v>#DIV/0!</v>
      </c>
      <c r="H91" s="238">
        <f>IRAG!$BZ88</f>
        <v>0</v>
      </c>
      <c r="I91" s="167">
        <f>IRAG!Q88</f>
        <v>0</v>
      </c>
      <c r="J91" s="167">
        <f>IRAG!R88</f>
        <v>0</v>
      </c>
      <c r="K91" s="239" t="e">
        <f>IRAG!R88/IRAG!Q88</f>
        <v>#DIV/0!</v>
      </c>
      <c r="Q91" s="238">
        <f>IRAG!$BZ88</f>
        <v>0</v>
      </c>
      <c r="R91" s="167">
        <f>IRAG!G88</f>
        <v>0</v>
      </c>
      <c r="S91" s="167" t="e">
        <f>IRAG!G88/IRAG!F88</f>
        <v>#DIV/0!</v>
      </c>
      <c r="T91" s="167">
        <f>IRAG!K88</f>
        <v>0</v>
      </c>
      <c r="U91" s="214" t="e">
        <f>IRAG!K88/IRAG!F88</f>
        <v>#DIV/0!</v>
      </c>
      <c r="V91" s="167">
        <f>IRAG!H88</f>
        <v>0</v>
      </c>
      <c r="W91" s="167" t="e">
        <f>IRAG!H88/IRAG!F88</f>
        <v>#DIV/0!</v>
      </c>
      <c r="X91" s="192">
        <f>ETI!E88</f>
        <v>0</v>
      </c>
      <c r="Y91" s="192">
        <f>ETI!D88</f>
        <v>0</v>
      </c>
      <c r="Z91" s="214" t="e">
        <f t="shared" si="1"/>
        <v>#DIV/0!</v>
      </c>
      <c r="AA91" s="191" t="e">
        <f>ETI!E88/ETI!F88</f>
        <v>#DIV/0!</v>
      </c>
      <c r="AB91" s="192">
        <f>ETI!E88</f>
        <v>0</v>
      </c>
      <c r="AC91" s="191" t="e">
        <f>ETI!G88/ETI!E88</f>
        <v>#DIV/0!</v>
      </c>
      <c r="AD91" s="192">
        <f>ETI!K88 + ETI!L88</f>
        <v>0</v>
      </c>
      <c r="AE91" s="191" t="e">
        <f>(AD91)/ETI!F88</f>
        <v>#DIV/0!</v>
      </c>
      <c r="AI91" s="181">
        <f>ETI!E88</f>
        <v>0</v>
      </c>
      <c r="AJ91" s="86" t="e">
        <f>ETI!H88/ETI!E88</f>
        <v>#DIV/0!</v>
      </c>
    </row>
    <row r="92" spans="1:36">
      <c r="B92" s="238">
        <f>IRAG!$BZ89</f>
        <v>0</v>
      </c>
      <c r="C92" s="212"/>
      <c r="D92" s="85">
        <f>IRAG!E89</f>
        <v>0</v>
      </c>
      <c r="E92" s="238">
        <f>IRAG!$BZ89</f>
        <v>0</v>
      </c>
      <c r="F92" s="213"/>
      <c r="G92" s="191" t="e">
        <f>IRAG!E89/IRAG!D89</f>
        <v>#DIV/0!</v>
      </c>
      <c r="H92" s="238">
        <f>IRAG!$BZ89</f>
        <v>0</v>
      </c>
      <c r="I92" s="167">
        <f>IRAG!Q89</f>
        <v>0</v>
      </c>
      <c r="J92" s="167">
        <f>IRAG!R89</f>
        <v>0</v>
      </c>
      <c r="K92" s="239" t="e">
        <f>IRAG!R89/IRAG!Q89</f>
        <v>#DIV/0!</v>
      </c>
      <c r="Q92" s="238">
        <f>IRAG!$BZ89</f>
        <v>0</v>
      </c>
      <c r="R92" s="167">
        <f>IRAG!G89</f>
        <v>0</v>
      </c>
      <c r="S92" s="167" t="e">
        <f>IRAG!G89/IRAG!F89</f>
        <v>#DIV/0!</v>
      </c>
      <c r="T92" s="167">
        <f>IRAG!K89</f>
        <v>0</v>
      </c>
      <c r="U92" s="214" t="e">
        <f>IRAG!K89/IRAG!F89</f>
        <v>#DIV/0!</v>
      </c>
      <c r="V92" s="167">
        <f>IRAG!H89</f>
        <v>0</v>
      </c>
      <c r="W92" s="167" t="e">
        <f>IRAG!H89/IRAG!F89</f>
        <v>#DIV/0!</v>
      </c>
      <c r="X92" s="192">
        <f>ETI!E89</f>
        <v>0</v>
      </c>
      <c r="Y92" s="192">
        <f>ETI!D89</f>
        <v>0</v>
      </c>
      <c r="Z92" s="214" t="e">
        <f t="shared" si="1"/>
        <v>#DIV/0!</v>
      </c>
      <c r="AA92" s="191" t="e">
        <f>ETI!E89/ETI!F89</f>
        <v>#DIV/0!</v>
      </c>
      <c r="AB92" s="192">
        <f>ETI!E89</f>
        <v>0</v>
      </c>
      <c r="AC92" s="191" t="e">
        <f>ETI!G89/ETI!E89</f>
        <v>#DIV/0!</v>
      </c>
      <c r="AD92" s="192">
        <f>ETI!K89 + ETI!L89</f>
        <v>0</v>
      </c>
      <c r="AE92" s="191" t="e">
        <f>(AD92)/ETI!F89</f>
        <v>#DIV/0!</v>
      </c>
      <c r="AI92" s="181">
        <f>ETI!E89</f>
        <v>0</v>
      </c>
      <c r="AJ92" s="86" t="e">
        <f>ETI!H89/ETI!E89</f>
        <v>#DIV/0!</v>
      </c>
    </row>
    <row r="93" spans="1:36">
      <c r="B93" s="238">
        <f>IRAG!$BZ90</f>
        <v>0</v>
      </c>
      <c r="C93" s="212"/>
      <c r="D93" s="85">
        <f>IRAG!E90</f>
        <v>0</v>
      </c>
      <c r="E93" s="238">
        <f>IRAG!$BZ90</f>
        <v>0</v>
      </c>
      <c r="F93" s="213"/>
      <c r="G93" s="191" t="e">
        <f>IRAG!E90/IRAG!D90</f>
        <v>#DIV/0!</v>
      </c>
      <c r="H93" s="238">
        <f>IRAG!$BZ90</f>
        <v>0</v>
      </c>
      <c r="I93" s="167">
        <f>IRAG!Q90</f>
        <v>0</v>
      </c>
      <c r="J93" s="167">
        <f>IRAG!R90</f>
        <v>0</v>
      </c>
      <c r="K93" s="239" t="e">
        <f>IRAG!R90/IRAG!Q90</f>
        <v>#DIV/0!</v>
      </c>
      <c r="Q93" s="238">
        <f>IRAG!$BZ90</f>
        <v>0</v>
      </c>
      <c r="R93" s="167">
        <f>IRAG!G90</f>
        <v>0</v>
      </c>
      <c r="S93" s="167" t="e">
        <f>IRAG!G90/IRAG!F90</f>
        <v>#DIV/0!</v>
      </c>
      <c r="T93" s="167">
        <f>IRAG!K90</f>
        <v>0</v>
      </c>
      <c r="U93" s="214" t="e">
        <f>IRAG!K90/IRAG!F90</f>
        <v>#DIV/0!</v>
      </c>
      <c r="V93" s="167">
        <f>IRAG!H90</f>
        <v>0</v>
      </c>
      <c r="W93" s="167" t="e">
        <f>IRAG!H90/IRAG!F90</f>
        <v>#DIV/0!</v>
      </c>
      <c r="X93" s="192">
        <f>ETI!E90</f>
        <v>0</v>
      </c>
      <c r="Y93" s="192">
        <f>ETI!D90</f>
        <v>0</v>
      </c>
      <c r="Z93" s="214" t="e">
        <f t="shared" si="1"/>
        <v>#DIV/0!</v>
      </c>
      <c r="AA93" s="191" t="e">
        <f>ETI!E90/ETI!F90</f>
        <v>#DIV/0!</v>
      </c>
      <c r="AB93" s="192">
        <f>ETI!E90</f>
        <v>0</v>
      </c>
      <c r="AC93" s="191" t="e">
        <f>ETI!G90/ETI!E90</f>
        <v>#DIV/0!</v>
      </c>
      <c r="AD93" s="192">
        <f>ETI!K90 + ETI!L90</f>
        <v>0</v>
      </c>
      <c r="AE93" s="191" t="e">
        <f>(AD93)/ETI!F90</f>
        <v>#DIV/0!</v>
      </c>
      <c r="AI93" s="181">
        <f>ETI!E90</f>
        <v>0</v>
      </c>
      <c r="AJ93" s="86" t="e">
        <f>ETI!H90/ETI!E90</f>
        <v>#DIV/0!</v>
      </c>
    </row>
    <row r="94" spans="1:36">
      <c r="B94" s="238">
        <f>IRAG!$BZ91</f>
        <v>0</v>
      </c>
      <c r="C94" s="212"/>
      <c r="D94" s="85">
        <f>IRAG!E91</f>
        <v>0</v>
      </c>
      <c r="E94" s="238">
        <f>IRAG!$BZ91</f>
        <v>0</v>
      </c>
      <c r="F94" s="213"/>
      <c r="G94" s="191" t="e">
        <f>IRAG!E91/IRAG!D91</f>
        <v>#DIV/0!</v>
      </c>
      <c r="H94" s="238">
        <f>IRAG!$BZ91</f>
        <v>0</v>
      </c>
      <c r="I94" s="167">
        <f>IRAG!Q91</f>
        <v>0</v>
      </c>
      <c r="J94" s="167">
        <f>IRAG!R91</f>
        <v>0</v>
      </c>
      <c r="K94" s="239" t="e">
        <f>IRAG!R91/IRAG!Q91</f>
        <v>#DIV/0!</v>
      </c>
      <c r="Q94" s="238">
        <f>IRAG!$BZ91</f>
        <v>0</v>
      </c>
      <c r="R94" s="167">
        <f>IRAG!G91</f>
        <v>0</v>
      </c>
      <c r="S94" s="167" t="e">
        <f>IRAG!G91/IRAG!F91</f>
        <v>#DIV/0!</v>
      </c>
      <c r="T94" s="167">
        <f>IRAG!K91</f>
        <v>0</v>
      </c>
      <c r="U94" s="214" t="e">
        <f>IRAG!K91/IRAG!F91</f>
        <v>#DIV/0!</v>
      </c>
      <c r="V94" s="167">
        <f>IRAG!H91</f>
        <v>0</v>
      </c>
      <c r="W94" s="167" t="e">
        <f>IRAG!H91/IRAG!F91</f>
        <v>#DIV/0!</v>
      </c>
      <c r="X94" s="192">
        <f>ETI!E91</f>
        <v>0</v>
      </c>
      <c r="Y94" s="192">
        <f>ETI!D91</f>
        <v>0</v>
      </c>
      <c r="Z94" s="214" t="e">
        <f t="shared" si="1"/>
        <v>#DIV/0!</v>
      </c>
      <c r="AA94" s="191" t="e">
        <f>ETI!E91/ETI!F91</f>
        <v>#DIV/0!</v>
      </c>
      <c r="AB94" s="192">
        <f>ETI!E91</f>
        <v>0</v>
      </c>
      <c r="AC94" s="191" t="e">
        <f>ETI!G91/ETI!E91</f>
        <v>#DIV/0!</v>
      </c>
      <c r="AD94" s="192">
        <f>ETI!K91 + ETI!L91</f>
        <v>0</v>
      </c>
      <c r="AE94" s="191" t="e">
        <f>(AD94)/ETI!F91</f>
        <v>#DIV/0!</v>
      </c>
      <c r="AI94" s="181">
        <f>ETI!E91</f>
        <v>0</v>
      </c>
      <c r="AJ94" s="86" t="e">
        <f>ETI!H91/ETI!E91</f>
        <v>#DIV/0!</v>
      </c>
    </row>
    <row r="95" spans="1:36">
      <c r="B95" s="238">
        <f>IRAG!$BZ92</f>
        <v>0</v>
      </c>
      <c r="C95" s="212"/>
      <c r="D95" s="85">
        <f>IRAG!E92</f>
        <v>0</v>
      </c>
      <c r="E95" s="238">
        <f>IRAG!$BZ92</f>
        <v>0</v>
      </c>
      <c r="F95" s="213"/>
      <c r="G95" s="191" t="e">
        <f>IRAG!E92/IRAG!D92</f>
        <v>#DIV/0!</v>
      </c>
      <c r="H95" s="238">
        <f>IRAG!$BZ92</f>
        <v>0</v>
      </c>
      <c r="I95" s="167">
        <f>IRAG!Q92</f>
        <v>0</v>
      </c>
      <c r="J95" s="167">
        <f>IRAG!R92</f>
        <v>0</v>
      </c>
      <c r="K95" s="239" t="e">
        <f>IRAG!R92/IRAG!Q92</f>
        <v>#DIV/0!</v>
      </c>
      <c r="Q95" s="238">
        <f>IRAG!$BZ92</f>
        <v>0</v>
      </c>
      <c r="R95" s="167">
        <f>IRAG!G92</f>
        <v>0</v>
      </c>
      <c r="S95" s="167" t="e">
        <f>IRAG!G92/IRAG!F92</f>
        <v>#DIV/0!</v>
      </c>
      <c r="T95" s="167">
        <f>IRAG!K92</f>
        <v>0</v>
      </c>
      <c r="U95" s="214" t="e">
        <f>IRAG!K92/IRAG!F92</f>
        <v>#DIV/0!</v>
      </c>
      <c r="V95" s="167">
        <f>IRAG!H92</f>
        <v>0</v>
      </c>
      <c r="W95" s="167" t="e">
        <f>IRAG!H92/IRAG!F92</f>
        <v>#DIV/0!</v>
      </c>
      <c r="X95" s="192">
        <f>ETI!E92</f>
        <v>0</v>
      </c>
      <c r="Y95" s="192">
        <f>ETI!D92</f>
        <v>0</v>
      </c>
      <c r="Z95" s="214" t="e">
        <f t="shared" si="1"/>
        <v>#DIV/0!</v>
      </c>
      <c r="AA95" s="191" t="e">
        <f>ETI!E92/ETI!F92</f>
        <v>#DIV/0!</v>
      </c>
      <c r="AB95" s="192">
        <f>ETI!E92</f>
        <v>0</v>
      </c>
      <c r="AC95" s="191" t="e">
        <f>ETI!G92/ETI!E92</f>
        <v>#DIV/0!</v>
      </c>
      <c r="AD95" s="192">
        <f>ETI!K92 + ETI!L92</f>
        <v>0</v>
      </c>
      <c r="AE95" s="191" t="e">
        <f>(AD95)/ETI!F92</f>
        <v>#DIV/0!</v>
      </c>
      <c r="AI95" s="181">
        <f>ETI!E92</f>
        <v>0</v>
      </c>
      <c r="AJ95" s="86" t="e">
        <f>ETI!H92/ETI!E92</f>
        <v>#DIV/0!</v>
      </c>
    </row>
    <row r="96" spans="1:36">
      <c r="B96" s="238">
        <f>IRAG!$BZ93</f>
        <v>0</v>
      </c>
      <c r="C96" s="212"/>
      <c r="D96" s="85">
        <f>IRAG!E93</f>
        <v>0</v>
      </c>
      <c r="E96" s="238">
        <f>IRAG!$BZ93</f>
        <v>0</v>
      </c>
      <c r="F96" s="213"/>
      <c r="G96" s="191" t="e">
        <f>IRAG!E93/IRAG!D93</f>
        <v>#DIV/0!</v>
      </c>
      <c r="H96" s="238">
        <f>IRAG!$BZ93</f>
        <v>0</v>
      </c>
      <c r="I96" s="167">
        <f>IRAG!Q93</f>
        <v>0</v>
      </c>
      <c r="J96" s="167">
        <f>IRAG!R93</f>
        <v>0</v>
      </c>
      <c r="K96" s="239" t="e">
        <f>IRAG!R93/IRAG!Q93</f>
        <v>#DIV/0!</v>
      </c>
      <c r="Q96" s="238">
        <f>IRAG!$BZ93</f>
        <v>0</v>
      </c>
      <c r="R96" s="167">
        <f>IRAG!G93</f>
        <v>0</v>
      </c>
      <c r="S96" s="167" t="e">
        <f>IRAG!G93/IRAG!F93</f>
        <v>#DIV/0!</v>
      </c>
      <c r="T96" s="167">
        <f>IRAG!K93</f>
        <v>0</v>
      </c>
      <c r="U96" s="214" t="e">
        <f>IRAG!K93/IRAG!F93</f>
        <v>#DIV/0!</v>
      </c>
      <c r="V96" s="167">
        <f>IRAG!H93</f>
        <v>0</v>
      </c>
      <c r="W96" s="167" t="e">
        <f>IRAG!H93/IRAG!F93</f>
        <v>#DIV/0!</v>
      </c>
      <c r="X96" s="192">
        <f>ETI!E93</f>
        <v>0</v>
      </c>
      <c r="Y96" s="192">
        <f>ETI!D93</f>
        <v>0</v>
      </c>
      <c r="Z96" s="214" t="e">
        <f t="shared" si="1"/>
        <v>#DIV/0!</v>
      </c>
      <c r="AA96" s="191" t="e">
        <f>ETI!E93/ETI!F93</f>
        <v>#DIV/0!</v>
      </c>
      <c r="AB96" s="192">
        <f>ETI!E93</f>
        <v>0</v>
      </c>
      <c r="AC96" s="191" t="e">
        <f>ETI!G93/ETI!E93</f>
        <v>#DIV/0!</v>
      </c>
      <c r="AD96" s="192">
        <f>ETI!K93 + ETI!L93</f>
        <v>0</v>
      </c>
      <c r="AE96" s="191" t="e">
        <f>(AD96)/ETI!F93</f>
        <v>#DIV/0!</v>
      </c>
      <c r="AI96" s="181">
        <f>ETI!E93</f>
        <v>0</v>
      </c>
      <c r="AJ96" s="86" t="e">
        <f>ETI!H93/ETI!E93</f>
        <v>#DIV/0!</v>
      </c>
    </row>
    <row r="97" spans="2:36">
      <c r="B97" s="238">
        <f>IRAG!$BZ94</f>
        <v>0</v>
      </c>
      <c r="C97" s="212"/>
      <c r="D97" s="85">
        <f>IRAG!E94</f>
        <v>0</v>
      </c>
      <c r="E97" s="238">
        <f>IRAG!$BZ94</f>
        <v>0</v>
      </c>
      <c r="F97" s="213"/>
      <c r="G97" s="191" t="e">
        <f>IRAG!E94/IRAG!D94</f>
        <v>#DIV/0!</v>
      </c>
      <c r="H97" s="238">
        <f>IRAG!$BZ94</f>
        <v>0</v>
      </c>
      <c r="I97" s="167">
        <f>IRAG!Q94</f>
        <v>0</v>
      </c>
      <c r="J97" s="167">
        <f>IRAG!R94</f>
        <v>0</v>
      </c>
      <c r="K97" s="239" t="e">
        <f>IRAG!R94/IRAG!Q94</f>
        <v>#DIV/0!</v>
      </c>
      <c r="Q97" s="238">
        <f>IRAG!$BZ94</f>
        <v>0</v>
      </c>
      <c r="R97" s="167">
        <f>IRAG!G94</f>
        <v>0</v>
      </c>
      <c r="S97" s="167" t="e">
        <f>IRAG!G94/IRAG!F94</f>
        <v>#DIV/0!</v>
      </c>
      <c r="T97" s="167">
        <f>IRAG!K94</f>
        <v>0</v>
      </c>
      <c r="U97" s="214" t="e">
        <f>IRAG!K94/IRAG!F94</f>
        <v>#DIV/0!</v>
      </c>
      <c r="V97" s="167">
        <f>IRAG!H94</f>
        <v>0</v>
      </c>
      <c r="W97" s="167" t="e">
        <f>IRAG!H94/IRAG!F94</f>
        <v>#DIV/0!</v>
      </c>
      <c r="X97" s="192">
        <f>ETI!E94</f>
        <v>0</v>
      </c>
      <c r="Y97" s="192">
        <f>ETI!D94</f>
        <v>0</v>
      </c>
      <c r="Z97" s="214" t="e">
        <f t="shared" si="1"/>
        <v>#DIV/0!</v>
      </c>
      <c r="AA97" s="191" t="e">
        <f>ETI!E94/ETI!F94</f>
        <v>#DIV/0!</v>
      </c>
      <c r="AB97" s="192">
        <f>ETI!E94</f>
        <v>0</v>
      </c>
      <c r="AC97" s="191" t="e">
        <f>ETI!G94/ETI!E94</f>
        <v>#DIV/0!</v>
      </c>
      <c r="AD97" s="192">
        <f>ETI!K94 + ETI!L94</f>
        <v>0</v>
      </c>
      <c r="AE97" s="191" t="e">
        <f>(AD97)/ETI!F94</f>
        <v>#DIV/0!</v>
      </c>
      <c r="AI97" s="181">
        <f>ETI!E94</f>
        <v>0</v>
      </c>
      <c r="AJ97" s="86" t="e">
        <f>ETI!H94/ETI!E94</f>
        <v>#DIV/0!</v>
      </c>
    </row>
    <row r="98" spans="2:36">
      <c r="B98" s="238">
        <f>IRAG!$BZ95</f>
        <v>0</v>
      </c>
      <c r="C98" s="212"/>
      <c r="D98" s="85">
        <f>IRAG!E95</f>
        <v>0</v>
      </c>
      <c r="E98" s="238">
        <f>IRAG!$BZ95</f>
        <v>0</v>
      </c>
      <c r="F98" s="213"/>
      <c r="G98" s="191" t="e">
        <f>IRAG!E95/IRAG!D95</f>
        <v>#DIV/0!</v>
      </c>
      <c r="H98" s="238">
        <f>IRAG!$BZ95</f>
        <v>0</v>
      </c>
      <c r="I98" s="167">
        <f>IRAG!Q95</f>
        <v>0</v>
      </c>
      <c r="J98" s="167">
        <f>IRAG!R95</f>
        <v>0</v>
      </c>
      <c r="K98" s="239" t="e">
        <f>IRAG!R95/IRAG!Q95</f>
        <v>#DIV/0!</v>
      </c>
      <c r="Q98" s="238">
        <f>IRAG!$BZ95</f>
        <v>0</v>
      </c>
      <c r="R98" s="167">
        <f>IRAG!G95</f>
        <v>0</v>
      </c>
      <c r="S98" s="167" t="e">
        <f>IRAG!G95/IRAG!F95</f>
        <v>#DIV/0!</v>
      </c>
      <c r="T98" s="167">
        <f>IRAG!K95</f>
        <v>0</v>
      </c>
      <c r="U98" s="214" t="e">
        <f>IRAG!K95/IRAG!F95</f>
        <v>#DIV/0!</v>
      </c>
      <c r="V98" s="167">
        <f>IRAG!H95</f>
        <v>0</v>
      </c>
      <c r="W98" s="167" t="e">
        <f>IRAG!H95/IRAG!F95</f>
        <v>#DIV/0!</v>
      </c>
      <c r="X98" s="192">
        <f>ETI!E95</f>
        <v>0</v>
      </c>
      <c r="Y98" s="192">
        <f>ETI!D95</f>
        <v>0</v>
      </c>
      <c r="Z98" s="214" t="e">
        <f t="shared" si="1"/>
        <v>#DIV/0!</v>
      </c>
      <c r="AA98" s="191" t="e">
        <f>ETI!E95/ETI!F95</f>
        <v>#DIV/0!</v>
      </c>
      <c r="AB98" s="192">
        <f>ETI!E95</f>
        <v>0</v>
      </c>
      <c r="AC98" s="191" t="e">
        <f>ETI!G95/ETI!E95</f>
        <v>#DIV/0!</v>
      </c>
      <c r="AD98" s="192">
        <f>ETI!K95 + ETI!L95</f>
        <v>0</v>
      </c>
      <c r="AE98" s="191" t="e">
        <f>(AD98)/ETI!F95</f>
        <v>#DIV/0!</v>
      </c>
      <c r="AI98" s="181">
        <f>ETI!E95</f>
        <v>0</v>
      </c>
      <c r="AJ98" s="86" t="e">
        <f>ETI!H95/ETI!E95</f>
        <v>#DIV/0!</v>
      </c>
    </row>
    <row r="99" spans="2:36">
      <c r="B99" s="238">
        <f>IRAG!$BZ96</f>
        <v>0</v>
      </c>
      <c r="C99" s="212"/>
      <c r="D99" s="85">
        <f>IRAG!E96</f>
        <v>0</v>
      </c>
      <c r="E99" s="238">
        <f>IRAG!$BZ96</f>
        <v>0</v>
      </c>
      <c r="F99" s="213"/>
      <c r="G99" s="191" t="e">
        <f>IRAG!E96/IRAG!D96</f>
        <v>#DIV/0!</v>
      </c>
      <c r="H99" s="238">
        <f>IRAG!$BZ96</f>
        <v>0</v>
      </c>
      <c r="I99" s="167">
        <f>IRAG!Q96</f>
        <v>0</v>
      </c>
      <c r="J99" s="167">
        <f>IRAG!R96</f>
        <v>0</v>
      </c>
      <c r="K99" s="239" t="e">
        <f>IRAG!R96/IRAG!Q96</f>
        <v>#DIV/0!</v>
      </c>
      <c r="Q99" s="238">
        <f>IRAG!$BZ96</f>
        <v>0</v>
      </c>
      <c r="R99" s="167">
        <f>IRAG!G96</f>
        <v>0</v>
      </c>
      <c r="S99" s="167" t="e">
        <f>IRAG!G96/IRAG!F96</f>
        <v>#DIV/0!</v>
      </c>
      <c r="T99" s="167">
        <f>IRAG!K96</f>
        <v>0</v>
      </c>
      <c r="U99" s="214" t="e">
        <f>IRAG!K96/IRAG!F96</f>
        <v>#DIV/0!</v>
      </c>
      <c r="V99" s="167">
        <f>IRAG!H96</f>
        <v>0</v>
      </c>
      <c r="W99" s="167" t="e">
        <f>IRAG!H96/IRAG!F96</f>
        <v>#DIV/0!</v>
      </c>
      <c r="X99" s="192">
        <f>ETI!E96</f>
        <v>0</v>
      </c>
      <c r="Y99" s="192">
        <f>ETI!D96</f>
        <v>0</v>
      </c>
      <c r="Z99" s="214" t="e">
        <f t="shared" si="1"/>
        <v>#DIV/0!</v>
      </c>
      <c r="AA99" s="191" t="e">
        <f>ETI!E96/ETI!F96</f>
        <v>#DIV/0!</v>
      </c>
      <c r="AB99" s="192">
        <f>ETI!E96</f>
        <v>0</v>
      </c>
      <c r="AC99" s="191" t="e">
        <f>ETI!G96/ETI!E96</f>
        <v>#DIV/0!</v>
      </c>
      <c r="AD99" s="192">
        <f>ETI!K96 + ETI!L96</f>
        <v>0</v>
      </c>
      <c r="AE99" s="191" t="e">
        <f>(AD99)/ETI!F96</f>
        <v>#DIV/0!</v>
      </c>
      <c r="AI99" s="181">
        <f>ETI!E96</f>
        <v>0</v>
      </c>
      <c r="AJ99" s="86" t="e">
        <f>ETI!H96/ETI!E96</f>
        <v>#DIV/0!</v>
      </c>
    </row>
    <row r="100" spans="2:36">
      <c r="B100" s="238">
        <f>IRAG!$BZ97</f>
        <v>0</v>
      </c>
      <c r="C100" s="212"/>
      <c r="D100" s="85">
        <f>IRAG!E97</f>
        <v>0</v>
      </c>
      <c r="E100" s="238">
        <f>IRAG!$BZ97</f>
        <v>0</v>
      </c>
      <c r="F100" s="213"/>
      <c r="G100" s="191" t="e">
        <f>IRAG!E97/IRAG!D97</f>
        <v>#DIV/0!</v>
      </c>
      <c r="H100" s="238">
        <f>IRAG!$BZ97</f>
        <v>0</v>
      </c>
      <c r="I100" s="167">
        <f>IRAG!Q97</f>
        <v>0</v>
      </c>
      <c r="J100" s="167">
        <f>IRAG!R97</f>
        <v>0</v>
      </c>
      <c r="K100" s="239" t="e">
        <f>IRAG!R97/IRAG!Q97</f>
        <v>#DIV/0!</v>
      </c>
      <c r="Q100" s="238">
        <f>IRAG!$BZ97</f>
        <v>0</v>
      </c>
      <c r="R100" s="167">
        <f>IRAG!G97</f>
        <v>0</v>
      </c>
      <c r="S100" s="167" t="e">
        <f>IRAG!G97/IRAG!F97</f>
        <v>#DIV/0!</v>
      </c>
      <c r="T100" s="167">
        <f>IRAG!K97</f>
        <v>0</v>
      </c>
      <c r="U100" s="214" t="e">
        <f>IRAG!K97/IRAG!F97</f>
        <v>#DIV/0!</v>
      </c>
      <c r="V100" s="167">
        <f>IRAG!H97</f>
        <v>0</v>
      </c>
      <c r="W100" s="167" t="e">
        <f>IRAG!H97/IRAG!F97</f>
        <v>#DIV/0!</v>
      </c>
      <c r="X100" s="192">
        <f>ETI!E97</f>
        <v>0</v>
      </c>
      <c r="Y100" s="192">
        <f>ETI!D97</f>
        <v>0</v>
      </c>
      <c r="Z100" s="214" t="e">
        <f t="shared" si="1"/>
        <v>#DIV/0!</v>
      </c>
      <c r="AA100" s="191" t="e">
        <f>ETI!E97/ETI!F97</f>
        <v>#DIV/0!</v>
      </c>
      <c r="AB100" s="192">
        <f>ETI!E97</f>
        <v>0</v>
      </c>
      <c r="AC100" s="191" t="e">
        <f>ETI!G97/ETI!E97</f>
        <v>#DIV/0!</v>
      </c>
      <c r="AD100" s="192">
        <f>ETI!K97 + ETI!L97</f>
        <v>0</v>
      </c>
      <c r="AE100" s="191" t="e">
        <f>(AD100)/ETI!F97</f>
        <v>#DIV/0!</v>
      </c>
      <c r="AI100" s="181">
        <f>ETI!E97</f>
        <v>0</v>
      </c>
      <c r="AJ100" s="86" t="e">
        <f>ETI!H97/ETI!E97</f>
        <v>#DIV/0!</v>
      </c>
    </row>
    <row r="101" spans="2:36">
      <c r="B101" s="238">
        <f>IRAG!$BZ98</f>
        <v>0</v>
      </c>
      <c r="C101" s="212"/>
      <c r="D101" s="85">
        <f>IRAG!E98</f>
        <v>0</v>
      </c>
      <c r="E101" s="238">
        <f>IRAG!$BZ98</f>
        <v>0</v>
      </c>
      <c r="F101" s="213"/>
      <c r="G101" s="191" t="e">
        <f>IRAG!E98/IRAG!D98</f>
        <v>#DIV/0!</v>
      </c>
      <c r="H101" s="238">
        <f>IRAG!$BZ98</f>
        <v>0</v>
      </c>
      <c r="I101" s="167">
        <f>IRAG!Q98</f>
        <v>0</v>
      </c>
      <c r="J101" s="167">
        <f>IRAG!R98</f>
        <v>0</v>
      </c>
      <c r="K101" s="239" t="e">
        <f>IRAG!R98/IRAG!Q98</f>
        <v>#DIV/0!</v>
      </c>
      <c r="Q101" s="238">
        <f>IRAG!$BZ98</f>
        <v>0</v>
      </c>
      <c r="R101" s="167">
        <f>IRAG!G98</f>
        <v>0</v>
      </c>
      <c r="S101" s="167" t="e">
        <f>IRAG!G98/IRAG!F98</f>
        <v>#DIV/0!</v>
      </c>
      <c r="T101" s="167">
        <f>IRAG!K98</f>
        <v>0</v>
      </c>
      <c r="U101" s="214" t="e">
        <f>IRAG!K98/IRAG!F98</f>
        <v>#DIV/0!</v>
      </c>
      <c r="V101" s="167">
        <f>IRAG!H98</f>
        <v>0</v>
      </c>
      <c r="W101" s="167" t="e">
        <f>IRAG!H98/IRAG!F98</f>
        <v>#DIV/0!</v>
      </c>
      <c r="X101" s="192">
        <f>ETI!E98</f>
        <v>0</v>
      </c>
      <c r="Y101" s="192">
        <f>ETI!D98</f>
        <v>0</v>
      </c>
      <c r="Z101" s="214" t="e">
        <f t="shared" si="1"/>
        <v>#DIV/0!</v>
      </c>
      <c r="AA101" s="191" t="e">
        <f>ETI!E98/ETI!F98</f>
        <v>#DIV/0!</v>
      </c>
      <c r="AB101" s="192">
        <f>ETI!E98</f>
        <v>0</v>
      </c>
      <c r="AC101" s="191" t="e">
        <f>ETI!G98/ETI!E98</f>
        <v>#DIV/0!</v>
      </c>
      <c r="AD101" s="192">
        <f>ETI!K98 + ETI!L98</f>
        <v>0</v>
      </c>
      <c r="AE101" s="191" t="e">
        <f>(AD101)/ETI!F98</f>
        <v>#DIV/0!</v>
      </c>
      <c r="AI101" s="181">
        <f>ETI!E98</f>
        <v>0</v>
      </c>
      <c r="AJ101" s="86" t="e">
        <f>ETI!H98/ETI!E98</f>
        <v>#DIV/0!</v>
      </c>
    </row>
    <row r="102" spans="2:36">
      <c r="B102" s="238">
        <f>IRAG!$BZ99</f>
        <v>0</v>
      </c>
      <c r="C102" s="212"/>
      <c r="D102" s="85">
        <f>IRAG!E99</f>
        <v>0</v>
      </c>
      <c r="E102" s="238">
        <f>IRAG!$BZ99</f>
        <v>0</v>
      </c>
      <c r="F102" s="213"/>
      <c r="G102" s="191" t="e">
        <f>IRAG!E99/IRAG!D99</f>
        <v>#DIV/0!</v>
      </c>
      <c r="H102" s="238">
        <f>IRAG!$BZ99</f>
        <v>0</v>
      </c>
      <c r="I102" s="167">
        <f>IRAG!Q99</f>
        <v>0</v>
      </c>
      <c r="J102" s="167">
        <f>IRAG!R99</f>
        <v>0</v>
      </c>
      <c r="K102" s="239" t="e">
        <f>IRAG!R99/IRAG!Q99</f>
        <v>#DIV/0!</v>
      </c>
      <c r="Q102" s="238">
        <f>IRAG!$BZ99</f>
        <v>0</v>
      </c>
      <c r="R102" s="167">
        <f>IRAG!G99</f>
        <v>0</v>
      </c>
      <c r="S102" s="167" t="e">
        <f>IRAG!G99/IRAG!F99</f>
        <v>#DIV/0!</v>
      </c>
      <c r="T102" s="167">
        <f>IRAG!K99</f>
        <v>0</v>
      </c>
      <c r="U102" s="214" t="e">
        <f>IRAG!K99/IRAG!F99</f>
        <v>#DIV/0!</v>
      </c>
      <c r="V102" s="167">
        <f>IRAG!H99</f>
        <v>0</v>
      </c>
      <c r="W102" s="167" t="e">
        <f>IRAG!H99/IRAG!F99</f>
        <v>#DIV/0!</v>
      </c>
      <c r="X102" s="192">
        <f>ETI!E99</f>
        <v>0</v>
      </c>
      <c r="Y102" s="192">
        <f>ETI!D99</f>
        <v>0</v>
      </c>
      <c r="Z102" s="214" t="e">
        <f t="shared" si="1"/>
        <v>#DIV/0!</v>
      </c>
      <c r="AA102" s="191" t="e">
        <f>ETI!E99/ETI!F99</f>
        <v>#DIV/0!</v>
      </c>
      <c r="AB102" s="192">
        <f>ETI!E99</f>
        <v>0</v>
      </c>
      <c r="AC102" s="191" t="e">
        <f>ETI!G99/ETI!E99</f>
        <v>#DIV/0!</v>
      </c>
      <c r="AD102" s="192">
        <f>ETI!K99 + ETI!L99</f>
        <v>0</v>
      </c>
      <c r="AE102" s="191" t="e">
        <f>(AD102)/ETI!F99</f>
        <v>#DIV/0!</v>
      </c>
      <c r="AI102" s="181">
        <f>ETI!E99</f>
        <v>0</v>
      </c>
      <c r="AJ102" s="86" t="e">
        <f>ETI!H99/ETI!E99</f>
        <v>#DIV/0!</v>
      </c>
    </row>
    <row r="103" spans="2:36">
      <c r="B103" s="238">
        <f>IRAG!$BZ100</f>
        <v>0</v>
      </c>
      <c r="C103" s="212"/>
      <c r="D103" s="85">
        <f>IRAG!E100</f>
        <v>0</v>
      </c>
      <c r="E103" s="238">
        <f>IRAG!$BZ100</f>
        <v>0</v>
      </c>
      <c r="F103" s="213"/>
      <c r="G103" s="191" t="e">
        <f>IRAG!E100/IRAG!D100</f>
        <v>#DIV/0!</v>
      </c>
      <c r="H103" s="238">
        <f>IRAG!$BZ100</f>
        <v>0</v>
      </c>
      <c r="I103" s="167">
        <f>IRAG!Q100</f>
        <v>0</v>
      </c>
      <c r="J103" s="167">
        <f>IRAG!R100</f>
        <v>0</v>
      </c>
      <c r="K103" s="239" t="e">
        <f>IRAG!R100/IRAG!Q100</f>
        <v>#DIV/0!</v>
      </c>
      <c r="Q103" s="238">
        <f>IRAG!$BZ100</f>
        <v>0</v>
      </c>
      <c r="R103" s="167">
        <f>IRAG!G100</f>
        <v>0</v>
      </c>
      <c r="S103" s="167" t="e">
        <f>IRAG!G100/IRAG!F100</f>
        <v>#DIV/0!</v>
      </c>
      <c r="T103" s="167">
        <f>IRAG!K100</f>
        <v>0</v>
      </c>
      <c r="U103" s="214" t="e">
        <f>IRAG!K100/IRAG!F100</f>
        <v>#DIV/0!</v>
      </c>
      <c r="V103" s="167">
        <f>IRAG!H100</f>
        <v>0</v>
      </c>
      <c r="W103" s="167" t="e">
        <f>IRAG!H100/IRAG!F100</f>
        <v>#DIV/0!</v>
      </c>
      <c r="X103" s="192">
        <f>ETI!E100</f>
        <v>0</v>
      </c>
      <c r="Y103" s="192">
        <f>ETI!D100</f>
        <v>0</v>
      </c>
      <c r="Z103" s="214" t="e">
        <f t="shared" si="1"/>
        <v>#DIV/0!</v>
      </c>
      <c r="AA103" s="191" t="e">
        <f>ETI!E100/ETI!F100</f>
        <v>#DIV/0!</v>
      </c>
      <c r="AB103" s="192">
        <f>ETI!E100</f>
        <v>0</v>
      </c>
      <c r="AC103" s="191" t="e">
        <f>ETI!G100/ETI!E100</f>
        <v>#DIV/0!</v>
      </c>
      <c r="AD103" s="192">
        <f>ETI!K100 + ETI!L100</f>
        <v>0</v>
      </c>
      <c r="AE103" s="191" t="e">
        <f>(AD103)/ETI!F100</f>
        <v>#DIV/0!</v>
      </c>
      <c r="AI103" s="181">
        <f>ETI!E100</f>
        <v>0</v>
      </c>
      <c r="AJ103" s="86" t="e">
        <f>ETI!H100/ETI!E100</f>
        <v>#DIV/0!</v>
      </c>
    </row>
    <row r="104" spans="2:36">
      <c r="B104" s="238">
        <f>IRAG!$BZ101</f>
        <v>0</v>
      </c>
      <c r="C104" s="212"/>
      <c r="D104" s="85">
        <f>IRAG!E101</f>
        <v>0</v>
      </c>
      <c r="E104" s="238">
        <f>IRAG!$BZ101</f>
        <v>0</v>
      </c>
      <c r="F104" s="213"/>
      <c r="G104" s="191" t="e">
        <f>IRAG!E101/IRAG!D101</f>
        <v>#DIV/0!</v>
      </c>
      <c r="H104" s="238">
        <f>IRAG!$BZ101</f>
        <v>0</v>
      </c>
      <c r="I104" s="167">
        <f>IRAG!Q101</f>
        <v>0</v>
      </c>
      <c r="J104" s="167">
        <f>IRAG!R101</f>
        <v>0</v>
      </c>
      <c r="K104" s="239" t="e">
        <f>IRAG!R101/IRAG!Q101</f>
        <v>#DIV/0!</v>
      </c>
      <c r="Q104" s="238">
        <f>IRAG!$BZ101</f>
        <v>0</v>
      </c>
      <c r="R104" s="167">
        <f>IRAG!G101</f>
        <v>0</v>
      </c>
      <c r="S104" s="167" t="e">
        <f>IRAG!G101/IRAG!F101</f>
        <v>#DIV/0!</v>
      </c>
      <c r="T104" s="167">
        <f>IRAG!K101</f>
        <v>0</v>
      </c>
      <c r="U104" s="214" t="e">
        <f>IRAG!K101/IRAG!F101</f>
        <v>#DIV/0!</v>
      </c>
      <c r="V104" s="167">
        <f>IRAG!H101</f>
        <v>0</v>
      </c>
      <c r="W104" s="167" t="e">
        <f>IRAG!H101/IRAG!F101</f>
        <v>#DIV/0!</v>
      </c>
      <c r="X104" s="192">
        <f>ETI!E101</f>
        <v>0</v>
      </c>
      <c r="Y104" s="192">
        <f>ETI!D101</f>
        <v>0</v>
      </c>
      <c r="Z104" s="214" t="e">
        <f t="shared" si="1"/>
        <v>#DIV/0!</v>
      </c>
      <c r="AA104" s="191" t="e">
        <f>ETI!E101/ETI!F101</f>
        <v>#DIV/0!</v>
      </c>
      <c r="AB104" s="192">
        <f>ETI!E101</f>
        <v>0</v>
      </c>
      <c r="AC104" s="191" t="e">
        <f>ETI!G101/ETI!E101</f>
        <v>#DIV/0!</v>
      </c>
      <c r="AD104" s="192">
        <f>ETI!K101 + ETI!L101</f>
        <v>0</v>
      </c>
      <c r="AE104" s="191" t="e">
        <f>(AD104)/ETI!F101</f>
        <v>#DIV/0!</v>
      </c>
      <c r="AI104" s="181">
        <f>ETI!E101</f>
        <v>0</v>
      </c>
      <c r="AJ104" s="86" t="e">
        <f>ETI!H101/ETI!E101</f>
        <v>#DIV/0!</v>
      </c>
    </row>
    <row r="105" spans="2:36">
      <c r="B105" s="238">
        <f>IRAG!$BZ102</f>
        <v>0</v>
      </c>
      <c r="C105" s="212"/>
      <c r="D105" s="85">
        <f>IRAG!E102</f>
        <v>0</v>
      </c>
      <c r="E105" s="238">
        <f>IRAG!$BZ102</f>
        <v>0</v>
      </c>
      <c r="F105" s="213"/>
      <c r="G105" s="191" t="e">
        <f>IRAG!E102/IRAG!D102</f>
        <v>#DIV/0!</v>
      </c>
      <c r="H105" s="238">
        <f>IRAG!$BZ102</f>
        <v>0</v>
      </c>
      <c r="I105" s="167">
        <f>IRAG!Q102</f>
        <v>0</v>
      </c>
      <c r="J105" s="167">
        <f>IRAG!R102</f>
        <v>0</v>
      </c>
      <c r="K105" s="239" t="e">
        <f>IRAG!R102/IRAG!Q102</f>
        <v>#DIV/0!</v>
      </c>
      <c r="Q105" s="238">
        <f>IRAG!$BZ102</f>
        <v>0</v>
      </c>
      <c r="R105" s="167">
        <f>IRAG!G102</f>
        <v>0</v>
      </c>
      <c r="S105" s="167" t="e">
        <f>IRAG!G102/IRAG!F102</f>
        <v>#DIV/0!</v>
      </c>
      <c r="T105" s="167">
        <f>IRAG!K102</f>
        <v>0</v>
      </c>
      <c r="U105" s="214" t="e">
        <f>IRAG!K102/IRAG!F102</f>
        <v>#DIV/0!</v>
      </c>
      <c r="V105" s="167">
        <f>IRAG!H102</f>
        <v>0</v>
      </c>
      <c r="W105" s="167" t="e">
        <f>IRAG!H102/IRAG!F102</f>
        <v>#DIV/0!</v>
      </c>
      <c r="X105" s="192">
        <f>ETI!E102</f>
        <v>0</v>
      </c>
      <c r="Y105" s="192">
        <f>ETI!D102</f>
        <v>0</v>
      </c>
      <c r="Z105" s="214" t="e">
        <f t="shared" si="1"/>
        <v>#DIV/0!</v>
      </c>
      <c r="AA105" s="191" t="e">
        <f>ETI!E102/ETI!F102</f>
        <v>#DIV/0!</v>
      </c>
      <c r="AB105" s="192">
        <f>ETI!E102</f>
        <v>0</v>
      </c>
      <c r="AC105" s="191" t="e">
        <f>ETI!G102/ETI!E102</f>
        <v>#DIV/0!</v>
      </c>
      <c r="AD105" s="192">
        <f>ETI!K102 + ETI!L102</f>
        <v>0</v>
      </c>
      <c r="AE105" s="191" t="e">
        <f>(AD105)/ETI!F102</f>
        <v>#DIV/0!</v>
      </c>
      <c r="AI105" s="181">
        <f>ETI!E102</f>
        <v>0</v>
      </c>
      <c r="AJ105" s="86" t="e">
        <f>ETI!H102/ETI!E102</f>
        <v>#DIV/0!</v>
      </c>
    </row>
    <row r="106" spans="2:36">
      <c r="B106" s="238">
        <f>IRAG!$BZ103</f>
        <v>0</v>
      </c>
      <c r="C106" s="212"/>
      <c r="D106" s="85">
        <f>IRAG!E103</f>
        <v>0</v>
      </c>
      <c r="E106" s="238">
        <f>IRAG!$BZ103</f>
        <v>0</v>
      </c>
      <c r="F106" s="213"/>
      <c r="G106" s="191" t="e">
        <f>IRAG!E103/IRAG!D103</f>
        <v>#DIV/0!</v>
      </c>
      <c r="H106" s="238">
        <f>IRAG!$BZ103</f>
        <v>0</v>
      </c>
      <c r="I106" s="167">
        <f>IRAG!Q103</f>
        <v>0</v>
      </c>
      <c r="J106" s="167">
        <f>IRAG!R103</f>
        <v>0</v>
      </c>
      <c r="K106" s="239" t="e">
        <f>IRAG!R103/IRAG!Q103</f>
        <v>#DIV/0!</v>
      </c>
      <c r="Q106" s="238">
        <f>IRAG!$BZ103</f>
        <v>0</v>
      </c>
      <c r="R106" s="167">
        <f>IRAG!G103</f>
        <v>0</v>
      </c>
      <c r="S106" s="167" t="e">
        <f>IRAG!G103/IRAG!F103</f>
        <v>#DIV/0!</v>
      </c>
      <c r="T106" s="167">
        <f>IRAG!K103</f>
        <v>0</v>
      </c>
      <c r="U106" s="214" t="e">
        <f>IRAG!K103/IRAG!F103</f>
        <v>#DIV/0!</v>
      </c>
      <c r="V106" s="167">
        <f>IRAG!H103</f>
        <v>0</v>
      </c>
      <c r="W106" s="167" t="e">
        <f>IRAG!H103/IRAG!F103</f>
        <v>#DIV/0!</v>
      </c>
      <c r="X106" s="192">
        <f>ETI!E103</f>
        <v>0</v>
      </c>
      <c r="Y106" s="192">
        <f>ETI!D103</f>
        <v>0</v>
      </c>
      <c r="Z106" s="214" t="e">
        <f t="shared" si="1"/>
        <v>#DIV/0!</v>
      </c>
      <c r="AA106" s="191" t="e">
        <f>ETI!E103/ETI!F103</f>
        <v>#DIV/0!</v>
      </c>
      <c r="AB106" s="192">
        <f>ETI!E103</f>
        <v>0</v>
      </c>
      <c r="AC106" s="191" t="e">
        <f>ETI!G103/ETI!E103</f>
        <v>#DIV/0!</v>
      </c>
      <c r="AD106" s="192">
        <f>ETI!K103 + ETI!L103</f>
        <v>0</v>
      </c>
      <c r="AE106" s="191" t="e">
        <f>(AD106)/ETI!F103</f>
        <v>#DIV/0!</v>
      </c>
      <c r="AI106" s="181">
        <f>ETI!E103</f>
        <v>0</v>
      </c>
      <c r="AJ106" s="86" t="e">
        <f>ETI!H103/ETI!E103</f>
        <v>#DIV/0!</v>
      </c>
    </row>
    <row r="107" spans="2:36">
      <c r="B107" s="238">
        <f>IRAG!$BZ104</f>
        <v>0</v>
      </c>
      <c r="C107" s="212"/>
      <c r="D107" s="85">
        <f>IRAG!E104</f>
        <v>0</v>
      </c>
      <c r="E107" s="238">
        <f>IRAG!$BZ104</f>
        <v>0</v>
      </c>
      <c r="F107" s="213"/>
      <c r="G107" s="191" t="e">
        <f>IRAG!E104/IRAG!D104</f>
        <v>#DIV/0!</v>
      </c>
      <c r="H107" s="238">
        <f>IRAG!$BZ104</f>
        <v>0</v>
      </c>
      <c r="I107" s="167">
        <f>IRAG!Q104</f>
        <v>0</v>
      </c>
      <c r="J107" s="167">
        <f>IRAG!R104</f>
        <v>0</v>
      </c>
      <c r="K107" s="239" t="e">
        <f>IRAG!R104/IRAG!Q104</f>
        <v>#DIV/0!</v>
      </c>
      <c r="Q107" s="238">
        <f>IRAG!$BZ104</f>
        <v>0</v>
      </c>
      <c r="R107" s="167">
        <f>IRAG!G104</f>
        <v>0</v>
      </c>
      <c r="S107" s="167" t="e">
        <f>IRAG!G104/IRAG!F104</f>
        <v>#DIV/0!</v>
      </c>
      <c r="T107" s="167">
        <f>IRAG!K104</f>
        <v>0</v>
      </c>
      <c r="U107" s="214" t="e">
        <f>IRAG!K104/IRAG!F104</f>
        <v>#DIV/0!</v>
      </c>
      <c r="V107" s="167">
        <f>IRAG!H104</f>
        <v>0</v>
      </c>
      <c r="W107" s="167" t="e">
        <f>IRAG!H104/IRAG!F104</f>
        <v>#DIV/0!</v>
      </c>
      <c r="X107" s="192">
        <f>ETI!E104</f>
        <v>0</v>
      </c>
      <c r="Y107" s="192">
        <f>ETI!D104</f>
        <v>0</v>
      </c>
      <c r="Z107" s="214" t="e">
        <f t="shared" si="1"/>
        <v>#DIV/0!</v>
      </c>
      <c r="AA107" s="191" t="e">
        <f>ETI!E104/ETI!F104</f>
        <v>#DIV/0!</v>
      </c>
      <c r="AB107" s="192">
        <f>ETI!E104</f>
        <v>0</v>
      </c>
      <c r="AC107" s="191" t="e">
        <f>ETI!G104/ETI!E104</f>
        <v>#DIV/0!</v>
      </c>
      <c r="AD107" s="192">
        <f>ETI!K104 + ETI!L104</f>
        <v>0</v>
      </c>
      <c r="AE107" s="191" t="e">
        <f>(AD107)/ETI!F104</f>
        <v>#DIV/0!</v>
      </c>
      <c r="AI107" s="181">
        <f>ETI!E104</f>
        <v>0</v>
      </c>
      <c r="AJ107" s="86" t="e">
        <f>ETI!H104/ETI!E104</f>
        <v>#DIV/0!</v>
      </c>
    </row>
    <row r="108" spans="2:36">
      <c r="B108" s="238">
        <f>IRAG!$BZ105</f>
        <v>0</v>
      </c>
      <c r="C108" s="212"/>
      <c r="D108" s="85">
        <f>IRAG!E105</f>
        <v>0</v>
      </c>
      <c r="E108" s="238">
        <f>IRAG!$BZ105</f>
        <v>0</v>
      </c>
      <c r="F108" s="213"/>
      <c r="G108" s="191" t="e">
        <f>IRAG!E105/IRAG!D105</f>
        <v>#DIV/0!</v>
      </c>
      <c r="H108" s="238">
        <f>IRAG!$BZ105</f>
        <v>0</v>
      </c>
      <c r="I108" s="167">
        <f>IRAG!Q105</f>
        <v>0</v>
      </c>
      <c r="J108" s="167">
        <f>IRAG!R105</f>
        <v>0</v>
      </c>
      <c r="K108" s="239" t="e">
        <f>IRAG!R105/IRAG!Q105</f>
        <v>#DIV/0!</v>
      </c>
      <c r="Q108" s="238">
        <f>IRAG!$BZ105</f>
        <v>0</v>
      </c>
      <c r="R108" s="167">
        <f>IRAG!G105</f>
        <v>0</v>
      </c>
      <c r="S108" s="167" t="e">
        <f>IRAG!G105/IRAG!F105</f>
        <v>#DIV/0!</v>
      </c>
      <c r="T108" s="167">
        <f>IRAG!K105</f>
        <v>0</v>
      </c>
      <c r="U108" s="214" t="e">
        <f>IRAG!K105/IRAG!F105</f>
        <v>#DIV/0!</v>
      </c>
      <c r="V108" s="167">
        <f>IRAG!H105</f>
        <v>0</v>
      </c>
      <c r="W108" s="167" t="e">
        <f>IRAG!H105/IRAG!F105</f>
        <v>#DIV/0!</v>
      </c>
      <c r="X108" s="192">
        <f>ETI!E105</f>
        <v>0</v>
      </c>
      <c r="Y108" s="192">
        <f>ETI!D105</f>
        <v>0</v>
      </c>
      <c r="Z108" s="214" t="e">
        <f t="shared" si="1"/>
        <v>#DIV/0!</v>
      </c>
      <c r="AA108" s="191" t="e">
        <f>ETI!E105/ETI!F105</f>
        <v>#DIV/0!</v>
      </c>
      <c r="AB108" s="192">
        <f>ETI!E105</f>
        <v>0</v>
      </c>
      <c r="AC108" s="191" t="e">
        <f>ETI!G105/ETI!E105</f>
        <v>#DIV/0!</v>
      </c>
      <c r="AD108" s="192">
        <f>ETI!K105 + ETI!L105</f>
        <v>0</v>
      </c>
      <c r="AE108" s="191" t="e">
        <f>(AD108)/ETI!F105</f>
        <v>#DIV/0!</v>
      </c>
      <c r="AI108" s="181">
        <f>ETI!E105</f>
        <v>0</v>
      </c>
      <c r="AJ108" s="86" t="e">
        <f>ETI!H105/ETI!E105</f>
        <v>#DIV/0!</v>
      </c>
    </row>
    <row r="109" spans="2:36">
      <c r="B109" s="238">
        <f>IRAG!$BZ106</f>
        <v>0</v>
      </c>
      <c r="C109" s="212"/>
      <c r="D109" s="85">
        <f>IRAG!E106</f>
        <v>0</v>
      </c>
      <c r="E109" s="238">
        <f>IRAG!$BZ106</f>
        <v>0</v>
      </c>
      <c r="F109" s="213"/>
      <c r="G109" s="191" t="e">
        <f>IRAG!E106/IRAG!D106</f>
        <v>#DIV/0!</v>
      </c>
      <c r="H109" s="238">
        <f>IRAG!$BZ106</f>
        <v>0</v>
      </c>
      <c r="I109" s="167">
        <f>IRAG!Q106</f>
        <v>0</v>
      </c>
      <c r="J109" s="167">
        <f>IRAG!R106</f>
        <v>0</v>
      </c>
      <c r="K109" s="239" t="e">
        <f>IRAG!R106/IRAG!Q106</f>
        <v>#DIV/0!</v>
      </c>
      <c r="Q109" s="238">
        <f>IRAG!$BZ106</f>
        <v>0</v>
      </c>
      <c r="R109" s="167">
        <f>IRAG!G106</f>
        <v>0</v>
      </c>
      <c r="S109" s="167" t="e">
        <f>IRAG!G106/IRAG!F106</f>
        <v>#DIV/0!</v>
      </c>
      <c r="T109" s="167">
        <f>IRAG!K106</f>
        <v>0</v>
      </c>
      <c r="U109" s="214" t="e">
        <f>IRAG!K106/IRAG!F106</f>
        <v>#DIV/0!</v>
      </c>
      <c r="V109" s="167">
        <f>IRAG!H106</f>
        <v>0</v>
      </c>
      <c r="W109" s="167" t="e">
        <f>IRAG!H106/IRAG!F106</f>
        <v>#DIV/0!</v>
      </c>
      <c r="X109" s="192">
        <f>ETI!E106</f>
        <v>0</v>
      </c>
      <c r="Y109" s="192">
        <f>ETI!D106</f>
        <v>0</v>
      </c>
      <c r="Z109" s="214" t="e">
        <f t="shared" si="1"/>
        <v>#DIV/0!</v>
      </c>
      <c r="AA109" s="191" t="e">
        <f>ETI!E106/ETI!F106</f>
        <v>#DIV/0!</v>
      </c>
      <c r="AB109" s="192">
        <f>ETI!E106</f>
        <v>0</v>
      </c>
      <c r="AC109" s="191" t="e">
        <f>ETI!G106/ETI!E106</f>
        <v>#DIV/0!</v>
      </c>
      <c r="AD109" s="192">
        <f>ETI!K106 + ETI!L106</f>
        <v>0</v>
      </c>
      <c r="AE109" s="191" t="e">
        <f>(AD109)/ETI!F106</f>
        <v>#DIV/0!</v>
      </c>
      <c r="AI109" s="181">
        <f>ETI!E106</f>
        <v>0</v>
      </c>
      <c r="AJ109" s="86" t="e">
        <f>ETI!H106/ETI!E106</f>
        <v>#DIV/0!</v>
      </c>
    </row>
    <row r="110" spans="2:36">
      <c r="B110" s="238">
        <f>IRAG!$BZ107</f>
        <v>0</v>
      </c>
      <c r="C110" s="212"/>
      <c r="D110" s="85">
        <f>IRAG!E107</f>
        <v>0</v>
      </c>
      <c r="E110" s="238">
        <f>IRAG!$BZ107</f>
        <v>0</v>
      </c>
      <c r="F110" s="213"/>
      <c r="G110" s="191" t="e">
        <f>IRAG!E107/IRAG!D107</f>
        <v>#DIV/0!</v>
      </c>
      <c r="H110" s="238">
        <f>IRAG!$BZ107</f>
        <v>0</v>
      </c>
      <c r="I110" s="167">
        <f>IRAG!Q107</f>
        <v>0</v>
      </c>
      <c r="J110" s="167">
        <f>IRAG!R107</f>
        <v>0</v>
      </c>
      <c r="K110" s="239" t="e">
        <f>IRAG!R107/IRAG!Q107</f>
        <v>#DIV/0!</v>
      </c>
      <c r="Q110" s="238">
        <f>IRAG!$BZ107</f>
        <v>0</v>
      </c>
      <c r="R110" s="167">
        <f>IRAG!G107</f>
        <v>0</v>
      </c>
      <c r="S110" s="167" t="e">
        <f>IRAG!G107/IRAG!F107</f>
        <v>#DIV/0!</v>
      </c>
      <c r="T110" s="167">
        <f>IRAG!K107</f>
        <v>0</v>
      </c>
      <c r="U110" s="214" t="e">
        <f>IRAG!K107/IRAG!F107</f>
        <v>#DIV/0!</v>
      </c>
      <c r="V110" s="167">
        <f>IRAG!H107</f>
        <v>0</v>
      </c>
      <c r="W110" s="167" t="e">
        <f>IRAG!H107/IRAG!F107</f>
        <v>#DIV/0!</v>
      </c>
      <c r="X110" s="192">
        <f>ETI!E107</f>
        <v>0</v>
      </c>
      <c r="Y110" s="192">
        <f>ETI!D107</f>
        <v>0</v>
      </c>
      <c r="Z110" s="214" t="e">
        <f t="shared" si="1"/>
        <v>#DIV/0!</v>
      </c>
      <c r="AA110" s="191" t="e">
        <f>ETI!E107/ETI!F107</f>
        <v>#DIV/0!</v>
      </c>
      <c r="AB110" s="192">
        <f>ETI!E107</f>
        <v>0</v>
      </c>
      <c r="AC110" s="191" t="e">
        <f>ETI!G107/ETI!E107</f>
        <v>#DIV/0!</v>
      </c>
      <c r="AD110" s="192">
        <f>ETI!K107 + ETI!L107</f>
        <v>0</v>
      </c>
      <c r="AE110" s="191" t="e">
        <f>(AD110)/ETI!F107</f>
        <v>#DIV/0!</v>
      </c>
      <c r="AI110" s="181">
        <f>ETI!E107</f>
        <v>0</v>
      </c>
      <c r="AJ110" s="86" t="e">
        <f>ETI!H107/ETI!E107</f>
        <v>#DIV/0!</v>
      </c>
    </row>
    <row r="111" spans="2:36">
      <c r="B111" s="238">
        <f>IRAG!$BZ108</f>
        <v>0</v>
      </c>
      <c r="C111" s="212"/>
      <c r="D111" s="85">
        <f>IRAG!E108</f>
        <v>0</v>
      </c>
      <c r="E111" s="238">
        <f>IRAG!$BZ108</f>
        <v>0</v>
      </c>
      <c r="F111" s="213"/>
      <c r="G111" s="191" t="e">
        <f>IRAG!E108/IRAG!D108</f>
        <v>#DIV/0!</v>
      </c>
      <c r="H111" s="238">
        <f>IRAG!$BZ108</f>
        <v>0</v>
      </c>
      <c r="I111" s="167">
        <f>IRAG!Q108</f>
        <v>0</v>
      </c>
      <c r="J111" s="167">
        <f>IRAG!R108</f>
        <v>0</v>
      </c>
      <c r="K111" s="239" t="e">
        <f>IRAG!R108/IRAG!Q108</f>
        <v>#DIV/0!</v>
      </c>
      <c r="Q111" s="238">
        <f>IRAG!$BZ108</f>
        <v>0</v>
      </c>
      <c r="R111" s="167">
        <f>IRAG!G108</f>
        <v>0</v>
      </c>
      <c r="S111" s="167" t="e">
        <f>IRAG!G108/IRAG!F108</f>
        <v>#DIV/0!</v>
      </c>
      <c r="T111" s="167">
        <f>IRAG!K108</f>
        <v>0</v>
      </c>
      <c r="U111" s="214" t="e">
        <f>IRAG!K108/IRAG!F108</f>
        <v>#DIV/0!</v>
      </c>
      <c r="V111" s="167">
        <f>IRAG!H108</f>
        <v>0</v>
      </c>
      <c r="W111" s="167" t="e">
        <f>IRAG!H108/IRAG!F108</f>
        <v>#DIV/0!</v>
      </c>
      <c r="X111" s="192">
        <f>ETI!E108</f>
        <v>0</v>
      </c>
      <c r="Y111" s="192">
        <f>ETI!D108</f>
        <v>0</v>
      </c>
      <c r="Z111" s="214" t="e">
        <f t="shared" si="1"/>
        <v>#DIV/0!</v>
      </c>
      <c r="AA111" s="191" t="e">
        <f>ETI!E108/ETI!F108</f>
        <v>#DIV/0!</v>
      </c>
      <c r="AB111" s="192">
        <f>ETI!E108</f>
        <v>0</v>
      </c>
      <c r="AC111" s="191" t="e">
        <f>ETI!G108/ETI!E108</f>
        <v>#DIV/0!</v>
      </c>
      <c r="AD111" s="192">
        <f>ETI!K108 + ETI!L108</f>
        <v>0</v>
      </c>
      <c r="AE111" s="191" t="e">
        <f>(AD111)/ETI!F108</f>
        <v>#DIV/0!</v>
      </c>
      <c r="AI111" s="181">
        <f>ETI!E108</f>
        <v>0</v>
      </c>
      <c r="AJ111" s="86" t="e">
        <f>ETI!H108/ETI!E108</f>
        <v>#DIV/0!</v>
      </c>
    </row>
    <row r="112" spans="2:36">
      <c r="B112" s="238">
        <f>IRAG!$BZ109</f>
        <v>0</v>
      </c>
      <c r="C112" s="212"/>
      <c r="D112" s="85">
        <f>IRAG!E109</f>
        <v>0</v>
      </c>
      <c r="E112" s="238">
        <f>IRAG!$BZ109</f>
        <v>0</v>
      </c>
      <c r="F112" s="213"/>
      <c r="G112" s="191" t="e">
        <f>IRAG!E109/IRAG!D109</f>
        <v>#DIV/0!</v>
      </c>
      <c r="H112" s="238">
        <f>IRAG!$BZ109</f>
        <v>0</v>
      </c>
      <c r="I112" s="167">
        <f>IRAG!Q109</f>
        <v>0</v>
      </c>
      <c r="J112" s="167">
        <f>IRAG!R109</f>
        <v>0</v>
      </c>
      <c r="K112" s="239" t="e">
        <f>IRAG!R109/IRAG!Q109</f>
        <v>#DIV/0!</v>
      </c>
      <c r="Q112" s="238">
        <f>IRAG!$BZ109</f>
        <v>0</v>
      </c>
      <c r="R112" s="167">
        <f>IRAG!G109</f>
        <v>0</v>
      </c>
      <c r="S112" s="167" t="e">
        <f>IRAG!G109/IRAG!F109</f>
        <v>#DIV/0!</v>
      </c>
      <c r="T112" s="167">
        <f>IRAG!K109</f>
        <v>0</v>
      </c>
      <c r="U112" s="214" t="e">
        <f>IRAG!K109/IRAG!F109</f>
        <v>#DIV/0!</v>
      </c>
      <c r="V112" s="167">
        <f>IRAG!H109</f>
        <v>0</v>
      </c>
      <c r="W112" s="167" t="e">
        <f>IRAG!H109/IRAG!F109</f>
        <v>#DIV/0!</v>
      </c>
      <c r="X112" s="192">
        <f>ETI!E109</f>
        <v>0</v>
      </c>
      <c r="Y112" s="192">
        <f>ETI!D109</f>
        <v>0</v>
      </c>
      <c r="Z112" s="214" t="e">
        <f t="shared" si="1"/>
        <v>#DIV/0!</v>
      </c>
      <c r="AA112" s="191" t="e">
        <f>ETI!E109/ETI!F109</f>
        <v>#DIV/0!</v>
      </c>
      <c r="AB112" s="192">
        <f>ETI!E109</f>
        <v>0</v>
      </c>
      <c r="AC112" s="191" t="e">
        <f>ETI!G109/ETI!E109</f>
        <v>#DIV/0!</v>
      </c>
      <c r="AD112" s="192">
        <f>ETI!K109 + ETI!L109</f>
        <v>0</v>
      </c>
      <c r="AE112" s="191" t="e">
        <f>(AD112)/ETI!F109</f>
        <v>#DIV/0!</v>
      </c>
      <c r="AI112" s="181">
        <f>ETI!E109</f>
        <v>0</v>
      </c>
      <c r="AJ112" s="86" t="e">
        <f>ETI!H109/ETI!E109</f>
        <v>#DIV/0!</v>
      </c>
    </row>
    <row r="113" spans="1:36">
      <c r="B113" s="238">
        <f>IRAG!$BZ110</f>
        <v>0</v>
      </c>
      <c r="C113" s="212"/>
      <c r="D113" s="85">
        <f>IRAG!E110</f>
        <v>0</v>
      </c>
      <c r="E113" s="238">
        <f>IRAG!$BZ110</f>
        <v>0</v>
      </c>
      <c r="F113" s="213"/>
      <c r="G113" s="191" t="e">
        <f>IRAG!E110/IRAG!D110</f>
        <v>#DIV/0!</v>
      </c>
      <c r="H113" s="238">
        <f>IRAG!$BZ110</f>
        <v>0</v>
      </c>
      <c r="I113" s="167">
        <f>IRAG!Q110</f>
        <v>0</v>
      </c>
      <c r="J113" s="167">
        <f>IRAG!R110</f>
        <v>0</v>
      </c>
      <c r="K113" s="239" t="e">
        <f>IRAG!R110/IRAG!Q110</f>
        <v>#DIV/0!</v>
      </c>
      <c r="Q113" s="238">
        <f>IRAG!$BZ110</f>
        <v>0</v>
      </c>
      <c r="R113" s="167">
        <f>IRAG!G110</f>
        <v>0</v>
      </c>
      <c r="S113" s="167" t="e">
        <f>IRAG!G110/IRAG!F110</f>
        <v>#DIV/0!</v>
      </c>
      <c r="T113" s="167">
        <f>IRAG!K110</f>
        <v>0</v>
      </c>
      <c r="U113" s="214" t="e">
        <f>IRAG!K110/IRAG!F110</f>
        <v>#DIV/0!</v>
      </c>
      <c r="V113" s="167">
        <f>IRAG!H110</f>
        <v>0</v>
      </c>
      <c r="W113" s="167" t="e">
        <f>IRAG!H110/IRAG!F110</f>
        <v>#DIV/0!</v>
      </c>
      <c r="X113" s="192">
        <f>ETI!E110</f>
        <v>0</v>
      </c>
      <c r="Y113" s="192">
        <f>ETI!D110</f>
        <v>0</v>
      </c>
      <c r="Z113" s="214" t="e">
        <f t="shared" si="1"/>
        <v>#DIV/0!</v>
      </c>
      <c r="AA113" s="191" t="e">
        <f>ETI!E110/ETI!F110</f>
        <v>#DIV/0!</v>
      </c>
      <c r="AB113" s="192">
        <f>ETI!E110</f>
        <v>0</v>
      </c>
      <c r="AC113" s="191" t="e">
        <f>ETI!G110/ETI!E110</f>
        <v>#DIV/0!</v>
      </c>
      <c r="AD113" s="192">
        <f>ETI!K110 + ETI!L110</f>
        <v>0</v>
      </c>
      <c r="AE113" s="191" t="e">
        <f>(AD113)/ETI!F110</f>
        <v>#DIV/0!</v>
      </c>
      <c r="AI113" s="181">
        <f>ETI!E110</f>
        <v>0</v>
      </c>
      <c r="AJ113" s="86" t="e">
        <f>ETI!H110/ETI!E110</f>
        <v>#DIV/0!</v>
      </c>
    </row>
    <row r="114" spans="1:36">
      <c r="B114" s="238">
        <f>IRAG!$BZ111</f>
        <v>0</v>
      </c>
      <c r="C114" s="212"/>
      <c r="D114" s="85">
        <f>IRAG!E111</f>
        <v>0</v>
      </c>
      <c r="E114" s="238">
        <f>IRAG!$BZ111</f>
        <v>0</v>
      </c>
      <c r="F114" s="213"/>
      <c r="G114" s="191" t="e">
        <f>IRAG!E111/IRAG!D111</f>
        <v>#DIV/0!</v>
      </c>
      <c r="H114" s="238">
        <f>IRAG!$BZ111</f>
        <v>0</v>
      </c>
      <c r="I114" s="167">
        <f>IRAG!Q111</f>
        <v>0</v>
      </c>
      <c r="J114" s="167">
        <f>IRAG!R111</f>
        <v>0</v>
      </c>
      <c r="K114" s="239" t="e">
        <f>IRAG!R111/IRAG!Q111</f>
        <v>#DIV/0!</v>
      </c>
      <c r="Q114" s="238">
        <f>IRAG!$BZ111</f>
        <v>0</v>
      </c>
      <c r="R114" s="167">
        <f>IRAG!G111</f>
        <v>0</v>
      </c>
      <c r="S114" s="167" t="e">
        <f>IRAG!G111/IRAG!F111</f>
        <v>#DIV/0!</v>
      </c>
      <c r="T114" s="167">
        <f>IRAG!K111</f>
        <v>0</v>
      </c>
      <c r="U114" s="214" t="e">
        <f>IRAG!K111/IRAG!F111</f>
        <v>#DIV/0!</v>
      </c>
      <c r="V114" s="167">
        <f>IRAG!H111</f>
        <v>0</v>
      </c>
      <c r="W114" s="167" t="e">
        <f>IRAG!H111/IRAG!F111</f>
        <v>#DIV/0!</v>
      </c>
      <c r="X114" s="192">
        <f>ETI!E111</f>
        <v>0</v>
      </c>
      <c r="Y114" s="192">
        <f>ETI!D111</f>
        <v>0</v>
      </c>
      <c r="Z114" s="214" t="e">
        <f t="shared" si="1"/>
        <v>#DIV/0!</v>
      </c>
      <c r="AA114" s="191" t="e">
        <f>ETI!E111/ETI!F111</f>
        <v>#DIV/0!</v>
      </c>
      <c r="AB114" s="192">
        <f>ETI!E111</f>
        <v>0</v>
      </c>
      <c r="AC114" s="191" t="e">
        <f>ETI!G111/ETI!E111</f>
        <v>#DIV/0!</v>
      </c>
      <c r="AD114" s="192">
        <f>ETI!K111 + ETI!L111</f>
        <v>0</v>
      </c>
      <c r="AE114" s="191" t="e">
        <f>(AD114)/ETI!F111</f>
        <v>#DIV/0!</v>
      </c>
      <c r="AI114" s="181">
        <f>ETI!E111</f>
        <v>0</v>
      </c>
      <c r="AJ114" s="86" t="e">
        <f>ETI!H111/ETI!E111</f>
        <v>#DIV/0!</v>
      </c>
    </row>
    <row r="115" spans="1:36">
      <c r="A115" s="85">
        <f>IRAG!$BY112</f>
        <v>0</v>
      </c>
      <c r="B115" s="238">
        <f>IRAG!$BZ112</f>
        <v>0</v>
      </c>
      <c r="C115" s="212"/>
      <c r="D115" s="85">
        <f>IRAG!E112</f>
        <v>0</v>
      </c>
      <c r="E115" s="238">
        <f>IRAG!$BZ112</f>
        <v>0</v>
      </c>
      <c r="F115" s="213"/>
      <c r="G115" s="191" t="e">
        <f>IRAG!E112/IRAG!D112</f>
        <v>#DIV/0!</v>
      </c>
      <c r="H115" s="238">
        <f>IRAG!$BZ112</f>
        <v>0</v>
      </c>
      <c r="I115" s="167">
        <f>IRAG!Q112</f>
        <v>0</v>
      </c>
      <c r="J115" s="167">
        <f>IRAG!R112</f>
        <v>0</v>
      </c>
      <c r="K115" s="239" t="e">
        <f>IRAG!R112/IRAG!Q112</f>
        <v>#DIV/0!</v>
      </c>
      <c r="P115" s="85">
        <f>IRAG!$BY112</f>
        <v>0</v>
      </c>
      <c r="Q115" s="238">
        <f>IRAG!$BZ112</f>
        <v>0</v>
      </c>
      <c r="R115" s="167">
        <f>IRAG!G112</f>
        <v>0</v>
      </c>
      <c r="S115" s="167" t="e">
        <f>IRAG!G112/IRAG!F112</f>
        <v>#DIV/0!</v>
      </c>
      <c r="T115" s="167">
        <f>IRAG!K112</f>
        <v>0</v>
      </c>
      <c r="U115" s="214" t="e">
        <f>IRAG!K112/IRAG!F112</f>
        <v>#DIV/0!</v>
      </c>
      <c r="V115" s="167">
        <f>IRAG!H112</f>
        <v>0</v>
      </c>
      <c r="W115" s="167" t="e">
        <f>IRAG!H112/IRAG!F112</f>
        <v>#DIV/0!</v>
      </c>
      <c r="X115" s="192">
        <f>ETI!E112</f>
        <v>0</v>
      </c>
      <c r="Y115" s="192">
        <f>ETI!D112</f>
        <v>0</v>
      </c>
      <c r="Z115" s="214" t="e">
        <f>X115/Y115</f>
        <v>#DIV/0!</v>
      </c>
      <c r="AA115" s="191" t="e">
        <f>ETI!E112/ETI!F112</f>
        <v>#DIV/0!</v>
      </c>
      <c r="AB115" s="192">
        <f>ETI!E112</f>
        <v>0</v>
      </c>
      <c r="AC115" s="191" t="e">
        <f>ETI!G112/ETI!E112</f>
        <v>#DIV/0!</v>
      </c>
      <c r="AD115" s="192">
        <f>ETI!K112 + ETI!L112</f>
        <v>0</v>
      </c>
      <c r="AE115" s="191" t="e">
        <f>(AD115)/ETI!F112</f>
        <v>#DIV/0!</v>
      </c>
      <c r="AI115" s="181">
        <f>ETI!E112</f>
        <v>0</v>
      </c>
      <c r="AJ115" s="86" t="e">
        <f>ETI!H112/ETI!E112</f>
        <v>#DIV/0!</v>
      </c>
    </row>
    <row r="116" spans="1:36">
      <c r="B116" s="238">
        <f>IRAG!$BZ113</f>
        <v>0</v>
      </c>
      <c r="C116" s="212"/>
      <c r="D116" s="85">
        <f>IRAG!E113</f>
        <v>0</v>
      </c>
      <c r="E116" s="238">
        <f>IRAG!$BZ113</f>
        <v>0</v>
      </c>
      <c r="F116" s="213"/>
      <c r="G116" s="191" t="e">
        <f>IRAG!E113/IRAG!D113</f>
        <v>#DIV/0!</v>
      </c>
      <c r="H116" s="238">
        <f>IRAG!$BZ113</f>
        <v>0</v>
      </c>
      <c r="I116" s="167">
        <f>IRAG!Q113</f>
        <v>0</v>
      </c>
      <c r="J116" s="167">
        <f>IRAG!R113</f>
        <v>0</v>
      </c>
      <c r="K116" s="239" t="e">
        <f>IRAG!R113/IRAG!Q113</f>
        <v>#DIV/0!</v>
      </c>
      <c r="Q116" s="238">
        <f>IRAG!$BZ113</f>
        <v>0</v>
      </c>
      <c r="R116" s="167">
        <f>IRAG!G113</f>
        <v>0</v>
      </c>
      <c r="S116" s="167" t="e">
        <f>IRAG!G113/IRAG!F113</f>
        <v>#DIV/0!</v>
      </c>
      <c r="T116" s="167">
        <f>IRAG!K113</f>
        <v>0</v>
      </c>
      <c r="U116" s="214" t="e">
        <f>IRAG!K113/IRAG!F113</f>
        <v>#DIV/0!</v>
      </c>
      <c r="V116" s="167">
        <f>IRAG!H113</f>
        <v>0</v>
      </c>
      <c r="W116" s="167" t="e">
        <f>IRAG!H113/IRAG!F113</f>
        <v>#DIV/0!</v>
      </c>
      <c r="X116" s="192">
        <f>ETI!E113</f>
        <v>0</v>
      </c>
      <c r="Y116" s="192">
        <f>ETI!D113</f>
        <v>0</v>
      </c>
      <c r="Z116" s="214" t="e">
        <f t="shared" ref="Z116:Z166" si="2">X116/Y116</f>
        <v>#DIV/0!</v>
      </c>
      <c r="AA116" s="191" t="e">
        <f>ETI!E113/ETI!F113</f>
        <v>#DIV/0!</v>
      </c>
      <c r="AB116" s="192">
        <f>ETI!E113</f>
        <v>0</v>
      </c>
      <c r="AC116" s="191" t="e">
        <f>ETI!G113/ETI!E113</f>
        <v>#DIV/0!</v>
      </c>
      <c r="AD116" s="192">
        <f>ETI!K113 + ETI!L113</f>
        <v>0</v>
      </c>
      <c r="AE116" s="191" t="e">
        <f>(AD116)/ETI!F113</f>
        <v>#DIV/0!</v>
      </c>
      <c r="AI116" s="181">
        <f>ETI!E113</f>
        <v>0</v>
      </c>
      <c r="AJ116" s="86" t="e">
        <f>ETI!H113/ETI!E113</f>
        <v>#DIV/0!</v>
      </c>
    </row>
    <row r="117" spans="1:36">
      <c r="B117" s="238">
        <f>IRAG!$BZ114</f>
        <v>0</v>
      </c>
      <c r="C117" s="212"/>
      <c r="D117" s="85">
        <f>IRAG!E114</f>
        <v>0</v>
      </c>
      <c r="E117" s="238">
        <f>IRAG!$BZ114</f>
        <v>0</v>
      </c>
      <c r="F117" s="213"/>
      <c r="G117" s="191" t="e">
        <f>IRAG!E114/IRAG!D114</f>
        <v>#DIV/0!</v>
      </c>
      <c r="H117" s="238">
        <f>IRAG!$BZ114</f>
        <v>0</v>
      </c>
      <c r="I117" s="167">
        <f>IRAG!Q114</f>
        <v>0</v>
      </c>
      <c r="J117" s="167">
        <f>IRAG!R114</f>
        <v>0</v>
      </c>
      <c r="K117" s="239" t="e">
        <f>IRAG!R114/IRAG!Q114</f>
        <v>#DIV/0!</v>
      </c>
      <c r="Q117" s="238">
        <f>IRAG!$BZ114</f>
        <v>0</v>
      </c>
      <c r="R117" s="167">
        <f>IRAG!G114</f>
        <v>0</v>
      </c>
      <c r="S117" s="167" t="e">
        <f>IRAG!G114/IRAG!F114</f>
        <v>#DIV/0!</v>
      </c>
      <c r="T117" s="167">
        <f>IRAG!K114</f>
        <v>0</v>
      </c>
      <c r="U117" s="214" t="e">
        <f>IRAG!K114/IRAG!F114</f>
        <v>#DIV/0!</v>
      </c>
      <c r="V117" s="167">
        <f>IRAG!H114</f>
        <v>0</v>
      </c>
      <c r="W117" s="167" t="e">
        <f>IRAG!H114/IRAG!F114</f>
        <v>#DIV/0!</v>
      </c>
      <c r="X117" s="192">
        <f>ETI!E114</f>
        <v>0</v>
      </c>
      <c r="Y117" s="192">
        <f>ETI!D114</f>
        <v>0</v>
      </c>
      <c r="Z117" s="214" t="e">
        <f t="shared" si="2"/>
        <v>#DIV/0!</v>
      </c>
      <c r="AA117" s="191" t="e">
        <f>ETI!E114/ETI!F114</f>
        <v>#DIV/0!</v>
      </c>
      <c r="AB117" s="192">
        <f>ETI!E114</f>
        <v>0</v>
      </c>
      <c r="AC117" s="191" t="e">
        <f>ETI!G114/ETI!E114</f>
        <v>#DIV/0!</v>
      </c>
      <c r="AD117" s="192">
        <f>ETI!K114 + ETI!L114</f>
        <v>0</v>
      </c>
      <c r="AE117" s="191" t="e">
        <f>(AD117)/ETI!F114</f>
        <v>#DIV/0!</v>
      </c>
      <c r="AI117" s="181">
        <f>ETI!E114</f>
        <v>0</v>
      </c>
      <c r="AJ117" s="86" t="e">
        <f>ETI!H114/ETI!E114</f>
        <v>#DIV/0!</v>
      </c>
    </row>
    <row r="118" spans="1:36">
      <c r="B118" s="238">
        <f>IRAG!$BZ115</f>
        <v>0</v>
      </c>
      <c r="C118" s="212"/>
      <c r="D118" s="85">
        <f>IRAG!E115</f>
        <v>0</v>
      </c>
      <c r="E118" s="238">
        <f>IRAG!$BZ115</f>
        <v>0</v>
      </c>
      <c r="F118" s="213"/>
      <c r="G118" s="191" t="e">
        <f>IRAG!E115/IRAG!D115</f>
        <v>#DIV/0!</v>
      </c>
      <c r="H118" s="238">
        <f>IRAG!$BZ115</f>
        <v>0</v>
      </c>
      <c r="I118" s="167">
        <f>IRAG!Q115</f>
        <v>0</v>
      </c>
      <c r="J118" s="167">
        <f>IRAG!R115</f>
        <v>0</v>
      </c>
      <c r="K118" s="239" t="e">
        <f>IRAG!R115/IRAG!Q115</f>
        <v>#DIV/0!</v>
      </c>
      <c r="Q118" s="238">
        <f>IRAG!$BZ115</f>
        <v>0</v>
      </c>
      <c r="R118" s="167">
        <f>IRAG!G115</f>
        <v>0</v>
      </c>
      <c r="S118" s="167" t="e">
        <f>IRAG!G115/IRAG!F115</f>
        <v>#DIV/0!</v>
      </c>
      <c r="T118" s="167">
        <f>IRAG!K115</f>
        <v>0</v>
      </c>
      <c r="U118" s="214" t="e">
        <f>IRAG!K115/IRAG!F115</f>
        <v>#DIV/0!</v>
      </c>
      <c r="V118" s="167">
        <f>IRAG!H115</f>
        <v>0</v>
      </c>
      <c r="W118" s="167" t="e">
        <f>IRAG!H115/IRAG!F115</f>
        <v>#DIV/0!</v>
      </c>
      <c r="X118" s="192">
        <f>ETI!E115</f>
        <v>0</v>
      </c>
      <c r="Y118" s="192">
        <f>ETI!D115</f>
        <v>0</v>
      </c>
      <c r="Z118" s="214" t="e">
        <f t="shared" si="2"/>
        <v>#DIV/0!</v>
      </c>
      <c r="AA118" s="191" t="e">
        <f>ETI!E115/ETI!F115</f>
        <v>#DIV/0!</v>
      </c>
      <c r="AB118" s="192">
        <f>ETI!E115</f>
        <v>0</v>
      </c>
      <c r="AC118" s="191" t="e">
        <f>ETI!G115/ETI!E115</f>
        <v>#DIV/0!</v>
      </c>
      <c r="AD118" s="192">
        <f>ETI!K115 + ETI!L115</f>
        <v>0</v>
      </c>
      <c r="AE118" s="191" t="e">
        <f>(AD118)/ETI!F115</f>
        <v>#DIV/0!</v>
      </c>
      <c r="AI118" s="181">
        <f>ETI!E115</f>
        <v>0</v>
      </c>
      <c r="AJ118" s="86" t="e">
        <f>ETI!H115/ETI!E115</f>
        <v>#DIV/0!</v>
      </c>
    </row>
    <row r="119" spans="1:36">
      <c r="B119" s="238">
        <f>IRAG!$BZ116</f>
        <v>0</v>
      </c>
      <c r="C119" s="212"/>
      <c r="D119" s="85">
        <f>IRAG!E116</f>
        <v>0</v>
      </c>
      <c r="E119" s="238">
        <f>IRAG!$BZ116</f>
        <v>0</v>
      </c>
      <c r="F119" s="213"/>
      <c r="G119" s="191" t="e">
        <f>IRAG!E116/IRAG!D116</f>
        <v>#DIV/0!</v>
      </c>
      <c r="H119" s="238">
        <f>IRAG!$BZ116</f>
        <v>0</v>
      </c>
      <c r="I119" s="167">
        <f>IRAG!Q116</f>
        <v>0</v>
      </c>
      <c r="J119" s="167">
        <f>IRAG!R116</f>
        <v>0</v>
      </c>
      <c r="K119" s="239" t="e">
        <f>IRAG!R116/IRAG!Q116</f>
        <v>#DIV/0!</v>
      </c>
      <c r="Q119" s="238">
        <f>IRAG!$BZ116</f>
        <v>0</v>
      </c>
      <c r="R119" s="167">
        <f>IRAG!G116</f>
        <v>0</v>
      </c>
      <c r="S119" s="167" t="e">
        <f>IRAG!G116/IRAG!F116</f>
        <v>#DIV/0!</v>
      </c>
      <c r="T119" s="167">
        <f>IRAG!K116</f>
        <v>0</v>
      </c>
      <c r="U119" s="214" t="e">
        <f>IRAG!K116/IRAG!F116</f>
        <v>#DIV/0!</v>
      </c>
      <c r="V119" s="167">
        <f>IRAG!H116</f>
        <v>0</v>
      </c>
      <c r="W119" s="167" t="e">
        <f>IRAG!H116/IRAG!F116</f>
        <v>#DIV/0!</v>
      </c>
      <c r="X119" s="192">
        <f>ETI!E116</f>
        <v>0</v>
      </c>
      <c r="Y119" s="192">
        <f>ETI!D116</f>
        <v>0</v>
      </c>
      <c r="Z119" s="214" t="e">
        <f t="shared" si="2"/>
        <v>#DIV/0!</v>
      </c>
      <c r="AA119" s="191" t="e">
        <f>ETI!E116/ETI!F116</f>
        <v>#DIV/0!</v>
      </c>
      <c r="AB119" s="192">
        <f>ETI!E116</f>
        <v>0</v>
      </c>
      <c r="AC119" s="191" t="e">
        <f>ETI!G116/ETI!E116</f>
        <v>#DIV/0!</v>
      </c>
      <c r="AD119" s="192">
        <f>ETI!K116 + ETI!L116</f>
        <v>0</v>
      </c>
      <c r="AE119" s="191" t="e">
        <f>(AD119)/ETI!F116</f>
        <v>#DIV/0!</v>
      </c>
      <c r="AI119" s="181">
        <f>ETI!E116</f>
        <v>0</v>
      </c>
      <c r="AJ119" s="86" t="e">
        <f>ETI!H116/ETI!E116</f>
        <v>#DIV/0!</v>
      </c>
    </row>
    <row r="120" spans="1:36">
      <c r="B120" s="238">
        <f>IRAG!$BZ117</f>
        <v>0</v>
      </c>
      <c r="C120" s="212"/>
      <c r="D120" s="85">
        <f>IRAG!E117</f>
        <v>0</v>
      </c>
      <c r="E120" s="238">
        <f>IRAG!$BZ117</f>
        <v>0</v>
      </c>
      <c r="F120" s="213"/>
      <c r="G120" s="191" t="e">
        <f>IRAG!E117/IRAG!D117</f>
        <v>#DIV/0!</v>
      </c>
      <c r="H120" s="238">
        <f>IRAG!$BZ117</f>
        <v>0</v>
      </c>
      <c r="I120" s="167">
        <f>IRAG!Q117</f>
        <v>0</v>
      </c>
      <c r="J120" s="167">
        <f>IRAG!R117</f>
        <v>0</v>
      </c>
      <c r="K120" s="239" t="e">
        <f>IRAG!R117/IRAG!Q117</f>
        <v>#DIV/0!</v>
      </c>
      <c r="Q120" s="238">
        <f>IRAG!$BZ117</f>
        <v>0</v>
      </c>
      <c r="R120" s="167">
        <f>IRAG!G117</f>
        <v>0</v>
      </c>
      <c r="S120" s="167" t="e">
        <f>IRAG!G117/IRAG!F117</f>
        <v>#DIV/0!</v>
      </c>
      <c r="T120" s="167">
        <f>IRAG!K117</f>
        <v>0</v>
      </c>
      <c r="U120" s="214" t="e">
        <f>IRAG!K117/IRAG!F117</f>
        <v>#DIV/0!</v>
      </c>
      <c r="V120" s="167">
        <f>IRAG!H117</f>
        <v>0</v>
      </c>
      <c r="W120" s="167" t="e">
        <f>IRAG!H117/IRAG!F117</f>
        <v>#DIV/0!</v>
      </c>
      <c r="X120" s="192">
        <f>ETI!E117</f>
        <v>0</v>
      </c>
      <c r="Y120" s="192">
        <f>ETI!D117</f>
        <v>0</v>
      </c>
      <c r="Z120" s="214" t="e">
        <f t="shared" si="2"/>
        <v>#DIV/0!</v>
      </c>
      <c r="AA120" s="191" t="e">
        <f>ETI!E117/ETI!F117</f>
        <v>#DIV/0!</v>
      </c>
      <c r="AB120" s="192">
        <f>ETI!E117</f>
        <v>0</v>
      </c>
      <c r="AC120" s="191" t="e">
        <f>ETI!G117/ETI!E117</f>
        <v>#DIV/0!</v>
      </c>
      <c r="AD120" s="192">
        <f>ETI!K117 + ETI!L117</f>
        <v>0</v>
      </c>
      <c r="AE120" s="191" t="e">
        <f>(AD120)/ETI!F117</f>
        <v>#DIV/0!</v>
      </c>
      <c r="AI120" s="181">
        <f>ETI!E117</f>
        <v>0</v>
      </c>
      <c r="AJ120" s="86" t="e">
        <f>ETI!H117/ETI!E117</f>
        <v>#DIV/0!</v>
      </c>
    </row>
    <row r="121" spans="1:36">
      <c r="B121" s="238">
        <f>IRAG!$BZ118</f>
        <v>0</v>
      </c>
      <c r="C121" s="212"/>
      <c r="D121" s="85">
        <f>IRAG!E118</f>
        <v>0</v>
      </c>
      <c r="E121" s="238">
        <f>IRAG!$BZ118</f>
        <v>0</v>
      </c>
      <c r="F121" s="213"/>
      <c r="G121" s="191" t="e">
        <f>IRAG!E118/IRAG!D118</f>
        <v>#DIV/0!</v>
      </c>
      <c r="H121" s="238">
        <f>IRAG!$BZ118</f>
        <v>0</v>
      </c>
      <c r="I121" s="167">
        <f>IRAG!Q118</f>
        <v>0</v>
      </c>
      <c r="J121" s="167">
        <f>IRAG!R118</f>
        <v>0</v>
      </c>
      <c r="K121" s="239" t="e">
        <f>IRAG!R118/IRAG!Q118</f>
        <v>#DIV/0!</v>
      </c>
      <c r="Q121" s="238">
        <f>IRAG!$BZ118</f>
        <v>0</v>
      </c>
      <c r="R121" s="167">
        <f>IRAG!G118</f>
        <v>0</v>
      </c>
      <c r="S121" s="167" t="e">
        <f>IRAG!G118/IRAG!F118</f>
        <v>#DIV/0!</v>
      </c>
      <c r="T121" s="167">
        <f>IRAG!K118</f>
        <v>0</v>
      </c>
      <c r="U121" s="214" t="e">
        <f>IRAG!K118/IRAG!F118</f>
        <v>#DIV/0!</v>
      </c>
      <c r="V121" s="167">
        <f>IRAG!H118</f>
        <v>0</v>
      </c>
      <c r="W121" s="167" t="e">
        <f>IRAG!H118/IRAG!F118</f>
        <v>#DIV/0!</v>
      </c>
      <c r="X121" s="192">
        <f>ETI!E118</f>
        <v>0</v>
      </c>
      <c r="Y121" s="192">
        <f>ETI!D118</f>
        <v>0</v>
      </c>
      <c r="Z121" s="214" t="e">
        <f t="shared" si="2"/>
        <v>#DIV/0!</v>
      </c>
      <c r="AA121" s="191" t="e">
        <f>ETI!E118/ETI!F118</f>
        <v>#DIV/0!</v>
      </c>
      <c r="AB121" s="192">
        <f>ETI!E118</f>
        <v>0</v>
      </c>
      <c r="AC121" s="191" t="e">
        <f>ETI!G118/ETI!E118</f>
        <v>#DIV/0!</v>
      </c>
      <c r="AD121" s="192">
        <f>ETI!K118 + ETI!L118</f>
        <v>0</v>
      </c>
      <c r="AE121" s="191" t="e">
        <f>(AD121)/ETI!F118</f>
        <v>#DIV/0!</v>
      </c>
      <c r="AI121" s="181">
        <f>ETI!E118</f>
        <v>0</v>
      </c>
      <c r="AJ121" s="86" t="e">
        <f>ETI!H118/ETI!E118</f>
        <v>#DIV/0!</v>
      </c>
    </row>
    <row r="122" spans="1:36">
      <c r="B122" s="238">
        <f>IRAG!$BZ119</f>
        <v>0</v>
      </c>
      <c r="C122" s="212"/>
      <c r="D122" s="85">
        <f>IRAG!E119</f>
        <v>0</v>
      </c>
      <c r="E122" s="238">
        <f>IRAG!$BZ119</f>
        <v>0</v>
      </c>
      <c r="F122" s="213"/>
      <c r="G122" s="191" t="e">
        <f>IRAG!E119/IRAG!D119</f>
        <v>#DIV/0!</v>
      </c>
      <c r="H122" s="238">
        <f>IRAG!$BZ119</f>
        <v>0</v>
      </c>
      <c r="I122" s="167">
        <f>IRAG!Q119</f>
        <v>0</v>
      </c>
      <c r="J122" s="167">
        <f>IRAG!R119</f>
        <v>0</v>
      </c>
      <c r="K122" s="239" t="e">
        <f>IRAG!R119/IRAG!Q119</f>
        <v>#DIV/0!</v>
      </c>
      <c r="Q122" s="238">
        <f>IRAG!$BZ119</f>
        <v>0</v>
      </c>
      <c r="R122" s="167">
        <f>IRAG!G119</f>
        <v>0</v>
      </c>
      <c r="S122" s="167" t="e">
        <f>IRAG!G119/IRAG!F119</f>
        <v>#DIV/0!</v>
      </c>
      <c r="T122" s="167">
        <f>IRAG!K119</f>
        <v>0</v>
      </c>
      <c r="U122" s="214" t="e">
        <f>IRAG!K119/IRAG!F119</f>
        <v>#DIV/0!</v>
      </c>
      <c r="V122" s="167">
        <f>IRAG!H119</f>
        <v>0</v>
      </c>
      <c r="W122" s="167" t="e">
        <f>IRAG!H119/IRAG!F119</f>
        <v>#DIV/0!</v>
      </c>
      <c r="X122" s="192">
        <f>ETI!E119</f>
        <v>0</v>
      </c>
      <c r="Y122" s="192">
        <f>ETI!D119</f>
        <v>0</v>
      </c>
      <c r="Z122" s="214" t="e">
        <f t="shared" si="2"/>
        <v>#DIV/0!</v>
      </c>
      <c r="AA122" s="191" t="e">
        <f>ETI!E119/ETI!F119</f>
        <v>#DIV/0!</v>
      </c>
      <c r="AB122" s="192">
        <f>ETI!E119</f>
        <v>0</v>
      </c>
      <c r="AC122" s="191" t="e">
        <f>ETI!G119/ETI!E119</f>
        <v>#DIV/0!</v>
      </c>
      <c r="AD122" s="192">
        <f>ETI!K119 + ETI!L119</f>
        <v>0</v>
      </c>
      <c r="AE122" s="191" t="e">
        <f>(AD122)/ETI!F119</f>
        <v>#DIV/0!</v>
      </c>
      <c r="AI122" s="181">
        <f>ETI!E119</f>
        <v>0</v>
      </c>
      <c r="AJ122" s="86" t="e">
        <f>ETI!H119/ETI!E119</f>
        <v>#DIV/0!</v>
      </c>
    </row>
    <row r="123" spans="1:36">
      <c r="B123" s="238">
        <f>IRAG!$BZ120</f>
        <v>0</v>
      </c>
      <c r="C123" s="212"/>
      <c r="D123" s="85">
        <f>IRAG!E120</f>
        <v>0</v>
      </c>
      <c r="E123" s="238">
        <f>IRAG!$BZ120</f>
        <v>0</v>
      </c>
      <c r="F123" s="213"/>
      <c r="G123" s="191" t="e">
        <f>IRAG!E120/IRAG!D120</f>
        <v>#DIV/0!</v>
      </c>
      <c r="H123" s="238">
        <f>IRAG!$BZ120</f>
        <v>0</v>
      </c>
      <c r="I123" s="167">
        <f>IRAG!Q120</f>
        <v>0</v>
      </c>
      <c r="J123" s="167">
        <f>IRAG!R120</f>
        <v>0</v>
      </c>
      <c r="K123" s="239" t="e">
        <f>IRAG!R120/IRAG!Q120</f>
        <v>#DIV/0!</v>
      </c>
      <c r="Q123" s="238">
        <f>IRAG!$BZ120</f>
        <v>0</v>
      </c>
      <c r="R123" s="167">
        <f>IRAG!G120</f>
        <v>0</v>
      </c>
      <c r="S123" s="167" t="e">
        <f>IRAG!G120/IRAG!F120</f>
        <v>#DIV/0!</v>
      </c>
      <c r="T123" s="167">
        <f>IRAG!K120</f>
        <v>0</v>
      </c>
      <c r="U123" s="214" t="e">
        <f>IRAG!K120/IRAG!F120</f>
        <v>#DIV/0!</v>
      </c>
      <c r="V123" s="167">
        <f>IRAG!H120</f>
        <v>0</v>
      </c>
      <c r="W123" s="167" t="e">
        <f>IRAG!H120/IRAG!F120</f>
        <v>#DIV/0!</v>
      </c>
      <c r="X123" s="192">
        <f>ETI!E120</f>
        <v>0</v>
      </c>
      <c r="Y123" s="192">
        <f>ETI!D120</f>
        <v>0</v>
      </c>
      <c r="Z123" s="214" t="e">
        <f t="shared" si="2"/>
        <v>#DIV/0!</v>
      </c>
      <c r="AA123" s="191" t="e">
        <f>ETI!E120/ETI!F120</f>
        <v>#DIV/0!</v>
      </c>
      <c r="AB123" s="192">
        <f>ETI!E120</f>
        <v>0</v>
      </c>
      <c r="AC123" s="191" t="e">
        <f>ETI!G120/ETI!E120</f>
        <v>#DIV/0!</v>
      </c>
      <c r="AD123" s="192">
        <f>ETI!K120 + ETI!L120</f>
        <v>0</v>
      </c>
      <c r="AE123" s="191" t="e">
        <f>(AD123)/ETI!F120</f>
        <v>#DIV/0!</v>
      </c>
      <c r="AI123" s="181">
        <f>ETI!E120</f>
        <v>0</v>
      </c>
      <c r="AJ123" s="86" t="e">
        <f>ETI!H120/ETI!E120</f>
        <v>#DIV/0!</v>
      </c>
    </row>
    <row r="124" spans="1:36">
      <c r="B124" s="238">
        <f>IRAG!$BZ121</f>
        <v>0</v>
      </c>
      <c r="C124" s="212"/>
      <c r="D124" s="85">
        <f>IRAG!E121</f>
        <v>0</v>
      </c>
      <c r="E124" s="238">
        <f>IRAG!$BZ121</f>
        <v>0</v>
      </c>
      <c r="F124" s="213"/>
      <c r="G124" s="191" t="e">
        <f>IRAG!E121/IRAG!D121</f>
        <v>#DIV/0!</v>
      </c>
      <c r="H124" s="238">
        <f>IRAG!$BZ121</f>
        <v>0</v>
      </c>
      <c r="I124" s="167">
        <f>IRAG!Q121</f>
        <v>0</v>
      </c>
      <c r="J124" s="167">
        <f>IRAG!R121</f>
        <v>0</v>
      </c>
      <c r="K124" s="239" t="e">
        <f>IRAG!R121/IRAG!Q121</f>
        <v>#DIV/0!</v>
      </c>
      <c r="Q124" s="238">
        <f>IRAG!$BZ121</f>
        <v>0</v>
      </c>
      <c r="R124" s="167">
        <f>IRAG!G121</f>
        <v>0</v>
      </c>
      <c r="S124" s="167" t="e">
        <f>IRAG!G121/IRAG!F121</f>
        <v>#DIV/0!</v>
      </c>
      <c r="T124" s="167">
        <f>IRAG!K121</f>
        <v>0</v>
      </c>
      <c r="U124" s="214" t="e">
        <f>IRAG!K121/IRAG!F121</f>
        <v>#DIV/0!</v>
      </c>
      <c r="V124" s="167">
        <f>IRAG!H121</f>
        <v>0</v>
      </c>
      <c r="W124" s="167" t="e">
        <f>IRAG!H121/IRAG!F121</f>
        <v>#DIV/0!</v>
      </c>
      <c r="X124" s="192">
        <f>ETI!E121</f>
        <v>0</v>
      </c>
      <c r="Y124" s="192">
        <f>ETI!D121</f>
        <v>0</v>
      </c>
      <c r="Z124" s="214" t="e">
        <f t="shared" si="2"/>
        <v>#DIV/0!</v>
      </c>
      <c r="AA124" s="191" t="e">
        <f>ETI!E121/ETI!F121</f>
        <v>#DIV/0!</v>
      </c>
      <c r="AB124" s="192">
        <f>ETI!E121</f>
        <v>0</v>
      </c>
      <c r="AC124" s="191" t="e">
        <f>ETI!G121/ETI!E121</f>
        <v>#DIV/0!</v>
      </c>
      <c r="AD124" s="192">
        <f>ETI!K121 + ETI!L121</f>
        <v>0</v>
      </c>
      <c r="AE124" s="191" t="e">
        <f>(AD124)/ETI!F121</f>
        <v>#DIV/0!</v>
      </c>
      <c r="AI124" s="181">
        <f>ETI!E121</f>
        <v>0</v>
      </c>
      <c r="AJ124" s="86" t="e">
        <f>ETI!H121/ETI!E121</f>
        <v>#DIV/0!</v>
      </c>
    </row>
    <row r="125" spans="1:36">
      <c r="B125" s="238">
        <f>IRAG!$BZ122</f>
        <v>0</v>
      </c>
      <c r="C125" s="212"/>
      <c r="D125" s="85">
        <f>IRAG!E122</f>
        <v>0</v>
      </c>
      <c r="E125" s="238">
        <f>IRAG!$BZ122</f>
        <v>0</v>
      </c>
      <c r="F125" s="213"/>
      <c r="G125" s="191" t="e">
        <f>IRAG!E122/IRAG!D122</f>
        <v>#DIV/0!</v>
      </c>
      <c r="H125" s="238">
        <f>IRAG!$BZ122</f>
        <v>0</v>
      </c>
      <c r="I125" s="167">
        <f>IRAG!Q122</f>
        <v>0</v>
      </c>
      <c r="J125" s="167">
        <f>IRAG!R122</f>
        <v>0</v>
      </c>
      <c r="K125" s="239" t="e">
        <f>IRAG!R122/IRAG!Q122</f>
        <v>#DIV/0!</v>
      </c>
      <c r="Q125" s="238">
        <f>IRAG!$BZ122</f>
        <v>0</v>
      </c>
      <c r="R125" s="167">
        <f>IRAG!G122</f>
        <v>0</v>
      </c>
      <c r="S125" s="167" t="e">
        <f>IRAG!G122/IRAG!F122</f>
        <v>#DIV/0!</v>
      </c>
      <c r="T125" s="167">
        <f>IRAG!K122</f>
        <v>0</v>
      </c>
      <c r="U125" s="214" t="e">
        <f>IRAG!K122/IRAG!F122</f>
        <v>#DIV/0!</v>
      </c>
      <c r="V125" s="167">
        <f>IRAG!H122</f>
        <v>0</v>
      </c>
      <c r="W125" s="167" t="e">
        <f>IRAG!H122/IRAG!F122</f>
        <v>#DIV/0!</v>
      </c>
      <c r="X125" s="192">
        <f>ETI!E122</f>
        <v>0</v>
      </c>
      <c r="Y125" s="192">
        <f>ETI!D122</f>
        <v>0</v>
      </c>
      <c r="Z125" s="214" t="e">
        <f t="shared" si="2"/>
        <v>#DIV/0!</v>
      </c>
      <c r="AA125" s="191" t="e">
        <f>ETI!E122/ETI!F122</f>
        <v>#DIV/0!</v>
      </c>
      <c r="AB125" s="192">
        <f>ETI!E122</f>
        <v>0</v>
      </c>
      <c r="AC125" s="191" t="e">
        <f>ETI!G122/ETI!E122</f>
        <v>#DIV/0!</v>
      </c>
      <c r="AD125" s="192">
        <f>ETI!K122 + ETI!L122</f>
        <v>0</v>
      </c>
      <c r="AE125" s="191" t="e">
        <f>(AD125)/ETI!F122</f>
        <v>#DIV/0!</v>
      </c>
      <c r="AI125" s="181">
        <f>ETI!E122</f>
        <v>0</v>
      </c>
      <c r="AJ125" s="86" t="e">
        <f>ETI!H122/ETI!E122</f>
        <v>#DIV/0!</v>
      </c>
    </row>
    <row r="126" spans="1:36">
      <c r="B126" s="238">
        <f>IRAG!$BZ123</f>
        <v>0</v>
      </c>
      <c r="C126" s="212"/>
      <c r="D126" s="85">
        <f>IRAG!E123</f>
        <v>0</v>
      </c>
      <c r="E126" s="238">
        <f>IRAG!$BZ123</f>
        <v>0</v>
      </c>
      <c r="F126" s="213"/>
      <c r="G126" s="191" t="e">
        <f>IRAG!E123/IRAG!D123</f>
        <v>#DIV/0!</v>
      </c>
      <c r="H126" s="238">
        <f>IRAG!$BZ123</f>
        <v>0</v>
      </c>
      <c r="I126" s="167">
        <f>IRAG!Q123</f>
        <v>0</v>
      </c>
      <c r="J126" s="167">
        <f>IRAG!R123</f>
        <v>0</v>
      </c>
      <c r="K126" s="239" t="e">
        <f>IRAG!R123/IRAG!Q123</f>
        <v>#DIV/0!</v>
      </c>
      <c r="Q126" s="238">
        <f>IRAG!$BZ123</f>
        <v>0</v>
      </c>
      <c r="R126" s="167">
        <f>IRAG!G123</f>
        <v>0</v>
      </c>
      <c r="S126" s="167" t="e">
        <f>IRAG!G123/IRAG!F123</f>
        <v>#DIV/0!</v>
      </c>
      <c r="T126" s="167">
        <f>IRAG!K123</f>
        <v>0</v>
      </c>
      <c r="U126" s="214" t="e">
        <f>IRAG!K123/IRAG!F123</f>
        <v>#DIV/0!</v>
      </c>
      <c r="V126" s="167">
        <f>IRAG!H123</f>
        <v>0</v>
      </c>
      <c r="W126" s="167" t="e">
        <f>IRAG!H123/IRAG!F123</f>
        <v>#DIV/0!</v>
      </c>
      <c r="X126" s="192">
        <f>ETI!E123</f>
        <v>0</v>
      </c>
      <c r="Y126" s="192">
        <f>ETI!D123</f>
        <v>0</v>
      </c>
      <c r="Z126" s="214" t="e">
        <f t="shared" si="2"/>
        <v>#DIV/0!</v>
      </c>
      <c r="AA126" s="191" t="e">
        <f>ETI!E123/ETI!F123</f>
        <v>#DIV/0!</v>
      </c>
      <c r="AB126" s="192">
        <f>ETI!E123</f>
        <v>0</v>
      </c>
      <c r="AC126" s="191" t="e">
        <f>ETI!G123/ETI!E123</f>
        <v>#DIV/0!</v>
      </c>
      <c r="AD126" s="192">
        <f>ETI!K123 + ETI!L123</f>
        <v>0</v>
      </c>
      <c r="AE126" s="191" t="e">
        <f>(AD126)/ETI!F123</f>
        <v>#DIV/0!</v>
      </c>
      <c r="AI126" s="181">
        <f>ETI!E123</f>
        <v>0</v>
      </c>
      <c r="AJ126" s="86" t="e">
        <f>ETI!H123/ETI!E123</f>
        <v>#DIV/0!</v>
      </c>
    </row>
    <row r="127" spans="1:36">
      <c r="B127" s="238">
        <f>IRAG!$BZ124</f>
        <v>0</v>
      </c>
      <c r="C127" s="212"/>
      <c r="D127" s="85">
        <f>IRAG!E124</f>
        <v>0</v>
      </c>
      <c r="E127" s="238">
        <f>IRAG!$BZ124</f>
        <v>0</v>
      </c>
      <c r="F127" s="213"/>
      <c r="G127" s="191" t="e">
        <f>IRAG!E124/IRAG!D124</f>
        <v>#DIV/0!</v>
      </c>
      <c r="H127" s="238">
        <f>IRAG!$BZ124</f>
        <v>0</v>
      </c>
      <c r="I127" s="167">
        <f>IRAG!Q124</f>
        <v>0</v>
      </c>
      <c r="J127" s="167">
        <f>IRAG!R124</f>
        <v>0</v>
      </c>
      <c r="K127" s="239" t="e">
        <f>IRAG!R124/IRAG!Q124</f>
        <v>#DIV/0!</v>
      </c>
      <c r="Q127" s="238">
        <f>IRAG!$BZ124</f>
        <v>0</v>
      </c>
      <c r="R127" s="167">
        <f>IRAG!G124</f>
        <v>0</v>
      </c>
      <c r="S127" s="167" t="e">
        <f>IRAG!G124/IRAG!F124</f>
        <v>#DIV/0!</v>
      </c>
      <c r="T127" s="167">
        <f>IRAG!K124</f>
        <v>0</v>
      </c>
      <c r="U127" s="214" t="e">
        <f>IRAG!K124/IRAG!F124</f>
        <v>#DIV/0!</v>
      </c>
      <c r="V127" s="167">
        <f>IRAG!H124</f>
        <v>0</v>
      </c>
      <c r="W127" s="167" t="e">
        <f>IRAG!H124/IRAG!F124</f>
        <v>#DIV/0!</v>
      </c>
      <c r="X127" s="192">
        <f>ETI!E124</f>
        <v>0</v>
      </c>
      <c r="Y127" s="192">
        <f>ETI!D124</f>
        <v>0</v>
      </c>
      <c r="Z127" s="214" t="e">
        <f t="shared" si="2"/>
        <v>#DIV/0!</v>
      </c>
      <c r="AA127" s="191" t="e">
        <f>ETI!E124/ETI!F124</f>
        <v>#DIV/0!</v>
      </c>
      <c r="AB127" s="192">
        <f>ETI!E124</f>
        <v>0</v>
      </c>
      <c r="AC127" s="191" t="e">
        <f>ETI!G124/ETI!E124</f>
        <v>#DIV/0!</v>
      </c>
      <c r="AD127" s="192">
        <f>ETI!K124 + ETI!L124</f>
        <v>0</v>
      </c>
      <c r="AE127" s="191" t="e">
        <f>(AD127)/ETI!F124</f>
        <v>#DIV/0!</v>
      </c>
      <c r="AI127" s="181">
        <f>ETI!E124</f>
        <v>0</v>
      </c>
      <c r="AJ127" s="86" t="e">
        <f>ETI!H124/ETI!E124</f>
        <v>#DIV/0!</v>
      </c>
    </row>
    <row r="128" spans="1:36">
      <c r="B128" s="238">
        <f>IRAG!$BZ125</f>
        <v>0</v>
      </c>
      <c r="C128" s="212"/>
      <c r="D128" s="85">
        <f>IRAG!E125</f>
        <v>0</v>
      </c>
      <c r="E128" s="238">
        <f>IRAG!$BZ125</f>
        <v>0</v>
      </c>
      <c r="F128" s="213"/>
      <c r="G128" s="191" t="e">
        <f>IRAG!E125/IRAG!D125</f>
        <v>#DIV/0!</v>
      </c>
      <c r="H128" s="238">
        <f>IRAG!$BZ125</f>
        <v>0</v>
      </c>
      <c r="I128" s="167">
        <f>IRAG!Q125</f>
        <v>0</v>
      </c>
      <c r="J128" s="167">
        <f>IRAG!R125</f>
        <v>0</v>
      </c>
      <c r="K128" s="239" t="e">
        <f>IRAG!R125/IRAG!Q125</f>
        <v>#DIV/0!</v>
      </c>
      <c r="Q128" s="238">
        <f>IRAG!$BZ125</f>
        <v>0</v>
      </c>
      <c r="R128" s="167">
        <f>IRAG!G125</f>
        <v>0</v>
      </c>
      <c r="S128" s="167" t="e">
        <f>IRAG!G125/IRAG!F125</f>
        <v>#DIV/0!</v>
      </c>
      <c r="T128" s="167">
        <f>IRAG!K125</f>
        <v>0</v>
      </c>
      <c r="U128" s="214" t="e">
        <f>IRAG!K125/IRAG!F125</f>
        <v>#DIV/0!</v>
      </c>
      <c r="V128" s="167">
        <f>IRAG!H125</f>
        <v>0</v>
      </c>
      <c r="W128" s="167" t="e">
        <f>IRAG!H125/IRAG!F125</f>
        <v>#DIV/0!</v>
      </c>
      <c r="X128" s="192">
        <f>ETI!E125</f>
        <v>0</v>
      </c>
      <c r="Y128" s="192">
        <f>ETI!D125</f>
        <v>0</v>
      </c>
      <c r="Z128" s="214" t="e">
        <f t="shared" si="2"/>
        <v>#DIV/0!</v>
      </c>
      <c r="AA128" s="191" t="e">
        <f>ETI!E125/ETI!F125</f>
        <v>#DIV/0!</v>
      </c>
      <c r="AB128" s="192">
        <f>ETI!E125</f>
        <v>0</v>
      </c>
      <c r="AC128" s="191" t="e">
        <f>ETI!G125/ETI!E125</f>
        <v>#DIV/0!</v>
      </c>
      <c r="AD128" s="192">
        <f>ETI!K125 + ETI!L125</f>
        <v>0</v>
      </c>
      <c r="AE128" s="191" t="e">
        <f>(AD128)/ETI!F125</f>
        <v>#DIV/0!</v>
      </c>
      <c r="AI128" s="181">
        <f>ETI!E125</f>
        <v>0</v>
      </c>
      <c r="AJ128" s="86" t="e">
        <f>ETI!H125/ETI!E125</f>
        <v>#DIV/0!</v>
      </c>
    </row>
    <row r="129" spans="2:36">
      <c r="B129" s="238">
        <f>IRAG!$BZ126</f>
        <v>0</v>
      </c>
      <c r="C129" s="212"/>
      <c r="D129" s="85">
        <f>IRAG!E126</f>
        <v>0</v>
      </c>
      <c r="E129" s="238">
        <f>IRAG!$BZ126</f>
        <v>0</v>
      </c>
      <c r="F129" s="213"/>
      <c r="G129" s="191" t="e">
        <f>IRAG!E126/IRAG!D126</f>
        <v>#DIV/0!</v>
      </c>
      <c r="H129" s="238">
        <f>IRAG!$BZ126</f>
        <v>0</v>
      </c>
      <c r="I129" s="167">
        <f>IRAG!Q126</f>
        <v>0</v>
      </c>
      <c r="J129" s="167">
        <f>IRAG!R126</f>
        <v>0</v>
      </c>
      <c r="K129" s="239" t="e">
        <f>IRAG!R126/IRAG!Q126</f>
        <v>#DIV/0!</v>
      </c>
      <c r="Q129" s="238">
        <f>IRAG!$BZ126</f>
        <v>0</v>
      </c>
      <c r="R129" s="167">
        <f>IRAG!G126</f>
        <v>0</v>
      </c>
      <c r="S129" s="167" t="e">
        <f>IRAG!G126/IRAG!F126</f>
        <v>#DIV/0!</v>
      </c>
      <c r="T129" s="167">
        <f>IRAG!K126</f>
        <v>0</v>
      </c>
      <c r="U129" s="214" t="e">
        <f>IRAG!K126/IRAG!F126</f>
        <v>#DIV/0!</v>
      </c>
      <c r="V129" s="167">
        <f>IRAG!H126</f>
        <v>0</v>
      </c>
      <c r="W129" s="167" t="e">
        <f>IRAG!H126/IRAG!F126</f>
        <v>#DIV/0!</v>
      </c>
      <c r="X129" s="192">
        <f>ETI!E126</f>
        <v>0</v>
      </c>
      <c r="Y129" s="192">
        <f>ETI!D126</f>
        <v>0</v>
      </c>
      <c r="Z129" s="214" t="e">
        <f t="shared" si="2"/>
        <v>#DIV/0!</v>
      </c>
      <c r="AA129" s="191" t="e">
        <f>ETI!E126/ETI!F126</f>
        <v>#DIV/0!</v>
      </c>
      <c r="AB129" s="192">
        <f>ETI!E126</f>
        <v>0</v>
      </c>
      <c r="AC129" s="191" t="e">
        <f>ETI!G126/ETI!E126</f>
        <v>#DIV/0!</v>
      </c>
      <c r="AD129" s="192">
        <f>ETI!K126 + ETI!L126</f>
        <v>0</v>
      </c>
      <c r="AE129" s="191" t="e">
        <f>(AD129)/ETI!F126</f>
        <v>#DIV/0!</v>
      </c>
      <c r="AI129" s="181">
        <f>ETI!E126</f>
        <v>0</v>
      </c>
      <c r="AJ129" s="86" t="e">
        <f>ETI!H126/ETI!E126</f>
        <v>#DIV/0!</v>
      </c>
    </row>
    <row r="130" spans="2:36">
      <c r="B130" s="238">
        <f>IRAG!$BZ127</f>
        <v>0</v>
      </c>
      <c r="C130" s="212"/>
      <c r="D130" s="85">
        <f>IRAG!E127</f>
        <v>0</v>
      </c>
      <c r="E130" s="238">
        <f>IRAG!$BZ127</f>
        <v>0</v>
      </c>
      <c r="F130" s="213"/>
      <c r="G130" s="191" t="e">
        <f>IRAG!E127/IRAG!D127</f>
        <v>#DIV/0!</v>
      </c>
      <c r="H130" s="238">
        <f>IRAG!$BZ127</f>
        <v>0</v>
      </c>
      <c r="I130" s="167">
        <f>IRAG!Q127</f>
        <v>0</v>
      </c>
      <c r="J130" s="167">
        <f>IRAG!R127</f>
        <v>0</v>
      </c>
      <c r="K130" s="239" t="e">
        <f>IRAG!R127/IRAG!Q127</f>
        <v>#DIV/0!</v>
      </c>
      <c r="Q130" s="238">
        <f>IRAG!$BZ127</f>
        <v>0</v>
      </c>
      <c r="R130" s="167">
        <f>IRAG!G127</f>
        <v>0</v>
      </c>
      <c r="S130" s="167" t="e">
        <f>IRAG!G127/IRAG!F127</f>
        <v>#DIV/0!</v>
      </c>
      <c r="T130" s="167">
        <f>IRAG!K127</f>
        <v>0</v>
      </c>
      <c r="U130" s="214" t="e">
        <f>IRAG!K127/IRAG!F127</f>
        <v>#DIV/0!</v>
      </c>
      <c r="V130" s="167">
        <f>IRAG!H127</f>
        <v>0</v>
      </c>
      <c r="W130" s="167" t="e">
        <f>IRAG!H127/IRAG!F127</f>
        <v>#DIV/0!</v>
      </c>
      <c r="X130" s="192">
        <f>ETI!E127</f>
        <v>0</v>
      </c>
      <c r="Y130" s="192">
        <f>ETI!D127</f>
        <v>0</v>
      </c>
      <c r="Z130" s="214" t="e">
        <f t="shared" si="2"/>
        <v>#DIV/0!</v>
      </c>
      <c r="AA130" s="191" t="e">
        <f>ETI!E127/ETI!F127</f>
        <v>#DIV/0!</v>
      </c>
      <c r="AB130" s="192">
        <f>ETI!E127</f>
        <v>0</v>
      </c>
      <c r="AC130" s="191" t="e">
        <f>ETI!G127/ETI!E127</f>
        <v>#DIV/0!</v>
      </c>
      <c r="AD130" s="192">
        <f>ETI!K127 + ETI!L127</f>
        <v>0</v>
      </c>
      <c r="AE130" s="191" t="e">
        <f>(AD130)/ETI!F127</f>
        <v>#DIV/0!</v>
      </c>
      <c r="AI130" s="181">
        <f>ETI!E127</f>
        <v>0</v>
      </c>
      <c r="AJ130" s="86" t="e">
        <f>ETI!H127/ETI!E127</f>
        <v>#DIV/0!</v>
      </c>
    </row>
    <row r="131" spans="2:36">
      <c r="B131" s="238">
        <f>IRAG!$BZ128</f>
        <v>0</v>
      </c>
      <c r="C131" s="212"/>
      <c r="D131" s="85">
        <f>IRAG!E128</f>
        <v>0</v>
      </c>
      <c r="E131" s="238">
        <f>IRAG!$BZ128</f>
        <v>0</v>
      </c>
      <c r="F131" s="213"/>
      <c r="G131" s="191" t="e">
        <f>IRAG!E128/IRAG!D128</f>
        <v>#DIV/0!</v>
      </c>
      <c r="H131" s="238">
        <f>IRAG!$BZ128</f>
        <v>0</v>
      </c>
      <c r="I131" s="167">
        <f>IRAG!Q128</f>
        <v>0</v>
      </c>
      <c r="J131" s="167">
        <f>IRAG!R128</f>
        <v>0</v>
      </c>
      <c r="K131" s="239" t="e">
        <f>IRAG!R128/IRAG!Q128</f>
        <v>#DIV/0!</v>
      </c>
      <c r="Q131" s="238">
        <f>IRAG!$BZ128</f>
        <v>0</v>
      </c>
      <c r="R131" s="167">
        <f>IRAG!G128</f>
        <v>0</v>
      </c>
      <c r="S131" s="167" t="e">
        <f>IRAG!G128/IRAG!F128</f>
        <v>#DIV/0!</v>
      </c>
      <c r="T131" s="167">
        <f>IRAG!K128</f>
        <v>0</v>
      </c>
      <c r="U131" s="214" t="e">
        <f>IRAG!K128/IRAG!F128</f>
        <v>#DIV/0!</v>
      </c>
      <c r="V131" s="167">
        <f>IRAG!H128</f>
        <v>0</v>
      </c>
      <c r="W131" s="167" t="e">
        <f>IRAG!H128/IRAG!F128</f>
        <v>#DIV/0!</v>
      </c>
      <c r="X131" s="192">
        <f>ETI!E128</f>
        <v>0</v>
      </c>
      <c r="Y131" s="192">
        <f>ETI!D128</f>
        <v>0</v>
      </c>
      <c r="Z131" s="214" t="e">
        <f t="shared" si="2"/>
        <v>#DIV/0!</v>
      </c>
      <c r="AA131" s="191" t="e">
        <f>ETI!E128/ETI!F128</f>
        <v>#DIV/0!</v>
      </c>
      <c r="AB131" s="192">
        <f>ETI!E128</f>
        <v>0</v>
      </c>
      <c r="AC131" s="191" t="e">
        <f>ETI!G128/ETI!E128</f>
        <v>#DIV/0!</v>
      </c>
      <c r="AD131" s="192">
        <f>ETI!K128 + ETI!L128</f>
        <v>0</v>
      </c>
      <c r="AE131" s="191" t="e">
        <f>(AD131)/ETI!F128</f>
        <v>#DIV/0!</v>
      </c>
      <c r="AI131" s="181">
        <f>ETI!E128</f>
        <v>0</v>
      </c>
      <c r="AJ131" s="86" t="e">
        <f>ETI!H128/ETI!E128</f>
        <v>#DIV/0!</v>
      </c>
    </row>
    <row r="132" spans="2:36">
      <c r="B132" s="238">
        <f>IRAG!$BZ129</f>
        <v>0</v>
      </c>
      <c r="C132" s="212"/>
      <c r="D132" s="85">
        <f>IRAG!E129</f>
        <v>0</v>
      </c>
      <c r="E132" s="238">
        <f>IRAG!$BZ129</f>
        <v>0</v>
      </c>
      <c r="F132" s="213"/>
      <c r="G132" s="191" t="e">
        <f>IRAG!E129/IRAG!D129</f>
        <v>#DIV/0!</v>
      </c>
      <c r="H132" s="238">
        <f>IRAG!$BZ129</f>
        <v>0</v>
      </c>
      <c r="I132" s="167">
        <f>IRAG!Q129</f>
        <v>0</v>
      </c>
      <c r="J132" s="167">
        <f>IRAG!R129</f>
        <v>0</v>
      </c>
      <c r="K132" s="239" t="e">
        <f>IRAG!R129/IRAG!Q129</f>
        <v>#DIV/0!</v>
      </c>
      <c r="Q132" s="238">
        <f>IRAG!$BZ129</f>
        <v>0</v>
      </c>
      <c r="R132" s="167">
        <f>IRAG!G129</f>
        <v>0</v>
      </c>
      <c r="S132" s="167" t="e">
        <f>IRAG!G129/IRAG!F129</f>
        <v>#DIV/0!</v>
      </c>
      <c r="T132" s="167">
        <f>IRAG!K129</f>
        <v>0</v>
      </c>
      <c r="U132" s="214" t="e">
        <f>IRAG!K129/IRAG!F129</f>
        <v>#DIV/0!</v>
      </c>
      <c r="V132" s="167">
        <f>IRAG!H129</f>
        <v>0</v>
      </c>
      <c r="W132" s="167" t="e">
        <f>IRAG!H129/IRAG!F129</f>
        <v>#DIV/0!</v>
      </c>
      <c r="X132" s="192">
        <f>ETI!E129</f>
        <v>0</v>
      </c>
      <c r="Y132" s="192">
        <f>ETI!D129</f>
        <v>0</v>
      </c>
      <c r="Z132" s="214" t="e">
        <f t="shared" si="2"/>
        <v>#DIV/0!</v>
      </c>
      <c r="AA132" s="191" t="e">
        <f>ETI!E129/ETI!F129</f>
        <v>#DIV/0!</v>
      </c>
      <c r="AB132" s="192">
        <f>ETI!E129</f>
        <v>0</v>
      </c>
      <c r="AC132" s="191" t="e">
        <f>ETI!G129/ETI!E129</f>
        <v>#DIV/0!</v>
      </c>
      <c r="AD132" s="192">
        <f>ETI!K129 + ETI!L129</f>
        <v>0</v>
      </c>
      <c r="AE132" s="191" t="e">
        <f>(AD132)/ETI!F129</f>
        <v>#DIV/0!</v>
      </c>
      <c r="AI132" s="181">
        <f>ETI!E129</f>
        <v>0</v>
      </c>
      <c r="AJ132" s="86" t="e">
        <f>ETI!H129/ETI!E129</f>
        <v>#DIV/0!</v>
      </c>
    </row>
    <row r="133" spans="2:36">
      <c r="B133" s="238">
        <f>IRAG!$BZ130</f>
        <v>0</v>
      </c>
      <c r="C133" s="212"/>
      <c r="D133" s="85">
        <f>IRAG!E130</f>
        <v>0</v>
      </c>
      <c r="E133" s="238">
        <f>IRAG!$BZ130</f>
        <v>0</v>
      </c>
      <c r="F133" s="213"/>
      <c r="G133" s="191" t="e">
        <f>IRAG!E130/IRAG!D130</f>
        <v>#DIV/0!</v>
      </c>
      <c r="H133" s="238">
        <f>IRAG!$BZ130</f>
        <v>0</v>
      </c>
      <c r="I133" s="167">
        <f>IRAG!Q130</f>
        <v>0</v>
      </c>
      <c r="J133" s="167">
        <f>IRAG!R130</f>
        <v>0</v>
      </c>
      <c r="K133" s="239" t="e">
        <f>IRAG!R130/IRAG!Q130</f>
        <v>#DIV/0!</v>
      </c>
      <c r="Q133" s="238">
        <f>IRAG!$BZ130</f>
        <v>0</v>
      </c>
      <c r="R133" s="167">
        <f>IRAG!G130</f>
        <v>0</v>
      </c>
      <c r="S133" s="167" t="e">
        <f>IRAG!G130/IRAG!F130</f>
        <v>#DIV/0!</v>
      </c>
      <c r="T133" s="167">
        <f>IRAG!K130</f>
        <v>0</v>
      </c>
      <c r="U133" s="214" t="e">
        <f>IRAG!K130/IRAG!F130</f>
        <v>#DIV/0!</v>
      </c>
      <c r="V133" s="167">
        <f>IRAG!H130</f>
        <v>0</v>
      </c>
      <c r="W133" s="167" t="e">
        <f>IRAG!H130/IRAG!F130</f>
        <v>#DIV/0!</v>
      </c>
      <c r="X133" s="192">
        <f>ETI!E130</f>
        <v>0</v>
      </c>
      <c r="Y133" s="192">
        <f>ETI!D130</f>
        <v>0</v>
      </c>
      <c r="Z133" s="214" t="e">
        <f t="shared" si="2"/>
        <v>#DIV/0!</v>
      </c>
      <c r="AA133" s="191" t="e">
        <f>ETI!E130/ETI!F130</f>
        <v>#DIV/0!</v>
      </c>
      <c r="AB133" s="192">
        <f>ETI!E130</f>
        <v>0</v>
      </c>
      <c r="AC133" s="191" t="e">
        <f>ETI!G130/ETI!E130</f>
        <v>#DIV/0!</v>
      </c>
      <c r="AD133" s="192">
        <f>ETI!K130 + ETI!L130</f>
        <v>0</v>
      </c>
      <c r="AE133" s="191" t="e">
        <f>(AD133)/ETI!F130</f>
        <v>#DIV/0!</v>
      </c>
      <c r="AI133" s="181">
        <f>ETI!E130</f>
        <v>0</v>
      </c>
      <c r="AJ133" s="86" t="e">
        <f>ETI!H130/ETI!E130</f>
        <v>#DIV/0!</v>
      </c>
    </row>
    <row r="134" spans="2:36">
      <c r="B134" s="238">
        <f>IRAG!$BZ131</f>
        <v>0</v>
      </c>
      <c r="C134" s="212"/>
      <c r="D134" s="85">
        <f>IRAG!E131</f>
        <v>0</v>
      </c>
      <c r="E134" s="238">
        <f>IRAG!$BZ131</f>
        <v>0</v>
      </c>
      <c r="F134" s="213"/>
      <c r="G134" s="191" t="e">
        <f>IRAG!E131/IRAG!D131</f>
        <v>#DIV/0!</v>
      </c>
      <c r="H134" s="238">
        <f>IRAG!$BZ131</f>
        <v>0</v>
      </c>
      <c r="I134" s="167">
        <f>IRAG!Q131</f>
        <v>0</v>
      </c>
      <c r="J134" s="167">
        <f>IRAG!R131</f>
        <v>0</v>
      </c>
      <c r="K134" s="239" t="e">
        <f>IRAG!R131/IRAG!Q131</f>
        <v>#DIV/0!</v>
      </c>
      <c r="Q134" s="238">
        <f>IRAG!$BZ131</f>
        <v>0</v>
      </c>
      <c r="R134" s="167">
        <f>IRAG!G131</f>
        <v>0</v>
      </c>
      <c r="S134" s="167" t="e">
        <f>IRAG!G131/IRAG!F131</f>
        <v>#DIV/0!</v>
      </c>
      <c r="T134" s="167">
        <f>IRAG!K131</f>
        <v>0</v>
      </c>
      <c r="U134" s="214" t="e">
        <f>IRAG!K131/IRAG!F131</f>
        <v>#DIV/0!</v>
      </c>
      <c r="V134" s="167">
        <f>IRAG!H131</f>
        <v>0</v>
      </c>
      <c r="W134" s="167" t="e">
        <f>IRAG!H131/IRAG!F131</f>
        <v>#DIV/0!</v>
      </c>
      <c r="X134" s="192">
        <f>ETI!E131</f>
        <v>0</v>
      </c>
      <c r="Y134" s="192">
        <f>ETI!D131</f>
        <v>0</v>
      </c>
      <c r="Z134" s="214" t="e">
        <f t="shared" si="2"/>
        <v>#DIV/0!</v>
      </c>
      <c r="AA134" s="191" t="e">
        <f>ETI!E131/ETI!F131</f>
        <v>#DIV/0!</v>
      </c>
      <c r="AB134" s="192">
        <f>ETI!E131</f>
        <v>0</v>
      </c>
      <c r="AC134" s="191" t="e">
        <f>ETI!G131/ETI!E131</f>
        <v>#DIV/0!</v>
      </c>
      <c r="AD134" s="192">
        <f>ETI!K131 + ETI!L131</f>
        <v>0</v>
      </c>
      <c r="AE134" s="191" t="e">
        <f>(AD134)/ETI!F131</f>
        <v>#DIV/0!</v>
      </c>
      <c r="AI134" s="181">
        <f>ETI!E131</f>
        <v>0</v>
      </c>
      <c r="AJ134" s="86" t="e">
        <f>ETI!H131/ETI!E131</f>
        <v>#DIV/0!</v>
      </c>
    </row>
    <row r="135" spans="2:36">
      <c r="B135" s="238">
        <f>IRAG!$BZ132</f>
        <v>0</v>
      </c>
      <c r="C135" s="212"/>
      <c r="D135" s="85">
        <f>IRAG!E132</f>
        <v>0</v>
      </c>
      <c r="E135" s="238">
        <f>IRAG!$BZ132</f>
        <v>0</v>
      </c>
      <c r="F135" s="213"/>
      <c r="G135" s="191" t="e">
        <f>IRAG!E132/IRAG!D132</f>
        <v>#DIV/0!</v>
      </c>
      <c r="H135" s="238">
        <f>IRAG!$BZ132</f>
        <v>0</v>
      </c>
      <c r="I135" s="167">
        <f>IRAG!Q132</f>
        <v>0</v>
      </c>
      <c r="J135" s="167">
        <f>IRAG!R132</f>
        <v>0</v>
      </c>
      <c r="K135" s="239" t="e">
        <f>IRAG!R132/IRAG!Q132</f>
        <v>#DIV/0!</v>
      </c>
      <c r="Q135" s="238">
        <f>IRAG!$BZ132</f>
        <v>0</v>
      </c>
      <c r="R135" s="167">
        <f>IRAG!G132</f>
        <v>0</v>
      </c>
      <c r="S135" s="167" t="e">
        <f>IRAG!G132/IRAG!F132</f>
        <v>#DIV/0!</v>
      </c>
      <c r="T135" s="167">
        <f>IRAG!K132</f>
        <v>0</v>
      </c>
      <c r="U135" s="214" t="e">
        <f>IRAG!K132/IRAG!F132</f>
        <v>#DIV/0!</v>
      </c>
      <c r="V135" s="167">
        <f>IRAG!H132</f>
        <v>0</v>
      </c>
      <c r="W135" s="167" t="e">
        <f>IRAG!H132/IRAG!F132</f>
        <v>#DIV/0!</v>
      </c>
      <c r="X135" s="192">
        <f>ETI!E132</f>
        <v>0</v>
      </c>
      <c r="Y135" s="192">
        <f>ETI!D132</f>
        <v>0</v>
      </c>
      <c r="Z135" s="214" t="e">
        <f t="shared" si="2"/>
        <v>#DIV/0!</v>
      </c>
      <c r="AA135" s="191" t="e">
        <f>ETI!E132/ETI!F132</f>
        <v>#DIV/0!</v>
      </c>
      <c r="AB135" s="192">
        <f>ETI!E132</f>
        <v>0</v>
      </c>
      <c r="AC135" s="191" t="e">
        <f>ETI!G132/ETI!E132</f>
        <v>#DIV/0!</v>
      </c>
      <c r="AD135" s="192">
        <f>ETI!K132 + ETI!L132</f>
        <v>0</v>
      </c>
      <c r="AE135" s="191" t="e">
        <f>(AD135)/ETI!F132</f>
        <v>#DIV/0!</v>
      </c>
      <c r="AI135" s="181">
        <f>ETI!E132</f>
        <v>0</v>
      </c>
      <c r="AJ135" s="86" t="e">
        <f>ETI!H132/ETI!E132</f>
        <v>#DIV/0!</v>
      </c>
    </row>
    <row r="136" spans="2:36">
      <c r="B136" s="238">
        <f>IRAG!$BZ133</f>
        <v>0</v>
      </c>
      <c r="C136" s="212"/>
      <c r="D136" s="85">
        <f>IRAG!E133</f>
        <v>0</v>
      </c>
      <c r="E136" s="238">
        <f>IRAG!$BZ133</f>
        <v>0</v>
      </c>
      <c r="F136" s="213"/>
      <c r="G136" s="191" t="e">
        <f>IRAG!E133/IRAG!D133</f>
        <v>#DIV/0!</v>
      </c>
      <c r="H136" s="238">
        <f>IRAG!$BZ133</f>
        <v>0</v>
      </c>
      <c r="I136" s="167">
        <f>IRAG!Q133</f>
        <v>0</v>
      </c>
      <c r="J136" s="167">
        <f>IRAG!R133</f>
        <v>0</v>
      </c>
      <c r="K136" s="239" t="e">
        <f>IRAG!R133/IRAG!Q133</f>
        <v>#DIV/0!</v>
      </c>
      <c r="Q136" s="238">
        <f>IRAG!$BZ133</f>
        <v>0</v>
      </c>
      <c r="R136" s="167">
        <f>IRAG!G133</f>
        <v>0</v>
      </c>
      <c r="S136" s="167" t="e">
        <f>IRAG!G133/IRAG!F133</f>
        <v>#DIV/0!</v>
      </c>
      <c r="T136" s="167">
        <f>IRAG!K133</f>
        <v>0</v>
      </c>
      <c r="U136" s="214" t="e">
        <f>IRAG!K133/IRAG!F133</f>
        <v>#DIV/0!</v>
      </c>
      <c r="V136" s="167">
        <f>IRAG!H133</f>
        <v>0</v>
      </c>
      <c r="W136" s="167" t="e">
        <f>IRAG!H133/IRAG!F133</f>
        <v>#DIV/0!</v>
      </c>
      <c r="X136" s="192">
        <f>ETI!E133</f>
        <v>0</v>
      </c>
      <c r="Y136" s="192">
        <f>ETI!D133</f>
        <v>0</v>
      </c>
      <c r="Z136" s="214" t="e">
        <f t="shared" si="2"/>
        <v>#DIV/0!</v>
      </c>
      <c r="AA136" s="191" t="e">
        <f>ETI!E133/ETI!F133</f>
        <v>#DIV/0!</v>
      </c>
      <c r="AB136" s="192">
        <f>ETI!E133</f>
        <v>0</v>
      </c>
      <c r="AC136" s="191" t="e">
        <f>ETI!G133/ETI!E133</f>
        <v>#DIV/0!</v>
      </c>
      <c r="AD136" s="192">
        <f>ETI!K133 + ETI!L133</f>
        <v>0</v>
      </c>
      <c r="AE136" s="191" t="e">
        <f>(AD136)/ETI!F133</f>
        <v>#DIV/0!</v>
      </c>
      <c r="AI136" s="181">
        <f>ETI!E133</f>
        <v>0</v>
      </c>
      <c r="AJ136" s="86" t="e">
        <f>ETI!H133/ETI!E133</f>
        <v>#DIV/0!</v>
      </c>
    </row>
    <row r="137" spans="2:36">
      <c r="B137" s="238">
        <f>IRAG!$BZ134</f>
        <v>0</v>
      </c>
      <c r="C137" s="212"/>
      <c r="D137" s="85">
        <f>IRAG!E134</f>
        <v>0</v>
      </c>
      <c r="E137" s="238">
        <f>IRAG!$BZ134</f>
        <v>0</v>
      </c>
      <c r="F137" s="213"/>
      <c r="G137" s="191" t="e">
        <f>IRAG!E134/IRAG!D134</f>
        <v>#DIV/0!</v>
      </c>
      <c r="H137" s="238">
        <f>IRAG!$BZ134</f>
        <v>0</v>
      </c>
      <c r="I137" s="167">
        <f>IRAG!Q134</f>
        <v>0</v>
      </c>
      <c r="J137" s="167">
        <f>IRAG!R134</f>
        <v>0</v>
      </c>
      <c r="K137" s="239" t="e">
        <f>IRAG!R134/IRAG!Q134</f>
        <v>#DIV/0!</v>
      </c>
      <c r="Q137" s="238">
        <f>IRAG!$BZ134</f>
        <v>0</v>
      </c>
      <c r="R137" s="167">
        <f>IRAG!G134</f>
        <v>0</v>
      </c>
      <c r="S137" s="167" t="e">
        <f>IRAG!G134/IRAG!F134</f>
        <v>#DIV/0!</v>
      </c>
      <c r="T137" s="167">
        <f>IRAG!K134</f>
        <v>0</v>
      </c>
      <c r="U137" s="214" t="e">
        <f>IRAG!K134/IRAG!F134</f>
        <v>#DIV/0!</v>
      </c>
      <c r="V137" s="167">
        <f>IRAG!H134</f>
        <v>0</v>
      </c>
      <c r="W137" s="167" t="e">
        <f>IRAG!H134/IRAG!F134</f>
        <v>#DIV/0!</v>
      </c>
      <c r="X137" s="192">
        <f>ETI!E134</f>
        <v>0</v>
      </c>
      <c r="Y137" s="192">
        <f>ETI!D134</f>
        <v>0</v>
      </c>
      <c r="Z137" s="214" t="e">
        <f t="shared" si="2"/>
        <v>#DIV/0!</v>
      </c>
      <c r="AA137" s="191" t="e">
        <f>ETI!E134/ETI!F134</f>
        <v>#DIV/0!</v>
      </c>
      <c r="AB137" s="192">
        <f>ETI!E134</f>
        <v>0</v>
      </c>
      <c r="AC137" s="191" t="e">
        <f>ETI!G134/ETI!E134</f>
        <v>#DIV/0!</v>
      </c>
      <c r="AD137" s="192">
        <f>ETI!K134 + ETI!L134</f>
        <v>0</v>
      </c>
      <c r="AE137" s="191" t="e">
        <f>(AD137)/ETI!F134</f>
        <v>#DIV/0!</v>
      </c>
      <c r="AI137" s="181">
        <f>ETI!E134</f>
        <v>0</v>
      </c>
      <c r="AJ137" s="86" t="e">
        <f>ETI!H134/ETI!E134</f>
        <v>#DIV/0!</v>
      </c>
    </row>
    <row r="138" spans="2:36">
      <c r="B138" s="238">
        <f>IRAG!$BZ135</f>
        <v>0</v>
      </c>
      <c r="C138" s="212"/>
      <c r="D138" s="85">
        <f>IRAG!E135</f>
        <v>0</v>
      </c>
      <c r="E138" s="238">
        <f>IRAG!$BZ135</f>
        <v>0</v>
      </c>
      <c r="F138" s="213"/>
      <c r="G138" s="191" t="e">
        <f>IRAG!E135/IRAG!D135</f>
        <v>#DIV/0!</v>
      </c>
      <c r="H138" s="238">
        <f>IRAG!$BZ135</f>
        <v>0</v>
      </c>
      <c r="I138" s="167">
        <f>IRAG!Q135</f>
        <v>0</v>
      </c>
      <c r="J138" s="167">
        <f>IRAG!R135</f>
        <v>0</v>
      </c>
      <c r="K138" s="239" t="e">
        <f>IRAG!R135/IRAG!Q135</f>
        <v>#DIV/0!</v>
      </c>
      <c r="Q138" s="238">
        <f>IRAG!$BZ135</f>
        <v>0</v>
      </c>
      <c r="R138" s="167">
        <f>IRAG!G135</f>
        <v>0</v>
      </c>
      <c r="S138" s="167" t="e">
        <f>IRAG!G135/IRAG!F135</f>
        <v>#DIV/0!</v>
      </c>
      <c r="T138" s="167">
        <f>IRAG!K135</f>
        <v>0</v>
      </c>
      <c r="U138" s="214" t="e">
        <f>IRAG!K135/IRAG!F135</f>
        <v>#DIV/0!</v>
      </c>
      <c r="V138" s="167">
        <f>IRAG!H135</f>
        <v>0</v>
      </c>
      <c r="W138" s="167" t="e">
        <f>IRAG!H135/IRAG!F135</f>
        <v>#DIV/0!</v>
      </c>
      <c r="X138" s="192">
        <f>ETI!E135</f>
        <v>0</v>
      </c>
      <c r="Y138" s="192">
        <f>ETI!D135</f>
        <v>0</v>
      </c>
      <c r="Z138" s="214" t="e">
        <f t="shared" si="2"/>
        <v>#DIV/0!</v>
      </c>
      <c r="AA138" s="191" t="e">
        <f>ETI!E135/ETI!F135</f>
        <v>#DIV/0!</v>
      </c>
      <c r="AB138" s="192">
        <f>ETI!E135</f>
        <v>0</v>
      </c>
      <c r="AC138" s="191" t="e">
        <f>ETI!G135/ETI!E135</f>
        <v>#DIV/0!</v>
      </c>
      <c r="AD138" s="192">
        <f>ETI!K135 + ETI!L135</f>
        <v>0</v>
      </c>
      <c r="AE138" s="191" t="e">
        <f>(AD138)/ETI!F135</f>
        <v>#DIV/0!</v>
      </c>
      <c r="AI138" s="181">
        <f>ETI!E135</f>
        <v>0</v>
      </c>
      <c r="AJ138" s="86" t="e">
        <f>ETI!H135/ETI!E135</f>
        <v>#DIV/0!</v>
      </c>
    </row>
    <row r="139" spans="2:36">
      <c r="B139" s="238">
        <f>IRAG!$BZ136</f>
        <v>0</v>
      </c>
      <c r="C139" s="212"/>
      <c r="D139" s="85">
        <f>IRAG!E136</f>
        <v>0</v>
      </c>
      <c r="E139" s="238">
        <f>IRAG!$BZ136</f>
        <v>0</v>
      </c>
      <c r="F139" s="213"/>
      <c r="G139" s="191" t="e">
        <f>IRAG!E136/IRAG!D136</f>
        <v>#DIV/0!</v>
      </c>
      <c r="H139" s="238">
        <f>IRAG!$BZ136</f>
        <v>0</v>
      </c>
      <c r="I139" s="167">
        <f>IRAG!Q136</f>
        <v>0</v>
      </c>
      <c r="J139" s="167">
        <f>IRAG!R136</f>
        <v>0</v>
      </c>
      <c r="K139" s="239" t="e">
        <f>IRAG!R136/IRAG!Q136</f>
        <v>#DIV/0!</v>
      </c>
      <c r="Q139" s="238">
        <f>IRAG!$BZ136</f>
        <v>0</v>
      </c>
      <c r="R139" s="167">
        <f>IRAG!G136</f>
        <v>0</v>
      </c>
      <c r="S139" s="167" t="e">
        <f>IRAG!G136/IRAG!F136</f>
        <v>#DIV/0!</v>
      </c>
      <c r="T139" s="167">
        <f>IRAG!K136</f>
        <v>0</v>
      </c>
      <c r="U139" s="214" t="e">
        <f>IRAG!K136/IRAG!F136</f>
        <v>#DIV/0!</v>
      </c>
      <c r="V139" s="167">
        <f>IRAG!H136</f>
        <v>0</v>
      </c>
      <c r="W139" s="167" t="e">
        <f>IRAG!H136/IRAG!F136</f>
        <v>#DIV/0!</v>
      </c>
      <c r="X139" s="192">
        <f>ETI!E136</f>
        <v>0</v>
      </c>
      <c r="Y139" s="192">
        <f>ETI!D136</f>
        <v>0</v>
      </c>
      <c r="Z139" s="214" t="e">
        <f t="shared" si="2"/>
        <v>#DIV/0!</v>
      </c>
      <c r="AA139" s="191" t="e">
        <f>ETI!E136/ETI!F136</f>
        <v>#DIV/0!</v>
      </c>
      <c r="AB139" s="192">
        <f>ETI!E136</f>
        <v>0</v>
      </c>
      <c r="AC139" s="191" t="e">
        <f>ETI!G136/ETI!E136</f>
        <v>#DIV/0!</v>
      </c>
      <c r="AD139" s="192">
        <f>ETI!K136 + ETI!L136</f>
        <v>0</v>
      </c>
      <c r="AE139" s="191" t="e">
        <f>(AD139)/ETI!F136</f>
        <v>#DIV/0!</v>
      </c>
      <c r="AI139" s="181">
        <f>ETI!E136</f>
        <v>0</v>
      </c>
      <c r="AJ139" s="86" t="e">
        <f>ETI!H136/ETI!E136</f>
        <v>#DIV/0!</v>
      </c>
    </row>
    <row r="140" spans="2:36">
      <c r="B140" s="238">
        <f>IRAG!$BZ137</f>
        <v>0</v>
      </c>
      <c r="C140" s="212"/>
      <c r="D140" s="85">
        <f>IRAG!E137</f>
        <v>0</v>
      </c>
      <c r="E140" s="238">
        <f>IRAG!$BZ137</f>
        <v>0</v>
      </c>
      <c r="F140" s="213"/>
      <c r="G140" s="191" t="e">
        <f>IRAG!E137/IRAG!D137</f>
        <v>#DIV/0!</v>
      </c>
      <c r="H140" s="238">
        <f>IRAG!$BZ137</f>
        <v>0</v>
      </c>
      <c r="I140" s="167">
        <f>IRAG!Q137</f>
        <v>0</v>
      </c>
      <c r="J140" s="167">
        <f>IRAG!R137</f>
        <v>0</v>
      </c>
      <c r="K140" s="239" t="e">
        <f>IRAG!R137/IRAG!Q137</f>
        <v>#DIV/0!</v>
      </c>
      <c r="Q140" s="238">
        <f>IRAG!$BZ137</f>
        <v>0</v>
      </c>
      <c r="R140" s="167">
        <f>IRAG!G137</f>
        <v>0</v>
      </c>
      <c r="S140" s="167" t="e">
        <f>IRAG!G137/IRAG!F137</f>
        <v>#DIV/0!</v>
      </c>
      <c r="T140" s="167">
        <f>IRAG!K137</f>
        <v>0</v>
      </c>
      <c r="U140" s="214" t="e">
        <f>IRAG!K137/IRAG!F137</f>
        <v>#DIV/0!</v>
      </c>
      <c r="V140" s="167">
        <f>IRAG!H137</f>
        <v>0</v>
      </c>
      <c r="W140" s="167" t="e">
        <f>IRAG!H137/IRAG!F137</f>
        <v>#DIV/0!</v>
      </c>
      <c r="X140" s="192">
        <f>ETI!E137</f>
        <v>0</v>
      </c>
      <c r="Y140" s="192">
        <f>ETI!D137</f>
        <v>0</v>
      </c>
      <c r="Z140" s="214" t="e">
        <f t="shared" si="2"/>
        <v>#DIV/0!</v>
      </c>
      <c r="AA140" s="191" t="e">
        <f>ETI!E137/ETI!F137</f>
        <v>#DIV/0!</v>
      </c>
      <c r="AB140" s="192">
        <f>ETI!E137</f>
        <v>0</v>
      </c>
      <c r="AC140" s="191" t="e">
        <f>ETI!G137/ETI!E137</f>
        <v>#DIV/0!</v>
      </c>
      <c r="AD140" s="192">
        <f>ETI!K137 + ETI!L137</f>
        <v>0</v>
      </c>
      <c r="AE140" s="191" t="e">
        <f>(AD140)/ETI!F137</f>
        <v>#DIV/0!</v>
      </c>
      <c r="AI140" s="181">
        <f>ETI!E137</f>
        <v>0</v>
      </c>
      <c r="AJ140" s="86" t="e">
        <f>ETI!H137/ETI!E137</f>
        <v>#DIV/0!</v>
      </c>
    </row>
    <row r="141" spans="2:36">
      <c r="B141" s="238">
        <f>IRAG!$BZ138</f>
        <v>0</v>
      </c>
      <c r="C141" s="212"/>
      <c r="D141" s="85">
        <f>IRAG!E138</f>
        <v>0</v>
      </c>
      <c r="E141" s="238">
        <f>IRAG!$BZ138</f>
        <v>0</v>
      </c>
      <c r="F141" s="213"/>
      <c r="G141" s="191" t="e">
        <f>IRAG!E138/IRAG!D138</f>
        <v>#DIV/0!</v>
      </c>
      <c r="H141" s="238">
        <f>IRAG!$BZ138</f>
        <v>0</v>
      </c>
      <c r="I141" s="167">
        <f>IRAG!Q138</f>
        <v>0</v>
      </c>
      <c r="J141" s="167">
        <f>IRAG!R138</f>
        <v>0</v>
      </c>
      <c r="K141" s="239" t="e">
        <f>IRAG!R138/IRAG!Q138</f>
        <v>#DIV/0!</v>
      </c>
      <c r="Q141" s="238">
        <f>IRAG!$BZ138</f>
        <v>0</v>
      </c>
      <c r="R141" s="167">
        <f>IRAG!G138</f>
        <v>0</v>
      </c>
      <c r="S141" s="167" t="e">
        <f>IRAG!G138/IRAG!F138</f>
        <v>#DIV/0!</v>
      </c>
      <c r="T141" s="167">
        <f>IRAG!K138</f>
        <v>0</v>
      </c>
      <c r="U141" s="214" t="e">
        <f>IRAG!K138/IRAG!F138</f>
        <v>#DIV/0!</v>
      </c>
      <c r="V141" s="167">
        <f>IRAG!H138</f>
        <v>0</v>
      </c>
      <c r="W141" s="167" t="e">
        <f>IRAG!H138/IRAG!F138</f>
        <v>#DIV/0!</v>
      </c>
      <c r="X141" s="192">
        <f>ETI!E138</f>
        <v>0</v>
      </c>
      <c r="Y141" s="192">
        <f>ETI!D138</f>
        <v>0</v>
      </c>
      <c r="Z141" s="214" t="e">
        <f t="shared" si="2"/>
        <v>#DIV/0!</v>
      </c>
      <c r="AA141" s="191" t="e">
        <f>ETI!E138/ETI!F138</f>
        <v>#DIV/0!</v>
      </c>
      <c r="AB141" s="192">
        <f>ETI!E138</f>
        <v>0</v>
      </c>
      <c r="AC141" s="191" t="e">
        <f>ETI!G138/ETI!E138</f>
        <v>#DIV/0!</v>
      </c>
      <c r="AD141" s="192">
        <f>ETI!K138 + ETI!L138</f>
        <v>0</v>
      </c>
      <c r="AE141" s="191" t="e">
        <f>(AD141)/ETI!F138</f>
        <v>#DIV/0!</v>
      </c>
      <c r="AI141" s="181">
        <f>ETI!E138</f>
        <v>0</v>
      </c>
      <c r="AJ141" s="86" t="e">
        <f>ETI!H138/ETI!E138</f>
        <v>#DIV/0!</v>
      </c>
    </row>
    <row r="142" spans="2:36">
      <c r="B142" s="238">
        <f>IRAG!$BZ139</f>
        <v>0</v>
      </c>
      <c r="C142" s="212"/>
      <c r="D142" s="85">
        <f>IRAG!E139</f>
        <v>0</v>
      </c>
      <c r="E142" s="238">
        <f>IRAG!$BZ139</f>
        <v>0</v>
      </c>
      <c r="F142" s="213"/>
      <c r="G142" s="191" t="e">
        <f>IRAG!E139/IRAG!D139</f>
        <v>#DIV/0!</v>
      </c>
      <c r="H142" s="238">
        <f>IRAG!$BZ139</f>
        <v>0</v>
      </c>
      <c r="I142" s="167">
        <f>IRAG!Q139</f>
        <v>0</v>
      </c>
      <c r="J142" s="167">
        <f>IRAG!R139</f>
        <v>0</v>
      </c>
      <c r="K142" s="239" t="e">
        <f>IRAG!R139/IRAG!Q139</f>
        <v>#DIV/0!</v>
      </c>
      <c r="Q142" s="238">
        <f>IRAG!$BZ139</f>
        <v>0</v>
      </c>
      <c r="R142" s="167">
        <f>IRAG!G139</f>
        <v>0</v>
      </c>
      <c r="S142" s="167" t="e">
        <f>IRAG!G139/IRAG!F139</f>
        <v>#DIV/0!</v>
      </c>
      <c r="T142" s="167">
        <f>IRAG!K139</f>
        <v>0</v>
      </c>
      <c r="U142" s="214" t="e">
        <f>IRAG!K139/IRAG!F139</f>
        <v>#DIV/0!</v>
      </c>
      <c r="V142" s="167">
        <f>IRAG!H139</f>
        <v>0</v>
      </c>
      <c r="W142" s="167" t="e">
        <f>IRAG!H139/IRAG!F139</f>
        <v>#DIV/0!</v>
      </c>
      <c r="X142" s="192">
        <f>ETI!E139</f>
        <v>0</v>
      </c>
      <c r="Y142" s="192">
        <f>ETI!D139</f>
        <v>0</v>
      </c>
      <c r="Z142" s="214" t="e">
        <f t="shared" si="2"/>
        <v>#DIV/0!</v>
      </c>
      <c r="AA142" s="191" t="e">
        <f>ETI!E139/ETI!F139</f>
        <v>#DIV/0!</v>
      </c>
      <c r="AB142" s="192">
        <f>ETI!E139</f>
        <v>0</v>
      </c>
      <c r="AC142" s="191" t="e">
        <f>ETI!G139/ETI!E139</f>
        <v>#DIV/0!</v>
      </c>
      <c r="AD142" s="192">
        <f>ETI!K139 + ETI!L139</f>
        <v>0</v>
      </c>
      <c r="AE142" s="191" t="e">
        <f>(AD142)/ETI!F139</f>
        <v>#DIV/0!</v>
      </c>
      <c r="AI142" s="181">
        <f>ETI!E139</f>
        <v>0</v>
      </c>
      <c r="AJ142" s="86" t="e">
        <f>ETI!H139/ETI!E139</f>
        <v>#DIV/0!</v>
      </c>
    </row>
    <row r="143" spans="2:36">
      <c r="B143" s="238">
        <f>IRAG!$BZ140</f>
        <v>0</v>
      </c>
      <c r="C143" s="212"/>
      <c r="D143" s="85">
        <f>IRAG!E140</f>
        <v>0</v>
      </c>
      <c r="E143" s="238">
        <f>IRAG!$BZ140</f>
        <v>0</v>
      </c>
      <c r="F143" s="213"/>
      <c r="G143" s="191" t="e">
        <f>IRAG!E140/IRAG!D140</f>
        <v>#DIV/0!</v>
      </c>
      <c r="H143" s="238">
        <f>IRAG!$BZ140</f>
        <v>0</v>
      </c>
      <c r="I143" s="167">
        <f>IRAG!Q140</f>
        <v>0</v>
      </c>
      <c r="J143" s="167">
        <f>IRAG!R140</f>
        <v>0</v>
      </c>
      <c r="K143" s="239" t="e">
        <f>IRAG!R140/IRAG!Q140</f>
        <v>#DIV/0!</v>
      </c>
      <c r="Q143" s="238">
        <f>IRAG!$BZ140</f>
        <v>0</v>
      </c>
      <c r="R143" s="167">
        <f>IRAG!G140</f>
        <v>0</v>
      </c>
      <c r="S143" s="167" t="e">
        <f>IRAG!G140/IRAG!F140</f>
        <v>#DIV/0!</v>
      </c>
      <c r="T143" s="167">
        <f>IRAG!K140</f>
        <v>0</v>
      </c>
      <c r="U143" s="214" t="e">
        <f>IRAG!K140/IRAG!F140</f>
        <v>#DIV/0!</v>
      </c>
      <c r="V143" s="167">
        <f>IRAG!H140</f>
        <v>0</v>
      </c>
      <c r="W143" s="167" t="e">
        <f>IRAG!H140/IRAG!F140</f>
        <v>#DIV/0!</v>
      </c>
      <c r="X143" s="192">
        <f>ETI!E140</f>
        <v>0</v>
      </c>
      <c r="Y143" s="192">
        <f>ETI!D140</f>
        <v>0</v>
      </c>
      <c r="Z143" s="214" t="e">
        <f t="shared" si="2"/>
        <v>#DIV/0!</v>
      </c>
      <c r="AA143" s="191" t="e">
        <f>ETI!E140/ETI!F140</f>
        <v>#DIV/0!</v>
      </c>
      <c r="AB143" s="192">
        <f>ETI!E140</f>
        <v>0</v>
      </c>
      <c r="AC143" s="191" t="e">
        <f>ETI!G140/ETI!E140</f>
        <v>#DIV/0!</v>
      </c>
      <c r="AD143" s="192">
        <f>ETI!K140 + ETI!L140</f>
        <v>0</v>
      </c>
      <c r="AE143" s="191" t="e">
        <f>(AD143)/ETI!F140</f>
        <v>#DIV/0!</v>
      </c>
      <c r="AI143" s="181">
        <f>ETI!E140</f>
        <v>0</v>
      </c>
      <c r="AJ143" s="86" t="e">
        <f>ETI!H140/ETI!E140</f>
        <v>#DIV/0!</v>
      </c>
    </row>
    <row r="144" spans="2:36">
      <c r="B144" s="238">
        <f>IRAG!$BZ141</f>
        <v>0</v>
      </c>
      <c r="C144" s="212"/>
      <c r="D144" s="85">
        <f>IRAG!E141</f>
        <v>0</v>
      </c>
      <c r="E144" s="238">
        <f>IRAG!$BZ141</f>
        <v>0</v>
      </c>
      <c r="F144" s="213"/>
      <c r="G144" s="191" t="e">
        <f>IRAG!E141/IRAG!D141</f>
        <v>#DIV/0!</v>
      </c>
      <c r="H144" s="238">
        <f>IRAG!$BZ141</f>
        <v>0</v>
      </c>
      <c r="I144" s="167">
        <f>IRAG!Q141</f>
        <v>0</v>
      </c>
      <c r="J144" s="167">
        <f>IRAG!R141</f>
        <v>0</v>
      </c>
      <c r="K144" s="239" t="e">
        <f>IRAG!R141/IRAG!Q141</f>
        <v>#DIV/0!</v>
      </c>
      <c r="Q144" s="238">
        <f>IRAG!$BZ141</f>
        <v>0</v>
      </c>
      <c r="R144" s="167">
        <f>IRAG!G141</f>
        <v>0</v>
      </c>
      <c r="S144" s="167" t="e">
        <f>IRAG!G141/IRAG!F141</f>
        <v>#DIV/0!</v>
      </c>
      <c r="T144" s="167">
        <f>IRAG!K141</f>
        <v>0</v>
      </c>
      <c r="U144" s="214" t="e">
        <f>IRAG!K141/IRAG!F141</f>
        <v>#DIV/0!</v>
      </c>
      <c r="V144" s="167">
        <f>IRAG!H141</f>
        <v>0</v>
      </c>
      <c r="W144" s="167" t="e">
        <f>IRAG!H141/IRAG!F141</f>
        <v>#DIV/0!</v>
      </c>
      <c r="X144" s="192">
        <f>ETI!E141</f>
        <v>0</v>
      </c>
      <c r="Y144" s="192">
        <f>ETI!D141</f>
        <v>0</v>
      </c>
      <c r="Z144" s="214" t="e">
        <f t="shared" si="2"/>
        <v>#DIV/0!</v>
      </c>
      <c r="AA144" s="191" t="e">
        <f>ETI!E141/ETI!F141</f>
        <v>#DIV/0!</v>
      </c>
      <c r="AB144" s="192">
        <f>ETI!E141</f>
        <v>0</v>
      </c>
      <c r="AC144" s="191" t="e">
        <f>ETI!G141/ETI!E141</f>
        <v>#DIV/0!</v>
      </c>
      <c r="AD144" s="192">
        <f>ETI!K141 + ETI!L141</f>
        <v>0</v>
      </c>
      <c r="AE144" s="191" t="e">
        <f>(AD144)/ETI!F141</f>
        <v>#DIV/0!</v>
      </c>
      <c r="AI144" s="181">
        <f>ETI!E141</f>
        <v>0</v>
      </c>
      <c r="AJ144" s="86" t="e">
        <f>ETI!H141/ETI!E141</f>
        <v>#DIV/0!</v>
      </c>
    </row>
    <row r="145" spans="2:36">
      <c r="B145" s="238">
        <f>IRAG!$BZ142</f>
        <v>0</v>
      </c>
      <c r="C145" s="212"/>
      <c r="D145" s="85">
        <f>IRAG!E142</f>
        <v>0</v>
      </c>
      <c r="E145" s="238">
        <f>IRAG!$BZ142</f>
        <v>0</v>
      </c>
      <c r="F145" s="213"/>
      <c r="G145" s="191" t="e">
        <f>IRAG!E142/IRAG!D142</f>
        <v>#DIV/0!</v>
      </c>
      <c r="H145" s="238">
        <f>IRAG!$BZ142</f>
        <v>0</v>
      </c>
      <c r="I145" s="167">
        <f>IRAG!Q142</f>
        <v>0</v>
      </c>
      <c r="J145" s="167">
        <f>IRAG!R142</f>
        <v>0</v>
      </c>
      <c r="K145" s="239" t="e">
        <f>IRAG!R142/IRAG!Q142</f>
        <v>#DIV/0!</v>
      </c>
      <c r="Q145" s="238">
        <f>IRAG!$BZ142</f>
        <v>0</v>
      </c>
      <c r="R145" s="167">
        <f>IRAG!G142</f>
        <v>0</v>
      </c>
      <c r="S145" s="167" t="e">
        <f>IRAG!G142/IRAG!F142</f>
        <v>#DIV/0!</v>
      </c>
      <c r="T145" s="167">
        <f>IRAG!K142</f>
        <v>0</v>
      </c>
      <c r="U145" s="214" t="e">
        <f>IRAG!K142/IRAG!F142</f>
        <v>#DIV/0!</v>
      </c>
      <c r="V145" s="167">
        <f>IRAG!H142</f>
        <v>0</v>
      </c>
      <c r="W145" s="167" t="e">
        <f>IRAG!H142/IRAG!F142</f>
        <v>#DIV/0!</v>
      </c>
      <c r="X145" s="192">
        <f>ETI!E142</f>
        <v>0</v>
      </c>
      <c r="Y145" s="192">
        <f>ETI!D142</f>
        <v>0</v>
      </c>
      <c r="Z145" s="214" t="e">
        <f t="shared" si="2"/>
        <v>#DIV/0!</v>
      </c>
      <c r="AA145" s="191" t="e">
        <f>ETI!E142/ETI!F142</f>
        <v>#DIV/0!</v>
      </c>
      <c r="AB145" s="192">
        <f>ETI!E142</f>
        <v>0</v>
      </c>
      <c r="AC145" s="191" t="e">
        <f>ETI!G142/ETI!E142</f>
        <v>#DIV/0!</v>
      </c>
      <c r="AD145" s="192">
        <f>ETI!K142 + ETI!L142</f>
        <v>0</v>
      </c>
      <c r="AE145" s="191" t="e">
        <f>(AD145)/ETI!F142</f>
        <v>#DIV/0!</v>
      </c>
      <c r="AI145" s="181">
        <f>ETI!E142</f>
        <v>0</v>
      </c>
      <c r="AJ145" s="86" t="e">
        <f>ETI!H142/ETI!E142</f>
        <v>#DIV/0!</v>
      </c>
    </row>
    <row r="146" spans="2:36">
      <c r="B146" s="238">
        <f>IRAG!$BZ143</f>
        <v>0</v>
      </c>
      <c r="C146" s="212"/>
      <c r="D146" s="85">
        <f>IRAG!E143</f>
        <v>0</v>
      </c>
      <c r="E146" s="238">
        <f>IRAG!$BZ143</f>
        <v>0</v>
      </c>
      <c r="F146" s="213"/>
      <c r="G146" s="191" t="e">
        <f>IRAG!E143/IRAG!D143</f>
        <v>#DIV/0!</v>
      </c>
      <c r="H146" s="238">
        <f>IRAG!$BZ143</f>
        <v>0</v>
      </c>
      <c r="I146" s="167">
        <f>IRAG!Q143</f>
        <v>0</v>
      </c>
      <c r="J146" s="167">
        <f>IRAG!R143</f>
        <v>0</v>
      </c>
      <c r="K146" s="239" t="e">
        <f>IRAG!R143/IRAG!Q143</f>
        <v>#DIV/0!</v>
      </c>
      <c r="Q146" s="238">
        <f>IRAG!$BZ143</f>
        <v>0</v>
      </c>
      <c r="R146" s="167">
        <f>IRAG!G143</f>
        <v>0</v>
      </c>
      <c r="S146" s="167" t="e">
        <f>IRAG!G143/IRAG!F143</f>
        <v>#DIV/0!</v>
      </c>
      <c r="T146" s="167">
        <f>IRAG!K143</f>
        <v>0</v>
      </c>
      <c r="U146" s="214" t="e">
        <f>IRAG!K143/IRAG!F143</f>
        <v>#DIV/0!</v>
      </c>
      <c r="V146" s="167">
        <f>IRAG!H143</f>
        <v>0</v>
      </c>
      <c r="W146" s="167" t="e">
        <f>IRAG!H143/IRAG!F143</f>
        <v>#DIV/0!</v>
      </c>
      <c r="X146" s="192">
        <f>ETI!E143</f>
        <v>0</v>
      </c>
      <c r="Y146" s="192">
        <f>ETI!D143</f>
        <v>0</v>
      </c>
      <c r="Z146" s="214" t="e">
        <f t="shared" si="2"/>
        <v>#DIV/0!</v>
      </c>
      <c r="AA146" s="191" t="e">
        <f>ETI!E143/ETI!F143</f>
        <v>#DIV/0!</v>
      </c>
      <c r="AB146" s="192">
        <f>ETI!E143</f>
        <v>0</v>
      </c>
      <c r="AC146" s="191" t="e">
        <f>ETI!G143/ETI!E143</f>
        <v>#DIV/0!</v>
      </c>
      <c r="AD146" s="192">
        <f>ETI!K143 + ETI!L143</f>
        <v>0</v>
      </c>
      <c r="AE146" s="191" t="e">
        <f>(AD146)/ETI!F143</f>
        <v>#DIV/0!</v>
      </c>
      <c r="AI146" s="181">
        <f>ETI!E143</f>
        <v>0</v>
      </c>
      <c r="AJ146" s="86" t="e">
        <f>ETI!H143/ETI!E143</f>
        <v>#DIV/0!</v>
      </c>
    </row>
    <row r="147" spans="2:36">
      <c r="B147" s="238">
        <f>IRAG!$BZ144</f>
        <v>0</v>
      </c>
      <c r="C147" s="212"/>
      <c r="D147" s="85">
        <f>IRAG!E144</f>
        <v>0</v>
      </c>
      <c r="E147" s="238">
        <f>IRAG!$BZ144</f>
        <v>0</v>
      </c>
      <c r="F147" s="213"/>
      <c r="G147" s="191" t="e">
        <f>IRAG!E144/IRAG!D144</f>
        <v>#DIV/0!</v>
      </c>
      <c r="H147" s="238">
        <f>IRAG!$BZ144</f>
        <v>0</v>
      </c>
      <c r="I147" s="167">
        <f>IRAG!Q144</f>
        <v>0</v>
      </c>
      <c r="J147" s="167">
        <f>IRAG!R144</f>
        <v>0</v>
      </c>
      <c r="K147" s="239" t="e">
        <f>IRAG!R144/IRAG!Q144</f>
        <v>#DIV/0!</v>
      </c>
      <c r="Q147" s="238">
        <f>IRAG!$BZ144</f>
        <v>0</v>
      </c>
      <c r="R147" s="167">
        <f>IRAG!G144</f>
        <v>0</v>
      </c>
      <c r="S147" s="167" t="e">
        <f>IRAG!G144/IRAG!F144</f>
        <v>#DIV/0!</v>
      </c>
      <c r="T147" s="167">
        <f>IRAG!K144</f>
        <v>0</v>
      </c>
      <c r="U147" s="214" t="e">
        <f>IRAG!K144/IRAG!F144</f>
        <v>#DIV/0!</v>
      </c>
      <c r="V147" s="167">
        <f>IRAG!H144</f>
        <v>0</v>
      </c>
      <c r="W147" s="167" t="e">
        <f>IRAG!H144/IRAG!F144</f>
        <v>#DIV/0!</v>
      </c>
      <c r="X147" s="192">
        <f>ETI!E144</f>
        <v>0</v>
      </c>
      <c r="Y147" s="192">
        <f>ETI!D144</f>
        <v>0</v>
      </c>
      <c r="Z147" s="214" t="e">
        <f t="shared" si="2"/>
        <v>#DIV/0!</v>
      </c>
      <c r="AA147" s="191" t="e">
        <f>ETI!E144/ETI!F144</f>
        <v>#DIV/0!</v>
      </c>
      <c r="AB147" s="192">
        <f>ETI!E144</f>
        <v>0</v>
      </c>
      <c r="AC147" s="191" t="e">
        <f>ETI!G144/ETI!E144</f>
        <v>#DIV/0!</v>
      </c>
      <c r="AD147" s="192">
        <f>ETI!K144 + ETI!L144</f>
        <v>0</v>
      </c>
      <c r="AE147" s="191" t="e">
        <f>(AD147)/ETI!F144</f>
        <v>#DIV/0!</v>
      </c>
      <c r="AI147" s="181">
        <f>ETI!E144</f>
        <v>0</v>
      </c>
      <c r="AJ147" s="86" t="e">
        <f>ETI!H144/ETI!E144</f>
        <v>#DIV/0!</v>
      </c>
    </row>
    <row r="148" spans="2:36">
      <c r="B148" s="238">
        <f>IRAG!$BZ145</f>
        <v>0</v>
      </c>
      <c r="C148" s="212"/>
      <c r="D148" s="85">
        <f>IRAG!E145</f>
        <v>0</v>
      </c>
      <c r="E148" s="238">
        <f>IRAG!$BZ145</f>
        <v>0</v>
      </c>
      <c r="F148" s="213"/>
      <c r="G148" s="191" t="e">
        <f>IRAG!E145/IRAG!D145</f>
        <v>#DIV/0!</v>
      </c>
      <c r="H148" s="238">
        <f>IRAG!$BZ145</f>
        <v>0</v>
      </c>
      <c r="I148" s="167">
        <f>IRAG!Q145</f>
        <v>0</v>
      </c>
      <c r="J148" s="167">
        <f>IRAG!R145</f>
        <v>0</v>
      </c>
      <c r="K148" s="239" t="e">
        <f>IRAG!R145/IRAG!Q145</f>
        <v>#DIV/0!</v>
      </c>
      <c r="Q148" s="238">
        <f>IRAG!$BZ145</f>
        <v>0</v>
      </c>
      <c r="R148" s="167">
        <f>IRAG!G145</f>
        <v>0</v>
      </c>
      <c r="S148" s="167" t="e">
        <f>IRAG!G145/IRAG!F145</f>
        <v>#DIV/0!</v>
      </c>
      <c r="T148" s="167">
        <f>IRAG!K145</f>
        <v>0</v>
      </c>
      <c r="U148" s="214" t="e">
        <f>IRAG!K145/IRAG!F145</f>
        <v>#DIV/0!</v>
      </c>
      <c r="V148" s="167">
        <f>IRAG!H145</f>
        <v>0</v>
      </c>
      <c r="W148" s="167" t="e">
        <f>IRAG!H145/IRAG!F145</f>
        <v>#DIV/0!</v>
      </c>
      <c r="X148" s="192">
        <f>ETI!E145</f>
        <v>0</v>
      </c>
      <c r="Y148" s="192">
        <f>ETI!D145</f>
        <v>0</v>
      </c>
      <c r="Z148" s="214" t="e">
        <f t="shared" si="2"/>
        <v>#DIV/0!</v>
      </c>
      <c r="AA148" s="191" t="e">
        <f>ETI!E145/ETI!F145</f>
        <v>#DIV/0!</v>
      </c>
      <c r="AB148" s="192">
        <f>ETI!E145</f>
        <v>0</v>
      </c>
      <c r="AC148" s="191" t="e">
        <f>ETI!G145/ETI!E145</f>
        <v>#DIV/0!</v>
      </c>
      <c r="AD148" s="192">
        <f>ETI!K145 + ETI!L145</f>
        <v>0</v>
      </c>
      <c r="AE148" s="191" t="e">
        <f>(AD148)/ETI!F145</f>
        <v>#DIV/0!</v>
      </c>
      <c r="AI148" s="181">
        <f>ETI!E145</f>
        <v>0</v>
      </c>
      <c r="AJ148" s="86" t="e">
        <f>ETI!H145/ETI!E145</f>
        <v>#DIV/0!</v>
      </c>
    </row>
    <row r="149" spans="2:36">
      <c r="B149" s="238">
        <f>IRAG!$BZ146</f>
        <v>0</v>
      </c>
      <c r="C149" s="212"/>
      <c r="D149" s="85">
        <f>IRAG!E146</f>
        <v>0</v>
      </c>
      <c r="E149" s="238">
        <f>IRAG!$BZ146</f>
        <v>0</v>
      </c>
      <c r="F149" s="213"/>
      <c r="G149" s="191" t="e">
        <f>IRAG!E146/IRAG!D146</f>
        <v>#DIV/0!</v>
      </c>
      <c r="H149" s="238">
        <f>IRAG!$BZ146</f>
        <v>0</v>
      </c>
      <c r="I149" s="167">
        <f>IRAG!Q146</f>
        <v>0</v>
      </c>
      <c r="J149" s="167">
        <f>IRAG!R146</f>
        <v>0</v>
      </c>
      <c r="K149" s="239" t="e">
        <f>IRAG!R146/IRAG!Q146</f>
        <v>#DIV/0!</v>
      </c>
      <c r="Q149" s="238">
        <f>IRAG!$BZ146</f>
        <v>0</v>
      </c>
      <c r="R149" s="167">
        <f>IRAG!G146</f>
        <v>0</v>
      </c>
      <c r="S149" s="167" t="e">
        <f>IRAG!G146/IRAG!F146</f>
        <v>#DIV/0!</v>
      </c>
      <c r="T149" s="167">
        <f>IRAG!K146</f>
        <v>0</v>
      </c>
      <c r="U149" s="214" t="e">
        <f>IRAG!K146/IRAG!F146</f>
        <v>#DIV/0!</v>
      </c>
      <c r="V149" s="167">
        <f>IRAG!H146</f>
        <v>0</v>
      </c>
      <c r="W149" s="167" t="e">
        <f>IRAG!H146/IRAG!F146</f>
        <v>#DIV/0!</v>
      </c>
      <c r="X149" s="192">
        <f>ETI!E146</f>
        <v>0</v>
      </c>
      <c r="Y149" s="192">
        <f>ETI!D146</f>
        <v>0</v>
      </c>
      <c r="Z149" s="214" t="e">
        <f t="shared" si="2"/>
        <v>#DIV/0!</v>
      </c>
      <c r="AA149" s="191" t="e">
        <f>ETI!E146/ETI!F146</f>
        <v>#DIV/0!</v>
      </c>
      <c r="AB149" s="192">
        <f>ETI!E146</f>
        <v>0</v>
      </c>
      <c r="AC149" s="191" t="e">
        <f>ETI!G146/ETI!E146</f>
        <v>#DIV/0!</v>
      </c>
      <c r="AD149" s="192">
        <f>ETI!K146 + ETI!L146</f>
        <v>0</v>
      </c>
      <c r="AE149" s="191" t="e">
        <f>(AD149)/ETI!F146</f>
        <v>#DIV/0!</v>
      </c>
      <c r="AI149" s="181">
        <f>ETI!E146</f>
        <v>0</v>
      </c>
      <c r="AJ149" s="86" t="e">
        <f>ETI!H146/ETI!E146</f>
        <v>#DIV/0!</v>
      </c>
    </row>
    <row r="150" spans="2:36">
      <c r="B150" s="238">
        <f>IRAG!$BZ147</f>
        <v>0</v>
      </c>
      <c r="C150" s="212"/>
      <c r="D150" s="85">
        <f>IRAG!E147</f>
        <v>0</v>
      </c>
      <c r="E150" s="238">
        <f>IRAG!$BZ147</f>
        <v>0</v>
      </c>
      <c r="F150" s="213"/>
      <c r="G150" s="191" t="e">
        <f>IRAG!E147/IRAG!D147</f>
        <v>#DIV/0!</v>
      </c>
      <c r="H150" s="238">
        <f>IRAG!$BZ147</f>
        <v>0</v>
      </c>
      <c r="I150" s="167">
        <f>IRAG!Q147</f>
        <v>0</v>
      </c>
      <c r="J150" s="167">
        <f>IRAG!R147</f>
        <v>0</v>
      </c>
      <c r="K150" s="239" t="e">
        <f>IRAG!R147/IRAG!Q147</f>
        <v>#DIV/0!</v>
      </c>
      <c r="Q150" s="238">
        <f>IRAG!$BZ147</f>
        <v>0</v>
      </c>
      <c r="R150" s="167">
        <f>IRAG!G147</f>
        <v>0</v>
      </c>
      <c r="S150" s="167" t="e">
        <f>IRAG!G147/IRAG!F147</f>
        <v>#DIV/0!</v>
      </c>
      <c r="T150" s="167">
        <f>IRAG!K147</f>
        <v>0</v>
      </c>
      <c r="U150" s="214" t="e">
        <f>IRAG!K147/IRAG!F147</f>
        <v>#DIV/0!</v>
      </c>
      <c r="V150" s="167">
        <f>IRAG!H147</f>
        <v>0</v>
      </c>
      <c r="W150" s="167" t="e">
        <f>IRAG!H147/IRAG!F147</f>
        <v>#DIV/0!</v>
      </c>
      <c r="X150" s="192">
        <f>ETI!E147</f>
        <v>0</v>
      </c>
      <c r="Y150" s="192">
        <f>ETI!D147</f>
        <v>0</v>
      </c>
      <c r="Z150" s="214" t="e">
        <f t="shared" si="2"/>
        <v>#DIV/0!</v>
      </c>
      <c r="AA150" s="191" t="e">
        <f>ETI!E147/ETI!F147</f>
        <v>#DIV/0!</v>
      </c>
      <c r="AB150" s="192">
        <f>ETI!E147</f>
        <v>0</v>
      </c>
      <c r="AC150" s="191" t="e">
        <f>ETI!G147/ETI!E147</f>
        <v>#DIV/0!</v>
      </c>
      <c r="AD150" s="192">
        <f>ETI!K147 + ETI!L147</f>
        <v>0</v>
      </c>
      <c r="AE150" s="191" t="e">
        <f>(AD150)/ETI!F147</f>
        <v>#DIV/0!</v>
      </c>
      <c r="AI150" s="181">
        <f>ETI!E147</f>
        <v>0</v>
      </c>
      <c r="AJ150" s="86" t="e">
        <f>ETI!H147/ETI!E147</f>
        <v>#DIV/0!</v>
      </c>
    </row>
    <row r="151" spans="2:36">
      <c r="B151" s="238">
        <f>IRAG!$BZ148</f>
        <v>0</v>
      </c>
      <c r="C151" s="212"/>
      <c r="D151" s="85">
        <f>IRAG!E148</f>
        <v>0</v>
      </c>
      <c r="E151" s="238">
        <f>IRAG!$BZ148</f>
        <v>0</v>
      </c>
      <c r="F151" s="213"/>
      <c r="G151" s="191" t="e">
        <f>IRAG!E148/IRAG!D148</f>
        <v>#DIV/0!</v>
      </c>
      <c r="H151" s="238">
        <f>IRAG!$BZ148</f>
        <v>0</v>
      </c>
      <c r="I151" s="167">
        <f>IRAG!Q148</f>
        <v>0</v>
      </c>
      <c r="J151" s="167">
        <f>IRAG!R148</f>
        <v>0</v>
      </c>
      <c r="K151" s="239" t="e">
        <f>IRAG!R148/IRAG!Q148</f>
        <v>#DIV/0!</v>
      </c>
      <c r="Q151" s="238">
        <f>IRAG!$BZ148</f>
        <v>0</v>
      </c>
      <c r="R151" s="167">
        <f>IRAG!G148</f>
        <v>0</v>
      </c>
      <c r="S151" s="167" t="e">
        <f>IRAG!G148/IRAG!F148</f>
        <v>#DIV/0!</v>
      </c>
      <c r="T151" s="167">
        <f>IRAG!K148</f>
        <v>0</v>
      </c>
      <c r="U151" s="214" t="e">
        <f>IRAG!K148/IRAG!F148</f>
        <v>#DIV/0!</v>
      </c>
      <c r="V151" s="167">
        <f>IRAG!H148</f>
        <v>0</v>
      </c>
      <c r="W151" s="167" t="e">
        <f>IRAG!H148/IRAG!F148</f>
        <v>#DIV/0!</v>
      </c>
      <c r="X151" s="192">
        <f>ETI!E148</f>
        <v>0</v>
      </c>
      <c r="Y151" s="192">
        <f>ETI!D148</f>
        <v>0</v>
      </c>
      <c r="Z151" s="214" t="e">
        <f t="shared" si="2"/>
        <v>#DIV/0!</v>
      </c>
      <c r="AA151" s="191" t="e">
        <f>ETI!E148/ETI!F148</f>
        <v>#DIV/0!</v>
      </c>
      <c r="AB151" s="192">
        <f>ETI!E148</f>
        <v>0</v>
      </c>
      <c r="AC151" s="191" t="e">
        <f>ETI!G148/ETI!E148</f>
        <v>#DIV/0!</v>
      </c>
      <c r="AD151" s="192">
        <f>ETI!K148 + ETI!L148</f>
        <v>0</v>
      </c>
      <c r="AE151" s="191" t="e">
        <f>(AD151)/ETI!F148</f>
        <v>#DIV/0!</v>
      </c>
      <c r="AI151" s="181">
        <f>ETI!E148</f>
        <v>0</v>
      </c>
      <c r="AJ151" s="86" t="e">
        <f>ETI!H148/ETI!E148</f>
        <v>#DIV/0!</v>
      </c>
    </row>
    <row r="152" spans="2:36">
      <c r="B152" s="238">
        <f>IRAG!$BZ149</f>
        <v>0</v>
      </c>
      <c r="C152" s="212"/>
      <c r="D152" s="85">
        <f>IRAG!E149</f>
        <v>0</v>
      </c>
      <c r="E152" s="238">
        <f>IRAG!$BZ149</f>
        <v>0</v>
      </c>
      <c r="F152" s="213"/>
      <c r="G152" s="191" t="e">
        <f>IRAG!E149/IRAG!D149</f>
        <v>#DIV/0!</v>
      </c>
      <c r="H152" s="238">
        <f>IRAG!$BZ149</f>
        <v>0</v>
      </c>
      <c r="I152" s="167">
        <f>IRAG!Q149</f>
        <v>0</v>
      </c>
      <c r="J152" s="167">
        <f>IRAG!R149</f>
        <v>0</v>
      </c>
      <c r="K152" s="239" t="e">
        <f>IRAG!R149/IRAG!Q149</f>
        <v>#DIV/0!</v>
      </c>
      <c r="Q152" s="238">
        <f>IRAG!$BZ149</f>
        <v>0</v>
      </c>
      <c r="R152" s="167">
        <f>IRAG!G149</f>
        <v>0</v>
      </c>
      <c r="S152" s="167" t="e">
        <f>IRAG!G149/IRAG!F149</f>
        <v>#DIV/0!</v>
      </c>
      <c r="T152" s="167">
        <f>IRAG!K149</f>
        <v>0</v>
      </c>
      <c r="U152" s="214" t="e">
        <f>IRAG!K149/IRAG!F149</f>
        <v>#DIV/0!</v>
      </c>
      <c r="V152" s="167">
        <f>IRAG!H149</f>
        <v>0</v>
      </c>
      <c r="W152" s="167" t="e">
        <f>IRAG!H149/IRAG!F149</f>
        <v>#DIV/0!</v>
      </c>
      <c r="X152" s="192">
        <f>ETI!E149</f>
        <v>0</v>
      </c>
      <c r="Y152" s="192">
        <f>ETI!D149</f>
        <v>0</v>
      </c>
      <c r="Z152" s="214" t="e">
        <f t="shared" si="2"/>
        <v>#DIV/0!</v>
      </c>
      <c r="AA152" s="191" t="e">
        <f>ETI!E149/ETI!F149</f>
        <v>#DIV/0!</v>
      </c>
      <c r="AB152" s="192">
        <f>ETI!E149</f>
        <v>0</v>
      </c>
      <c r="AC152" s="191" t="e">
        <f>ETI!G149/ETI!E149</f>
        <v>#DIV/0!</v>
      </c>
      <c r="AD152" s="192">
        <f>ETI!K149 + ETI!L149</f>
        <v>0</v>
      </c>
      <c r="AE152" s="191" t="e">
        <f>(AD152)/ETI!F149</f>
        <v>#DIV/0!</v>
      </c>
      <c r="AI152" s="181">
        <f>ETI!E149</f>
        <v>0</v>
      </c>
      <c r="AJ152" s="86" t="e">
        <f>ETI!H149/ETI!E149</f>
        <v>#DIV/0!</v>
      </c>
    </row>
    <row r="153" spans="2:36">
      <c r="B153" s="238">
        <f>IRAG!$BZ150</f>
        <v>0</v>
      </c>
      <c r="C153" s="212"/>
      <c r="D153" s="85">
        <f>IRAG!E150</f>
        <v>0</v>
      </c>
      <c r="E153" s="238">
        <f>IRAG!$BZ150</f>
        <v>0</v>
      </c>
      <c r="F153" s="213"/>
      <c r="G153" s="191" t="e">
        <f>IRAG!E150/IRAG!D150</f>
        <v>#DIV/0!</v>
      </c>
      <c r="H153" s="238">
        <f>IRAG!$BZ150</f>
        <v>0</v>
      </c>
      <c r="I153" s="167">
        <f>IRAG!Q150</f>
        <v>0</v>
      </c>
      <c r="J153" s="167">
        <f>IRAG!R150</f>
        <v>0</v>
      </c>
      <c r="K153" s="239" t="e">
        <f>IRAG!R150/IRAG!Q150</f>
        <v>#DIV/0!</v>
      </c>
      <c r="Q153" s="238">
        <f>IRAG!$BZ150</f>
        <v>0</v>
      </c>
      <c r="R153" s="167">
        <f>IRAG!G150</f>
        <v>0</v>
      </c>
      <c r="S153" s="167" t="e">
        <f>IRAG!G150/IRAG!F150</f>
        <v>#DIV/0!</v>
      </c>
      <c r="T153" s="167">
        <f>IRAG!K150</f>
        <v>0</v>
      </c>
      <c r="U153" s="214" t="e">
        <f>IRAG!K150/IRAG!F150</f>
        <v>#DIV/0!</v>
      </c>
      <c r="V153" s="167">
        <f>IRAG!H150</f>
        <v>0</v>
      </c>
      <c r="W153" s="167" t="e">
        <f>IRAG!H150/IRAG!F150</f>
        <v>#DIV/0!</v>
      </c>
      <c r="X153" s="192">
        <f>ETI!E150</f>
        <v>0</v>
      </c>
      <c r="Y153" s="192">
        <f>ETI!D150</f>
        <v>0</v>
      </c>
      <c r="Z153" s="214" t="e">
        <f t="shared" si="2"/>
        <v>#DIV/0!</v>
      </c>
      <c r="AA153" s="191" t="e">
        <f>ETI!E150/ETI!F150</f>
        <v>#DIV/0!</v>
      </c>
      <c r="AB153" s="192">
        <f>ETI!E150</f>
        <v>0</v>
      </c>
      <c r="AC153" s="191" t="e">
        <f>ETI!G150/ETI!E150</f>
        <v>#DIV/0!</v>
      </c>
      <c r="AD153" s="192">
        <f>ETI!K150 + ETI!L150</f>
        <v>0</v>
      </c>
      <c r="AE153" s="191" t="e">
        <f>(AD153)/ETI!F150</f>
        <v>#DIV/0!</v>
      </c>
      <c r="AI153" s="181">
        <f>ETI!E150</f>
        <v>0</v>
      </c>
      <c r="AJ153" s="86" t="e">
        <f>ETI!H150/ETI!E150</f>
        <v>#DIV/0!</v>
      </c>
    </row>
    <row r="154" spans="2:36">
      <c r="B154" s="238">
        <f>IRAG!$BZ151</f>
        <v>0</v>
      </c>
      <c r="C154" s="212"/>
      <c r="D154" s="85">
        <f>IRAG!E151</f>
        <v>0</v>
      </c>
      <c r="E154" s="238">
        <f>IRAG!$BZ151</f>
        <v>0</v>
      </c>
      <c r="F154" s="213"/>
      <c r="G154" s="191" t="e">
        <f>IRAG!E151/IRAG!D151</f>
        <v>#DIV/0!</v>
      </c>
      <c r="H154" s="238">
        <f>IRAG!$BZ151</f>
        <v>0</v>
      </c>
      <c r="I154" s="167">
        <f>IRAG!Q151</f>
        <v>0</v>
      </c>
      <c r="J154" s="167">
        <f>IRAG!R151</f>
        <v>0</v>
      </c>
      <c r="K154" s="239" t="e">
        <f>IRAG!R151/IRAG!Q151</f>
        <v>#DIV/0!</v>
      </c>
      <c r="Q154" s="238">
        <f>IRAG!$BZ151</f>
        <v>0</v>
      </c>
      <c r="R154" s="167">
        <f>IRAG!G151</f>
        <v>0</v>
      </c>
      <c r="S154" s="167" t="e">
        <f>IRAG!G151/IRAG!F151</f>
        <v>#DIV/0!</v>
      </c>
      <c r="T154" s="167">
        <f>IRAG!K151</f>
        <v>0</v>
      </c>
      <c r="U154" s="214" t="e">
        <f>IRAG!K151/IRAG!F151</f>
        <v>#DIV/0!</v>
      </c>
      <c r="V154" s="167">
        <f>IRAG!H151</f>
        <v>0</v>
      </c>
      <c r="W154" s="167" t="e">
        <f>IRAG!H151/IRAG!F151</f>
        <v>#DIV/0!</v>
      </c>
      <c r="X154" s="192">
        <f>ETI!E151</f>
        <v>0</v>
      </c>
      <c r="Y154" s="192">
        <f>ETI!D151</f>
        <v>0</v>
      </c>
      <c r="Z154" s="214" t="e">
        <f t="shared" si="2"/>
        <v>#DIV/0!</v>
      </c>
      <c r="AA154" s="191" t="e">
        <f>ETI!E151/ETI!F151</f>
        <v>#DIV/0!</v>
      </c>
      <c r="AB154" s="192">
        <f>ETI!E151</f>
        <v>0</v>
      </c>
      <c r="AC154" s="191" t="e">
        <f>ETI!G151/ETI!E151</f>
        <v>#DIV/0!</v>
      </c>
      <c r="AD154" s="192">
        <f>ETI!K151 + ETI!L151</f>
        <v>0</v>
      </c>
      <c r="AE154" s="191" t="e">
        <f>(AD154)/ETI!F151</f>
        <v>#DIV/0!</v>
      </c>
      <c r="AI154" s="181">
        <f>ETI!E151</f>
        <v>0</v>
      </c>
      <c r="AJ154" s="86" t="e">
        <f>ETI!H151/ETI!E151</f>
        <v>#DIV/0!</v>
      </c>
    </row>
    <row r="155" spans="2:36">
      <c r="B155" s="238">
        <f>IRAG!$BZ152</f>
        <v>0</v>
      </c>
      <c r="C155" s="212"/>
      <c r="D155" s="85">
        <f>IRAG!E152</f>
        <v>0</v>
      </c>
      <c r="E155" s="238">
        <f>IRAG!$BZ152</f>
        <v>0</v>
      </c>
      <c r="F155" s="213"/>
      <c r="G155" s="191" t="e">
        <f>IRAG!E152/IRAG!D152</f>
        <v>#DIV/0!</v>
      </c>
      <c r="H155" s="238">
        <f>IRAG!$BZ152</f>
        <v>0</v>
      </c>
      <c r="I155" s="167">
        <f>IRAG!Q152</f>
        <v>0</v>
      </c>
      <c r="J155" s="167">
        <f>IRAG!R152</f>
        <v>0</v>
      </c>
      <c r="K155" s="239" t="e">
        <f>IRAG!R152/IRAG!Q152</f>
        <v>#DIV/0!</v>
      </c>
      <c r="Q155" s="238">
        <f>IRAG!$BZ152</f>
        <v>0</v>
      </c>
      <c r="R155" s="167">
        <f>IRAG!G152</f>
        <v>0</v>
      </c>
      <c r="S155" s="167" t="e">
        <f>IRAG!G152/IRAG!F152</f>
        <v>#DIV/0!</v>
      </c>
      <c r="T155" s="167">
        <f>IRAG!K152</f>
        <v>0</v>
      </c>
      <c r="U155" s="214" t="e">
        <f>IRAG!K152/IRAG!F152</f>
        <v>#DIV/0!</v>
      </c>
      <c r="V155" s="167">
        <f>IRAG!H152</f>
        <v>0</v>
      </c>
      <c r="W155" s="167" t="e">
        <f>IRAG!H152/IRAG!F152</f>
        <v>#DIV/0!</v>
      </c>
      <c r="X155" s="192">
        <f>ETI!E152</f>
        <v>0</v>
      </c>
      <c r="Y155" s="192">
        <f>ETI!D152</f>
        <v>0</v>
      </c>
      <c r="Z155" s="214" t="e">
        <f t="shared" si="2"/>
        <v>#DIV/0!</v>
      </c>
      <c r="AA155" s="191" t="e">
        <f>ETI!E152/ETI!F152</f>
        <v>#DIV/0!</v>
      </c>
      <c r="AB155" s="192">
        <f>ETI!E152</f>
        <v>0</v>
      </c>
      <c r="AC155" s="191" t="e">
        <f>ETI!G152/ETI!E152</f>
        <v>#DIV/0!</v>
      </c>
      <c r="AD155" s="192">
        <f>ETI!K152 + ETI!L152</f>
        <v>0</v>
      </c>
      <c r="AE155" s="191" t="e">
        <f>(AD155)/ETI!F152</f>
        <v>#DIV/0!</v>
      </c>
      <c r="AI155" s="181">
        <f>ETI!E152</f>
        <v>0</v>
      </c>
      <c r="AJ155" s="86" t="e">
        <f>ETI!H152/ETI!E152</f>
        <v>#DIV/0!</v>
      </c>
    </row>
    <row r="156" spans="2:36">
      <c r="B156" s="238">
        <f>IRAG!$BZ153</f>
        <v>0</v>
      </c>
      <c r="C156" s="212"/>
      <c r="D156" s="85">
        <f>IRAG!E153</f>
        <v>0</v>
      </c>
      <c r="E156" s="238">
        <f>IRAG!$BZ153</f>
        <v>0</v>
      </c>
      <c r="F156" s="213"/>
      <c r="G156" s="191" t="e">
        <f>IRAG!E153/IRAG!D153</f>
        <v>#DIV/0!</v>
      </c>
      <c r="H156" s="238">
        <f>IRAG!$BZ153</f>
        <v>0</v>
      </c>
      <c r="I156" s="167">
        <f>IRAG!Q153</f>
        <v>0</v>
      </c>
      <c r="J156" s="167">
        <f>IRAG!R153</f>
        <v>0</v>
      </c>
      <c r="K156" s="239" t="e">
        <f>IRAG!R153/IRAG!Q153</f>
        <v>#DIV/0!</v>
      </c>
      <c r="Q156" s="238">
        <f>IRAG!$BZ153</f>
        <v>0</v>
      </c>
      <c r="R156" s="167">
        <f>IRAG!G153</f>
        <v>0</v>
      </c>
      <c r="S156" s="167" t="e">
        <f>IRAG!G153/IRAG!F153</f>
        <v>#DIV/0!</v>
      </c>
      <c r="T156" s="167">
        <f>IRAG!K153</f>
        <v>0</v>
      </c>
      <c r="U156" s="214" t="e">
        <f>IRAG!K153/IRAG!F153</f>
        <v>#DIV/0!</v>
      </c>
      <c r="V156" s="167">
        <f>IRAG!H153</f>
        <v>0</v>
      </c>
      <c r="W156" s="167" t="e">
        <f>IRAG!H153/IRAG!F153</f>
        <v>#DIV/0!</v>
      </c>
      <c r="X156" s="192">
        <f>ETI!E153</f>
        <v>0</v>
      </c>
      <c r="Y156" s="192">
        <f>ETI!D153</f>
        <v>0</v>
      </c>
      <c r="Z156" s="214" t="e">
        <f t="shared" si="2"/>
        <v>#DIV/0!</v>
      </c>
      <c r="AA156" s="191" t="e">
        <f>ETI!E153/ETI!F153</f>
        <v>#DIV/0!</v>
      </c>
      <c r="AB156" s="192">
        <f>ETI!E153</f>
        <v>0</v>
      </c>
      <c r="AC156" s="191" t="e">
        <f>ETI!G153/ETI!E153</f>
        <v>#DIV/0!</v>
      </c>
      <c r="AD156" s="192">
        <f>ETI!K153 + ETI!L153</f>
        <v>0</v>
      </c>
      <c r="AE156" s="191" t="e">
        <f>(AD156)/ETI!F153</f>
        <v>#DIV/0!</v>
      </c>
      <c r="AI156" s="181">
        <f>ETI!E153</f>
        <v>0</v>
      </c>
      <c r="AJ156" s="86" t="e">
        <f>ETI!H153/ETI!E153</f>
        <v>#DIV/0!</v>
      </c>
    </row>
    <row r="157" spans="2:36">
      <c r="B157" s="238">
        <f>IRAG!$BZ154</f>
        <v>0</v>
      </c>
      <c r="C157" s="212"/>
      <c r="D157" s="85">
        <f>IRAG!E154</f>
        <v>0</v>
      </c>
      <c r="E157" s="238">
        <f>IRAG!$BZ154</f>
        <v>0</v>
      </c>
      <c r="F157" s="213"/>
      <c r="G157" s="191" t="e">
        <f>IRAG!E154/IRAG!D154</f>
        <v>#DIV/0!</v>
      </c>
      <c r="H157" s="238">
        <f>IRAG!$BZ154</f>
        <v>0</v>
      </c>
      <c r="I157" s="167">
        <f>IRAG!Q154</f>
        <v>0</v>
      </c>
      <c r="J157" s="167">
        <f>IRAG!R154</f>
        <v>0</v>
      </c>
      <c r="K157" s="239" t="e">
        <f>IRAG!R154/IRAG!Q154</f>
        <v>#DIV/0!</v>
      </c>
      <c r="Q157" s="238">
        <f>IRAG!$BZ154</f>
        <v>0</v>
      </c>
      <c r="R157" s="167">
        <f>IRAG!G154</f>
        <v>0</v>
      </c>
      <c r="S157" s="167" t="e">
        <f>IRAG!G154/IRAG!F154</f>
        <v>#DIV/0!</v>
      </c>
      <c r="T157" s="167">
        <f>IRAG!K154</f>
        <v>0</v>
      </c>
      <c r="U157" s="214" t="e">
        <f>IRAG!K154/IRAG!F154</f>
        <v>#DIV/0!</v>
      </c>
      <c r="V157" s="167">
        <f>IRAG!H154</f>
        <v>0</v>
      </c>
      <c r="W157" s="167" t="e">
        <f>IRAG!H154/IRAG!F154</f>
        <v>#DIV/0!</v>
      </c>
      <c r="X157" s="192">
        <f>ETI!E154</f>
        <v>0</v>
      </c>
      <c r="Y157" s="192">
        <f>ETI!D154</f>
        <v>0</v>
      </c>
      <c r="Z157" s="214" t="e">
        <f t="shared" si="2"/>
        <v>#DIV/0!</v>
      </c>
      <c r="AA157" s="191" t="e">
        <f>ETI!E154/ETI!F154</f>
        <v>#DIV/0!</v>
      </c>
      <c r="AB157" s="192">
        <f>ETI!E154</f>
        <v>0</v>
      </c>
      <c r="AC157" s="191" t="e">
        <f>ETI!G154/ETI!E154</f>
        <v>#DIV/0!</v>
      </c>
      <c r="AD157" s="192">
        <f>ETI!K154 + ETI!L154</f>
        <v>0</v>
      </c>
      <c r="AE157" s="191" t="e">
        <f>(AD157)/ETI!F154</f>
        <v>#DIV/0!</v>
      </c>
      <c r="AI157" s="181">
        <f>ETI!E154</f>
        <v>0</v>
      </c>
      <c r="AJ157" s="86" t="e">
        <f>ETI!H154/ETI!E154</f>
        <v>#DIV/0!</v>
      </c>
    </row>
    <row r="158" spans="2:36">
      <c r="B158" s="238">
        <f>IRAG!$BZ155</f>
        <v>0</v>
      </c>
      <c r="C158" s="212"/>
      <c r="D158" s="85">
        <f>IRAG!E155</f>
        <v>0</v>
      </c>
      <c r="E158" s="238">
        <f>IRAG!$BZ155</f>
        <v>0</v>
      </c>
      <c r="F158" s="213"/>
      <c r="G158" s="191" t="e">
        <f>IRAG!E155/IRAG!D155</f>
        <v>#DIV/0!</v>
      </c>
      <c r="H158" s="238">
        <f>IRAG!$BZ155</f>
        <v>0</v>
      </c>
      <c r="I158" s="167">
        <f>IRAG!Q155</f>
        <v>0</v>
      </c>
      <c r="J158" s="167">
        <f>IRAG!R155</f>
        <v>0</v>
      </c>
      <c r="K158" s="239" t="e">
        <f>IRAG!R155/IRAG!Q155</f>
        <v>#DIV/0!</v>
      </c>
      <c r="Q158" s="238">
        <f>IRAG!$BZ155</f>
        <v>0</v>
      </c>
      <c r="R158" s="167">
        <f>IRAG!G155</f>
        <v>0</v>
      </c>
      <c r="S158" s="167" t="e">
        <f>IRAG!G155/IRAG!F155</f>
        <v>#DIV/0!</v>
      </c>
      <c r="T158" s="167">
        <f>IRAG!K155</f>
        <v>0</v>
      </c>
      <c r="U158" s="214" t="e">
        <f>IRAG!K155/IRAG!F155</f>
        <v>#DIV/0!</v>
      </c>
      <c r="V158" s="167">
        <f>IRAG!H155</f>
        <v>0</v>
      </c>
      <c r="W158" s="167" t="e">
        <f>IRAG!H155/IRAG!F155</f>
        <v>#DIV/0!</v>
      </c>
      <c r="X158" s="192">
        <f>ETI!E155</f>
        <v>0</v>
      </c>
      <c r="Y158" s="192">
        <f>ETI!D155</f>
        <v>0</v>
      </c>
      <c r="Z158" s="214" t="e">
        <f t="shared" si="2"/>
        <v>#DIV/0!</v>
      </c>
      <c r="AA158" s="191" t="e">
        <f>ETI!E155/ETI!F155</f>
        <v>#DIV/0!</v>
      </c>
      <c r="AB158" s="192">
        <f>ETI!E155</f>
        <v>0</v>
      </c>
      <c r="AC158" s="191" t="e">
        <f>ETI!G155/ETI!E155</f>
        <v>#DIV/0!</v>
      </c>
      <c r="AD158" s="192">
        <f>ETI!K155 + ETI!L155</f>
        <v>0</v>
      </c>
      <c r="AE158" s="191" t="e">
        <f>(AD158)/ETI!F155</f>
        <v>#DIV/0!</v>
      </c>
      <c r="AI158" s="181">
        <f>ETI!E155</f>
        <v>0</v>
      </c>
      <c r="AJ158" s="86" t="e">
        <f>ETI!H155/ETI!E155</f>
        <v>#DIV/0!</v>
      </c>
    </row>
    <row r="159" spans="2:36">
      <c r="B159" s="238">
        <f>IRAG!$BZ156</f>
        <v>0</v>
      </c>
      <c r="C159" s="212"/>
      <c r="D159" s="85">
        <f>IRAG!E156</f>
        <v>0</v>
      </c>
      <c r="E159" s="238">
        <f>IRAG!$BZ156</f>
        <v>0</v>
      </c>
      <c r="F159" s="213"/>
      <c r="G159" s="191" t="e">
        <f>IRAG!E156/IRAG!D156</f>
        <v>#DIV/0!</v>
      </c>
      <c r="H159" s="238">
        <f>IRAG!$BZ156</f>
        <v>0</v>
      </c>
      <c r="I159" s="167">
        <f>IRAG!Q156</f>
        <v>0</v>
      </c>
      <c r="J159" s="167">
        <f>IRAG!R156</f>
        <v>0</v>
      </c>
      <c r="K159" s="239" t="e">
        <f>IRAG!R156/IRAG!Q156</f>
        <v>#DIV/0!</v>
      </c>
      <c r="Q159" s="238">
        <f>IRAG!$BZ156</f>
        <v>0</v>
      </c>
      <c r="R159" s="167">
        <f>IRAG!G156</f>
        <v>0</v>
      </c>
      <c r="S159" s="167" t="e">
        <f>IRAG!G156/IRAG!F156</f>
        <v>#DIV/0!</v>
      </c>
      <c r="T159" s="167">
        <f>IRAG!K156</f>
        <v>0</v>
      </c>
      <c r="U159" s="214" t="e">
        <f>IRAG!K156/IRAG!F156</f>
        <v>#DIV/0!</v>
      </c>
      <c r="V159" s="167">
        <f>IRAG!H156</f>
        <v>0</v>
      </c>
      <c r="W159" s="167" t="e">
        <f>IRAG!H156/IRAG!F156</f>
        <v>#DIV/0!</v>
      </c>
      <c r="X159" s="192">
        <f>ETI!E156</f>
        <v>0</v>
      </c>
      <c r="Y159" s="192">
        <f>ETI!D156</f>
        <v>0</v>
      </c>
      <c r="Z159" s="214" t="e">
        <f t="shared" si="2"/>
        <v>#DIV/0!</v>
      </c>
      <c r="AA159" s="191" t="e">
        <f>ETI!E156/ETI!F156</f>
        <v>#DIV/0!</v>
      </c>
      <c r="AB159" s="192">
        <f>ETI!E156</f>
        <v>0</v>
      </c>
      <c r="AC159" s="191" t="e">
        <f>ETI!G156/ETI!E156</f>
        <v>#DIV/0!</v>
      </c>
      <c r="AD159" s="192">
        <f>ETI!K156 + ETI!L156</f>
        <v>0</v>
      </c>
      <c r="AE159" s="191" t="e">
        <f>(AD159)/ETI!F156</f>
        <v>#DIV/0!</v>
      </c>
      <c r="AI159" s="181">
        <f>ETI!E156</f>
        <v>0</v>
      </c>
      <c r="AJ159" s="86" t="e">
        <f>ETI!H156/ETI!E156</f>
        <v>#DIV/0!</v>
      </c>
    </row>
    <row r="160" spans="2:36">
      <c r="B160" s="238">
        <f>IRAG!$BZ157</f>
        <v>0</v>
      </c>
      <c r="C160" s="212"/>
      <c r="D160" s="85">
        <f>IRAG!E157</f>
        <v>0</v>
      </c>
      <c r="E160" s="238">
        <f>IRAG!$BZ157</f>
        <v>0</v>
      </c>
      <c r="F160" s="213"/>
      <c r="G160" s="191" t="e">
        <f>IRAG!E157/IRAG!D157</f>
        <v>#DIV/0!</v>
      </c>
      <c r="H160" s="238">
        <f>IRAG!$BZ157</f>
        <v>0</v>
      </c>
      <c r="I160" s="167">
        <f>IRAG!Q157</f>
        <v>0</v>
      </c>
      <c r="J160" s="167">
        <f>IRAG!R157</f>
        <v>0</v>
      </c>
      <c r="K160" s="239" t="e">
        <f>IRAG!R157/IRAG!Q157</f>
        <v>#DIV/0!</v>
      </c>
      <c r="Q160" s="238">
        <f>IRAG!$BZ157</f>
        <v>0</v>
      </c>
      <c r="R160" s="167">
        <f>IRAG!G157</f>
        <v>0</v>
      </c>
      <c r="S160" s="167" t="e">
        <f>IRAG!G157/IRAG!F157</f>
        <v>#DIV/0!</v>
      </c>
      <c r="T160" s="167">
        <f>IRAG!K157</f>
        <v>0</v>
      </c>
      <c r="U160" s="214" t="e">
        <f>IRAG!K157/IRAG!F157</f>
        <v>#DIV/0!</v>
      </c>
      <c r="V160" s="167">
        <f>IRAG!H157</f>
        <v>0</v>
      </c>
      <c r="W160" s="167" t="e">
        <f>IRAG!H157/IRAG!F157</f>
        <v>#DIV/0!</v>
      </c>
      <c r="X160" s="192">
        <f>ETI!E157</f>
        <v>0</v>
      </c>
      <c r="Y160" s="192">
        <f>ETI!D157</f>
        <v>0</v>
      </c>
      <c r="Z160" s="214" t="e">
        <f t="shared" si="2"/>
        <v>#DIV/0!</v>
      </c>
      <c r="AA160" s="191" t="e">
        <f>ETI!E157/ETI!F157</f>
        <v>#DIV/0!</v>
      </c>
      <c r="AB160" s="192">
        <f>ETI!E157</f>
        <v>0</v>
      </c>
      <c r="AC160" s="191" t="e">
        <f>ETI!G157/ETI!E157</f>
        <v>#DIV/0!</v>
      </c>
      <c r="AD160" s="192">
        <f>ETI!K157 + ETI!L157</f>
        <v>0</v>
      </c>
      <c r="AE160" s="191" t="e">
        <f>(AD160)/ETI!F157</f>
        <v>#DIV/0!</v>
      </c>
      <c r="AI160" s="181">
        <f>ETI!E157</f>
        <v>0</v>
      </c>
      <c r="AJ160" s="86" t="e">
        <f>ETI!H157/ETI!E157</f>
        <v>#DIV/0!</v>
      </c>
    </row>
    <row r="161" spans="1:36">
      <c r="B161" s="238">
        <f>IRAG!$BZ158</f>
        <v>0</v>
      </c>
      <c r="C161" s="212"/>
      <c r="D161" s="85">
        <f>IRAG!E158</f>
        <v>0</v>
      </c>
      <c r="E161" s="238">
        <f>IRAG!$BZ158</f>
        <v>0</v>
      </c>
      <c r="F161" s="213"/>
      <c r="G161" s="191" t="e">
        <f>IRAG!E158/IRAG!D158</f>
        <v>#DIV/0!</v>
      </c>
      <c r="H161" s="238">
        <f>IRAG!$BZ158</f>
        <v>0</v>
      </c>
      <c r="I161" s="167">
        <f>IRAG!Q158</f>
        <v>0</v>
      </c>
      <c r="J161" s="167">
        <f>IRAG!R158</f>
        <v>0</v>
      </c>
      <c r="K161" s="239" t="e">
        <f>IRAG!R158/IRAG!Q158</f>
        <v>#DIV/0!</v>
      </c>
      <c r="Q161" s="238">
        <f>IRAG!$BZ158</f>
        <v>0</v>
      </c>
      <c r="R161" s="167">
        <f>IRAG!G158</f>
        <v>0</v>
      </c>
      <c r="S161" s="167" t="e">
        <f>IRAG!G158/IRAG!F158</f>
        <v>#DIV/0!</v>
      </c>
      <c r="T161" s="167">
        <f>IRAG!K158</f>
        <v>0</v>
      </c>
      <c r="U161" s="214" t="e">
        <f>IRAG!K158/IRAG!F158</f>
        <v>#DIV/0!</v>
      </c>
      <c r="V161" s="167">
        <f>IRAG!H158</f>
        <v>0</v>
      </c>
      <c r="W161" s="167" t="e">
        <f>IRAG!H158/IRAG!F158</f>
        <v>#DIV/0!</v>
      </c>
      <c r="X161" s="192">
        <f>ETI!E158</f>
        <v>0</v>
      </c>
      <c r="Y161" s="192">
        <f>ETI!D158</f>
        <v>0</v>
      </c>
      <c r="Z161" s="214" t="e">
        <f t="shared" si="2"/>
        <v>#DIV/0!</v>
      </c>
      <c r="AA161" s="191" t="e">
        <f>ETI!E158/ETI!F158</f>
        <v>#DIV/0!</v>
      </c>
      <c r="AB161" s="192">
        <f>ETI!E158</f>
        <v>0</v>
      </c>
      <c r="AC161" s="191" t="e">
        <f>ETI!G158/ETI!E158</f>
        <v>#DIV/0!</v>
      </c>
      <c r="AD161" s="192">
        <f>ETI!K158 + ETI!L158</f>
        <v>0</v>
      </c>
      <c r="AE161" s="191" t="e">
        <f>(AD161)/ETI!F158</f>
        <v>#DIV/0!</v>
      </c>
      <c r="AI161" s="181">
        <f>ETI!E158</f>
        <v>0</v>
      </c>
      <c r="AJ161" s="86" t="e">
        <f>ETI!H158/ETI!E158</f>
        <v>#DIV/0!</v>
      </c>
    </row>
    <row r="162" spans="1:36">
      <c r="B162" s="238">
        <f>IRAG!$BZ159</f>
        <v>0</v>
      </c>
      <c r="C162" s="212"/>
      <c r="D162" s="85">
        <f>IRAG!E159</f>
        <v>0</v>
      </c>
      <c r="E162" s="238">
        <f>IRAG!$BZ159</f>
        <v>0</v>
      </c>
      <c r="F162" s="213"/>
      <c r="G162" s="191" t="e">
        <f>IRAG!E159/IRAG!D159</f>
        <v>#DIV/0!</v>
      </c>
      <c r="H162" s="238">
        <f>IRAG!$BZ159</f>
        <v>0</v>
      </c>
      <c r="I162" s="167">
        <f>IRAG!Q159</f>
        <v>0</v>
      </c>
      <c r="J162" s="167">
        <f>IRAG!R159</f>
        <v>0</v>
      </c>
      <c r="K162" s="239" t="e">
        <f>IRAG!R159/IRAG!Q159</f>
        <v>#DIV/0!</v>
      </c>
      <c r="Q162" s="238">
        <f>IRAG!$BZ159</f>
        <v>0</v>
      </c>
      <c r="R162" s="167">
        <f>IRAG!G159</f>
        <v>0</v>
      </c>
      <c r="S162" s="167" t="e">
        <f>IRAG!G159/IRAG!F159</f>
        <v>#DIV/0!</v>
      </c>
      <c r="T162" s="167">
        <f>IRAG!K159</f>
        <v>0</v>
      </c>
      <c r="U162" s="214" t="e">
        <f>IRAG!K159/IRAG!F159</f>
        <v>#DIV/0!</v>
      </c>
      <c r="V162" s="167">
        <f>IRAG!H159</f>
        <v>0</v>
      </c>
      <c r="W162" s="167" t="e">
        <f>IRAG!H159/IRAG!F159</f>
        <v>#DIV/0!</v>
      </c>
      <c r="X162" s="192">
        <f>ETI!E159</f>
        <v>0</v>
      </c>
      <c r="Y162" s="192">
        <f>ETI!D159</f>
        <v>0</v>
      </c>
      <c r="Z162" s="214" t="e">
        <f t="shared" si="2"/>
        <v>#DIV/0!</v>
      </c>
      <c r="AA162" s="191" t="e">
        <f>ETI!E159/ETI!F159</f>
        <v>#DIV/0!</v>
      </c>
      <c r="AB162" s="192">
        <f>ETI!E159</f>
        <v>0</v>
      </c>
      <c r="AC162" s="191" t="e">
        <f>ETI!G159/ETI!E159</f>
        <v>#DIV/0!</v>
      </c>
      <c r="AD162" s="192">
        <f>ETI!K159 + ETI!L159</f>
        <v>0</v>
      </c>
      <c r="AE162" s="191" t="e">
        <f>(AD162)/ETI!F159</f>
        <v>#DIV/0!</v>
      </c>
      <c r="AI162" s="181">
        <f>ETI!E159</f>
        <v>0</v>
      </c>
      <c r="AJ162" s="86" t="e">
        <f>ETI!H159/ETI!E159</f>
        <v>#DIV/0!</v>
      </c>
    </row>
    <row r="163" spans="1:36">
      <c r="B163" s="238">
        <f>IRAG!$BZ160</f>
        <v>0</v>
      </c>
      <c r="C163" s="212"/>
      <c r="D163" s="85">
        <f>IRAG!E160</f>
        <v>0</v>
      </c>
      <c r="E163" s="238">
        <f>IRAG!$BZ160</f>
        <v>0</v>
      </c>
      <c r="F163" s="213"/>
      <c r="G163" s="191" t="e">
        <f>IRAG!E160/IRAG!D160</f>
        <v>#DIV/0!</v>
      </c>
      <c r="H163" s="238">
        <f>IRAG!$BZ160</f>
        <v>0</v>
      </c>
      <c r="I163" s="167">
        <f>IRAG!Q160</f>
        <v>0</v>
      </c>
      <c r="J163" s="167">
        <f>IRAG!R160</f>
        <v>0</v>
      </c>
      <c r="K163" s="239" t="e">
        <f>IRAG!R160/IRAG!Q160</f>
        <v>#DIV/0!</v>
      </c>
      <c r="Q163" s="238">
        <f>IRAG!$BZ160</f>
        <v>0</v>
      </c>
      <c r="R163" s="167">
        <f>IRAG!G160</f>
        <v>0</v>
      </c>
      <c r="S163" s="167" t="e">
        <f>IRAG!G160/IRAG!F160</f>
        <v>#DIV/0!</v>
      </c>
      <c r="T163" s="167">
        <f>IRAG!K160</f>
        <v>0</v>
      </c>
      <c r="U163" s="214" t="e">
        <f>IRAG!K160/IRAG!F160</f>
        <v>#DIV/0!</v>
      </c>
      <c r="V163" s="167">
        <f>IRAG!H160</f>
        <v>0</v>
      </c>
      <c r="W163" s="167" t="e">
        <f>IRAG!H160/IRAG!F160</f>
        <v>#DIV/0!</v>
      </c>
      <c r="X163" s="192">
        <f>ETI!E160</f>
        <v>0</v>
      </c>
      <c r="Y163" s="192">
        <f>ETI!D160</f>
        <v>0</v>
      </c>
      <c r="Z163" s="214" t="e">
        <f t="shared" si="2"/>
        <v>#DIV/0!</v>
      </c>
      <c r="AA163" s="191" t="e">
        <f>ETI!E160/ETI!F160</f>
        <v>#DIV/0!</v>
      </c>
      <c r="AB163" s="192">
        <f>ETI!E160</f>
        <v>0</v>
      </c>
      <c r="AC163" s="191" t="e">
        <f>ETI!G160/ETI!E160</f>
        <v>#DIV/0!</v>
      </c>
      <c r="AD163" s="192">
        <f>ETI!K160 + ETI!L160</f>
        <v>0</v>
      </c>
      <c r="AE163" s="191" t="e">
        <f>(AD163)/ETI!F160</f>
        <v>#DIV/0!</v>
      </c>
      <c r="AI163" s="181">
        <f>ETI!E160</f>
        <v>0</v>
      </c>
      <c r="AJ163" s="86" t="e">
        <f>ETI!H160/ETI!E160</f>
        <v>#DIV/0!</v>
      </c>
    </row>
    <row r="164" spans="1:36">
      <c r="B164" s="238">
        <f>IRAG!$BZ161</f>
        <v>0</v>
      </c>
      <c r="C164" s="212"/>
      <c r="D164" s="85">
        <f>IRAG!E161</f>
        <v>0</v>
      </c>
      <c r="E164" s="238">
        <f>IRAG!$BZ161</f>
        <v>0</v>
      </c>
      <c r="F164" s="213"/>
      <c r="G164" s="191" t="e">
        <f>IRAG!E161/IRAG!D161</f>
        <v>#DIV/0!</v>
      </c>
      <c r="H164" s="238">
        <f>IRAG!$BZ161</f>
        <v>0</v>
      </c>
      <c r="I164" s="167">
        <f>IRAG!Q161</f>
        <v>0</v>
      </c>
      <c r="J164" s="167">
        <f>IRAG!R161</f>
        <v>0</v>
      </c>
      <c r="K164" s="239" t="e">
        <f>IRAG!R161/IRAG!Q161</f>
        <v>#DIV/0!</v>
      </c>
      <c r="Q164" s="238">
        <f>IRAG!$BZ161</f>
        <v>0</v>
      </c>
      <c r="R164" s="167">
        <f>IRAG!G161</f>
        <v>0</v>
      </c>
      <c r="S164" s="167" t="e">
        <f>IRAG!G161/IRAG!F161</f>
        <v>#DIV/0!</v>
      </c>
      <c r="T164" s="167">
        <f>IRAG!K161</f>
        <v>0</v>
      </c>
      <c r="U164" s="214" t="e">
        <f>IRAG!K161/IRAG!F161</f>
        <v>#DIV/0!</v>
      </c>
      <c r="V164" s="167">
        <f>IRAG!H161</f>
        <v>0</v>
      </c>
      <c r="W164" s="167" t="e">
        <f>IRAG!H161/IRAG!F161</f>
        <v>#DIV/0!</v>
      </c>
      <c r="X164" s="192">
        <f>ETI!E161</f>
        <v>0</v>
      </c>
      <c r="Y164" s="192">
        <f>ETI!D161</f>
        <v>0</v>
      </c>
      <c r="Z164" s="214" t="e">
        <f t="shared" si="2"/>
        <v>#DIV/0!</v>
      </c>
      <c r="AA164" s="191" t="e">
        <f>ETI!E161/ETI!F161</f>
        <v>#DIV/0!</v>
      </c>
      <c r="AB164" s="192">
        <f>ETI!E161</f>
        <v>0</v>
      </c>
      <c r="AC164" s="191" t="e">
        <f>ETI!G161/ETI!E161</f>
        <v>#DIV/0!</v>
      </c>
      <c r="AD164" s="192">
        <f>ETI!K161 + ETI!L161</f>
        <v>0</v>
      </c>
      <c r="AE164" s="191" t="e">
        <f>(AD164)/ETI!F161</f>
        <v>#DIV/0!</v>
      </c>
      <c r="AI164" s="181">
        <f>ETI!E161</f>
        <v>0</v>
      </c>
      <c r="AJ164" s="86" t="e">
        <f>ETI!H161/ETI!E161</f>
        <v>#DIV/0!</v>
      </c>
    </row>
    <row r="165" spans="1:36">
      <c r="B165" s="238">
        <f>IRAG!$BZ162</f>
        <v>0</v>
      </c>
      <c r="C165" s="212"/>
      <c r="D165" s="85">
        <f>IRAG!E162</f>
        <v>0</v>
      </c>
      <c r="E165" s="238">
        <f>IRAG!$BZ162</f>
        <v>0</v>
      </c>
      <c r="F165" s="213"/>
      <c r="G165" s="191" t="e">
        <f>IRAG!E162/IRAG!D162</f>
        <v>#DIV/0!</v>
      </c>
      <c r="H165" s="238">
        <f>IRAG!$BZ162</f>
        <v>0</v>
      </c>
      <c r="I165" s="167">
        <f>IRAG!Q162</f>
        <v>0</v>
      </c>
      <c r="J165" s="167">
        <f>IRAG!R162</f>
        <v>0</v>
      </c>
      <c r="K165" s="239" t="e">
        <f>IRAG!R162/IRAG!Q162</f>
        <v>#DIV/0!</v>
      </c>
      <c r="Q165" s="238">
        <f>IRAG!$BZ162</f>
        <v>0</v>
      </c>
      <c r="R165" s="167">
        <f>IRAG!G162</f>
        <v>0</v>
      </c>
      <c r="S165" s="167" t="e">
        <f>IRAG!G162/IRAG!F162</f>
        <v>#DIV/0!</v>
      </c>
      <c r="T165" s="167">
        <f>IRAG!K162</f>
        <v>0</v>
      </c>
      <c r="U165" s="214" t="e">
        <f>IRAG!K162/IRAG!F162</f>
        <v>#DIV/0!</v>
      </c>
      <c r="V165" s="167">
        <f>IRAG!H162</f>
        <v>0</v>
      </c>
      <c r="W165" s="167" t="e">
        <f>IRAG!H162/IRAG!F162</f>
        <v>#DIV/0!</v>
      </c>
      <c r="X165" s="192">
        <f>ETI!E162</f>
        <v>0</v>
      </c>
      <c r="Y165" s="192">
        <f>ETI!D162</f>
        <v>0</v>
      </c>
      <c r="Z165" s="214" t="e">
        <f t="shared" si="2"/>
        <v>#DIV/0!</v>
      </c>
      <c r="AA165" s="191" t="e">
        <f>ETI!E162/ETI!F162</f>
        <v>#DIV/0!</v>
      </c>
      <c r="AB165" s="192">
        <f>ETI!E162</f>
        <v>0</v>
      </c>
      <c r="AC165" s="191" t="e">
        <f>ETI!G162/ETI!E162</f>
        <v>#DIV/0!</v>
      </c>
      <c r="AD165" s="192">
        <f>ETI!K162 + ETI!L162</f>
        <v>0</v>
      </c>
      <c r="AE165" s="191" t="e">
        <f>(AD165)/ETI!F162</f>
        <v>#DIV/0!</v>
      </c>
      <c r="AI165" s="181">
        <f>ETI!E162</f>
        <v>0</v>
      </c>
      <c r="AJ165" s="86" t="e">
        <f>ETI!H162/ETI!E162</f>
        <v>#DIV/0!</v>
      </c>
    </row>
    <row r="166" spans="1:36">
      <c r="B166" s="238">
        <f>IRAG!$BZ163</f>
        <v>0</v>
      </c>
      <c r="C166" s="212"/>
      <c r="D166" s="85">
        <f>IRAG!E163</f>
        <v>0</v>
      </c>
      <c r="E166" s="238">
        <f>IRAG!$BZ163</f>
        <v>0</v>
      </c>
      <c r="F166" s="213"/>
      <c r="G166" s="191" t="e">
        <f>IRAG!E163/IRAG!D163</f>
        <v>#DIV/0!</v>
      </c>
      <c r="H166" s="238">
        <f>IRAG!$BZ163</f>
        <v>0</v>
      </c>
      <c r="I166" s="167">
        <f>IRAG!Q163</f>
        <v>0</v>
      </c>
      <c r="J166" s="167">
        <f>IRAG!R163</f>
        <v>0</v>
      </c>
      <c r="K166" s="239" t="e">
        <f>IRAG!R163/IRAG!Q163</f>
        <v>#DIV/0!</v>
      </c>
      <c r="Q166" s="238">
        <f>IRAG!$BZ163</f>
        <v>0</v>
      </c>
      <c r="R166" s="167">
        <f>IRAG!G163</f>
        <v>0</v>
      </c>
      <c r="S166" s="167" t="e">
        <f>IRAG!G163/IRAG!F163</f>
        <v>#DIV/0!</v>
      </c>
      <c r="T166" s="167">
        <f>IRAG!K163</f>
        <v>0</v>
      </c>
      <c r="U166" s="214" t="e">
        <f>IRAG!K163/IRAG!F163</f>
        <v>#DIV/0!</v>
      </c>
      <c r="V166" s="167">
        <f>IRAG!H163</f>
        <v>0</v>
      </c>
      <c r="W166" s="167" t="e">
        <f>IRAG!H163/IRAG!F163</f>
        <v>#DIV/0!</v>
      </c>
      <c r="X166" s="192">
        <f>ETI!E163</f>
        <v>0</v>
      </c>
      <c r="Y166" s="192">
        <f>ETI!D163</f>
        <v>0</v>
      </c>
      <c r="Z166" s="214" t="e">
        <f t="shared" si="2"/>
        <v>#DIV/0!</v>
      </c>
      <c r="AA166" s="191" t="e">
        <f>ETI!E163/ETI!F163</f>
        <v>#DIV/0!</v>
      </c>
      <c r="AB166" s="192">
        <f>ETI!E163</f>
        <v>0</v>
      </c>
      <c r="AC166" s="191" t="e">
        <f>ETI!G163/ETI!E163</f>
        <v>#DIV/0!</v>
      </c>
      <c r="AD166" s="192">
        <f>ETI!K163 + ETI!L163</f>
        <v>0</v>
      </c>
      <c r="AE166" s="191" t="e">
        <f>(AD166)/ETI!F163</f>
        <v>#DIV/0!</v>
      </c>
      <c r="AI166" s="181">
        <f>ETI!E163</f>
        <v>0</v>
      </c>
      <c r="AJ166" s="86" t="e">
        <f>ETI!H163/ETI!E163</f>
        <v>#DIV/0!</v>
      </c>
    </row>
    <row r="167" spans="1:36">
      <c r="A167" s="85">
        <f>IRAG!$BY164</f>
        <v>0</v>
      </c>
      <c r="B167" s="238">
        <f>IRAG!$BZ164</f>
        <v>0</v>
      </c>
      <c r="C167" s="212"/>
      <c r="D167" s="85">
        <f>IRAG!E164</f>
        <v>0</v>
      </c>
      <c r="E167" s="238">
        <f>IRAG!$BZ164</f>
        <v>0</v>
      </c>
      <c r="F167" s="213"/>
      <c r="G167" s="191" t="e">
        <f>IRAG!E164/IRAG!D164</f>
        <v>#DIV/0!</v>
      </c>
      <c r="H167" s="238">
        <f>IRAG!$BZ164</f>
        <v>0</v>
      </c>
      <c r="I167" s="167">
        <f>IRAG!Q164</f>
        <v>0</v>
      </c>
      <c r="J167" s="167">
        <f>IRAG!R164</f>
        <v>0</v>
      </c>
      <c r="K167" s="239" t="e">
        <f>IRAG!R164/IRAG!Q164</f>
        <v>#DIV/0!</v>
      </c>
      <c r="P167" s="85">
        <f>IRAG!$BY164</f>
        <v>0</v>
      </c>
      <c r="Q167" s="238">
        <f>IRAG!$BZ164</f>
        <v>0</v>
      </c>
      <c r="R167" s="167">
        <f>IRAG!G164</f>
        <v>0</v>
      </c>
      <c r="S167" s="167" t="e">
        <f>IRAG!G164/IRAG!F164</f>
        <v>#DIV/0!</v>
      </c>
      <c r="T167" s="167">
        <f>IRAG!K164</f>
        <v>0</v>
      </c>
      <c r="U167" s="214" t="e">
        <f>IRAG!K164/IRAG!F164</f>
        <v>#DIV/0!</v>
      </c>
      <c r="V167" s="167">
        <f>IRAG!H164</f>
        <v>0</v>
      </c>
      <c r="W167" s="167" t="e">
        <f>IRAG!H164/IRAG!F164</f>
        <v>#DIV/0!</v>
      </c>
      <c r="X167" s="192">
        <f>ETI!E164</f>
        <v>0</v>
      </c>
      <c r="Y167" s="192">
        <f>ETI!D164</f>
        <v>0</v>
      </c>
      <c r="Z167" s="214" t="e">
        <f>X167/Y167</f>
        <v>#DIV/0!</v>
      </c>
      <c r="AA167" s="191" t="e">
        <f>ETI!E164/ETI!F164</f>
        <v>#DIV/0!</v>
      </c>
      <c r="AB167" s="192">
        <f>ETI!E164</f>
        <v>0</v>
      </c>
      <c r="AC167" s="191" t="e">
        <f>ETI!G164/ETI!E164</f>
        <v>#DIV/0!</v>
      </c>
      <c r="AD167" s="192">
        <f>ETI!K164 + ETI!L164</f>
        <v>0</v>
      </c>
      <c r="AE167" s="191" t="e">
        <f>(AD167)/ETI!F164</f>
        <v>#DIV/0!</v>
      </c>
      <c r="AI167" s="181">
        <f>ETI!E164</f>
        <v>0</v>
      </c>
      <c r="AJ167" s="86" t="e">
        <f>ETI!H164/ETI!E164</f>
        <v>#DIV/0!</v>
      </c>
    </row>
    <row r="168" spans="1:36">
      <c r="B168" s="238">
        <f>IRAG!$BZ165</f>
        <v>0</v>
      </c>
      <c r="C168" s="212"/>
      <c r="D168" s="85">
        <f>IRAG!E165</f>
        <v>0</v>
      </c>
      <c r="E168" s="238">
        <f>IRAG!$BZ165</f>
        <v>0</v>
      </c>
      <c r="F168" s="213"/>
      <c r="G168" s="191" t="e">
        <f>IRAG!E165/IRAG!D165</f>
        <v>#DIV/0!</v>
      </c>
      <c r="H168" s="238">
        <f>IRAG!$BZ165</f>
        <v>0</v>
      </c>
      <c r="I168" s="167">
        <f>IRAG!Q165</f>
        <v>0</v>
      </c>
      <c r="J168" s="167">
        <f>IRAG!R165</f>
        <v>0</v>
      </c>
      <c r="K168" s="239" t="e">
        <f>IRAG!R165/IRAG!Q165</f>
        <v>#DIV/0!</v>
      </c>
      <c r="Q168" s="238">
        <f>IRAG!$BZ165</f>
        <v>0</v>
      </c>
      <c r="R168" s="167">
        <f>IRAG!G165</f>
        <v>0</v>
      </c>
      <c r="S168" s="167" t="e">
        <f>IRAG!G165/IRAG!F165</f>
        <v>#DIV/0!</v>
      </c>
      <c r="T168" s="167">
        <f>IRAG!K165</f>
        <v>0</v>
      </c>
      <c r="U168" s="214" t="e">
        <f>IRAG!K165/IRAG!F165</f>
        <v>#DIV/0!</v>
      </c>
      <c r="V168" s="167">
        <f>IRAG!H165</f>
        <v>0</v>
      </c>
      <c r="W168" s="167" t="e">
        <f>IRAG!H165/IRAG!F165</f>
        <v>#DIV/0!</v>
      </c>
      <c r="X168" s="192">
        <f>ETI!E165</f>
        <v>0</v>
      </c>
      <c r="Y168" s="192">
        <f>ETI!D165</f>
        <v>0</v>
      </c>
      <c r="Z168" s="214" t="e">
        <f t="shared" ref="Z168:Z218" si="3">X168/Y168</f>
        <v>#DIV/0!</v>
      </c>
      <c r="AA168" s="191" t="e">
        <f>ETI!E165/ETI!F165</f>
        <v>#DIV/0!</v>
      </c>
      <c r="AB168" s="192">
        <f>ETI!E165</f>
        <v>0</v>
      </c>
      <c r="AC168" s="191" t="e">
        <f>ETI!G165/ETI!E165</f>
        <v>#DIV/0!</v>
      </c>
      <c r="AD168" s="192">
        <f>ETI!K165 + ETI!L165</f>
        <v>0</v>
      </c>
      <c r="AE168" s="191" t="e">
        <f>(AD168)/ETI!F165</f>
        <v>#DIV/0!</v>
      </c>
      <c r="AI168" s="181">
        <f>ETI!E165</f>
        <v>0</v>
      </c>
      <c r="AJ168" s="86" t="e">
        <f>ETI!H165/ETI!E165</f>
        <v>#DIV/0!</v>
      </c>
    </row>
    <row r="169" spans="1:36">
      <c r="B169" s="238">
        <f>IRAG!$BZ166</f>
        <v>0</v>
      </c>
      <c r="C169" s="212"/>
      <c r="D169" s="85">
        <f>IRAG!E166</f>
        <v>0</v>
      </c>
      <c r="E169" s="238">
        <f>IRAG!$BZ166</f>
        <v>0</v>
      </c>
      <c r="F169" s="213"/>
      <c r="G169" s="191" t="e">
        <f>IRAG!E166/IRAG!D166</f>
        <v>#DIV/0!</v>
      </c>
      <c r="H169" s="238">
        <f>IRAG!$BZ166</f>
        <v>0</v>
      </c>
      <c r="I169" s="167">
        <f>IRAG!Q166</f>
        <v>0</v>
      </c>
      <c r="J169" s="167">
        <f>IRAG!R166</f>
        <v>0</v>
      </c>
      <c r="K169" s="239" t="e">
        <f>IRAG!R166/IRAG!Q166</f>
        <v>#DIV/0!</v>
      </c>
      <c r="Q169" s="238">
        <f>IRAG!$BZ166</f>
        <v>0</v>
      </c>
      <c r="R169" s="167">
        <f>IRAG!G166</f>
        <v>0</v>
      </c>
      <c r="S169" s="167" t="e">
        <f>IRAG!G166/IRAG!F166</f>
        <v>#DIV/0!</v>
      </c>
      <c r="T169" s="167">
        <f>IRAG!K166</f>
        <v>0</v>
      </c>
      <c r="U169" s="214" t="e">
        <f>IRAG!K166/IRAG!F166</f>
        <v>#DIV/0!</v>
      </c>
      <c r="V169" s="167">
        <f>IRAG!H166</f>
        <v>0</v>
      </c>
      <c r="W169" s="167" t="e">
        <f>IRAG!H166/IRAG!F166</f>
        <v>#DIV/0!</v>
      </c>
      <c r="X169" s="192">
        <f>ETI!E166</f>
        <v>0</v>
      </c>
      <c r="Y169" s="192">
        <f>ETI!D166</f>
        <v>0</v>
      </c>
      <c r="Z169" s="214" t="e">
        <f t="shared" si="3"/>
        <v>#DIV/0!</v>
      </c>
      <c r="AA169" s="191" t="e">
        <f>ETI!E166/ETI!F166</f>
        <v>#DIV/0!</v>
      </c>
      <c r="AB169" s="192">
        <f>ETI!E166</f>
        <v>0</v>
      </c>
      <c r="AC169" s="191" t="e">
        <f>ETI!G166/ETI!E166</f>
        <v>#DIV/0!</v>
      </c>
      <c r="AD169" s="192">
        <f>ETI!K166 + ETI!L166</f>
        <v>0</v>
      </c>
      <c r="AE169" s="191" t="e">
        <f>(AD169)/ETI!F166</f>
        <v>#DIV/0!</v>
      </c>
      <c r="AI169" s="181">
        <f>ETI!E166</f>
        <v>0</v>
      </c>
      <c r="AJ169" s="86" t="e">
        <f>ETI!H166/ETI!E166</f>
        <v>#DIV/0!</v>
      </c>
    </row>
    <row r="170" spans="1:36">
      <c r="B170" s="238">
        <f>IRAG!$BZ167</f>
        <v>0</v>
      </c>
      <c r="C170" s="212"/>
      <c r="D170" s="85">
        <f>IRAG!E167</f>
        <v>0</v>
      </c>
      <c r="E170" s="238">
        <f>IRAG!$BZ167</f>
        <v>0</v>
      </c>
      <c r="F170" s="213"/>
      <c r="G170" s="191" t="e">
        <f>IRAG!E167/IRAG!D167</f>
        <v>#DIV/0!</v>
      </c>
      <c r="H170" s="238">
        <f>IRAG!$BZ167</f>
        <v>0</v>
      </c>
      <c r="I170" s="167">
        <f>IRAG!Q167</f>
        <v>0</v>
      </c>
      <c r="J170" s="167">
        <f>IRAG!R167</f>
        <v>0</v>
      </c>
      <c r="K170" s="239" t="e">
        <f>IRAG!R167/IRAG!Q167</f>
        <v>#DIV/0!</v>
      </c>
      <c r="Q170" s="238">
        <f>IRAG!$BZ167</f>
        <v>0</v>
      </c>
      <c r="R170" s="167">
        <f>IRAG!G167</f>
        <v>0</v>
      </c>
      <c r="S170" s="167" t="e">
        <f>IRAG!G167/IRAG!F167</f>
        <v>#DIV/0!</v>
      </c>
      <c r="T170" s="167">
        <f>IRAG!K167</f>
        <v>0</v>
      </c>
      <c r="U170" s="214" t="e">
        <f>IRAG!K167/IRAG!F167</f>
        <v>#DIV/0!</v>
      </c>
      <c r="V170" s="167">
        <f>IRAG!H167</f>
        <v>0</v>
      </c>
      <c r="W170" s="167" t="e">
        <f>IRAG!H167/IRAG!F167</f>
        <v>#DIV/0!</v>
      </c>
      <c r="X170" s="192">
        <f>ETI!E167</f>
        <v>0</v>
      </c>
      <c r="Y170" s="192">
        <f>ETI!D167</f>
        <v>0</v>
      </c>
      <c r="Z170" s="214" t="e">
        <f t="shared" si="3"/>
        <v>#DIV/0!</v>
      </c>
      <c r="AA170" s="191" t="e">
        <f>ETI!E167/ETI!F167</f>
        <v>#DIV/0!</v>
      </c>
      <c r="AB170" s="192">
        <f>ETI!E167</f>
        <v>0</v>
      </c>
      <c r="AC170" s="191" t="e">
        <f>ETI!G167/ETI!E167</f>
        <v>#DIV/0!</v>
      </c>
      <c r="AD170" s="192">
        <f>ETI!K167 + ETI!L167</f>
        <v>0</v>
      </c>
      <c r="AE170" s="191" t="e">
        <f>(AD170)/ETI!F167</f>
        <v>#DIV/0!</v>
      </c>
      <c r="AI170" s="181">
        <f>ETI!E167</f>
        <v>0</v>
      </c>
      <c r="AJ170" s="86" t="e">
        <f>ETI!H167/ETI!E167</f>
        <v>#DIV/0!</v>
      </c>
    </row>
    <row r="171" spans="1:36">
      <c r="B171" s="238">
        <f>IRAG!$BZ168</f>
        <v>0</v>
      </c>
      <c r="C171" s="212"/>
      <c r="D171" s="85">
        <f>IRAG!E168</f>
        <v>0</v>
      </c>
      <c r="E171" s="238">
        <f>IRAG!$BZ168</f>
        <v>0</v>
      </c>
      <c r="F171" s="213"/>
      <c r="G171" s="191" t="e">
        <f>IRAG!E168/IRAG!D168</f>
        <v>#DIV/0!</v>
      </c>
      <c r="H171" s="238">
        <f>IRAG!$BZ168</f>
        <v>0</v>
      </c>
      <c r="I171" s="167">
        <f>IRAG!Q168</f>
        <v>0</v>
      </c>
      <c r="J171" s="167">
        <f>IRAG!R168</f>
        <v>0</v>
      </c>
      <c r="K171" s="239" t="e">
        <f>IRAG!R168/IRAG!Q168</f>
        <v>#DIV/0!</v>
      </c>
      <c r="Q171" s="238">
        <f>IRAG!$BZ168</f>
        <v>0</v>
      </c>
      <c r="R171" s="167">
        <f>IRAG!G168</f>
        <v>0</v>
      </c>
      <c r="S171" s="167" t="e">
        <f>IRAG!G168/IRAG!F168</f>
        <v>#DIV/0!</v>
      </c>
      <c r="T171" s="167">
        <f>IRAG!K168</f>
        <v>0</v>
      </c>
      <c r="U171" s="214" t="e">
        <f>IRAG!K168/IRAG!F168</f>
        <v>#DIV/0!</v>
      </c>
      <c r="V171" s="167">
        <f>IRAG!H168</f>
        <v>0</v>
      </c>
      <c r="W171" s="167" t="e">
        <f>IRAG!H168/IRAG!F168</f>
        <v>#DIV/0!</v>
      </c>
      <c r="X171" s="192">
        <f>ETI!E168</f>
        <v>0</v>
      </c>
      <c r="Y171" s="192">
        <f>ETI!D168</f>
        <v>0</v>
      </c>
      <c r="Z171" s="214" t="e">
        <f t="shared" si="3"/>
        <v>#DIV/0!</v>
      </c>
      <c r="AA171" s="191" t="e">
        <f>ETI!E168/ETI!F168</f>
        <v>#DIV/0!</v>
      </c>
      <c r="AB171" s="192">
        <f>ETI!E168</f>
        <v>0</v>
      </c>
      <c r="AC171" s="191" t="e">
        <f>ETI!G168/ETI!E168</f>
        <v>#DIV/0!</v>
      </c>
      <c r="AD171" s="192">
        <f>ETI!K168 + ETI!L168</f>
        <v>0</v>
      </c>
      <c r="AE171" s="191" t="e">
        <f>(AD171)/ETI!F168</f>
        <v>#DIV/0!</v>
      </c>
      <c r="AI171" s="181">
        <f>ETI!E168</f>
        <v>0</v>
      </c>
      <c r="AJ171" s="86" t="e">
        <f>ETI!H168/ETI!E168</f>
        <v>#DIV/0!</v>
      </c>
    </row>
    <row r="172" spans="1:36">
      <c r="B172" s="238">
        <f>IRAG!$BZ169</f>
        <v>0</v>
      </c>
      <c r="C172" s="212"/>
      <c r="D172" s="85">
        <f>IRAG!E169</f>
        <v>0</v>
      </c>
      <c r="E172" s="238">
        <f>IRAG!$BZ169</f>
        <v>0</v>
      </c>
      <c r="F172" s="213"/>
      <c r="G172" s="191" t="e">
        <f>IRAG!E169/IRAG!D169</f>
        <v>#DIV/0!</v>
      </c>
      <c r="H172" s="238">
        <f>IRAG!$BZ169</f>
        <v>0</v>
      </c>
      <c r="I172" s="167">
        <f>IRAG!Q169</f>
        <v>0</v>
      </c>
      <c r="J172" s="167">
        <f>IRAG!R169</f>
        <v>0</v>
      </c>
      <c r="K172" s="239" t="e">
        <f>IRAG!R169/IRAG!Q169</f>
        <v>#DIV/0!</v>
      </c>
      <c r="Q172" s="238">
        <f>IRAG!$BZ169</f>
        <v>0</v>
      </c>
      <c r="R172" s="167">
        <f>IRAG!G169</f>
        <v>0</v>
      </c>
      <c r="S172" s="167" t="e">
        <f>IRAG!G169/IRAG!F169</f>
        <v>#DIV/0!</v>
      </c>
      <c r="T172" s="167">
        <f>IRAG!K169</f>
        <v>0</v>
      </c>
      <c r="U172" s="214" t="e">
        <f>IRAG!K169/IRAG!F169</f>
        <v>#DIV/0!</v>
      </c>
      <c r="V172" s="167">
        <f>IRAG!H169</f>
        <v>0</v>
      </c>
      <c r="W172" s="167" t="e">
        <f>IRAG!H169/IRAG!F169</f>
        <v>#DIV/0!</v>
      </c>
      <c r="X172" s="192">
        <f>ETI!E169</f>
        <v>0</v>
      </c>
      <c r="Y172" s="192">
        <f>ETI!D169</f>
        <v>0</v>
      </c>
      <c r="Z172" s="214" t="e">
        <f t="shared" si="3"/>
        <v>#DIV/0!</v>
      </c>
      <c r="AA172" s="191" t="e">
        <f>ETI!E169/ETI!F169</f>
        <v>#DIV/0!</v>
      </c>
      <c r="AB172" s="192">
        <f>ETI!E169</f>
        <v>0</v>
      </c>
      <c r="AC172" s="191" t="e">
        <f>ETI!G169/ETI!E169</f>
        <v>#DIV/0!</v>
      </c>
      <c r="AD172" s="192">
        <f>ETI!K169 + ETI!L169</f>
        <v>0</v>
      </c>
      <c r="AE172" s="191" t="e">
        <f>(AD172)/ETI!F169</f>
        <v>#DIV/0!</v>
      </c>
      <c r="AI172" s="181">
        <f>ETI!E169</f>
        <v>0</v>
      </c>
      <c r="AJ172" s="86" t="e">
        <f>ETI!H169/ETI!E169</f>
        <v>#DIV/0!</v>
      </c>
    </row>
    <row r="173" spans="1:36">
      <c r="B173" s="238">
        <f>IRAG!$BZ170</f>
        <v>0</v>
      </c>
      <c r="C173" s="212"/>
      <c r="D173" s="85">
        <f>IRAG!E170</f>
        <v>0</v>
      </c>
      <c r="E173" s="238">
        <f>IRAG!$BZ170</f>
        <v>0</v>
      </c>
      <c r="F173" s="213"/>
      <c r="G173" s="191" t="e">
        <f>IRAG!E170/IRAG!D170</f>
        <v>#DIV/0!</v>
      </c>
      <c r="H173" s="238">
        <f>IRAG!$BZ170</f>
        <v>0</v>
      </c>
      <c r="I173" s="167">
        <f>IRAG!Q170</f>
        <v>0</v>
      </c>
      <c r="J173" s="167">
        <f>IRAG!R170</f>
        <v>0</v>
      </c>
      <c r="K173" s="239" t="e">
        <f>IRAG!R170/IRAG!Q170</f>
        <v>#DIV/0!</v>
      </c>
      <c r="Q173" s="238">
        <f>IRAG!$BZ170</f>
        <v>0</v>
      </c>
      <c r="R173" s="167">
        <f>IRAG!G170</f>
        <v>0</v>
      </c>
      <c r="S173" s="167" t="e">
        <f>IRAG!G170/IRAG!F170</f>
        <v>#DIV/0!</v>
      </c>
      <c r="T173" s="167">
        <f>IRAG!K170</f>
        <v>0</v>
      </c>
      <c r="U173" s="214" t="e">
        <f>IRAG!K170/IRAG!F170</f>
        <v>#DIV/0!</v>
      </c>
      <c r="V173" s="167">
        <f>IRAG!H170</f>
        <v>0</v>
      </c>
      <c r="W173" s="167" t="e">
        <f>IRAG!H170/IRAG!F170</f>
        <v>#DIV/0!</v>
      </c>
      <c r="X173" s="192">
        <f>ETI!E170</f>
        <v>0</v>
      </c>
      <c r="Y173" s="192">
        <f>ETI!D170</f>
        <v>0</v>
      </c>
      <c r="Z173" s="214" t="e">
        <f t="shared" si="3"/>
        <v>#DIV/0!</v>
      </c>
      <c r="AA173" s="191" t="e">
        <f>ETI!E170/ETI!F170</f>
        <v>#DIV/0!</v>
      </c>
      <c r="AB173" s="192">
        <f>ETI!E170</f>
        <v>0</v>
      </c>
      <c r="AC173" s="191" t="e">
        <f>ETI!G170/ETI!E170</f>
        <v>#DIV/0!</v>
      </c>
      <c r="AD173" s="192">
        <f>ETI!K170 + ETI!L170</f>
        <v>0</v>
      </c>
      <c r="AE173" s="191" t="e">
        <f>(AD173)/ETI!F170</f>
        <v>#DIV/0!</v>
      </c>
      <c r="AI173" s="181">
        <f>ETI!E170</f>
        <v>0</v>
      </c>
      <c r="AJ173" s="86" t="e">
        <f>ETI!H170/ETI!E170</f>
        <v>#DIV/0!</v>
      </c>
    </row>
    <row r="174" spans="1:36">
      <c r="B174" s="238">
        <f>IRAG!$BZ171</f>
        <v>0</v>
      </c>
      <c r="C174" s="212"/>
      <c r="D174" s="85">
        <f>IRAG!E171</f>
        <v>0</v>
      </c>
      <c r="E174" s="238">
        <f>IRAG!$BZ171</f>
        <v>0</v>
      </c>
      <c r="F174" s="213"/>
      <c r="G174" s="191" t="e">
        <f>IRAG!E171/IRAG!D171</f>
        <v>#DIV/0!</v>
      </c>
      <c r="H174" s="238">
        <f>IRAG!$BZ171</f>
        <v>0</v>
      </c>
      <c r="I174" s="167">
        <f>IRAG!Q171</f>
        <v>0</v>
      </c>
      <c r="J174" s="167">
        <f>IRAG!R171</f>
        <v>0</v>
      </c>
      <c r="K174" s="239" t="e">
        <f>IRAG!R171/IRAG!Q171</f>
        <v>#DIV/0!</v>
      </c>
      <c r="Q174" s="238">
        <f>IRAG!$BZ171</f>
        <v>0</v>
      </c>
      <c r="R174" s="167">
        <f>IRAG!G171</f>
        <v>0</v>
      </c>
      <c r="S174" s="167" t="e">
        <f>IRAG!G171/IRAG!F171</f>
        <v>#DIV/0!</v>
      </c>
      <c r="T174" s="167">
        <f>IRAG!K171</f>
        <v>0</v>
      </c>
      <c r="U174" s="214" t="e">
        <f>IRAG!K171/IRAG!F171</f>
        <v>#DIV/0!</v>
      </c>
      <c r="V174" s="167">
        <f>IRAG!H171</f>
        <v>0</v>
      </c>
      <c r="W174" s="167" t="e">
        <f>IRAG!H171/IRAG!F171</f>
        <v>#DIV/0!</v>
      </c>
      <c r="X174" s="192">
        <f>ETI!E171</f>
        <v>0</v>
      </c>
      <c r="Y174" s="192">
        <f>ETI!D171</f>
        <v>0</v>
      </c>
      <c r="Z174" s="214" t="e">
        <f t="shared" si="3"/>
        <v>#DIV/0!</v>
      </c>
      <c r="AA174" s="191" t="e">
        <f>ETI!E171/ETI!F171</f>
        <v>#DIV/0!</v>
      </c>
      <c r="AB174" s="192">
        <f>ETI!E171</f>
        <v>0</v>
      </c>
      <c r="AC174" s="191" t="e">
        <f>ETI!G171/ETI!E171</f>
        <v>#DIV/0!</v>
      </c>
      <c r="AD174" s="192">
        <f>ETI!K171 + ETI!L171</f>
        <v>0</v>
      </c>
      <c r="AE174" s="191" t="e">
        <f>(AD174)/ETI!F171</f>
        <v>#DIV/0!</v>
      </c>
      <c r="AI174" s="181">
        <f>ETI!E171</f>
        <v>0</v>
      </c>
      <c r="AJ174" s="86" t="e">
        <f>ETI!H171/ETI!E171</f>
        <v>#DIV/0!</v>
      </c>
    </row>
    <row r="175" spans="1:36">
      <c r="B175" s="238">
        <f>IRAG!$BZ172</f>
        <v>0</v>
      </c>
      <c r="C175" s="212"/>
      <c r="D175" s="85">
        <f>IRAG!E172</f>
        <v>0</v>
      </c>
      <c r="E175" s="238">
        <f>IRAG!$BZ172</f>
        <v>0</v>
      </c>
      <c r="F175" s="213"/>
      <c r="G175" s="191" t="e">
        <f>IRAG!E172/IRAG!D172</f>
        <v>#DIV/0!</v>
      </c>
      <c r="H175" s="238">
        <f>IRAG!$BZ172</f>
        <v>0</v>
      </c>
      <c r="I175" s="167">
        <f>IRAG!Q172</f>
        <v>0</v>
      </c>
      <c r="J175" s="167">
        <f>IRAG!R172</f>
        <v>0</v>
      </c>
      <c r="K175" s="239" t="e">
        <f>IRAG!R172/IRAG!Q172</f>
        <v>#DIV/0!</v>
      </c>
      <c r="Q175" s="238">
        <f>IRAG!$BZ172</f>
        <v>0</v>
      </c>
      <c r="R175" s="167">
        <f>IRAG!G172</f>
        <v>0</v>
      </c>
      <c r="S175" s="167" t="e">
        <f>IRAG!G172/IRAG!F172</f>
        <v>#DIV/0!</v>
      </c>
      <c r="T175" s="167">
        <f>IRAG!K172</f>
        <v>0</v>
      </c>
      <c r="U175" s="214" t="e">
        <f>IRAG!K172/IRAG!F172</f>
        <v>#DIV/0!</v>
      </c>
      <c r="V175" s="167">
        <f>IRAG!H172</f>
        <v>0</v>
      </c>
      <c r="W175" s="167" t="e">
        <f>IRAG!H172/IRAG!F172</f>
        <v>#DIV/0!</v>
      </c>
      <c r="X175" s="192">
        <f>ETI!E172</f>
        <v>0</v>
      </c>
      <c r="Y175" s="192">
        <f>ETI!D172</f>
        <v>0</v>
      </c>
      <c r="Z175" s="214" t="e">
        <f t="shared" si="3"/>
        <v>#DIV/0!</v>
      </c>
      <c r="AA175" s="191" t="e">
        <f>ETI!E172/ETI!F172</f>
        <v>#DIV/0!</v>
      </c>
      <c r="AB175" s="192">
        <f>ETI!E172</f>
        <v>0</v>
      </c>
      <c r="AC175" s="191" t="e">
        <f>ETI!G172/ETI!E172</f>
        <v>#DIV/0!</v>
      </c>
      <c r="AD175" s="192">
        <f>ETI!K172 + ETI!L172</f>
        <v>0</v>
      </c>
      <c r="AE175" s="191" t="e">
        <f>(AD175)/ETI!F172</f>
        <v>#DIV/0!</v>
      </c>
      <c r="AI175" s="181">
        <f>ETI!E172</f>
        <v>0</v>
      </c>
      <c r="AJ175" s="86" t="e">
        <f>ETI!H172/ETI!E172</f>
        <v>#DIV/0!</v>
      </c>
    </row>
    <row r="176" spans="1:36">
      <c r="B176" s="238">
        <f>IRAG!$BZ173</f>
        <v>0</v>
      </c>
      <c r="C176" s="212"/>
      <c r="D176" s="85">
        <f>IRAG!E173</f>
        <v>0</v>
      </c>
      <c r="E176" s="238">
        <f>IRAG!$BZ173</f>
        <v>0</v>
      </c>
      <c r="F176" s="213"/>
      <c r="G176" s="191" t="e">
        <f>IRAG!E173/IRAG!D173</f>
        <v>#DIV/0!</v>
      </c>
      <c r="H176" s="238">
        <f>IRAG!$BZ173</f>
        <v>0</v>
      </c>
      <c r="I176" s="167">
        <f>IRAG!Q173</f>
        <v>0</v>
      </c>
      <c r="J176" s="167">
        <f>IRAG!R173</f>
        <v>0</v>
      </c>
      <c r="K176" s="239" t="e">
        <f>IRAG!R173/IRAG!Q173</f>
        <v>#DIV/0!</v>
      </c>
      <c r="Q176" s="238">
        <f>IRAG!$BZ173</f>
        <v>0</v>
      </c>
      <c r="R176" s="167">
        <f>IRAG!G173</f>
        <v>0</v>
      </c>
      <c r="S176" s="167" t="e">
        <f>IRAG!G173/IRAG!F173</f>
        <v>#DIV/0!</v>
      </c>
      <c r="T176" s="167">
        <f>IRAG!K173</f>
        <v>0</v>
      </c>
      <c r="U176" s="214" t="e">
        <f>IRAG!K173/IRAG!F173</f>
        <v>#DIV/0!</v>
      </c>
      <c r="V176" s="167">
        <f>IRAG!H173</f>
        <v>0</v>
      </c>
      <c r="W176" s="167" t="e">
        <f>IRAG!H173/IRAG!F173</f>
        <v>#DIV/0!</v>
      </c>
      <c r="X176" s="192">
        <f>ETI!E173</f>
        <v>0</v>
      </c>
      <c r="Y176" s="192">
        <f>ETI!D173</f>
        <v>0</v>
      </c>
      <c r="Z176" s="214" t="e">
        <f t="shared" si="3"/>
        <v>#DIV/0!</v>
      </c>
      <c r="AA176" s="191" t="e">
        <f>ETI!E173/ETI!F173</f>
        <v>#DIV/0!</v>
      </c>
      <c r="AB176" s="192">
        <f>ETI!E173</f>
        <v>0</v>
      </c>
      <c r="AC176" s="191" t="e">
        <f>ETI!G173/ETI!E173</f>
        <v>#DIV/0!</v>
      </c>
      <c r="AD176" s="192">
        <f>ETI!K173 + ETI!L173</f>
        <v>0</v>
      </c>
      <c r="AE176" s="191" t="e">
        <f>(AD176)/ETI!F173</f>
        <v>#DIV/0!</v>
      </c>
      <c r="AI176" s="181">
        <f>ETI!E173</f>
        <v>0</v>
      </c>
      <c r="AJ176" s="86" t="e">
        <f>ETI!H173/ETI!E173</f>
        <v>#DIV/0!</v>
      </c>
    </row>
    <row r="177" spans="2:36">
      <c r="B177" s="238">
        <f>IRAG!$BZ174</f>
        <v>0</v>
      </c>
      <c r="C177" s="212"/>
      <c r="D177" s="85">
        <f>IRAG!E174</f>
        <v>0</v>
      </c>
      <c r="E177" s="238">
        <f>IRAG!$BZ174</f>
        <v>0</v>
      </c>
      <c r="F177" s="213"/>
      <c r="G177" s="191" t="e">
        <f>IRAG!E174/IRAG!D174</f>
        <v>#DIV/0!</v>
      </c>
      <c r="H177" s="238">
        <f>IRAG!$BZ174</f>
        <v>0</v>
      </c>
      <c r="I177" s="167">
        <f>IRAG!Q174</f>
        <v>0</v>
      </c>
      <c r="J177" s="167">
        <f>IRAG!R174</f>
        <v>0</v>
      </c>
      <c r="K177" s="239" t="e">
        <f>IRAG!R174/IRAG!Q174</f>
        <v>#DIV/0!</v>
      </c>
      <c r="Q177" s="238">
        <f>IRAG!$BZ174</f>
        <v>0</v>
      </c>
      <c r="R177" s="167">
        <f>IRAG!G174</f>
        <v>0</v>
      </c>
      <c r="S177" s="167" t="e">
        <f>IRAG!G174/IRAG!F174</f>
        <v>#DIV/0!</v>
      </c>
      <c r="T177" s="167">
        <f>IRAG!K174</f>
        <v>0</v>
      </c>
      <c r="U177" s="214" t="e">
        <f>IRAG!K174/IRAG!F174</f>
        <v>#DIV/0!</v>
      </c>
      <c r="V177" s="167">
        <f>IRAG!H174</f>
        <v>0</v>
      </c>
      <c r="W177" s="167" t="e">
        <f>IRAG!H174/IRAG!F174</f>
        <v>#DIV/0!</v>
      </c>
      <c r="X177" s="192">
        <f>ETI!E174</f>
        <v>0</v>
      </c>
      <c r="Y177" s="192">
        <f>ETI!D174</f>
        <v>0</v>
      </c>
      <c r="Z177" s="214" t="e">
        <f t="shared" si="3"/>
        <v>#DIV/0!</v>
      </c>
      <c r="AA177" s="191" t="e">
        <f>ETI!E174/ETI!F174</f>
        <v>#DIV/0!</v>
      </c>
      <c r="AB177" s="192">
        <f>ETI!E174</f>
        <v>0</v>
      </c>
      <c r="AC177" s="191" t="e">
        <f>ETI!G174/ETI!E174</f>
        <v>#DIV/0!</v>
      </c>
      <c r="AD177" s="192">
        <f>ETI!K174 + ETI!L174</f>
        <v>0</v>
      </c>
      <c r="AE177" s="191" t="e">
        <f>(AD177)/ETI!F174</f>
        <v>#DIV/0!</v>
      </c>
      <c r="AI177" s="181">
        <f>ETI!E174</f>
        <v>0</v>
      </c>
      <c r="AJ177" s="86" t="e">
        <f>ETI!H174/ETI!E174</f>
        <v>#DIV/0!</v>
      </c>
    </row>
    <row r="178" spans="2:36">
      <c r="B178" s="238">
        <f>IRAG!$BZ175</f>
        <v>0</v>
      </c>
      <c r="C178" s="212"/>
      <c r="D178" s="85">
        <f>IRAG!E175</f>
        <v>0</v>
      </c>
      <c r="E178" s="238">
        <f>IRAG!$BZ175</f>
        <v>0</v>
      </c>
      <c r="F178" s="213"/>
      <c r="G178" s="191" t="e">
        <f>IRAG!E175/IRAG!D175</f>
        <v>#DIV/0!</v>
      </c>
      <c r="H178" s="238">
        <f>IRAG!$BZ175</f>
        <v>0</v>
      </c>
      <c r="I178" s="167">
        <f>IRAG!Q175</f>
        <v>0</v>
      </c>
      <c r="J178" s="167">
        <f>IRAG!R175</f>
        <v>0</v>
      </c>
      <c r="K178" s="239" t="e">
        <f>IRAG!R175/IRAG!Q175</f>
        <v>#DIV/0!</v>
      </c>
      <c r="Q178" s="238">
        <f>IRAG!$BZ175</f>
        <v>0</v>
      </c>
      <c r="R178" s="167">
        <f>IRAG!G175</f>
        <v>0</v>
      </c>
      <c r="S178" s="167" t="e">
        <f>IRAG!G175/IRAG!F175</f>
        <v>#DIV/0!</v>
      </c>
      <c r="T178" s="167">
        <f>IRAG!K175</f>
        <v>0</v>
      </c>
      <c r="U178" s="214" t="e">
        <f>IRAG!K175/IRAG!F175</f>
        <v>#DIV/0!</v>
      </c>
      <c r="V178" s="167">
        <f>IRAG!H175</f>
        <v>0</v>
      </c>
      <c r="W178" s="167" t="e">
        <f>IRAG!H175/IRAG!F175</f>
        <v>#DIV/0!</v>
      </c>
      <c r="X178" s="192">
        <f>ETI!E175</f>
        <v>0</v>
      </c>
      <c r="Y178" s="192">
        <f>ETI!D175</f>
        <v>0</v>
      </c>
      <c r="Z178" s="214" t="e">
        <f t="shared" si="3"/>
        <v>#DIV/0!</v>
      </c>
      <c r="AA178" s="191" t="e">
        <f>ETI!E175/ETI!F175</f>
        <v>#DIV/0!</v>
      </c>
      <c r="AB178" s="192">
        <f>ETI!E175</f>
        <v>0</v>
      </c>
      <c r="AC178" s="191" t="e">
        <f>ETI!G175/ETI!E175</f>
        <v>#DIV/0!</v>
      </c>
      <c r="AD178" s="192">
        <f>ETI!K175 + ETI!L175</f>
        <v>0</v>
      </c>
      <c r="AE178" s="191" t="e">
        <f>(AD178)/ETI!F175</f>
        <v>#DIV/0!</v>
      </c>
      <c r="AI178" s="181">
        <f>ETI!E175</f>
        <v>0</v>
      </c>
      <c r="AJ178" s="86" t="e">
        <f>ETI!H175/ETI!E175</f>
        <v>#DIV/0!</v>
      </c>
    </row>
    <row r="179" spans="2:36">
      <c r="B179" s="238">
        <f>IRAG!$BZ176</f>
        <v>0</v>
      </c>
      <c r="C179" s="212"/>
      <c r="D179" s="85">
        <f>IRAG!E176</f>
        <v>0</v>
      </c>
      <c r="E179" s="238">
        <f>IRAG!$BZ176</f>
        <v>0</v>
      </c>
      <c r="F179" s="213"/>
      <c r="G179" s="191" t="e">
        <f>IRAG!E176/IRAG!D176</f>
        <v>#DIV/0!</v>
      </c>
      <c r="H179" s="238">
        <f>IRAG!$BZ176</f>
        <v>0</v>
      </c>
      <c r="I179" s="167">
        <f>IRAG!Q176</f>
        <v>0</v>
      </c>
      <c r="J179" s="167">
        <f>IRAG!R176</f>
        <v>0</v>
      </c>
      <c r="K179" s="239" t="e">
        <f>IRAG!R176/IRAG!Q176</f>
        <v>#DIV/0!</v>
      </c>
      <c r="Q179" s="238">
        <f>IRAG!$BZ176</f>
        <v>0</v>
      </c>
      <c r="R179" s="167">
        <f>IRAG!G176</f>
        <v>0</v>
      </c>
      <c r="S179" s="167" t="e">
        <f>IRAG!G176/IRAG!F176</f>
        <v>#DIV/0!</v>
      </c>
      <c r="T179" s="167">
        <f>IRAG!K176</f>
        <v>0</v>
      </c>
      <c r="U179" s="214" t="e">
        <f>IRAG!K176/IRAG!F176</f>
        <v>#DIV/0!</v>
      </c>
      <c r="V179" s="167">
        <f>IRAG!H176</f>
        <v>0</v>
      </c>
      <c r="W179" s="167" t="e">
        <f>IRAG!H176/IRAG!F176</f>
        <v>#DIV/0!</v>
      </c>
      <c r="X179" s="192">
        <f>ETI!E176</f>
        <v>0</v>
      </c>
      <c r="Y179" s="192">
        <f>ETI!D176</f>
        <v>0</v>
      </c>
      <c r="Z179" s="214" t="e">
        <f t="shared" si="3"/>
        <v>#DIV/0!</v>
      </c>
      <c r="AA179" s="191" t="e">
        <f>ETI!E176/ETI!F176</f>
        <v>#DIV/0!</v>
      </c>
      <c r="AB179" s="192">
        <f>ETI!E176</f>
        <v>0</v>
      </c>
      <c r="AC179" s="191" t="e">
        <f>ETI!G176/ETI!E176</f>
        <v>#DIV/0!</v>
      </c>
      <c r="AD179" s="192">
        <f>ETI!K176 + ETI!L176</f>
        <v>0</v>
      </c>
      <c r="AE179" s="191" t="e">
        <f>(AD179)/ETI!F176</f>
        <v>#DIV/0!</v>
      </c>
      <c r="AI179" s="181">
        <f>ETI!E176</f>
        <v>0</v>
      </c>
      <c r="AJ179" s="86" t="e">
        <f>ETI!H176/ETI!E176</f>
        <v>#DIV/0!</v>
      </c>
    </row>
    <row r="180" spans="2:36">
      <c r="B180" s="238">
        <f>IRAG!$BZ177</f>
        <v>0</v>
      </c>
      <c r="C180" s="212"/>
      <c r="D180" s="85">
        <f>IRAG!E177</f>
        <v>0</v>
      </c>
      <c r="E180" s="238">
        <f>IRAG!$BZ177</f>
        <v>0</v>
      </c>
      <c r="F180" s="213"/>
      <c r="G180" s="191" t="e">
        <f>IRAG!E177/IRAG!D177</f>
        <v>#DIV/0!</v>
      </c>
      <c r="H180" s="238">
        <f>IRAG!$BZ177</f>
        <v>0</v>
      </c>
      <c r="I180" s="167">
        <f>IRAG!Q177</f>
        <v>0</v>
      </c>
      <c r="J180" s="167">
        <f>IRAG!R177</f>
        <v>0</v>
      </c>
      <c r="K180" s="239" t="e">
        <f>IRAG!R177/IRAG!Q177</f>
        <v>#DIV/0!</v>
      </c>
      <c r="Q180" s="238">
        <f>IRAG!$BZ177</f>
        <v>0</v>
      </c>
      <c r="R180" s="167">
        <f>IRAG!G177</f>
        <v>0</v>
      </c>
      <c r="S180" s="167" t="e">
        <f>IRAG!G177/IRAG!F177</f>
        <v>#DIV/0!</v>
      </c>
      <c r="T180" s="167">
        <f>IRAG!K177</f>
        <v>0</v>
      </c>
      <c r="U180" s="214" t="e">
        <f>IRAG!K177/IRAG!F177</f>
        <v>#DIV/0!</v>
      </c>
      <c r="V180" s="167">
        <f>IRAG!H177</f>
        <v>0</v>
      </c>
      <c r="W180" s="167" t="e">
        <f>IRAG!H177/IRAG!F177</f>
        <v>#DIV/0!</v>
      </c>
      <c r="X180" s="192">
        <f>ETI!E177</f>
        <v>0</v>
      </c>
      <c r="Y180" s="192">
        <f>ETI!D177</f>
        <v>0</v>
      </c>
      <c r="Z180" s="214" t="e">
        <f t="shared" si="3"/>
        <v>#DIV/0!</v>
      </c>
      <c r="AA180" s="191" t="e">
        <f>ETI!E177/ETI!F177</f>
        <v>#DIV/0!</v>
      </c>
      <c r="AB180" s="192">
        <f>ETI!E177</f>
        <v>0</v>
      </c>
      <c r="AC180" s="191" t="e">
        <f>ETI!G177/ETI!E177</f>
        <v>#DIV/0!</v>
      </c>
      <c r="AD180" s="192">
        <f>ETI!K177 + ETI!L177</f>
        <v>0</v>
      </c>
      <c r="AE180" s="191" t="e">
        <f>(AD180)/ETI!F177</f>
        <v>#DIV/0!</v>
      </c>
      <c r="AI180" s="181">
        <f>ETI!E177</f>
        <v>0</v>
      </c>
      <c r="AJ180" s="86" t="e">
        <f>ETI!H177/ETI!E177</f>
        <v>#DIV/0!</v>
      </c>
    </row>
    <row r="181" spans="2:36">
      <c r="B181" s="238">
        <f>IRAG!$BZ178</f>
        <v>0</v>
      </c>
      <c r="C181" s="212"/>
      <c r="D181" s="85">
        <f>IRAG!E178</f>
        <v>0</v>
      </c>
      <c r="E181" s="238">
        <f>IRAG!$BZ178</f>
        <v>0</v>
      </c>
      <c r="F181" s="213"/>
      <c r="G181" s="191" t="e">
        <f>IRAG!E178/IRAG!D178</f>
        <v>#DIV/0!</v>
      </c>
      <c r="H181" s="238">
        <f>IRAG!$BZ178</f>
        <v>0</v>
      </c>
      <c r="I181" s="167">
        <f>IRAG!Q178</f>
        <v>0</v>
      </c>
      <c r="J181" s="167">
        <f>IRAG!R178</f>
        <v>0</v>
      </c>
      <c r="K181" s="239" t="e">
        <f>IRAG!R178/IRAG!Q178</f>
        <v>#DIV/0!</v>
      </c>
      <c r="Q181" s="238">
        <f>IRAG!$BZ178</f>
        <v>0</v>
      </c>
      <c r="R181" s="167">
        <f>IRAG!G178</f>
        <v>0</v>
      </c>
      <c r="S181" s="167" t="e">
        <f>IRAG!G178/IRAG!F178</f>
        <v>#DIV/0!</v>
      </c>
      <c r="T181" s="167">
        <f>IRAG!K178</f>
        <v>0</v>
      </c>
      <c r="U181" s="214" t="e">
        <f>IRAG!K178/IRAG!F178</f>
        <v>#DIV/0!</v>
      </c>
      <c r="V181" s="167">
        <f>IRAG!H178</f>
        <v>0</v>
      </c>
      <c r="W181" s="167" t="e">
        <f>IRAG!H178/IRAG!F178</f>
        <v>#DIV/0!</v>
      </c>
      <c r="X181" s="192">
        <f>ETI!E178</f>
        <v>0</v>
      </c>
      <c r="Y181" s="192">
        <f>ETI!D178</f>
        <v>0</v>
      </c>
      <c r="Z181" s="214" t="e">
        <f t="shared" si="3"/>
        <v>#DIV/0!</v>
      </c>
      <c r="AA181" s="191" t="e">
        <f>ETI!E178/ETI!F178</f>
        <v>#DIV/0!</v>
      </c>
      <c r="AB181" s="192">
        <f>ETI!E178</f>
        <v>0</v>
      </c>
      <c r="AC181" s="191" t="e">
        <f>ETI!G178/ETI!E178</f>
        <v>#DIV/0!</v>
      </c>
      <c r="AD181" s="192">
        <f>ETI!K178 + ETI!L178</f>
        <v>0</v>
      </c>
      <c r="AE181" s="191" t="e">
        <f>(AD181)/ETI!F178</f>
        <v>#DIV/0!</v>
      </c>
      <c r="AI181" s="181">
        <f>ETI!E178</f>
        <v>0</v>
      </c>
      <c r="AJ181" s="86" t="e">
        <f>ETI!H178/ETI!E178</f>
        <v>#DIV/0!</v>
      </c>
    </row>
    <row r="182" spans="2:36">
      <c r="B182" s="238">
        <f>IRAG!$BZ179</f>
        <v>0</v>
      </c>
      <c r="C182" s="212"/>
      <c r="D182" s="85">
        <f>IRAG!E179</f>
        <v>0</v>
      </c>
      <c r="E182" s="238">
        <f>IRAG!$BZ179</f>
        <v>0</v>
      </c>
      <c r="F182" s="213"/>
      <c r="G182" s="191" t="e">
        <f>IRAG!E179/IRAG!D179</f>
        <v>#DIV/0!</v>
      </c>
      <c r="H182" s="238">
        <f>IRAG!$BZ179</f>
        <v>0</v>
      </c>
      <c r="I182" s="167">
        <f>IRAG!Q179</f>
        <v>0</v>
      </c>
      <c r="J182" s="167">
        <f>IRAG!R179</f>
        <v>0</v>
      </c>
      <c r="K182" s="239" t="e">
        <f>IRAG!R179/IRAG!Q179</f>
        <v>#DIV/0!</v>
      </c>
      <c r="Q182" s="238">
        <f>IRAG!$BZ179</f>
        <v>0</v>
      </c>
      <c r="R182" s="167">
        <f>IRAG!G179</f>
        <v>0</v>
      </c>
      <c r="S182" s="167" t="e">
        <f>IRAG!G179/IRAG!F179</f>
        <v>#DIV/0!</v>
      </c>
      <c r="T182" s="167">
        <f>IRAG!K179</f>
        <v>0</v>
      </c>
      <c r="U182" s="214" t="e">
        <f>IRAG!K179/IRAG!F179</f>
        <v>#DIV/0!</v>
      </c>
      <c r="V182" s="167">
        <f>IRAG!H179</f>
        <v>0</v>
      </c>
      <c r="W182" s="167" t="e">
        <f>IRAG!H179/IRAG!F179</f>
        <v>#DIV/0!</v>
      </c>
      <c r="X182" s="192">
        <f>ETI!E179</f>
        <v>0</v>
      </c>
      <c r="Y182" s="192">
        <f>ETI!D179</f>
        <v>0</v>
      </c>
      <c r="Z182" s="214" t="e">
        <f t="shared" si="3"/>
        <v>#DIV/0!</v>
      </c>
      <c r="AA182" s="191" t="e">
        <f>ETI!E179/ETI!F179</f>
        <v>#DIV/0!</v>
      </c>
      <c r="AB182" s="192">
        <f>ETI!E179</f>
        <v>0</v>
      </c>
      <c r="AC182" s="191" t="e">
        <f>ETI!G179/ETI!E179</f>
        <v>#DIV/0!</v>
      </c>
      <c r="AD182" s="192">
        <f>ETI!K179 + ETI!L179</f>
        <v>0</v>
      </c>
      <c r="AE182" s="191" t="e">
        <f>(AD182)/ETI!F179</f>
        <v>#DIV/0!</v>
      </c>
      <c r="AI182" s="181">
        <f>ETI!E179</f>
        <v>0</v>
      </c>
      <c r="AJ182" s="86" t="e">
        <f>ETI!H179/ETI!E179</f>
        <v>#DIV/0!</v>
      </c>
    </row>
    <row r="183" spans="2:36">
      <c r="B183" s="238">
        <f>IRAG!$BZ180</f>
        <v>0</v>
      </c>
      <c r="C183" s="212"/>
      <c r="D183" s="85">
        <f>IRAG!E180</f>
        <v>0</v>
      </c>
      <c r="E183" s="238">
        <f>IRAG!$BZ180</f>
        <v>0</v>
      </c>
      <c r="F183" s="213"/>
      <c r="G183" s="191" t="e">
        <f>IRAG!E180/IRAG!D180</f>
        <v>#DIV/0!</v>
      </c>
      <c r="H183" s="238">
        <f>IRAG!$BZ180</f>
        <v>0</v>
      </c>
      <c r="I183" s="167">
        <f>IRAG!Q180</f>
        <v>0</v>
      </c>
      <c r="J183" s="167">
        <f>IRAG!R180</f>
        <v>0</v>
      </c>
      <c r="K183" s="239" t="e">
        <f>IRAG!R180/IRAG!Q180</f>
        <v>#DIV/0!</v>
      </c>
      <c r="Q183" s="238">
        <f>IRAG!$BZ180</f>
        <v>0</v>
      </c>
      <c r="R183" s="167">
        <f>IRAG!G180</f>
        <v>0</v>
      </c>
      <c r="S183" s="167" t="e">
        <f>IRAG!G180/IRAG!F180</f>
        <v>#DIV/0!</v>
      </c>
      <c r="T183" s="167">
        <f>IRAG!K180</f>
        <v>0</v>
      </c>
      <c r="U183" s="214" t="e">
        <f>IRAG!K180/IRAG!F180</f>
        <v>#DIV/0!</v>
      </c>
      <c r="V183" s="167">
        <f>IRAG!H180</f>
        <v>0</v>
      </c>
      <c r="W183" s="167" t="e">
        <f>IRAG!H180/IRAG!F180</f>
        <v>#DIV/0!</v>
      </c>
      <c r="X183" s="192">
        <f>ETI!E180</f>
        <v>0</v>
      </c>
      <c r="Y183" s="192">
        <f>ETI!D180</f>
        <v>0</v>
      </c>
      <c r="Z183" s="214" t="e">
        <f t="shared" si="3"/>
        <v>#DIV/0!</v>
      </c>
      <c r="AA183" s="191" t="e">
        <f>ETI!E180/ETI!F180</f>
        <v>#DIV/0!</v>
      </c>
      <c r="AB183" s="192">
        <f>ETI!E180</f>
        <v>0</v>
      </c>
      <c r="AC183" s="191" t="e">
        <f>ETI!G180/ETI!E180</f>
        <v>#DIV/0!</v>
      </c>
      <c r="AD183" s="192">
        <f>ETI!K180 + ETI!L180</f>
        <v>0</v>
      </c>
      <c r="AE183" s="191" t="e">
        <f>(AD183)/ETI!F180</f>
        <v>#DIV/0!</v>
      </c>
      <c r="AI183" s="181">
        <f>ETI!E180</f>
        <v>0</v>
      </c>
      <c r="AJ183" s="86" t="e">
        <f>ETI!H180/ETI!E180</f>
        <v>#DIV/0!</v>
      </c>
    </row>
    <row r="184" spans="2:36">
      <c r="B184" s="238">
        <f>IRAG!$BZ181</f>
        <v>0</v>
      </c>
      <c r="C184" s="212"/>
      <c r="D184" s="85">
        <f>IRAG!E181</f>
        <v>0</v>
      </c>
      <c r="E184" s="238">
        <f>IRAG!$BZ181</f>
        <v>0</v>
      </c>
      <c r="F184" s="213"/>
      <c r="G184" s="191" t="e">
        <f>IRAG!E181/IRAG!D181</f>
        <v>#DIV/0!</v>
      </c>
      <c r="H184" s="238">
        <f>IRAG!$BZ181</f>
        <v>0</v>
      </c>
      <c r="I184" s="167">
        <f>IRAG!Q181</f>
        <v>0</v>
      </c>
      <c r="J184" s="167">
        <f>IRAG!R181</f>
        <v>0</v>
      </c>
      <c r="K184" s="239" t="e">
        <f>IRAG!R181/IRAG!Q181</f>
        <v>#DIV/0!</v>
      </c>
      <c r="Q184" s="238">
        <f>IRAG!$BZ181</f>
        <v>0</v>
      </c>
      <c r="R184" s="167">
        <f>IRAG!G181</f>
        <v>0</v>
      </c>
      <c r="S184" s="167" t="e">
        <f>IRAG!G181/IRAG!F181</f>
        <v>#DIV/0!</v>
      </c>
      <c r="T184" s="167">
        <f>IRAG!K181</f>
        <v>0</v>
      </c>
      <c r="U184" s="214" t="e">
        <f>IRAG!K181/IRAG!F181</f>
        <v>#DIV/0!</v>
      </c>
      <c r="V184" s="167">
        <f>IRAG!H181</f>
        <v>0</v>
      </c>
      <c r="W184" s="167" t="e">
        <f>IRAG!H181/IRAG!F181</f>
        <v>#DIV/0!</v>
      </c>
      <c r="X184" s="192">
        <f>ETI!E181</f>
        <v>0</v>
      </c>
      <c r="Y184" s="192">
        <f>ETI!D181</f>
        <v>0</v>
      </c>
      <c r="Z184" s="214" t="e">
        <f t="shared" si="3"/>
        <v>#DIV/0!</v>
      </c>
      <c r="AA184" s="191" t="e">
        <f>ETI!E181/ETI!F181</f>
        <v>#DIV/0!</v>
      </c>
      <c r="AB184" s="192">
        <f>ETI!E181</f>
        <v>0</v>
      </c>
      <c r="AC184" s="191" t="e">
        <f>ETI!G181/ETI!E181</f>
        <v>#DIV/0!</v>
      </c>
      <c r="AD184" s="192">
        <f>ETI!K181 + ETI!L181</f>
        <v>0</v>
      </c>
      <c r="AE184" s="191" t="e">
        <f>(AD184)/ETI!F181</f>
        <v>#DIV/0!</v>
      </c>
      <c r="AI184" s="181">
        <f>ETI!E181</f>
        <v>0</v>
      </c>
      <c r="AJ184" s="86" t="e">
        <f>ETI!H181/ETI!E181</f>
        <v>#DIV/0!</v>
      </c>
    </row>
    <row r="185" spans="2:36">
      <c r="B185" s="238">
        <f>IRAG!$BZ182</f>
        <v>0</v>
      </c>
      <c r="C185" s="212"/>
      <c r="D185" s="85">
        <f>IRAG!E182</f>
        <v>0</v>
      </c>
      <c r="E185" s="238">
        <f>IRAG!$BZ182</f>
        <v>0</v>
      </c>
      <c r="F185" s="213"/>
      <c r="G185" s="191" t="e">
        <f>IRAG!E182/IRAG!D182</f>
        <v>#DIV/0!</v>
      </c>
      <c r="H185" s="238">
        <f>IRAG!$BZ182</f>
        <v>0</v>
      </c>
      <c r="I185" s="167">
        <f>IRAG!Q182</f>
        <v>0</v>
      </c>
      <c r="J185" s="167">
        <f>IRAG!R182</f>
        <v>0</v>
      </c>
      <c r="K185" s="239" t="e">
        <f>IRAG!R182/IRAG!Q182</f>
        <v>#DIV/0!</v>
      </c>
      <c r="Q185" s="238">
        <f>IRAG!$BZ182</f>
        <v>0</v>
      </c>
      <c r="R185" s="167">
        <f>IRAG!G182</f>
        <v>0</v>
      </c>
      <c r="S185" s="167" t="e">
        <f>IRAG!G182/IRAG!F182</f>
        <v>#DIV/0!</v>
      </c>
      <c r="T185" s="167">
        <f>IRAG!K182</f>
        <v>0</v>
      </c>
      <c r="U185" s="214" t="e">
        <f>IRAG!K182/IRAG!F182</f>
        <v>#DIV/0!</v>
      </c>
      <c r="V185" s="167">
        <f>IRAG!H182</f>
        <v>0</v>
      </c>
      <c r="W185" s="167" t="e">
        <f>IRAG!H182/IRAG!F182</f>
        <v>#DIV/0!</v>
      </c>
      <c r="X185" s="192">
        <f>ETI!E182</f>
        <v>0</v>
      </c>
      <c r="Y185" s="192">
        <f>ETI!D182</f>
        <v>0</v>
      </c>
      <c r="Z185" s="214" t="e">
        <f t="shared" si="3"/>
        <v>#DIV/0!</v>
      </c>
      <c r="AA185" s="191" t="e">
        <f>ETI!E182/ETI!F182</f>
        <v>#DIV/0!</v>
      </c>
      <c r="AB185" s="192">
        <f>ETI!E182</f>
        <v>0</v>
      </c>
      <c r="AC185" s="191" t="e">
        <f>ETI!G182/ETI!E182</f>
        <v>#DIV/0!</v>
      </c>
      <c r="AD185" s="192">
        <f>ETI!K182 + ETI!L182</f>
        <v>0</v>
      </c>
      <c r="AE185" s="191" t="e">
        <f>(AD185)/ETI!F182</f>
        <v>#DIV/0!</v>
      </c>
      <c r="AI185" s="181">
        <f>ETI!E182</f>
        <v>0</v>
      </c>
      <c r="AJ185" s="86" t="e">
        <f>ETI!H182/ETI!E182</f>
        <v>#DIV/0!</v>
      </c>
    </row>
    <row r="186" spans="2:36">
      <c r="B186" s="238">
        <f>IRAG!$BZ183</f>
        <v>0</v>
      </c>
      <c r="C186" s="212"/>
      <c r="D186" s="85">
        <f>IRAG!E183</f>
        <v>0</v>
      </c>
      <c r="E186" s="238">
        <f>IRAG!$BZ183</f>
        <v>0</v>
      </c>
      <c r="F186" s="213"/>
      <c r="G186" s="191" t="e">
        <f>IRAG!E183/IRAG!D183</f>
        <v>#DIV/0!</v>
      </c>
      <c r="H186" s="238">
        <f>IRAG!$BZ183</f>
        <v>0</v>
      </c>
      <c r="I186" s="167">
        <f>IRAG!Q183</f>
        <v>0</v>
      </c>
      <c r="J186" s="167">
        <f>IRAG!R183</f>
        <v>0</v>
      </c>
      <c r="K186" s="239" t="e">
        <f>IRAG!R183/IRAG!Q183</f>
        <v>#DIV/0!</v>
      </c>
      <c r="Q186" s="238">
        <f>IRAG!$BZ183</f>
        <v>0</v>
      </c>
      <c r="R186" s="167">
        <f>IRAG!G183</f>
        <v>0</v>
      </c>
      <c r="S186" s="167" t="e">
        <f>IRAG!G183/IRAG!F183</f>
        <v>#DIV/0!</v>
      </c>
      <c r="T186" s="167">
        <f>IRAG!K183</f>
        <v>0</v>
      </c>
      <c r="U186" s="214" t="e">
        <f>IRAG!K183/IRAG!F183</f>
        <v>#DIV/0!</v>
      </c>
      <c r="V186" s="167">
        <f>IRAG!H183</f>
        <v>0</v>
      </c>
      <c r="W186" s="167" t="e">
        <f>IRAG!H183/IRAG!F183</f>
        <v>#DIV/0!</v>
      </c>
      <c r="X186" s="192">
        <f>ETI!E183</f>
        <v>0</v>
      </c>
      <c r="Y186" s="192">
        <f>ETI!D183</f>
        <v>0</v>
      </c>
      <c r="Z186" s="214" t="e">
        <f t="shared" si="3"/>
        <v>#DIV/0!</v>
      </c>
      <c r="AA186" s="191" t="e">
        <f>ETI!E183/ETI!F183</f>
        <v>#DIV/0!</v>
      </c>
      <c r="AB186" s="192">
        <f>ETI!E183</f>
        <v>0</v>
      </c>
      <c r="AC186" s="191" t="e">
        <f>ETI!G183/ETI!E183</f>
        <v>#DIV/0!</v>
      </c>
      <c r="AD186" s="192">
        <f>ETI!K183 + ETI!L183</f>
        <v>0</v>
      </c>
      <c r="AE186" s="191" t="e">
        <f>(AD186)/ETI!F183</f>
        <v>#DIV/0!</v>
      </c>
      <c r="AI186" s="181">
        <f>ETI!E183</f>
        <v>0</v>
      </c>
      <c r="AJ186" s="86" t="e">
        <f>ETI!H183/ETI!E183</f>
        <v>#DIV/0!</v>
      </c>
    </row>
    <row r="187" spans="2:36">
      <c r="B187" s="238">
        <f>IRAG!$BZ184</f>
        <v>0</v>
      </c>
      <c r="C187" s="212"/>
      <c r="D187" s="85">
        <f>IRAG!E184</f>
        <v>0</v>
      </c>
      <c r="E187" s="238">
        <f>IRAG!$BZ184</f>
        <v>0</v>
      </c>
      <c r="F187" s="213"/>
      <c r="G187" s="191" t="e">
        <f>IRAG!E184/IRAG!D184</f>
        <v>#DIV/0!</v>
      </c>
      <c r="H187" s="238">
        <f>IRAG!$BZ184</f>
        <v>0</v>
      </c>
      <c r="I187" s="167">
        <f>IRAG!Q184</f>
        <v>0</v>
      </c>
      <c r="J187" s="167">
        <f>IRAG!R184</f>
        <v>0</v>
      </c>
      <c r="K187" s="239" t="e">
        <f>IRAG!R184/IRAG!Q184</f>
        <v>#DIV/0!</v>
      </c>
      <c r="Q187" s="238">
        <f>IRAG!$BZ184</f>
        <v>0</v>
      </c>
      <c r="R187" s="167">
        <f>IRAG!G184</f>
        <v>0</v>
      </c>
      <c r="S187" s="167" t="e">
        <f>IRAG!G184/IRAG!F184</f>
        <v>#DIV/0!</v>
      </c>
      <c r="T187" s="167">
        <f>IRAG!K184</f>
        <v>0</v>
      </c>
      <c r="U187" s="214" t="e">
        <f>IRAG!K184/IRAG!F184</f>
        <v>#DIV/0!</v>
      </c>
      <c r="V187" s="167">
        <f>IRAG!H184</f>
        <v>0</v>
      </c>
      <c r="W187" s="167" t="e">
        <f>IRAG!H184/IRAG!F184</f>
        <v>#DIV/0!</v>
      </c>
      <c r="X187" s="192">
        <f>ETI!E184</f>
        <v>0</v>
      </c>
      <c r="Y187" s="192">
        <f>ETI!D184</f>
        <v>0</v>
      </c>
      <c r="Z187" s="214" t="e">
        <f t="shared" si="3"/>
        <v>#DIV/0!</v>
      </c>
      <c r="AA187" s="191" t="e">
        <f>ETI!E184/ETI!F184</f>
        <v>#DIV/0!</v>
      </c>
      <c r="AB187" s="192">
        <f>ETI!E184</f>
        <v>0</v>
      </c>
      <c r="AC187" s="191" t="e">
        <f>ETI!G184/ETI!E184</f>
        <v>#DIV/0!</v>
      </c>
      <c r="AD187" s="192">
        <f>ETI!K184 + ETI!L184</f>
        <v>0</v>
      </c>
      <c r="AE187" s="191" t="e">
        <f>(AD187)/ETI!F184</f>
        <v>#DIV/0!</v>
      </c>
      <c r="AI187" s="181">
        <f>ETI!E184</f>
        <v>0</v>
      </c>
      <c r="AJ187" s="86" t="e">
        <f>ETI!H184/ETI!E184</f>
        <v>#DIV/0!</v>
      </c>
    </row>
    <row r="188" spans="2:36">
      <c r="B188" s="238">
        <f>IRAG!$BZ185</f>
        <v>0</v>
      </c>
      <c r="C188" s="212"/>
      <c r="D188" s="85">
        <f>IRAG!E185</f>
        <v>0</v>
      </c>
      <c r="E188" s="238">
        <f>IRAG!$BZ185</f>
        <v>0</v>
      </c>
      <c r="F188" s="213"/>
      <c r="G188" s="191" t="e">
        <f>IRAG!E185/IRAG!D185</f>
        <v>#DIV/0!</v>
      </c>
      <c r="H188" s="238">
        <f>IRAG!$BZ185</f>
        <v>0</v>
      </c>
      <c r="I188" s="167">
        <f>IRAG!Q185</f>
        <v>0</v>
      </c>
      <c r="J188" s="167">
        <f>IRAG!R185</f>
        <v>0</v>
      </c>
      <c r="K188" s="239" t="e">
        <f>IRAG!R185/IRAG!Q185</f>
        <v>#DIV/0!</v>
      </c>
      <c r="Q188" s="238">
        <f>IRAG!$BZ185</f>
        <v>0</v>
      </c>
      <c r="R188" s="167">
        <f>IRAG!G185</f>
        <v>0</v>
      </c>
      <c r="S188" s="167" t="e">
        <f>IRAG!G185/IRAG!F185</f>
        <v>#DIV/0!</v>
      </c>
      <c r="T188" s="167">
        <f>IRAG!K185</f>
        <v>0</v>
      </c>
      <c r="U188" s="214" t="e">
        <f>IRAG!K185/IRAG!F185</f>
        <v>#DIV/0!</v>
      </c>
      <c r="V188" s="167">
        <f>IRAG!H185</f>
        <v>0</v>
      </c>
      <c r="W188" s="167" t="e">
        <f>IRAG!H185/IRAG!F185</f>
        <v>#DIV/0!</v>
      </c>
      <c r="X188" s="192">
        <f>ETI!E185</f>
        <v>0</v>
      </c>
      <c r="Y188" s="192">
        <f>ETI!D185</f>
        <v>0</v>
      </c>
      <c r="Z188" s="214" t="e">
        <f t="shared" si="3"/>
        <v>#DIV/0!</v>
      </c>
      <c r="AA188" s="191" t="e">
        <f>ETI!E185/ETI!F185</f>
        <v>#DIV/0!</v>
      </c>
      <c r="AB188" s="192">
        <f>ETI!E185</f>
        <v>0</v>
      </c>
      <c r="AC188" s="191" t="e">
        <f>ETI!G185/ETI!E185</f>
        <v>#DIV/0!</v>
      </c>
      <c r="AD188" s="192">
        <f>ETI!K185 + ETI!L185</f>
        <v>0</v>
      </c>
      <c r="AE188" s="191" t="e">
        <f>(AD188)/ETI!F185</f>
        <v>#DIV/0!</v>
      </c>
      <c r="AI188" s="181">
        <f>ETI!E185</f>
        <v>0</v>
      </c>
      <c r="AJ188" s="86" t="e">
        <f>ETI!H185/ETI!E185</f>
        <v>#DIV/0!</v>
      </c>
    </row>
    <row r="189" spans="2:36">
      <c r="B189" s="238">
        <f>IRAG!$BZ186</f>
        <v>0</v>
      </c>
      <c r="C189" s="212"/>
      <c r="D189" s="85">
        <f>IRAG!E186</f>
        <v>0</v>
      </c>
      <c r="E189" s="238">
        <f>IRAG!$BZ186</f>
        <v>0</v>
      </c>
      <c r="F189" s="213"/>
      <c r="G189" s="191" t="e">
        <f>IRAG!E186/IRAG!D186</f>
        <v>#DIV/0!</v>
      </c>
      <c r="H189" s="238">
        <f>IRAG!$BZ186</f>
        <v>0</v>
      </c>
      <c r="I189" s="167">
        <f>IRAG!Q186</f>
        <v>0</v>
      </c>
      <c r="J189" s="167">
        <f>IRAG!R186</f>
        <v>0</v>
      </c>
      <c r="K189" s="239" t="e">
        <f>IRAG!R186/IRAG!Q186</f>
        <v>#DIV/0!</v>
      </c>
      <c r="Q189" s="238">
        <f>IRAG!$BZ186</f>
        <v>0</v>
      </c>
      <c r="R189" s="167">
        <f>IRAG!G186</f>
        <v>0</v>
      </c>
      <c r="S189" s="167" t="e">
        <f>IRAG!G186/IRAG!F186</f>
        <v>#DIV/0!</v>
      </c>
      <c r="T189" s="167">
        <f>IRAG!K186</f>
        <v>0</v>
      </c>
      <c r="U189" s="214" t="e">
        <f>IRAG!K186/IRAG!F186</f>
        <v>#DIV/0!</v>
      </c>
      <c r="V189" s="167">
        <f>IRAG!H186</f>
        <v>0</v>
      </c>
      <c r="W189" s="167" t="e">
        <f>IRAG!H186/IRAG!F186</f>
        <v>#DIV/0!</v>
      </c>
      <c r="X189" s="192">
        <f>ETI!E186</f>
        <v>0</v>
      </c>
      <c r="Y189" s="192">
        <f>ETI!D186</f>
        <v>0</v>
      </c>
      <c r="Z189" s="214" t="e">
        <f t="shared" si="3"/>
        <v>#DIV/0!</v>
      </c>
      <c r="AA189" s="191" t="e">
        <f>ETI!E186/ETI!F186</f>
        <v>#DIV/0!</v>
      </c>
      <c r="AB189" s="192">
        <f>ETI!E186</f>
        <v>0</v>
      </c>
      <c r="AC189" s="191" t="e">
        <f>ETI!G186/ETI!E186</f>
        <v>#DIV/0!</v>
      </c>
      <c r="AD189" s="192">
        <f>ETI!K186 + ETI!L186</f>
        <v>0</v>
      </c>
      <c r="AE189" s="191" t="e">
        <f>(AD189)/ETI!F186</f>
        <v>#DIV/0!</v>
      </c>
      <c r="AI189" s="181">
        <f>ETI!E186</f>
        <v>0</v>
      </c>
      <c r="AJ189" s="86" t="e">
        <f>ETI!H186/ETI!E186</f>
        <v>#DIV/0!</v>
      </c>
    </row>
    <row r="190" spans="2:36">
      <c r="B190" s="238">
        <f>IRAG!$BZ187</f>
        <v>0</v>
      </c>
      <c r="C190" s="212"/>
      <c r="D190" s="85">
        <f>IRAG!E187</f>
        <v>0</v>
      </c>
      <c r="E190" s="238">
        <f>IRAG!$BZ187</f>
        <v>0</v>
      </c>
      <c r="F190" s="213"/>
      <c r="G190" s="191" t="e">
        <f>IRAG!E187/IRAG!D187</f>
        <v>#DIV/0!</v>
      </c>
      <c r="H190" s="238">
        <f>IRAG!$BZ187</f>
        <v>0</v>
      </c>
      <c r="I190" s="167">
        <f>IRAG!Q187</f>
        <v>0</v>
      </c>
      <c r="J190" s="167">
        <f>IRAG!R187</f>
        <v>0</v>
      </c>
      <c r="K190" s="239" t="e">
        <f>IRAG!R187/IRAG!Q187</f>
        <v>#DIV/0!</v>
      </c>
      <c r="Q190" s="238">
        <f>IRAG!$BZ187</f>
        <v>0</v>
      </c>
      <c r="R190" s="167">
        <f>IRAG!G187</f>
        <v>0</v>
      </c>
      <c r="S190" s="167" t="e">
        <f>IRAG!G187/IRAG!F187</f>
        <v>#DIV/0!</v>
      </c>
      <c r="T190" s="167">
        <f>IRAG!K187</f>
        <v>0</v>
      </c>
      <c r="U190" s="214" t="e">
        <f>IRAG!K187/IRAG!F187</f>
        <v>#DIV/0!</v>
      </c>
      <c r="V190" s="167">
        <f>IRAG!H187</f>
        <v>0</v>
      </c>
      <c r="W190" s="167" t="e">
        <f>IRAG!H187/IRAG!F187</f>
        <v>#DIV/0!</v>
      </c>
      <c r="X190" s="192">
        <f>ETI!E187</f>
        <v>0</v>
      </c>
      <c r="Y190" s="192">
        <f>ETI!D187</f>
        <v>0</v>
      </c>
      <c r="Z190" s="214" t="e">
        <f t="shared" si="3"/>
        <v>#DIV/0!</v>
      </c>
      <c r="AA190" s="191" t="e">
        <f>ETI!E187/ETI!F187</f>
        <v>#DIV/0!</v>
      </c>
      <c r="AB190" s="192">
        <f>ETI!E187</f>
        <v>0</v>
      </c>
      <c r="AC190" s="191" t="e">
        <f>ETI!G187/ETI!E187</f>
        <v>#DIV/0!</v>
      </c>
      <c r="AD190" s="192">
        <f>ETI!K187 + ETI!L187</f>
        <v>0</v>
      </c>
      <c r="AE190" s="191" t="e">
        <f>(AD190)/ETI!F187</f>
        <v>#DIV/0!</v>
      </c>
      <c r="AI190" s="181">
        <f>ETI!E187</f>
        <v>0</v>
      </c>
      <c r="AJ190" s="86" t="e">
        <f>ETI!H187/ETI!E187</f>
        <v>#DIV/0!</v>
      </c>
    </row>
    <row r="191" spans="2:36">
      <c r="B191" s="238">
        <f>IRAG!$BZ188</f>
        <v>0</v>
      </c>
      <c r="C191" s="212"/>
      <c r="D191" s="85">
        <f>IRAG!E188</f>
        <v>0</v>
      </c>
      <c r="E191" s="238">
        <f>IRAG!$BZ188</f>
        <v>0</v>
      </c>
      <c r="F191" s="213"/>
      <c r="G191" s="191" t="e">
        <f>IRAG!E188/IRAG!D188</f>
        <v>#DIV/0!</v>
      </c>
      <c r="H191" s="238">
        <f>IRAG!$BZ188</f>
        <v>0</v>
      </c>
      <c r="I191" s="167">
        <f>IRAG!Q188</f>
        <v>0</v>
      </c>
      <c r="J191" s="167">
        <f>IRAG!R188</f>
        <v>0</v>
      </c>
      <c r="K191" s="239" t="e">
        <f>IRAG!R188/IRAG!Q188</f>
        <v>#DIV/0!</v>
      </c>
      <c r="Q191" s="238">
        <f>IRAG!$BZ188</f>
        <v>0</v>
      </c>
      <c r="R191" s="167">
        <f>IRAG!G188</f>
        <v>0</v>
      </c>
      <c r="S191" s="167" t="e">
        <f>IRAG!G188/IRAG!F188</f>
        <v>#DIV/0!</v>
      </c>
      <c r="T191" s="167">
        <f>IRAG!K188</f>
        <v>0</v>
      </c>
      <c r="U191" s="214" t="e">
        <f>IRAG!K188/IRAG!F188</f>
        <v>#DIV/0!</v>
      </c>
      <c r="V191" s="167">
        <f>IRAG!H188</f>
        <v>0</v>
      </c>
      <c r="W191" s="167" t="e">
        <f>IRAG!H188/IRAG!F188</f>
        <v>#DIV/0!</v>
      </c>
      <c r="X191" s="192">
        <f>ETI!E188</f>
        <v>0</v>
      </c>
      <c r="Y191" s="192">
        <f>ETI!D188</f>
        <v>0</v>
      </c>
      <c r="Z191" s="214" t="e">
        <f t="shared" si="3"/>
        <v>#DIV/0!</v>
      </c>
      <c r="AA191" s="191" t="e">
        <f>ETI!E188/ETI!F188</f>
        <v>#DIV/0!</v>
      </c>
      <c r="AB191" s="192">
        <f>ETI!E188</f>
        <v>0</v>
      </c>
      <c r="AC191" s="191" t="e">
        <f>ETI!G188/ETI!E188</f>
        <v>#DIV/0!</v>
      </c>
      <c r="AD191" s="192">
        <f>ETI!K188 + ETI!L188</f>
        <v>0</v>
      </c>
      <c r="AE191" s="191" t="e">
        <f>(AD191)/ETI!F188</f>
        <v>#DIV/0!</v>
      </c>
      <c r="AI191" s="181">
        <f>ETI!E188</f>
        <v>0</v>
      </c>
      <c r="AJ191" s="86" t="e">
        <f>ETI!H188/ETI!E188</f>
        <v>#DIV/0!</v>
      </c>
    </row>
    <row r="192" spans="2:36">
      <c r="B192" s="238">
        <f>IRAG!$BZ189</f>
        <v>0</v>
      </c>
      <c r="C192" s="212"/>
      <c r="D192" s="85">
        <f>IRAG!E189</f>
        <v>0</v>
      </c>
      <c r="E192" s="238">
        <f>IRAG!$BZ189</f>
        <v>0</v>
      </c>
      <c r="F192" s="213"/>
      <c r="G192" s="191" t="e">
        <f>IRAG!E189/IRAG!D189</f>
        <v>#DIV/0!</v>
      </c>
      <c r="H192" s="238">
        <f>IRAG!$BZ189</f>
        <v>0</v>
      </c>
      <c r="I192" s="167">
        <f>IRAG!Q189</f>
        <v>0</v>
      </c>
      <c r="J192" s="167">
        <f>IRAG!R189</f>
        <v>0</v>
      </c>
      <c r="K192" s="239" t="e">
        <f>IRAG!R189/IRAG!Q189</f>
        <v>#DIV/0!</v>
      </c>
      <c r="Q192" s="238">
        <f>IRAG!$BZ189</f>
        <v>0</v>
      </c>
      <c r="R192" s="167">
        <f>IRAG!G189</f>
        <v>0</v>
      </c>
      <c r="S192" s="167" t="e">
        <f>IRAG!G189/IRAG!F189</f>
        <v>#DIV/0!</v>
      </c>
      <c r="T192" s="167">
        <f>IRAG!K189</f>
        <v>0</v>
      </c>
      <c r="U192" s="214" t="e">
        <f>IRAG!K189/IRAG!F189</f>
        <v>#DIV/0!</v>
      </c>
      <c r="V192" s="167">
        <f>IRAG!H189</f>
        <v>0</v>
      </c>
      <c r="W192" s="167" t="e">
        <f>IRAG!H189/IRAG!F189</f>
        <v>#DIV/0!</v>
      </c>
      <c r="X192" s="192">
        <f>ETI!E189</f>
        <v>0</v>
      </c>
      <c r="Y192" s="192">
        <f>ETI!D189</f>
        <v>0</v>
      </c>
      <c r="Z192" s="214" t="e">
        <f t="shared" si="3"/>
        <v>#DIV/0!</v>
      </c>
      <c r="AA192" s="191" t="e">
        <f>ETI!E189/ETI!F189</f>
        <v>#DIV/0!</v>
      </c>
      <c r="AB192" s="192">
        <f>ETI!E189</f>
        <v>0</v>
      </c>
      <c r="AC192" s="191" t="e">
        <f>ETI!G189/ETI!E189</f>
        <v>#DIV/0!</v>
      </c>
      <c r="AD192" s="192">
        <f>ETI!K189 + ETI!L189</f>
        <v>0</v>
      </c>
      <c r="AE192" s="191" t="e">
        <f>(AD192)/ETI!F189</f>
        <v>#DIV/0!</v>
      </c>
      <c r="AI192" s="181">
        <f>ETI!E189</f>
        <v>0</v>
      </c>
      <c r="AJ192" s="86" t="e">
        <f>ETI!H189/ETI!E189</f>
        <v>#DIV/0!</v>
      </c>
    </row>
    <row r="193" spans="2:36">
      <c r="B193" s="238">
        <f>IRAG!$BZ190</f>
        <v>0</v>
      </c>
      <c r="C193" s="212"/>
      <c r="D193" s="85">
        <f>IRAG!E190</f>
        <v>0</v>
      </c>
      <c r="E193" s="238">
        <f>IRAG!$BZ190</f>
        <v>0</v>
      </c>
      <c r="F193" s="213"/>
      <c r="G193" s="191" t="e">
        <f>IRAG!E190/IRAG!D190</f>
        <v>#DIV/0!</v>
      </c>
      <c r="H193" s="238">
        <f>IRAG!$BZ190</f>
        <v>0</v>
      </c>
      <c r="I193" s="167">
        <f>IRAG!Q190</f>
        <v>0</v>
      </c>
      <c r="J193" s="167">
        <f>IRAG!R190</f>
        <v>0</v>
      </c>
      <c r="K193" s="239" t="e">
        <f>IRAG!R190/IRAG!Q190</f>
        <v>#DIV/0!</v>
      </c>
      <c r="Q193" s="238">
        <f>IRAG!$BZ190</f>
        <v>0</v>
      </c>
      <c r="R193" s="167">
        <f>IRAG!G190</f>
        <v>0</v>
      </c>
      <c r="S193" s="167" t="e">
        <f>IRAG!G190/IRAG!F190</f>
        <v>#DIV/0!</v>
      </c>
      <c r="T193" s="167">
        <f>IRAG!K190</f>
        <v>0</v>
      </c>
      <c r="U193" s="214" t="e">
        <f>IRAG!K190/IRAG!F190</f>
        <v>#DIV/0!</v>
      </c>
      <c r="V193" s="167">
        <f>IRAG!H190</f>
        <v>0</v>
      </c>
      <c r="W193" s="167" t="e">
        <f>IRAG!H190/IRAG!F190</f>
        <v>#DIV/0!</v>
      </c>
      <c r="X193" s="192">
        <f>ETI!E190</f>
        <v>0</v>
      </c>
      <c r="Y193" s="192">
        <f>ETI!D190</f>
        <v>0</v>
      </c>
      <c r="Z193" s="214" t="e">
        <f t="shared" si="3"/>
        <v>#DIV/0!</v>
      </c>
      <c r="AA193" s="191" t="e">
        <f>ETI!E190/ETI!F190</f>
        <v>#DIV/0!</v>
      </c>
      <c r="AB193" s="192">
        <f>ETI!E190</f>
        <v>0</v>
      </c>
      <c r="AC193" s="191" t="e">
        <f>ETI!G190/ETI!E190</f>
        <v>#DIV/0!</v>
      </c>
      <c r="AD193" s="192">
        <f>ETI!K190 + ETI!L190</f>
        <v>0</v>
      </c>
      <c r="AE193" s="191" t="e">
        <f>(AD193)/ETI!F190</f>
        <v>#DIV/0!</v>
      </c>
      <c r="AI193" s="181">
        <f>ETI!E190</f>
        <v>0</v>
      </c>
      <c r="AJ193" s="86" t="e">
        <f>ETI!H190/ETI!E190</f>
        <v>#DIV/0!</v>
      </c>
    </row>
    <row r="194" spans="2:36">
      <c r="B194" s="238">
        <f>IRAG!$BZ191</f>
        <v>0</v>
      </c>
      <c r="C194" s="212"/>
      <c r="D194" s="85">
        <f>IRAG!E191</f>
        <v>0</v>
      </c>
      <c r="E194" s="238">
        <f>IRAG!$BZ191</f>
        <v>0</v>
      </c>
      <c r="F194" s="213"/>
      <c r="G194" s="191" t="e">
        <f>IRAG!E191/IRAG!D191</f>
        <v>#DIV/0!</v>
      </c>
      <c r="H194" s="238">
        <f>IRAG!$BZ191</f>
        <v>0</v>
      </c>
      <c r="I194" s="167">
        <f>IRAG!Q191</f>
        <v>0</v>
      </c>
      <c r="J194" s="167">
        <f>IRAG!R191</f>
        <v>0</v>
      </c>
      <c r="K194" s="239" t="e">
        <f>IRAG!R191/IRAG!Q191</f>
        <v>#DIV/0!</v>
      </c>
      <c r="Q194" s="238">
        <f>IRAG!$BZ191</f>
        <v>0</v>
      </c>
      <c r="R194" s="167">
        <f>IRAG!G191</f>
        <v>0</v>
      </c>
      <c r="S194" s="167" t="e">
        <f>IRAG!G191/IRAG!F191</f>
        <v>#DIV/0!</v>
      </c>
      <c r="T194" s="167">
        <f>IRAG!K191</f>
        <v>0</v>
      </c>
      <c r="U194" s="214" t="e">
        <f>IRAG!K191/IRAG!F191</f>
        <v>#DIV/0!</v>
      </c>
      <c r="V194" s="167">
        <f>IRAG!H191</f>
        <v>0</v>
      </c>
      <c r="W194" s="167" t="e">
        <f>IRAG!H191/IRAG!F191</f>
        <v>#DIV/0!</v>
      </c>
      <c r="X194" s="192">
        <f>ETI!E191</f>
        <v>0</v>
      </c>
      <c r="Y194" s="192">
        <f>ETI!D191</f>
        <v>0</v>
      </c>
      <c r="Z194" s="214" t="e">
        <f t="shared" si="3"/>
        <v>#DIV/0!</v>
      </c>
      <c r="AA194" s="191" t="e">
        <f>ETI!E191/ETI!F191</f>
        <v>#DIV/0!</v>
      </c>
      <c r="AB194" s="192">
        <f>ETI!E191</f>
        <v>0</v>
      </c>
      <c r="AC194" s="191" t="e">
        <f>ETI!G191/ETI!E191</f>
        <v>#DIV/0!</v>
      </c>
      <c r="AD194" s="192">
        <f>ETI!K191 + ETI!L191</f>
        <v>0</v>
      </c>
      <c r="AE194" s="191" t="e">
        <f>(AD194)/ETI!F191</f>
        <v>#DIV/0!</v>
      </c>
      <c r="AI194" s="181">
        <f>ETI!E191</f>
        <v>0</v>
      </c>
      <c r="AJ194" s="86" t="e">
        <f>ETI!H191/ETI!E191</f>
        <v>#DIV/0!</v>
      </c>
    </row>
    <row r="195" spans="2:36">
      <c r="B195" s="238">
        <f>IRAG!$BZ192</f>
        <v>0</v>
      </c>
      <c r="C195" s="212"/>
      <c r="D195" s="85">
        <f>IRAG!E192</f>
        <v>0</v>
      </c>
      <c r="E195" s="238">
        <f>IRAG!$BZ192</f>
        <v>0</v>
      </c>
      <c r="F195" s="213"/>
      <c r="G195" s="191" t="e">
        <f>IRAG!E192/IRAG!D192</f>
        <v>#DIV/0!</v>
      </c>
      <c r="H195" s="238">
        <f>IRAG!$BZ192</f>
        <v>0</v>
      </c>
      <c r="I195" s="167">
        <f>IRAG!Q192</f>
        <v>0</v>
      </c>
      <c r="J195" s="167">
        <f>IRAG!R192</f>
        <v>0</v>
      </c>
      <c r="K195" s="239" t="e">
        <f>IRAG!R192/IRAG!Q192</f>
        <v>#DIV/0!</v>
      </c>
      <c r="Q195" s="238">
        <f>IRAG!$BZ192</f>
        <v>0</v>
      </c>
      <c r="R195" s="167">
        <f>IRAG!G192</f>
        <v>0</v>
      </c>
      <c r="S195" s="167" t="e">
        <f>IRAG!G192/IRAG!F192</f>
        <v>#DIV/0!</v>
      </c>
      <c r="T195" s="167">
        <f>IRAG!K192</f>
        <v>0</v>
      </c>
      <c r="U195" s="214" t="e">
        <f>IRAG!K192/IRAG!F192</f>
        <v>#DIV/0!</v>
      </c>
      <c r="V195" s="167">
        <f>IRAG!H192</f>
        <v>0</v>
      </c>
      <c r="W195" s="167" t="e">
        <f>IRAG!H192/IRAG!F192</f>
        <v>#DIV/0!</v>
      </c>
      <c r="X195" s="192">
        <f>ETI!E192</f>
        <v>0</v>
      </c>
      <c r="Y195" s="192">
        <f>ETI!D192</f>
        <v>0</v>
      </c>
      <c r="Z195" s="214" t="e">
        <f t="shared" si="3"/>
        <v>#DIV/0!</v>
      </c>
      <c r="AA195" s="191" t="e">
        <f>ETI!E192/ETI!F192</f>
        <v>#DIV/0!</v>
      </c>
      <c r="AB195" s="192">
        <f>ETI!E192</f>
        <v>0</v>
      </c>
      <c r="AC195" s="191" t="e">
        <f>ETI!G192/ETI!E192</f>
        <v>#DIV/0!</v>
      </c>
      <c r="AD195" s="192">
        <f>ETI!K192 + ETI!L192</f>
        <v>0</v>
      </c>
      <c r="AE195" s="191" t="e">
        <f>(AD195)/ETI!F192</f>
        <v>#DIV/0!</v>
      </c>
      <c r="AI195" s="181">
        <f>ETI!E192</f>
        <v>0</v>
      </c>
      <c r="AJ195" s="86" t="e">
        <f>ETI!H192/ETI!E192</f>
        <v>#DIV/0!</v>
      </c>
    </row>
    <row r="196" spans="2:36">
      <c r="B196" s="238">
        <f>IRAG!$BZ193</f>
        <v>0</v>
      </c>
      <c r="C196" s="212"/>
      <c r="D196" s="85">
        <f>IRAG!E193</f>
        <v>0</v>
      </c>
      <c r="E196" s="238">
        <f>IRAG!$BZ193</f>
        <v>0</v>
      </c>
      <c r="F196" s="213"/>
      <c r="G196" s="191" t="e">
        <f>IRAG!E193/IRAG!D193</f>
        <v>#DIV/0!</v>
      </c>
      <c r="H196" s="238">
        <f>IRAG!$BZ193</f>
        <v>0</v>
      </c>
      <c r="I196" s="167">
        <f>IRAG!Q193</f>
        <v>0</v>
      </c>
      <c r="J196" s="167">
        <f>IRAG!R193</f>
        <v>0</v>
      </c>
      <c r="K196" s="239" t="e">
        <f>IRAG!R193/IRAG!Q193</f>
        <v>#DIV/0!</v>
      </c>
      <c r="Q196" s="238">
        <f>IRAG!$BZ193</f>
        <v>0</v>
      </c>
      <c r="R196" s="167">
        <f>IRAG!G193</f>
        <v>0</v>
      </c>
      <c r="S196" s="167" t="e">
        <f>IRAG!G193/IRAG!F193</f>
        <v>#DIV/0!</v>
      </c>
      <c r="T196" s="167">
        <f>IRAG!K193</f>
        <v>0</v>
      </c>
      <c r="U196" s="214" t="e">
        <f>IRAG!K193/IRAG!F193</f>
        <v>#DIV/0!</v>
      </c>
      <c r="V196" s="167">
        <f>IRAG!H193</f>
        <v>0</v>
      </c>
      <c r="W196" s="167" t="e">
        <f>IRAG!H193/IRAG!F193</f>
        <v>#DIV/0!</v>
      </c>
      <c r="X196" s="192">
        <f>ETI!E193</f>
        <v>0</v>
      </c>
      <c r="Y196" s="192">
        <f>ETI!D193</f>
        <v>0</v>
      </c>
      <c r="Z196" s="214" t="e">
        <f t="shared" si="3"/>
        <v>#DIV/0!</v>
      </c>
      <c r="AA196" s="191" t="e">
        <f>ETI!E193/ETI!F193</f>
        <v>#DIV/0!</v>
      </c>
      <c r="AB196" s="192">
        <f>ETI!E193</f>
        <v>0</v>
      </c>
      <c r="AC196" s="191" t="e">
        <f>ETI!G193/ETI!E193</f>
        <v>#DIV/0!</v>
      </c>
      <c r="AD196" s="192">
        <f>ETI!K193 + ETI!L193</f>
        <v>0</v>
      </c>
      <c r="AE196" s="191" t="e">
        <f>(AD196)/ETI!F193</f>
        <v>#DIV/0!</v>
      </c>
      <c r="AI196" s="181">
        <f>ETI!E193</f>
        <v>0</v>
      </c>
      <c r="AJ196" s="86" t="e">
        <f>ETI!H193/ETI!E193</f>
        <v>#DIV/0!</v>
      </c>
    </row>
    <row r="197" spans="2:36">
      <c r="B197" s="238">
        <f>IRAG!$BZ194</f>
        <v>0</v>
      </c>
      <c r="C197" s="212"/>
      <c r="D197" s="85">
        <f>IRAG!E194</f>
        <v>0</v>
      </c>
      <c r="E197" s="238">
        <f>IRAG!$BZ194</f>
        <v>0</v>
      </c>
      <c r="F197" s="213"/>
      <c r="G197" s="191" t="e">
        <f>IRAG!E194/IRAG!D194</f>
        <v>#DIV/0!</v>
      </c>
      <c r="H197" s="238">
        <f>IRAG!$BZ194</f>
        <v>0</v>
      </c>
      <c r="I197" s="167">
        <f>IRAG!Q194</f>
        <v>0</v>
      </c>
      <c r="J197" s="167">
        <f>IRAG!R194</f>
        <v>0</v>
      </c>
      <c r="K197" s="239" t="e">
        <f>IRAG!R194/IRAG!Q194</f>
        <v>#DIV/0!</v>
      </c>
      <c r="Q197" s="238">
        <f>IRAG!$BZ194</f>
        <v>0</v>
      </c>
      <c r="R197" s="167">
        <f>IRAG!G194</f>
        <v>0</v>
      </c>
      <c r="S197" s="167" t="e">
        <f>IRAG!G194/IRAG!F194</f>
        <v>#DIV/0!</v>
      </c>
      <c r="T197" s="167">
        <f>IRAG!K194</f>
        <v>0</v>
      </c>
      <c r="U197" s="214" t="e">
        <f>IRAG!K194/IRAG!F194</f>
        <v>#DIV/0!</v>
      </c>
      <c r="V197" s="167">
        <f>IRAG!H194</f>
        <v>0</v>
      </c>
      <c r="W197" s="167" t="e">
        <f>IRAG!H194/IRAG!F194</f>
        <v>#DIV/0!</v>
      </c>
      <c r="X197" s="192">
        <f>ETI!E194</f>
        <v>0</v>
      </c>
      <c r="Y197" s="192">
        <f>ETI!D194</f>
        <v>0</v>
      </c>
      <c r="Z197" s="214" t="e">
        <f t="shared" si="3"/>
        <v>#DIV/0!</v>
      </c>
      <c r="AA197" s="191" t="e">
        <f>ETI!E194/ETI!F194</f>
        <v>#DIV/0!</v>
      </c>
      <c r="AB197" s="192">
        <f>ETI!E194</f>
        <v>0</v>
      </c>
      <c r="AC197" s="191" t="e">
        <f>ETI!G194/ETI!E194</f>
        <v>#DIV/0!</v>
      </c>
      <c r="AD197" s="192">
        <f>ETI!K194 + ETI!L194</f>
        <v>0</v>
      </c>
      <c r="AE197" s="191" t="e">
        <f>(AD197)/ETI!F194</f>
        <v>#DIV/0!</v>
      </c>
      <c r="AI197" s="181">
        <f>ETI!E194</f>
        <v>0</v>
      </c>
      <c r="AJ197" s="86" t="e">
        <f>ETI!H194/ETI!E194</f>
        <v>#DIV/0!</v>
      </c>
    </row>
    <row r="198" spans="2:36">
      <c r="B198" s="238">
        <f>IRAG!$BZ195</f>
        <v>0</v>
      </c>
      <c r="C198" s="212"/>
      <c r="D198" s="85">
        <f>IRAG!E195</f>
        <v>0</v>
      </c>
      <c r="E198" s="238">
        <f>IRAG!$BZ195</f>
        <v>0</v>
      </c>
      <c r="F198" s="213"/>
      <c r="G198" s="191" t="e">
        <f>IRAG!E195/IRAG!D195</f>
        <v>#DIV/0!</v>
      </c>
      <c r="H198" s="238">
        <f>IRAG!$BZ195</f>
        <v>0</v>
      </c>
      <c r="I198" s="167">
        <f>IRAG!Q195</f>
        <v>0</v>
      </c>
      <c r="J198" s="167">
        <f>IRAG!R195</f>
        <v>0</v>
      </c>
      <c r="K198" s="239" t="e">
        <f>IRAG!R195/IRAG!Q195</f>
        <v>#DIV/0!</v>
      </c>
      <c r="Q198" s="238">
        <f>IRAG!$BZ195</f>
        <v>0</v>
      </c>
      <c r="R198" s="167">
        <f>IRAG!G195</f>
        <v>0</v>
      </c>
      <c r="S198" s="167" t="e">
        <f>IRAG!G195/IRAG!F195</f>
        <v>#DIV/0!</v>
      </c>
      <c r="T198" s="167">
        <f>IRAG!K195</f>
        <v>0</v>
      </c>
      <c r="U198" s="214" t="e">
        <f>IRAG!K195/IRAG!F195</f>
        <v>#DIV/0!</v>
      </c>
      <c r="V198" s="167">
        <f>IRAG!H195</f>
        <v>0</v>
      </c>
      <c r="W198" s="167" t="e">
        <f>IRAG!H195/IRAG!F195</f>
        <v>#DIV/0!</v>
      </c>
      <c r="X198" s="192">
        <f>ETI!E195</f>
        <v>0</v>
      </c>
      <c r="Y198" s="192">
        <f>ETI!D195</f>
        <v>0</v>
      </c>
      <c r="Z198" s="214" t="e">
        <f t="shared" si="3"/>
        <v>#DIV/0!</v>
      </c>
      <c r="AA198" s="191" t="e">
        <f>ETI!E195/ETI!F195</f>
        <v>#DIV/0!</v>
      </c>
      <c r="AB198" s="192">
        <f>ETI!E195</f>
        <v>0</v>
      </c>
      <c r="AC198" s="191" t="e">
        <f>ETI!G195/ETI!E195</f>
        <v>#DIV/0!</v>
      </c>
      <c r="AD198" s="192">
        <f>ETI!K195 + ETI!L195</f>
        <v>0</v>
      </c>
      <c r="AE198" s="191" t="e">
        <f>(AD198)/ETI!F195</f>
        <v>#DIV/0!</v>
      </c>
      <c r="AI198" s="181">
        <f>ETI!E195</f>
        <v>0</v>
      </c>
      <c r="AJ198" s="86" t="e">
        <f>ETI!H195/ETI!E195</f>
        <v>#DIV/0!</v>
      </c>
    </row>
    <row r="199" spans="2:36">
      <c r="B199" s="238">
        <f>IRAG!$BZ196</f>
        <v>0</v>
      </c>
      <c r="C199" s="212"/>
      <c r="D199" s="85">
        <f>IRAG!E196</f>
        <v>0</v>
      </c>
      <c r="E199" s="238">
        <f>IRAG!$BZ196</f>
        <v>0</v>
      </c>
      <c r="F199" s="213"/>
      <c r="G199" s="191" t="e">
        <f>IRAG!E196/IRAG!D196</f>
        <v>#DIV/0!</v>
      </c>
      <c r="H199" s="238">
        <f>IRAG!$BZ196</f>
        <v>0</v>
      </c>
      <c r="I199" s="167">
        <f>IRAG!Q196</f>
        <v>0</v>
      </c>
      <c r="J199" s="167">
        <f>IRAG!R196</f>
        <v>0</v>
      </c>
      <c r="K199" s="239" t="e">
        <f>IRAG!R196/IRAG!Q196</f>
        <v>#DIV/0!</v>
      </c>
      <c r="Q199" s="238">
        <f>IRAG!$BZ196</f>
        <v>0</v>
      </c>
      <c r="R199" s="167">
        <f>IRAG!G196</f>
        <v>0</v>
      </c>
      <c r="S199" s="167" t="e">
        <f>IRAG!G196/IRAG!F196</f>
        <v>#DIV/0!</v>
      </c>
      <c r="T199" s="167">
        <f>IRAG!K196</f>
        <v>0</v>
      </c>
      <c r="U199" s="214" t="e">
        <f>IRAG!K196/IRAG!F196</f>
        <v>#DIV/0!</v>
      </c>
      <c r="V199" s="167">
        <f>IRAG!H196</f>
        <v>0</v>
      </c>
      <c r="W199" s="167" t="e">
        <f>IRAG!H196/IRAG!F196</f>
        <v>#DIV/0!</v>
      </c>
      <c r="X199" s="192">
        <f>ETI!E196</f>
        <v>0</v>
      </c>
      <c r="Y199" s="192">
        <f>ETI!D196</f>
        <v>0</v>
      </c>
      <c r="Z199" s="214" t="e">
        <f t="shared" si="3"/>
        <v>#DIV/0!</v>
      </c>
      <c r="AA199" s="191" t="e">
        <f>ETI!E196/ETI!F196</f>
        <v>#DIV/0!</v>
      </c>
      <c r="AB199" s="192">
        <f>ETI!E196</f>
        <v>0</v>
      </c>
      <c r="AC199" s="191" t="e">
        <f>ETI!G196/ETI!E196</f>
        <v>#DIV/0!</v>
      </c>
      <c r="AD199" s="192">
        <f>ETI!K196 + ETI!L196</f>
        <v>0</v>
      </c>
      <c r="AE199" s="191" t="e">
        <f>(AD199)/ETI!F196</f>
        <v>#DIV/0!</v>
      </c>
      <c r="AI199" s="181">
        <f>ETI!E196</f>
        <v>0</v>
      </c>
      <c r="AJ199" s="86" t="e">
        <f>ETI!H196/ETI!E196</f>
        <v>#DIV/0!</v>
      </c>
    </row>
    <row r="200" spans="2:36">
      <c r="B200" s="238">
        <f>IRAG!$BZ197</f>
        <v>0</v>
      </c>
      <c r="C200" s="212"/>
      <c r="D200" s="85">
        <f>IRAG!E197</f>
        <v>0</v>
      </c>
      <c r="E200" s="238">
        <f>IRAG!$BZ197</f>
        <v>0</v>
      </c>
      <c r="F200" s="213"/>
      <c r="G200" s="191" t="e">
        <f>IRAG!E197/IRAG!D197</f>
        <v>#DIV/0!</v>
      </c>
      <c r="H200" s="238">
        <f>IRAG!$BZ197</f>
        <v>0</v>
      </c>
      <c r="I200" s="167">
        <f>IRAG!Q197</f>
        <v>0</v>
      </c>
      <c r="J200" s="167">
        <f>IRAG!R197</f>
        <v>0</v>
      </c>
      <c r="K200" s="239" t="e">
        <f>IRAG!R197/IRAG!Q197</f>
        <v>#DIV/0!</v>
      </c>
      <c r="Q200" s="238">
        <f>IRAG!$BZ197</f>
        <v>0</v>
      </c>
      <c r="R200" s="167">
        <f>IRAG!G197</f>
        <v>0</v>
      </c>
      <c r="S200" s="167" t="e">
        <f>IRAG!G197/IRAG!F197</f>
        <v>#DIV/0!</v>
      </c>
      <c r="T200" s="167">
        <f>IRAG!K197</f>
        <v>0</v>
      </c>
      <c r="U200" s="214" t="e">
        <f>IRAG!K197/IRAG!F197</f>
        <v>#DIV/0!</v>
      </c>
      <c r="V200" s="167">
        <f>IRAG!H197</f>
        <v>0</v>
      </c>
      <c r="W200" s="167" t="e">
        <f>IRAG!H197/IRAG!F197</f>
        <v>#DIV/0!</v>
      </c>
      <c r="X200" s="192">
        <f>ETI!E197</f>
        <v>0</v>
      </c>
      <c r="Y200" s="192">
        <f>ETI!D197</f>
        <v>0</v>
      </c>
      <c r="Z200" s="214" t="e">
        <f t="shared" si="3"/>
        <v>#DIV/0!</v>
      </c>
      <c r="AA200" s="191" t="e">
        <f>ETI!E197/ETI!F197</f>
        <v>#DIV/0!</v>
      </c>
      <c r="AB200" s="192">
        <f>ETI!E197</f>
        <v>0</v>
      </c>
      <c r="AC200" s="191" t="e">
        <f>ETI!G197/ETI!E197</f>
        <v>#DIV/0!</v>
      </c>
      <c r="AD200" s="192">
        <f>ETI!K197 + ETI!L197</f>
        <v>0</v>
      </c>
      <c r="AE200" s="191" t="e">
        <f>(AD200)/ETI!F197</f>
        <v>#DIV/0!</v>
      </c>
      <c r="AI200" s="181">
        <f>ETI!E197</f>
        <v>0</v>
      </c>
      <c r="AJ200" s="86" t="e">
        <f>ETI!H197/ETI!E197</f>
        <v>#DIV/0!</v>
      </c>
    </row>
    <row r="201" spans="2:36">
      <c r="B201" s="238">
        <f>IRAG!$BZ198</f>
        <v>0</v>
      </c>
      <c r="C201" s="212"/>
      <c r="D201" s="85">
        <f>IRAG!E198</f>
        <v>0</v>
      </c>
      <c r="E201" s="238">
        <f>IRAG!$BZ198</f>
        <v>0</v>
      </c>
      <c r="F201" s="213"/>
      <c r="G201" s="191" t="e">
        <f>IRAG!E198/IRAG!D198</f>
        <v>#DIV/0!</v>
      </c>
      <c r="H201" s="238">
        <f>IRAG!$BZ198</f>
        <v>0</v>
      </c>
      <c r="I201" s="167">
        <f>IRAG!Q198</f>
        <v>0</v>
      </c>
      <c r="J201" s="167">
        <f>IRAG!R198</f>
        <v>0</v>
      </c>
      <c r="K201" s="239" t="e">
        <f>IRAG!R198/IRAG!Q198</f>
        <v>#DIV/0!</v>
      </c>
      <c r="Q201" s="238">
        <f>IRAG!$BZ198</f>
        <v>0</v>
      </c>
      <c r="R201" s="167">
        <f>IRAG!G198</f>
        <v>0</v>
      </c>
      <c r="S201" s="167" t="e">
        <f>IRAG!G198/IRAG!F198</f>
        <v>#DIV/0!</v>
      </c>
      <c r="T201" s="167">
        <f>IRAG!K198</f>
        <v>0</v>
      </c>
      <c r="U201" s="214" t="e">
        <f>IRAG!K198/IRAG!F198</f>
        <v>#DIV/0!</v>
      </c>
      <c r="V201" s="167">
        <f>IRAG!H198</f>
        <v>0</v>
      </c>
      <c r="W201" s="167" t="e">
        <f>IRAG!H198/IRAG!F198</f>
        <v>#DIV/0!</v>
      </c>
      <c r="X201" s="192">
        <f>ETI!E198</f>
        <v>0</v>
      </c>
      <c r="Y201" s="192">
        <f>ETI!D198</f>
        <v>0</v>
      </c>
      <c r="Z201" s="214" t="e">
        <f t="shared" si="3"/>
        <v>#DIV/0!</v>
      </c>
      <c r="AA201" s="191" t="e">
        <f>ETI!E198/ETI!F198</f>
        <v>#DIV/0!</v>
      </c>
      <c r="AB201" s="192">
        <f>ETI!E198</f>
        <v>0</v>
      </c>
      <c r="AC201" s="191" t="e">
        <f>ETI!G198/ETI!E198</f>
        <v>#DIV/0!</v>
      </c>
      <c r="AD201" s="192">
        <f>ETI!K198 + ETI!L198</f>
        <v>0</v>
      </c>
      <c r="AE201" s="191" t="e">
        <f>(AD201)/ETI!F198</f>
        <v>#DIV/0!</v>
      </c>
      <c r="AI201" s="181">
        <f>ETI!E198</f>
        <v>0</v>
      </c>
      <c r="AJ201" s="86" t="e">
        <f>ETI!H198/ETI!E198</f>
        <v>#DIV/0!</v>
      </c>
    </row>
    <row r="202" spans="2:36">
      <c r="B202" s="238">
        <f>IRAG!$BZ199</f>
        <v>0</v>
      </c>
      <c r="C202" s="212"/>
      <c r="D202" s="85">
        <f>IRAG!E199</f>
        <v>0</v>
      </c>
      <c r="E202" s="238">
        <f>IRAG!$BZ199</f>
        <v>0</v>
      </c>
      <c r="F202" s="213"/>
      <c r="G202" s="191" t="e">
        <f>IRAG!E199/IRAG!D199</f>
        <v>#DIV/0!</v>
      </c>
      <c r="H202" s="238">
        <f>IRAG!$BZ199</f>
        <v>0</v>
      </c>
      <c r="I202" s="167">
        <f>IRAG!Q199</f>
        <v>0</v>
      </c>
      <c r="J202" s="167">
        <f>IRAG!R199</f>
        <v>0</v>
      </c>
      <c r="K202" s="239" t="e">
        <f>IRAG!R199/IRAG!Q199</f>
        <v>#DIV/0!</v>
      </c>
      <c r="Q202" s="238">
        <f>IRAG!$BZ199</f>
        <v>0</v>
      </c>
      <c r="R202" s="167">
        <f>IRAG!G199</f>
        <v>0</v>
      </c>
      <c r="S202" s="167" t="e">
        <f>IRAG!G199/IRAG!F199</f>
        <v>#DIV/0!</v>
      </c>
      <c r="T202" s="167">
        <f>IRAG!K199</f>
        <v>0</v>
      </c>
      <c r="U202" s="214" t="e">
        <f>IRAG!K199/IRAG!F199</f>
        <v>#DIV/0!</v>
      </c>
      <c r="V202" s="167">
        <f>IRAG!H199</f>
        <v>0</v>
      </c>
      <c r="W202" s="167" t="e">
        <f>IRAG!H199/IRAG!F199</f>
        <v>#DIV/0!</v>
      </c>
      <c r="X202" s="192">
        <f>ETI!E199</f>
        <v>0</v>
      </c>
      <c r="Y202" s="192">
        <f>ETI!D199</f>
        <v>0</v>
      </c>
      <c r="Z202" s="214" t="e">
        <f t="shared" si="3"/>
        <v>#DIV/0!</v>
      </c>
      <c r="AA202" s="191" t="e">
        <f>ETI!E199/ETI!F199</f>
        <v>#DIV/0!</v>
      </c>
      <c r="AB202" s="192">
        <f>ETI!E199</f>
        <v>0</v>
      </c>
      <c r="AC202" s="191" t="e">
        <f>ETI!G199/ETI!E199</f>
        <v>#DIV/0!</v>
      </c>
      <c r="AD202" s="192">
        <f>ETI!K199 + ETI!L199</f>
        <v>0</v>
      </c>
      <c r="AE202" s="191" t="e">
        <f>(AD202)/ETI!F199</f>
        <v>#DIV/0!</v>
      </c>
      <c r="AI202" s="181">
        <f>ETI!E199</f>
        <v>0</v>
      </c>
      <c r="AJ202" s="86" t="e">
        <f>ETI!H199/ETI!E199</f>
        <v>#DIV/0!</v>
      </c>
    </row>
    <row r="203" spans="2:36">
      <c r="B203" s="238">
        <f>IRAG!$BZ200</f>
        <v>0</v>
      </c>
      <c r="C203" s="212"/>
      <c r="D203" s="85">
        <f>IRAG!E200</f>
        <v>0</v>
      </c>
      <c r="E203" s="238">
        <f>IRAG!$BZ200</f>
        <v>0</v>
      </c>
      <c r="F203" s="213"/>
      <c r="G203" s="191" t="e">
        <f>IRAG!E200/IRAG!D200</f>
        <v>#DIV/0!</v>
      </c>
      <c r="H203" s="238">
        <f>IRAG!$BZ200</f>
        <v>0</v>
      </c>
      <c r="I203" s="167">
        <f>IRAG!Q200</f>
        <v>0</v>
      </c>
      <c r="J203" s="167">
        <f>IRAG!R200</f>
        <v>0</v>
      </c>
      <c r="K203" s="239" t="e">
        <f>IRAG!R200/IRAG!Q200</f>
        <v>#DIV/0!</v>
      </c>
      <c r="Q203" s="238">
        <f>IRAG!$BZ200</f>
        <v>0</v>
      </c>
      <c r="R203" s="167">
        <f>IRAG!G200</f>
        <v>0</v>
      </c>
      <c r="S203" s="167" t="e">
        <f>IRAG!G200/IRAG!F200</f>
        <v>#DIV/0!</v>
      </c>
      <c r="T203" s="167">
        <f>IRAG!K200</f>
        <v>0</v>
      </c>
      <c r="U203" s="214" t="e">
        <f>IRAG!K200/IRAG!F200</f>
        <v>#DIV/0!</v>
      </c>
      <c r="V203" s="167">
        <f>IRAG!H200</f>
        <v>0</v>
      </c>
      <c r="W203" s="167" t="e">
        <f>IRAG!H200/IRAG!F200</f>
        <v>#DIV/0!</v>
      </c>
      <c r="X203" s="192">
        <f>ETI!E200</f>
        <v>0</v>
      </c>
      <c r="Y203" s="192">
        <f>ETI!D200</f>
        <v>0</v>
      </c>
      <c r="Z203" s="214" t="e">
        <f t="shared" si="3"/>
        <v>#DIV/0!</v>
      </c>
      <c r="AA203" s="191" t="e">
        <f>ETI!E200/ETI!F200</f>
        <v>#DIV/0!</v>
      </c>
      <c r="AB203" s="192">
        <f>ETI!E200</f>
        <v>0</v>
      </c>
      <c r="AC203" s="191" t="e">
        <f>ETI!G200/ETI!E200</f>
        <v>#DIV/0!</v>
      </c>
      <c r="AD203" s="192">
        <f>ETI!K200 + ETI!L200</f>
        <v>0</v>
      </c>
      <c r="AE203" s="191" t="e">
        <f>(AD203)/ETI!F200</f>
        <v>#DIV/0!</v>
      </c>
      <c r="AI203" s="181">
        <f>ETI!E200</f>
        <v>0</v>
      </c>
      <c r="AJ203" s="86" t="e">
        <f>ETI!H200/ETI!E200</f>
        <v>#DIV/0!</v>
      </c>
    </row>
    <row r="204" spans="2:36">
      <c r="B204" s="238">
        <f>IRAG!$BZ201</f>
        <v>0</v>
      </c>
      <c r="C204" s="212"/>
      <c r="D204" s="85">
        <f>IRAG!E201</f>
        <v>0</v>
      </c>
      <c r="E204" s="238">
        <f>IRAG!$BZ201</f>
        <v>0</v>
      </c>
      <c r="F204" s="213"/>
      <c r="G204" s="191" t="e">
        <f>IRAG!E201/IRAG!D201</f>
        <v>#DIV/0!</v>
      </c>
      <c r="H204" s="238">
        <f>IRAG!$BZ201</f>
        <v>0</v>
      </c>
      <c r="I204" s="167">
        <f>IRAG!Q201</f>
        <v>0</v>
      </c>
      <c r="J204" s="167">
        <f>IRAG!R201</f>
        <v>0</v>
      </c>
      <c r="K204" s="239" t="e">
        <f>IRAG!R201/IRAG!Q201</f>
        <v>#DIV/0!</v>
      </c>
      <c r="Q204" s="238">
        <f>IRAG!$BZ201</f>
        <v>0</v>
      </c>
      <c r="R204" s="167">
        <f>IRAG!G201</f>
        <v>0</v>
      </c>
      <c r="S204" s="167" t="e">
        <f>IRAG!G201/IRAG!F201</f>
        <v>#DIV/0!</v>
      </c>
      <c r="T204" s="167">
        <f>IRAG!K201</f>
        <v>0</v>
      </c>
      <c r="U204" s="214" t="e">
        <f>IRAG!K201/IRAG!F201</f>
        <v>#DIV/0!</v>
      </c>
      <c r="V204" s="167">
        <f>IRAG!H201</f>
        <v>0</v>
      </c>
      <c r="W204" s="167" t="e">
        <f>IRAG!H201/IRAG!F201</f>
        <v>#DIV/0!</v>
      </c>
      <c r="X204" s="192">
        <f>ETI!E201</f>
        <v>0</v>
      </c>
      <c r="Y204" s="192">
        <f>ETI!D201</f>
        <v>0</v>
      </c>
      <c r="Z204" s="214" t="e">
        <f t="shared" si="3"/>
        <v>#DIV/0!</v>
      </c>
      <c r="AA204" s="191" t="e">
        <f>ETI!E201/ETI!F201</f>
        <v>#DIV/0!</v>
      </c>
      <c r="AB204" s="192">
        <f>ETI!E201</f>
        <v>0</v>
      </c>
      <c r="AC204" s="191" t="e">
        <f>ETI!G201/ETI!E201</f>
        <v>#DIV/0!</v>
      </c>
      <c r="AD204" s="192">
        <f>ETI!K201 + ETI!L201</f>
        <v>0</v>
      </c>
      <c r="AE204" s="191" t="e">
        <f>(AD204)/ETI!F201</f>
        <v>#DIV/0!</v>
      </c>
      <c r="AI204" s="181">
        <f>ETI!E201</f>
        <v>0</v>
      </c>
      <c r="AJ204" s="86" t="e">
        <f>ETI!H201/ETI!E201</f>
        <v>#DIV/0!</v>
      </c>
    </row>
    <row r="205" spans="2:36">
      <c r="B205" s="238">
        <f>IRAG!$BZ202</f>
        <v>0</v>
      </c>
      <c r="C205" s="212"/>
      <c r="D205" s="85">
        <f>IRAG!E202</f>
        <v>0</v>
      </c>
      <c r="E205" s="238">
        <f>IRAG!$BZ202</f>
        <v>0</v>
      </c>
      <c r="F205" s="213"/>
      <c r="G205" s="191" t="e">
        <f>IRAG!E202/IRAG!D202</f>
        <v>#DIV/0!</v>
      </c>
      <c r="H205" s="238">
        <f>IRAG!$BZ202</f>
        <v>0</v>
      </c>
      <c r="I205" s="167">
        <f>IRAG!Q202</f>
        <v>0</v>
      </c>
      <c r="J205" s="167">
        <f>IRAG!R202</f>
        <v>0</v>
      </c>
      <c r="K205" s="239" t="e">
        <f>IRAG!R202/IRAG!Q202</f>
        <v>#DIV/0!</v>
      </c>
      <c r="Q205" s="238">
        <f>IRAG!$BZ202</f>
        <v>0</v>
      </c>
      <c r="R205" s="167">
        <f>IRAG!G202</f>
        <v>0</v>
      </c>
      <c r="S205" s="167" t="e">
        <f>IRAG!G202/IRAG!F202</f>
        <v>#DIV/0!</v>
      </c>
      <c r="T205" s="167">
        <f>IRAG!K202</f>
        <v>0</v>
      </c>
      <c r="U205" s="214" t="e">
        <f>IRAG!K202/IRAG!F202</f>
        <v>#DIV/0!</v>
      </c>
      <c r="V205" s="167">
        <f>IRAG!H202</f>
        <v>0</v>
      </c>
      <c r="W205" s="167" t="e">
        <f>IRAG!H202/IRAG!F202</f>
        <v>#DIV/0!</v>
      </c>
      <c r="X205" s="192">
        <f>ETI!E202</f>
        <v>0</v>
      </c>
      <c r="Y205" s="192">
        <f>ETI!D202</f>
        <v>0</v>
      </c>
      <c r="Z205" s="214" t="e">
        <f t="shared" si="3"/>
        <v>#DIV/0!</v>
      </c>
      <c r="AA205" s="191" t="e">
        <f>ETI!E202/ETI!F202</f>
        <v>#DIV/0!</v>
      </c>
      <c r="AB205" s="192">
        <f>ETI!E202</f>
        <v>0</v>
      </c>
      <c r="AC205" s="191" t="e">
        <f>ETI!G202/ETI!E202</f>
        <v>#DIV/0!</v>
      </c>
      <c r="AD205" s="192">
        <f>ETI!K202 + ETI!L202</f>
        <v>0</v>
      </c>
      <c r="AE205" s="191" t="e">
        <f>(AD205)/ETI!F202</f>
        <v>#DIV/0!</v>
      </c>
      <c r="AI205" s="181">
        <f>ETI!E202</f>
        <v>0</v>
      </c>
      <c r="AJ205" s="86" t="e">
        <f>ETI!H202/ETI!E202</f>
        <v>#DIV/0!</v>
      </c>
    </row>
    <row r="206" spans="2:36">
      <c r="B206" s="238">
        <f>IRAG!$BZ203</f>
        <v>0</v>
      </c>
      <c r="C206" s="212"/>
      <c r="D206" s="85">
        <f>IRAG!E203</f>
        <v>0</v>
      </c>
      <c r="E206" s="238">
        <f>IRAG!$BZ203</f>
        <v>0</v>
      </c>
      <c r="F206" s="213"/>
      <c r="G206" s="191" t="e">
        <f>IRAG!E203/IRAG!D203</f>
        <v>#DIV/0!</v>
      </c>
      <c r="H206" s="238">
        <f>IRAG!$BZ203</f>
        <v>0</v>
      </c>
      <c r="I206" s="167">
        <f>IRAG!Q203</f>
        <v>0</v>
      </c>
      <c r="J206" s="167">
        <f>IRAG!R203</f>
        <v>0</v>
      </c>
      <c r="K206" s="239" t="e">
        <f>IRAG!R203/IRAG!Q203</f>
        <v>#DIV/0!</v>
      </c>
      <c r="Q206" s="238">
        <f>IRAG!$BZ203</f>
        <v>0</v>
      </c>
      <c r="R206" s="167">
        <f>IRAG!G203</f>
        <v>0</v>
      </c>
      <c r="S206" s="167" t="e">
        <f>IRAG!G203/IRAG!F203</f>
        <v>#DIV/0!</v>
      </c>
      <c r="T206" s="167">
        <f>IRAG!K203</f>
        <v>0</v>
      </c>
      <c r="U206" s="214" t="e">
        <f>IRAG!K203/IRAG!F203</f>
        <v>#DIV/0!</v>
      </c>
      <c r="V206" s="167">
        <f>IRAG!H203</f>
        <v>0</v>
      </c>
      <c r="W206" s="167" t="e">
        <f>IRAG!H203/IRAG!F203</f>
        <v>#DIV/0!</v>
      </c>
      <c r="X206" s="192">
        <f>ETI!E203</f>
        <v>0</v>
      </c>
      <c r="Y206" s="192">
        <f>ETI!D203</f>
        <v>0</v>
      </c>
      <c r="Z206" s="214" t="e">
        <f t="shared" si="3"/>
        <v>#DIV/0!</v>
      </c>
      <c r="AA206" s="191" t="e">
        <f>ETI!E203/ETI!F203</f>
        <v>#DIV/0!</v>
      </c>
      <c r="AB206" s="192">
        <f>ETI!E203</f>
        <v>0</v>
      </c>
      <c r="AC206" s="191" t="e">
        <f>ETI!G203/ETI!E203</f>
        <v>#DIV/0!</v>
      </c>
      <c r="AD206" s="192">
        <f>ETI!K203 + ETI!L203</f>
        <v>0</v>
      </c>
      <c r="AE206" s="191" t="e">
        <f>(AD206)/ETI!F203</f>
        <v>#DIV/0!</v>
      </c>
      <c r="AI206" s="181">
        <f>ETI!E203</f>
        <v>0</v>
      </c>
      <c r="AJ206" s="86" t="e">
        <f>ETI!H203/ETI!E203</f>
        <v>#DIV/0!</v>
      </c>
    </row>
    <row r="207" spans="2:36">
      <c r="B207" s="238">
        <f>IRAG!$BZ204</f>
        <v>0</v>
      </c>
      <c r="C207" s="212"/>
      <c r="D207" s="85">
        <f>IRAG!E204</f>
        <v>0</v>
      </c>
      <c r="E207" s="238">
        <f>IRAG!$BZ204</f>
        <v>0</v>
      </c>
      <c r="F207" s="213"/>
      <c r="G207" s="191" t="e">
        <f>IRAG!E204/IRAG!D204</f>
        <v>#DIV/0!</v>
      </c>
      <c r="H207" s="238">
        <f>IRAG!$BZ204</f>
        <v>0</v>
      </c>
      <c r="I207" s="167">
        <f>IRAG!Q204</f>
        <v>0</v>
      </c>
      <c r="J207" s="167">
        <f>IRAG!R204</f>
        <v>0</v>
      </c>
      <c r="K207" s="239" t="e">
        <f>IRAG!R204/IRAG!Q204</f>
        <v>#DIV/0!</v>
      </c>
      <c r="Q207" s="238">
        <f>IRAG!$BZ204</f>
        <v>0</v>
      </c>
      <c r="R207" s="167">
        <f>IRAG!G204</f>
        <v>0</v>
      </c>
      <c r="S207" s="167" t="e">
        <f>IRAG!G204/IRAG!F204</f>
        <v>#DIV/0!</v>
      </c>
      <c r="T207" s="167">
        <f>IRAG!K204</f>
        <v>0</v>
      </c>
      <c r="U207" s="214" t="e">
        <f>IRAG!K204/IRAG!F204</f>
        <v>#DIV/0!</v>
      </c>
      <c r="V207" s="167">
        <f>IRAG!H204</f>
        <v>0</v>
      </c>
      <c r="W207" s="167" t="e">
        <f>IRAG!H204/IRAG!F204</f>
        <v>#DIV/0!</v>
      </c>
      <c r="X207" s="192">
        <f>ETI!E204</f>
        <v>0</v>
      </c>
      <c r="Y207" s="192">
        <f>ETI!D204</f>
        <v>0</v>
      </c>
      <c r="Z207" s="214" t="e">
        <f t="shared" si="3"/>
        <v>#DIV/0!</v>
      </c>
      <c r="AA207" s="191" t="e">
        <f>ETI!E204/ETI!F204</f>
        <v>#DIV/0!</v>
      </c>
      <c r="AB207" s="192">
        <f>ETI!E204</f>
        <v>0</v>
      </c>
      <c r="AC207" s="191" t="e">
        <f>ETI!G204/ETI!E204</f>
        <v>#DIV/0!</v>
      </c>
      <c r="AD207" s="192">
        <f>ETI!K204 + ETI!L204</f>
        <v>0</v>
      </c>
      <c r="AE207" s="191" t="e">
        <f>(AD207)/ETI!F204</f>
        <v>#DIV/0!</v>
      </c>
      <c r="AI207" s="181">
        <f>ETI!E204</f>
        <v>0</v>
      </c>
      <c r="AJ207" s="86" t="e">
        <f>ETI!H204/ETI!E204</f>
        <v>#DIV/0!</v>
      </c>
    </row>
    <row r="208" spans="2:36">
      <c r="B208" s="238">
        <f>IRAG!$BZ205</f>
        <v>0</v>
      </c>
      <c r="C208" s="212"/>
      <c r="D208" s="85">
        <f>IRAG!E205</f>
        <v>0</v>
      </c>
      <c r="E208" s="238">
        <f>IRAG!$BZ205</f>
        <v>0</v>
      </c>
      <c r="F208" s="213"/>
      <c r="G208" s="191" t="e">
        <f>IRAG!E205/IRAG!D205</f>
        <v>#DIV/0!</v>
      </c>
      <c r="H208" s="238">
        <f>IRAG!$BZ205</f>
        <v>0</v>
      </c>
      <c r="I208" s="167">
        <f>IRAG!Q205</f>
        <v>0</v>
      </c>
      <c r="J208" s="167">
        <f>IRAG!R205</f>
        <v>0</v>
      </c>
      <c r="K208" s="239" t="e">
        <f>IRAG!R205/IRAG!Q205</f>
        <v>#DIV/0!</v>
      </c>
      <c r="Q208" s="238">
        <f>IRAG!$BZ205</f>
        <v>0</v>
      </c>
      <c r="R208" s="167">
        <f>IRAG!G205</f>
        <v>0</v>
      </c>
      <c r="S208" s="167" t="e">
        <f>IRAG!G205/IRAG!F205</f>
        <v>#DIV/0!</v>
      </c>
      <c r="T208" s="167">
        <f>IRAG!K205</f>
        <v>0</v>
      </c>
      <c r="U208" s="214" t="e">
        <f>IRAG!K205/IRAG!F205</f>
        <v>#DIV/0!</v>
      </c>
      <c r="V208" s="167">
        <f>IRAG!H205</f>
        <v>0</v>
      </c>
      <c r="W208" s="167" t="e">
        <f>IRAG!H205/IRAG!F205</f>
        <v>#DIV/0!</v>
      </c>
      <c r="X208" s="192">
        <f>ETI!E205</f>
        <v>0</v>
      </c>
      <c r="Y208" s="192">
        <f>ETI!D205</f>
        <v>0</v>
      </c>
      <c r="Z208" s="214" t="e">
        <f t="shared" si="3"/>
        <v>#DIV/0!</v>
      </c>
      <c r="AA208" s="191" t="e">
        <f>ETI!E205/ETI!F205</f>
        <v>#DIV/0!</v>
      </c>
      <c r="AB208" s="192">
        <f>ETI!E205</f>
        <v>0</v>
      </c>
      <c r="AC208" s="191" t="e">
        <f>ETI!G205/ETI!E205</f>
        <v>#DIV/0!</v>
      </c>
      <c r="AD208" s="192">
        <f>ETI!K205 + ETI!L205</f>
        <v>0</v>
      </c>
      <c r="AE208" s="191" t="e">
        <f>(AD208)/ETI!F205</f>
        <v>#DIV/0!</v>
      </c>
      <c r="AI208" s="181">
        <f>ETI!E205</f>
        <v>0</v>
      </c>
      <c r="AJ208" s="86" t="e">
        <f>ETI!H205/ETI!E205</f>
        <v>#DIV/0!</v>
      </c>
    </row>
    <row r="209" spans="1:36">
      <c r="B209" s="238">
        <f>IRAG!$BZ206</f>
        <v>0</v>
      </c>
      <c r="C209" s="212"/>
      <c r="D209" s="85">
        <f>IRAG!E206</f>
        <v>0</v>
      </c>
      <c r="E209" s="238">
        <f>IRAG!$BZ206</f>
        <v>0</v>
      </c>
      <c r="F209" s="213"/>
      <c r="G209" s="191" t="e">
        <f>IRAG!E206/IRAG!D206</f>
        <v>#DIV/0!</v>
      </c>
      <c r="H209" s="238">
        <f>IRAG!$BZ206</f>
        <v>0</v>
      </c>
      <c r="I209" s="167">
        <f>IRAG!Q206</f>
        <v>0</v>
      </c>
      <c r="J209" s="167">
        <f>IRAG!R206</f>
        <v>0</v>
      </c>
      <c r="K209" s="239" t="e">
        <f>IRAG!R206/IRAG!Q206</f>
        <v>#DIV/0!</v>
      </c>
      <c r="Q209" s="238">
        <f>IRAG!$BZ206</f>
        <v>0</v>
      </c>
      <c r="R209" s="167">
        <f>IRAG!G206</f>
        <v>0</v>
      </c>
      <c r="S209" s="167" t="e">
        <f>IRAG!G206/IRAG!F206</f>
        <v>#DIV/0!</v>
      </c>
      <c r="T209" s="167">
        <f>IRAG!K206</f>
        <v>0</v>
      </c>
      <c r="U209" s="214" t="e">
        <f>IRAG!K206/IRAG!F206</f>
        <v>#DIV/0!</v>
      </c>
      <c r="V209" s="167">
        <f>IRAG!H206</f>
        <v>0</v>
      </c>
      <c r="W209" s="167" t="e">
        <f>IRAG!H206/IRAG!F206</f>
        <v>#DIV/0!</v>
      </c>
      <c r="X209" s="192">
        <f>ETI!E206</f>
        <v>0</v>
      </c>
      <c r="Y209" s="192">
        <f>ETI!D206</f>
        <v>0</v>
      </c>
      <c r="Z209" s="214" t="e">
        <f t="shared" si="3"/>
        <v>#DIV/0!</v>
      </c>
      <c r="AA209" s="191" t="e">
        <f>ETI!E206/ETI!F206</f>
        <v>#DIV/0!</v>
      </c>
      <c r="AB209" s="192">
        <f>ETI!E206</f>
        <v>0</v>
      </c>
      <c r="AC209" s="191" t="e">
        <f>ETI!G206/ETI!E206</f>
        <v>#DIV/0!</v>
      </c>
      <c r="AD209" s="192">
        <f>ETI!K206 + ETI!L206</f>
        <v>0</v>
      </c>
      <c r="AE209" s="191" t="e">
        <f>(AD209)/ETI!F206</f>
        <v>#DIV/0!</v>
      </c>
      <c r="AI209" s="181">
        <f>ETI!E206</f>
        <v>0</v>
      </c>
      <c r="AJ209" s="86" t="e">
        <f>ETI!H206/ETI!E206</f>
        <v>#DIV/0!</v>
      </c>
    </row>
    <row r="210" spans="1:36">
      <c r="B210" s="238">
        <f>IRAG!$BZ207</f>
        <v>0</v>
      </c>
      <c r="C210" s="212"/>
      <c r="D210" s="85">
        <f>IRAG!E207</f>
        <v>0</v>
      </c>
      <c r="E210" s="238">
        <f>IRAG!$BZ207</f>
        <v>0</v>
      </c>
      <c r="F210" s="213"/>
      <c r="G210" s="191" t="e">
        <f>IRAG!E207/IRAG!D207</f>
        <v>#DIV/0!</v>
      </c>
      <c r="H210" s="238">
        <f>IRAG!$BZ207</f>
        <v>0</v>
      </c>
      <c r="I210" s="167">
        <f>IRAG!Q207</f>
        <v>0</v>
      </c>
      <c r="J210" s="167">
        <f>IRAG!R207</f>
        <v>0</v>
      </c>
      <c r="K210" s="239" t="e">
        <f>IRAG!R207/IRAG!Q207</f>
        <v>#DIV/0!</v>
      </c>
      <c r="Q210" s="238">
        <f>IRAG!$BZ207</f>
        <v>0</v>
      </c>
      <c r="R210" s="167">
        <f>IRAG!G207</f>
        <v>0</v>
      </c>
      <c r="S210" s="167" t="e">
        <f>IRAG!G207/IRAG!F207</f>
        <v>#DIV/0!</v>
      </c>
      <c r="T210" s="167">
        <f>IRAG!K207</f>
        <v>0</v>
      </c>
      <c r="U210" s="214" t="e">
        <f>IRAG!K207/IRAG!F207</f>
        <v>#DIV/0!</v>
      </c>
      <c r="V210" s="167">
        <f>IRAG!H207</f>
        <v>0</v>
      </c>
      <c r="W210" s="167" t="e">
        <f>IRAG!H207/IRAG!F207</f>
        <v>#DIV/0!</v>
      </c>
      <c r="X210" s="192">
        <f>ETI!E207</f>
        <v>0</v>
      </c>
      <c r="Y210" s="192">
        <f>ETI!D207</f>
        <v>0</v>
      </c>
      <c r="Z210" s="214" t="e">
        <f t="shared" si="3"/>
        <v>#DIV/0!</v>
      </c>
      <c r="AA210" s="191" t="e">
        <f>ETI!E207/ETI!F207</f>
        <v>#DIV/0!</v>
      </c>
      <c r="AB210" s="192">
        <f>ETI!E207</f>
        <v>0</v>
      </c>
      <c r="AC210" s="191" t="e">
        <f>ETI!G207/ETI!E207</f>
        <v>#DIV/0!</v>
      </c>
      <c r="AD210" s="192">
        <f>ETI!K207 + ETI!L207</f>
        <v>0</v>
      </c>
      <c r="AE210" s="191" t="e">
        <f>(AD210)/ETI!F207</f>
        <v>#DIV/0!</v>
      </c>
      <c r="AI210" s="181">
        <f>ETI!E207</f>
        <v>0</v>
      </c>
      <c r="AJ210" s="86" t="e">
        <f>ETI!H207/ETI!E207</f>
        <v>#DIV/0!</v>
      </c>
    </row>
    <row r="211" spans="1:36">
      <c r="B211" s="238">
        <f>IRAG!$BZ208</f>
        <v>0</v>
      </c>
      <c r="C211" s="212"/>
      <c r="D211" s="85">
        <f>IRAG!E208</f>
        <v>0</v>
      </c>
      <c r="E211" s="238">
        <f>IRAG!$BZ208</f>
        <v>0</v>
      </c>
      <c r="F211" s="213"/>
      <c r="G211" s="191" t="e">
        <f>IRAG!E208/IRAG!D208</f>
        <v>#DIV/0!</v>
      </c>
      <c r="H211" s="238">
        <f>IRAG!$BZ208</f>
        <v>0</v>
      </c>
      <c r="I211" s="167">
        <f>IRAG!Q208</f>
        <v>0</v>
      </c>
      <c r="J211" s="167">
        <f>IRAG!R208</f>
        <v>0</v>
      </c>
      <c r="K211" s="239" t="e">
        <f>IRAG!R208/IRAG!Q208</f>
        <v>#DIV/0!</v>
      </c>
      <c r="Q211" s="238">
        <f>IRAG!$BZ208</f>
        <v>0</v>
      </c>
      <c r="R211" s="167">
        <f>IRAG!G208</f>
        <v>0</v>
      </c>
      <c r="S211" s="167" t="e">
        <f>IRAG!G208/IRAG!F208</f>
        <v>#DIV/0!</v>
      </c>
      <c r="T211" s="167">
        <f>IRAG!K208</f>
        <v>0</v>
      </c>
      <c r="U211" s="214" t="e">
        <f>IRAG!K208/IRAG!F208</f>
        <v>#DIV/0!</v>
      </c>
      <c r="V211" s="167">
        <f>IRAG!H208</f>
        <v>0</v>
      </c>
      <c r="W211" s="167" t="e">
        <f>IRAG!H208/IRAG!F208</f>
        <v>#DIV/0!</v>
      </c>
      <c r="X211" s="192">
        <f>ETI!E208</f>
        <v>0</v>
      </c>
      <c r="Y211" s="192">
        <f>ETI!D208</f>
        <v>0</v>
      </c>
      <c r="Z211" s="214" t="e">
        <f t="shared" si="3"/>
        <v>#DIV/0!</v>
      </c>
      <c r="AA211" s="191" t="e">
        <f>ETI!E208/ETI!F208</f>
        <v>#DIV/0!</v>
      </c>
      <c r="AB211" s="192">
        <f>ETI!E208</f>
        <v>0</v>
      </c>
      <c r="AC211" s="191" t="e">
        <f>ETI!G208/ETI!E208</f>
        <v>#DIV/0!</v>
      </c>
      <c r="AD211" s="192">
        <f>ETI!K208 + ETI!L208</f>
        <v>0</v>
      </c>
      <c r="AE211" s="191" t="e">
        <f>(AD211)/ETI!F208</f>
        <v>#DIV/0!</v>
      </c>
      <c r="AI211" s="181">
        <f>ETI!E208</f>
        <v>0</v>
      </c>
      <c r="AJ211" s="86" t="e">
        <f>ETI!H208/ETI!E208</f>
        <v>#DIV/0!</v>
      </c>
    </row>
    <row r="212" spans="1:36">
      <c r="B212" s="238">
        <f>IRAG!$BZ209</f>
        <v>0</v>
      </c>
      <c r="C212" s="212"/>
      <c r="D212" s="85">
        <f>IRAG!E209</f>
        <v>0</v>
      </c>
      <c r="E212" s="238">
        <f>IRAG!$BZ209</f>
        <v>0</v>
      </c>
      <c r="F212" s="213"/>
      <c r="G212" s="191" t="e">
        <f>IRAG!E209/IRAG!D209</f>
        <v>#DIV/0!</v>
      </c>
      <c r="H212" s="238">
        <f>IRAG!$BZ209</f>
        <v>0</v>
      </c>
      <c r="I212" s="167">
        <f>IRAG!Q209</f>
        <v>0</v>
      </c>
      <c r="J212" s="167">
        <f>IRAG!R209</f>
        <v>0</v>
      </c>
      <c r="K212" s="239" t="e">
        <f>IRAG!R209/IRAG!Q209</f>
        <v>#DIV/0!</v>
      </c>
      <c r="Q212" s="238">
        <f>IRAG!$BZ209</f>
        <v>0</v>
      </c>
      <c r="R212" s="167">
        <f>IRAG!G209</f>
        <v>0</v>
      </c>
      <c r="S212" s="167" t="e">
        <f>IRAG!G209/IRAG!F209</f>
        <v>#DIV/0!</v>
      </c>
      <c r="T212" s="167">
        <f>IRAG!K209</f>
        <v>0</v>
      </c>
      <c r="U212" s="214" t="e">
        <f>IRAG!K209/IRAG!F209</f>
        <v>#DIV/0!</v>
      </c>
      <c r="V212" s="167">
        <f>IRAG!H209</f>
        <v>0</v>
      </c>
      <c r="W212" s="167" t="e">
        <f>IRAG!H209/IRAG!F209</f>
        <v>#DIV/0!</v>
      </c>
      <c r="X212" s="192">
        <f>ETI!E209</f>
        <v>0</v>
      </c>
      <c r="Y212" s="192">
        <f>ETI!D209</f>
        <v>0</v>
      </c>
      <c r="Z212" s="214" t="e">
        <f t="shared" si="3"/>
        <v>#DIV/0!</v>
      </c>
      <c r="AA212" s="191" t="e">
        <f>ETI!E209/ETI!F209</f>
        <v>#DIV/0!</v>
      </c>
      <c r="AB212" s="192">
        <f>ETI!E209</f>
        <v>0</v>
      </c>
      <c r="AC212" s="191" t="e">
        <f>ETI!G209/ETI!E209</f>
        <v>#DIV/0!</v>
      </c>
      <c r="AD212" s="192">
        <f>ETI!K209 + ETI!L209</f>
        <v>0</v>
      </c>
      <c r="AE212" s="191" t="e">
        <f>(AD212)/ETI!F209</f>
        <v>#DIV/0!</v>
      </c>
      <c r="AI212" s="181">
        <f>ETI!E209</f>
        <v>0</v>
      </c>
      <c r="AJ212" s="86" t="e">
        <f>ETI!H209/ETI!E209</f>
        <v>#DIV/0!</v>
      </c>
    </row>
    <row r="213" spans="1:36">
      <c r="B213" s="238">
        <f>IRAG!$BZ210</f>
        <v>0</v>
      </c>
      <c r="C213" s="212"/>
      <c r="D213" s="85">
        <f>IRAG!E210</f>
        <v>0</v>
      </c>
      <c r="E213" s="238">
        <f>IRAG!$BZ210</f>
        <v>0</v>
      </c>
      <c r="F213" s="213"/>
      <c r="G213" s="191" t="e">
        <f>IRAG!E210/IRAG!D210</f>
        <v>#DIV/0!</v>
      </c>
      <c r="H213" s="238">
        <f>IRAG!$BZ210</f>
        <v>0</v>
      </c>
      <c r="I213" s="167">
        <f>IRAG!Q210</f>
        <v>0</v>
      </c>
      <c r="J213" s="167">
        <f>IRAG!R210</f>
        <v>0</v>
      </c>
      <c r="K213" s="239" t="e">
        <f>IRAG!R210/IRAG!Q210</f>
        <v>#DIV/0!</v>
      </c>
      <c r="Q213" s="238">
        <f>IRAG!$BZ210</f>
        <v>0</v>
      </c>
      <c r="R213" s="167">
        <f>IRAG!G210</f>
        <v>0</v>
      </c>
      <c r="S213" s="167" t="e">
        <f>IRAG!G210/IRAG!F210</f>
        <v>#DIV/0!</v>
      </c>
      <c r="T213" s="167">
        <f>IRAG!K210</f>
        <v>0</v>
      </c>
      <c r="U213" s="214" t="e">
        <f>IRAG!K210/IRAG!F210</f>
        <v>#DIV/0!</v>
      </c>
      <c r="V213" s="167">
        <f>IRAG!H210</f>
        <v>0</v>
      </c>
      <c r="W213" s="167" t="e">
        <f>IRAG!H210/IRAG!F210</f>
        <v>#DIV/0!</v>
      </c>
      <c r="X213" s="192">
        <f>ETI!E210</f>
        <v>0</v>
      </c>
      <c r="Y213" s="192">
        <f>ETI!D210</f>
        <v>0</v>
      </c>
      <c r="Z213" s="214" t="e">
        <f t="shared" si="3"/>
        <v>#DIV/0!</v>
      </c>
      <c r="AA213" s="191" t="e">
        <f>ETI!E210/ETI!F210</f>
        <v>#DIV/0!</v>
      </c>
      <c r="AB213" s="192">
        <f>ETI!E210</f>
        <v>0</v>
      </c>
      <c r="AC213" s="191" t="e">
        <f>ETI!G210/ETI!E210</f>
        <v>#DIV/0!</v>
      </c>
      <c r="AD213" s="192">
        <f>ETI!K210 + ETI!L210</f>
        <v>0</v>
      </c>
      <c r="AE213" s="191" t="e">
        <f>(AD213)/ETI!F210</f>
        <v>#DIV/0!</v>
      </c>
      <c r="AI213" s="181">
        <f>ETI!E210</f>
        <v>0</v>
      </c>
      <c r="AJ213" s="86" t="e">
        <f>ETI!H210/ETI!E210</f>
        <v>#DIV/0!</v>
      </c>
    </row>
    <row r="214" spans="1:36">
      <c r="B214" s="238">
        <f>IRAG!$BZ211</f>
        <v>0</v>
      </c>
      <c r="C214" s="212"/>
      <c r="D214" s="85">
        <f>IRAG!E211</f>
        <v>0</v>
      </c>
      <c r="E214" s="238">
        <f>IRAG!$BZ211</f>
        <v>0</v>
      </c>
      <c r="F214" s="213"/>
      <c r="G214" s="191" t="e">
        <f>IRAG!E211/IRAG!D211</f>
        <v>#DIV/0!</v>
      </c>
      <c r="H214" s="238">
        <f>IRAG!$BZ211</f>
        <v>0</v>
      </c>
      <c r="I214" s="167">
        <f>IRAG!Q211</f>
        <v>0</v>
      </c>
      <c r="J214" s="167">
        <f>IRAG!R211</f>
        <v>0</v>
      </c>
      <c r="K214" s="239" t="e">
        <f>IRAG!R211/IRAG!Q211</f>
        <v>#DIV/0!</v>
      </c>
      <c r="Q214" s="238">
        <f>IRAG!$BZ211</f>
        <v>0</v>
      </c>
      <c r="R214" s="167">
        <f>IRAG!G211</f>
        <v>0</v>
      </c>
      <c r="S214" s="167" t="e">
        <f>IRAG!G211/IRAG!F211</f>
        <v>#DIV/0!</v>
      </c>
      <c r="T214" s="167">
        <f>IRAG!K211</f>
        <v>0</v>
      </c>
      <c r="U214" s="214" t="e">
        <f>IRAG!K211/IRAG!F211</f>
        <v>#DIV/0!</v>
      </c>
      <c r="V214" s="167">
        <f>IRAG!H211</f>
        <v>0</v>
      </c>
      <c r="W214" s="167" t="e">
        <f>IRAG!H211/IRAG!F211</f>
        <v>#DIV/0!</v>
      </c>
      <c r="X214" s="192">
        <f>ETI!E211</f>
        <v>0</v>
      </c>
      <c r="Y214" s="192">
        <f>ETI!D211</f>
        <v>0</v>
      </c>
      <c r="Z214" s="214" t="e">
        <f t="shared" si="3"/>
        <v>#DIV/0!</v>
      </c>
      <c r="AA214" s="191" t="e">
        <f>ETI!E211/ETI!F211</f>
        <v>#DIV/0!</v>
      </c>
      <c r="AB214" s="192">
        <f>ETI!E211</f>
        <v>0</v>
      </c>
      <c r="AC214" s="191" t="e">
        <f>ETI!G211/ETI!E211</f>
        <v>#DIV/0!</v>
      </c>
      <c r="AD214" s="192">
        <f>ETI!K211 + ETI!L211</f>
        <v>0</v>
      </c>
      <c r="AE214" s="191" t="e">
        <f>(AD214)/ETI!F211</f>
        <v>#DIV/0!</v>
      </c>
      <c r="AI214" s="181">
        <f>ETI!E211</f>
        <v>0</v>
      </c>
      <c r="AJ214" s="86" t="e">
        <f>ETI!H211/ETI!E211</f>
        <v>#DIV/0!</v>
      </c>
    </row>
    <row r="215" spans="1:36">
      <c r="B215" s="238">
        <f>IRAG!$BZ212</f>
        <v>0</v>
      </c>
      <c r="C215" s="212"/>
      <c r="D215" s="85">
        <f>IRAG!E212</f>
        <v>0</v>
      </c>
      <c r="E215" s="238">
        <f>IRAG!$BZ212</f>
        <v>0</v>
      </c>
      <c r="F215" s="213"/>
      <c r="G215" s="191" t="e">
        <f>IRAG!E212/IRAG!D212</f>
        <v>#DIV/0!</v>
      </c>
      <c r="H215" s="238">
        <f>IRAG!$BZ212</f>
        <v>0</v>
      </c>
      <c r="I215" s="167">
        <f>IRAG!Q212</f>
        <v>0</v>
      </c>
      <c r="J215" s="167">
        <f>IRAG!R212</f>
        <v>0</v>
      </c>
      <c r="K215" s="239" t="e">
        <f>IRAG!R212/IRAG!Q212</f>
        <v>#DIV/0!</v>
      </c>
      <c r="Q215" s="238">
        <f>IRAG!$BZ212</f>
        <v>0</v>
      </c>
      <c r="R215" s="167">
        <f>IRAG!G212</f>
        <v>0</v>
      </c>
      <c r="S215" s="167" t="e">
        <f>IRAG!G212/IRAG!F212</f>
        <v>#DIV/0!</v>
      </c>
      <c r="T215" s="167">
        <f>IRAG!K212</f>
        <v>0</v>
      </c>
      <c r="U215" s="214" t="e">
        <f>IRAG!K212/IRAG!F212</f>
        <v>#DIV/0!</v>
      </c>
      <c r="V215" s="167">
        <f>IRAG!H212</f>
        <v>0</v>
      </c>
      <c r="W215" s="167" t="e">
        <f>IRAG!H212/IRAG!F212</f>
        <v>#DIV/0!</v>
      </c>
      <c r="X215" s="192">
        <f>ETI!E212</f>
        <v>0</v>
      </c>
      <c r="Y215" s="192">
        <f>ETI!D212</f>
        <v>0</v>
      </c>
      <c r="Z215" s="214" t="e">
        <f t="shared" si="3"/>
        <v>#DIV/0!</v>
      </c>
      <c r="AA215" s="191" t="e">
        <f>ETI!E212/ETI!F212</f>
        <v>#DIV/0!</v>
      </c>
      <c r="AB215" s="192">
        <f>ETI!E212</f>
        <v>0</v>
      </c>
      <c r="AC215" s="191" t="e">
        <f>ETI!G212/ETI!E212</f>
        <v>#DIV/0!</v>
      </c>
      <c r="AD215" s="192">
        <f>ETI!K212 + ETI!L212</f>
        <v>0</v>
      </c>
      <c r="AE215" s="191" t="e">
        <f>(AD215)/ETI!F212</f>
        <v>#DIV/0!</v>
      </c>
      <c r="AI215" s="181">
        <f>ETI!E212</f>
        <v>0</v>
      </c>
      <c r="AJ215" s="86" t="e">
        <f>ETI!H212/ETI!E212</f>
        <v>#DIV/0!</v>
      </c>
    </row>
    <row r="216" spans="1:36">
      <c r="B216" s="238">
        <f>IRAG!$BZ213</f>
        <v>0</v>
      </c>
      <c r="C216" s="212"/>
      <c r="D216" s="85">
        <f>IRAG!E213</f>
        <v>0</v>
      </c>
      <c r="E216" s="238">
        <f>IRAG!$BZ213</f>
        <v>0</v>
      </c>
      <c r="F216" s="213"/>
      <c r="G216" s="191" t="e">
        <f>IRAG!E213/IRAG!D213</f>
        <v>#DIV/0!</v>
      </c>
      <c r="H216" s="238">
        <f>IRAG!$BZ213</f>
        <v>0</v>
      </c>
      <c r="I216" s="167">
        <f>IRAG!Q213</f>
        <v>0</v>
      </c>
      <c r="J216" s="167">
        <f>IRAG!R213</f>
        <v>0</v>
      </c>
      <c r="K216" s="239" t="e">
        <f>IRAG!R213/IRAG!Q213</f>
        <v>#DIV/0!</v>
      </c>
      <c r="Q216" s="238">
        <f>IRAG!$BZ213</f>
        <v>0</v>
      </c>
      <c r="R216" s="167">
        <f>IRAG!G213</f>
        <v>0</v>
      </c>
      <c r="S216" s="167" t="e">
        <f>IRAG!G213/IRAG!F213</f>
        <v>#DIV/0!</v>
      </c>
      <c r="T216" s="167">
        <f>IRAG!K213</f>
        <v>0</v>
      </c>
      <c r="U216" s="214" t="e">
        <f>IRAG!K213/IRAG!F213</f>
        <v>#DIV/0!</v>
      </c>
      <c r="V216" s="167">
        <f>IRAG!H213</f>
        <v>0</v>
      </c>
      <c r="W216" s="167" t="e">
        <f>IRAG!H213/IRAG!F213</f>
        <v>#DIV/0!</v>
      </c>
      <c r="X216" s="192">
        <f>ETI!E213</f>
        <v>0</v>
      </c>
      <c r="Y216" s="192">
        <f>ETI!D213</f>
        <v>0</v>
      </c>
      <c r="Z216" s="214" t="e">
        <f t="shared" si="3"/>
        <v>#DIV/0!</v>
      </c>
      <c r="AA216" s="191" t="e">
        <f>ETI!E213/ETI!F213</f>
        <v>#DIV/0!</v>
      </c>
      <c r="AB216" s="192">
        <f>ETI!E213</f>
        <v>0</v>
      </c>
      <c r="AC216" s="191" t="e">
        <f>ETI!G213/ETI!E213</f>
        <v>#DIV/0!</v>
      </c>
      <c r="AD216" s="192">
        <f>ETI!K213 + ETI!L213</f>
        <v>0</v>
      </c>
      <c r="AE216" s="191" t="e">
        <f>(AD216)/ETI!F213</f>
        <v>#DIV/0!</v>
      </c>
      <c r="AI216" s="181">
        <f>ETI!E213</f>
        <v>0</v>
      </c>
      <c r="AJ216" s="86" t="e">
        <f>ETI!H213/ETI!E213</f>
        <v>#DIV/0!</v>
      </c>
    </row>
    <row r="217" spans="1:36">
      <c r="B217" s="238">
        <f>IRAG!$BZ214</f>
        <v>0</v>
      </c>
      <c r="C217" s="212"/>
      <c r="D217" s="85">
        <f>IRAG!E214</f>
        <v>0</v>
      </c>
      <c r="E217" s="238">
        <f>IRAG!$BZ214</f>
        <v>0</v>
      </c>
      <c r="F217" s="213"/>
      <c r="G217" s="191" t="e">
        <f>IRAG!E214/IRAG!D214</f>
        <v>#DIV/0!</v>
      </c>
      <c r="H217" s="238">
        <f>IRAG!$BZ214</f>
        <v>0</v>
      </c>
      <c r="I217" s="167">
        <f>IRAG!Q214</f>
        <v>0</v>
      </c>
      <c r="J217" s="167">
        <f>IRAG!R214</f>
        <v>0</v>
      </c>
      <c r="K217" s="239" t="e">
        <f>IRAG!R214/IRAG!Q214</f>
        <v>#DIV/0!</v>
      </c>
      <c r="Q217" s="238">
        <f>IRAG!$BZ214</f>
        <v>0</v>
      </c>
      <c r="R217" s="167">
        <f>IRAG!G214</f>
        <v>0</v>
      </c>
      <c r="S217" s="167" t="e">
        <f>IRAG!G214/IRAG!F214</f>
        <v>#DIV/0!</v>
      </c>
      <c r="T217" s="167">
        <f>IRAG!K214</f>
        <v>0</v>
      </c>
      <c r="U217" s="214" t="e">
        <f>IRAG!K214/IRAG!F214</f>
        <v>#DIV/0!</v>
      </c>
      <c r="V217" s="167">
        <f>IRAG!H214</f>
        <v>0</v>
      </c>
      <c r="W217" s="167" t="e">
        <f>IRAG!H214/IRAG!F214</f>
        <v>#DIV/0!</v>
      </c>
      <c r="X217" s="192">
        <f>ETI!E214</f>
        <v>0</v>
      </c>
      <c r="Y217" s="192">
        <f>ETI!D214</f>
        <v>0</v>
      </c>
      <c r="Z217" s="214" t="e">
        <f t="shared" si="3"/>
        <v>#DIV/0!</v>
      </c>
      <c r="AA217" s="191" t="e">
        <f>ETI!E214/ETI!F214</f>
        <v>#DIV/0!</v>
      </c>
      <c r="AB217" s="192">
        <f>ETI!E214</f>
        <v>0</v>
      </c>
      <c r="AC217" s="191" t="e">
        <f>ETI!G214/ETI!E214</f>
        <v>#DIV/0!</v>
      </c>
      <c r="AD217" s="192">
        <f>ETI!K214 + ETI!L214</f>
        <v>0</v>
      </c>
      <c r="AE217" s="191" t="e">
        <f>(AD217)/ETI!F214</f>
        <v>#DIV/0!</v>
      </c>
      <c r="AI217" s="181">
        <f>ETI!E214</f>
        <v>0</v>
      </c>
      <c r="AJ217" s="86" t="e">
        <f>ETI!H214/ETI!E214</f>
        <v>#DIV/0!</v>
      </c>
    </row>
    <row r="218" spans="1:36">
      <c r="B218" s="238">
        <f>IRAG!$BZ215</f>
        <v>0</v>
      </c>
      <c r="C218" s="212"/>
      <c r="D218" s="85">
        <f>IRAG!E215</f>
        <v>0</v>
      </c>
      <c r="E218" s="238">
        <f>IRAG!$BZ215</f>
        <v>0</v>
      </c>
      <c r="F218" s="213"/>
      <c r="G218" s="191" t="e">
        <f>IRAG!E215/IRAG!D215</f>
        <v>#DIV/0!</v>
      </c>
      <c r="H218" s="238">
        <f>IRAG!$BZ215</f>
        <v>0</v>
      </c>
      <c r="I218" s="167">
        <f>IRAG!Q215</f>
        <v>0</v>
      </c>
      <c r="J218" s="167">
        <f>IRAG!R215</f>
        <v>0</v>
      </c>
      <c r="K218" s="239" t="e">
        <f>IRAG!R215/IRAG!Q215</f>
        <v>#DIV/0!</v>
      </c>
      <c r="Q218" s="238">
        <f>IRAG!$BZ215</f>
        <v>0</v>
      </c>
      <c r="R218" s="167">
        <f>IRAG!G215</f>
        <v>0</v>
      </c>
      <c r="S218" s="167" t="e">
        <f>IRAG!G215/IRAG!F215</f>
        <v>#DIV/0!</v>
      </c>
      <c r="T218" s="167">
        <f>IRAG!K215</f>
        <v>0</v>
      </c>
      <c r="U218" s="214" t="e">
        <f>IRAG!K215/IRAG!F215</f>
        <v>#DIV/0!</v>
      </c>
      <c r="V218" s="167">
        <f>IRAG!H215</f>
        <v>0</v>
      </c>
      <c r="W218" s="167" t="e">
        <f>IRAG!H215/IRAG!F215</f>
        <v>#DIV/0!</v>
      </c>
      <c r="X218" s="192">
        <f>ETI!E215</f>
        <v>0</v>
      </c>
      <c r="Y218" s="192">
        <f>ETI!D215</f>
        <v>0</v>
      </c>
      <c r="Z218" s="214" t="e">
        <f t="shared" si="3"/>
        <v>#DIV/0!</v>
      </c>
      <c r="AA218" s="191" t="e">
        <f>ETI!E215/ETI!F215</f>
        <v>#DIV/0!</v>
      </c>
      <c r="AB218" s="192">
        <f>ETI!E215</f>
        <v>0</v>
      </c>
      <c r="AC218" s="191" t="e">
        <f>ETI!G215/ETI!E215</f>
        <v>#DIV/0!</v>
      </c>
      <c r="AD218" s="192">
        <f>ETI!K215 + ETI!L215</f>
        <v>0</v>
      </c>
      <c r="AE218" s="191" t="e">
        <f>(AD218)/ETI!F215</f>
        <v>#DIV/0!</v>
      </c>
      <c r="AI218" s="181">
        <f>ETI!E215</f>
        <v>0</v>
      </c>
      <c r="AJ218" s="86" t="e">
        <f>ETI!H215/ETI!E215</f>
        <v>#DIV/0!</v>
      </c>
    </row>
    <row r="219" spans="1:36">
      <c r="A219" s="85">
        <f>IRAG!$BY216</f>
        <v>0</v>
      </c>
      <c r="B219" s="238">
        <f>IRAG!$BZ216</f>
        <v>0</v>
      </c>
      <c r="C219" s="212"/>
      <c r="D219" s="85">
        <f>IRAG!E216</f>
        <v>0</v>
      </c>
      <c r="E219" s="238">
        <f>IRAG!$BZ216</f>
        <v>0</v>
      </c>
      <c r="F219" s="213"/>
      <c r="G219" s="191" t="e">
        <f>IRAG!E216/IRAG!D216</f>
        <v>#DIV/0!</v>
      </c>
      <c r="H219" s="238">
        <f>IRAG!$BZ216</f>
        <v>0</v>
      </c>
      <c r="I219" s="167">
        <f>IRAG!Q216</f>
        <v>0</v>
      </c>
      <c r="J219" s="167">
        <f>IRAG!R216</f>
        <v>0</v>
      </c>
      <c r="K219" s="239" t="e">
        <f>IRAG!R216/IRAG!Q216</f>
        <v>#DIV/0!</v>
      </c>
      <c r="P219" s="85">
        <f>IRAG!$BY216</f>
        <v>0</v>
      </c>
      <c r="Q219" s="238">
        <f>IRAG!$BZ216</f>
        <v>0</v>
      </c>
      <c r="R219" s="167">
        <f>IRAG!G216</f>
        <v>0</v>
      </c>
      <c r="S219" s="167" t="e">
        <f>IRAG!G216/IRAG!F216</f>
        <v>#DIV/0!</v>
      </c>
      <c r="T219" s="167">
        <f>IRAG!K216</f>
        <v>0</v>
      </c>
      <c r="U219" s="214" t="e">
        <f>IRAG!K216/IRAG!F216</f>
        <v>#DIV/0!</v>
      </c>
      <c r="V219" s="167">
        <f>IRAG!H216</f>
        <v>0</v>
      </c>
      <c r="W219" s="167" t="e">
        <f>IRAG!H216/IRAG!F216</f>
        <v>#DIV/0!</v>
      </c>
      <c r="X219" s="192">
        <f>ETI!E216</f>
        <v>0</v>
      </c>
      <c r="Y219" s="192">
        <f>ETI!D216</f>
        <v>0</v>
      </c>
      <c r="Z219" s="214" t="e">
        <f>X219/Y219</f>
        <v>#DIV/0!</v>
      </c>
      <c r="AA219" s="191" t="e">
        <f>ETI!E216/ETI!F216</f>
        <v>#DIV/0!</v>
      </c>
      <c r="AB219" s="192">
        <f>ETI!E216</f>
        <v>0</v>
      </c>
      <c r="AC219" s="191" t="e">
        <f>ETI!G216/ETI!E216</f>
        <v>#DIV/0!</v>
      </c>
      <c r="AD219" s="192">
        <f>ETI!K216 + ETI!L216</f>
        <v>0</v>
      </c>
      <c r="AE219" s="191" t="e">
        <f>(AD219)/ETI!F216</f>
        <v>#DIV/0!</v>
      </c>
      <c r="AI219" s="181">
        <f>ETI!E216</f>
        <v>0</v>
      </c>
      <c r="AJ219" s="86" t="e">
        <f>ETI!H216/ETI!E216</f>
        <v>#DIV/0!</v>
      </c>
    </row>
    <row r="220" spans="1:36">
      <c r="B220" s="238">
        <f>IRAG!$BZ217</f>
        <v>0</v>
      </c>
      <c r="C220" s="212"/>
      <c r="D220" s="85">
        <f>IRAG!E217</f>
        <v>0</v>
      </c>
      <c r="E220" s="238">
        <f>IRAG!$BZ217</f>
        <v>0</v>
      </c>
      <c r="F220" s="213"/>
      <c r="G220" s="191" t="e">
        <f>IRAG!E217/IRAG!D217</f>
        <v>#DIV/0!</v>
      </c>
      <c r="H220" s="238">
        <f>IRAG!$BZ217</f>
        <v>0</v>
      </c>
      <c r="I220" s="167">
        <f>IRAG!Q217</f>
        <v>0</v>
      </c>
      <c r="J220" s="167">
        <f>IRAG!R217</f>
        <v>0</v>
      </c>
      <c r="K220" s="239" t="e">
        <f>IRAG!R217/IRAG!Q217</f>
        <v>#DIV/0!</v>
      </c>
      <c r="Q220" s="238">
        <f>IRAG!$BZ217</f>
        <v>0</v>
      </c>
      <c r="R220" s="167">
        <f>IRAG!G217</f>
        <v>0</v>
      </c>
      <c r="S220" s="167" t="e">
        <f>IRAG!G217/IRAG!F217</f>
        <v>#DIV/0!</v>
      </c>
      <c r="T220" s="167">
        <f>IRAG!K217</f>
        <v>0</v>
      </c>
      <c r="U220" s="214" t="e">
        <f>IRAG!K217/IRAG!F217</f>
        <v>#DIV/0!</v>
      </c>
      <c r="V220" s="167">
        <f>IRAG!H217</f>
        <v>0</v>
      </c>
      <c r="W220" s="167" t="e">
        <f>IRAG!H217/IRAG!F217</f>
        <v>#DIV/0!</v>
      </c>
      <c r="X220" s="192">
        <f>ETI!E217</f>
        <v>0</v>
      </c>
      <c r="Y220" s="192">
        <f>ETI!D217</f>
        <v>0</v>
      </c>
      <c r="Z220" s="214" t="e">
        <f t="shared" ref="Z220:Z270" si="4">X220/Y220</f>
        <v>#DIV/0!</v>
      </c>
      <c r="AA220" s="191" t="e">
        <f>ETI!E217/ETI!F217</f>
        <v>#DIV/0!</v>
      </c>
      <c r="AB220" s="192">
        <f>ETI!E217</f>
        <v>0</v>
      </c>
      <c r="AC220" s="191" t="e">
        <f>ETI!G217/ETI!E217</f>
        <v>#DIV/0!</v>
      </c>
      <c r="AD220" s="192">
        <f>ETI!K217 + ETI!L217</f>
        <v>0</v>
      </c>
      <c r="AE220" s="191" t="e">
        <f>(AD220)/ETI!F217</f>
        <v>#DIV/0!</v>
      </c>
      <c r="AI220" s="181">
        <f>ETI!E217</f>
        <v>0</v>
      </c>
      <c r="AJ220" s="86" t="e">
        <f>ETI!H217/ETI!E217</f>
        <v>#DIV/0!</v>
      </c>
    </row>
    <row r="221" spans="1:36">
      <c r="B221" s="238">
        <f>IRAG!$BZ218</f>
        <v>0</v>
      </c>
      <c r="C221" s="212"/>
      <c r="D221" s="85">
        <f>IRAG!E218</f>
        <v>0</v>
      </c>
      <c r="E221" s="238">
        <f>IRAG!$BZ218</f>
        <v>0</v>
      </c>
      <c r="F221" s="213"/>
      <c r="G221" s="191" t="e">
        <f>IRAG!E218/IRAG!D218</f>
        <v>#DIV/0!</v>
      </c>
      <c r="H221" s="238">
        <f>IRAG!$BZ218</f>
        <v>0</v>
      </c>
      <c r="I221" s="167">
        <f>IRAG!Q218</f>
        <v>0</v>
      </c>
      <c r="J221" s="167">
        <f>IRAG!R218</f>
        <v>0</v>
      </c>
      <c r="K221" s="239" t="e">
        <f>IRAG!R218/IRAG!Q218</f>
        <v>#DIV/0!</v>
      </c>
      <c r="Q221" s="238">
        <f>IRAG!$BZ218</f>
        <v>0</v>
      </c>
      <c r="R221" s="167">
        <f>IRAG!G218</f>
        <v>0</v>
      </c>
      <c r="S221" s="167" t="e">
        <f>IRAG!G218/IRAG!F218</f>
        <v>#DIV/0!</v>
      </c>
      <c r="T221" s="167">
        <f>IRAG!K218</f>
        <v>0</v>
      </c>
      <c r="U221" s="214" t="e">
        <f>IRAG!K218/IRAG!F218</f>
        <v>#DIV/0!</v>
      </c>
      <c r="V221" s="167">
        <f>IRAG!H218</f>
        <v>0</v>
      </c>
      <c r="W221" s="167" t="e">
        <f>IRAG!H218/IRAG!F218</f>
        <v>#DIV/0!</v>
      </c>
      <c r="X221" s="192">
        <f>ETI!E218</f>
        <v>0</v>
      </c>
      <c r="Y221" s="192">
        <f>ETI!D218</f>
        <v>0</v>
      </c>
      <c r="Z221" s="214" t="e">
        <f t="shared" si="4"/>
        <v>#DIV/0!</v>
      </c>
      <c r="AA221" s="191" t="e">
        <f>ETI!E218/ETI!F218</f>
        <v>#DIV/0!</v>
      </c>
      <c r="AB221" s="192">
        <f>ETI!E218</f>
        <v>0</v>
      </c>
      <c r="AC221" s="191" t="e">
        <f>ETI!G218/ETI!E218</f>
        <v>#DIV/0!</v>
      </c>
      <c r="AD221" s="192">
        <f>ETI!K218 + ETI!L218</f>
        <v>0</v>
      </c>
      <c r="AE221" s="191" t="e">
        <f>(AD221)/ETI!F218</f>
        <v>#DIV/0!</v>
      </c>
      <c r="AI221" s="181">
        <f>ETI!E218</f>
        <v>0</v>
      </c>
      <c r="AJ221" s="86" t="e">
        <f>ETI!H218/ETI!E218</f>
        <v>#DIV/0!</v>
      </c>
    </row>
    <row r="222" spans="1:36">
      <c r="B222" s="238">
        <f>IRAG!$BZ219</f>
        <v>0</v>
      </c>
      <c r="C222" s="212"/>
      <c r="D222" s="85">
        <f>IRAG!E219</f>
        <v>0</v>
      </c>
      <c r="E222" s="238">
        <f>IRAG!$BZ219</f>
        <v>0</v>
      </c>
      <c r="F222" s="213"/>
      <c r="G222" s="191" t="e">
        <f>IRAG!E219/IRAG!D219</f>
        <v>#DIV/0!</v>
      </c>
      <c r="H222" s="238">
        <f>IRAG!$BZ219</f>
        <v>0</v>
      </c>
      <c r="I222" s="167">
        <f>IRAG!Q219</f>
        <v>0</v>
      </c>
      <c r="J222" s="167">
        <f>IRAG!R219</f>
        <v>0</v>
      </c>
      <c r="K222" s="239" t="e">
        <f>IRAG!R219/IRAG!Q219</f>
        <v>#DIV/0!</v>
      </c>
      <c r="Q222" s="238">
        <f>IRAG!$BZ219</f>
        <v>0</v>
      </c>
      <c r="R222" s="167">
        <f>IRAG!G219</f>
        <v>0</v>
      </c>
      <c r="S222" s="167" t="e">
        <f>IRAG!G219/IRAG!F219</f>
        <v>#DIV/0!</v>
      </c>
      <c r="T222" s="167">
        <f>IRAG!K219</f>
        <v>0</v>
      </c>
      <c r="U222" s="214" t="e">
        <f>IRAG!K219/IRAG!F219</f>
        <v>#DIV/0!</v>
      </c>
      <c r="V222" s="167">
        <f>IRAG!H219</f>
        <v>0</v>
      </c>
      <c r="W222" s="167" t="e">
        <f>IRAG!H219/IRAG!F219</f>
        <v>#DIV/0!</v>
      </c>
      <c r="X222" s="192">
        <f>ETI!E219</f>
        <v>0</v>
      </c>
      <c r="Y222" s="192">
        <f>ETI!D219</f>
        <v>0</v>
      </c>
      <c r="Z222" s="214" t="e">
        <f t="shared" si="4"/>
        <v>#DIV/0!</v>
      </c>
      <c r="AA222" s="191" t="e">
        <f>ETI!E219/ETI!F219</f>
        <v>#DIV/0!</v>
      </c>
      <c r="AB222" s="192">
        <f>ETI!E219</f>
        <v>0</v>
      </c>
      <c r="AC222" s="191" t="e">
        <f>ETI!G219/ETI!E219</f>
        <v>#DIV/0!</v>
      </c>
      <c r="AD222" s="192">
        <f>ETI!K219 + ETI!L219</f>
        <v>0</v>
      </c>
      <c r="AE222" s="191" t="e">
        <f>(AD222)/ETI!F219</f>
        <v>#DIV/0!</v>
      </c>
      <c r="AI222" s="181">
        <f>ETI!E219</f>
        <v>0</v>
      </c>
      <c r="AJ222" s="86" t="e">
        <f>ETI!H219/ETI!E219</f>
        <v>#DIV/0!</v>
      </c>
    </row>
    <row r="223" spans="1:36">
      <c r="B223" s="238">
        <f>IRAG!$BZ220</f>
        <v>0</v>
      </c>
      <c r="C223" s="212"/>
      <c r="D223" s="85">
        <f>IRAG!E220</f>
        <v>0</v>
      </c>
      <c r="E223" s="238">
        <f>IRAG!$BZ220</f>
        <v>0</v>
      </c>
      <c r="F223" s="213"/>
      <c r="G223" s="191" t="e">
        <f>IRAG!E220/IRAG!D220</f>
        <v>#DIV/0!</v>
      </c>
      <c r="H223" s="238">
        <f>IRAG!$BZ220</f>
        <v>0</v>
      </c>
      <c r="I223" s="167">
        <f>IRAG!Q220</f>
        <v>0</v>
      </c>
      <c r="J223" s="167">
        <f>IRAG!R220</f>
        <v>0</v>
      </c>
      <c r="K223" s="239" t="e">
        <f>IRAG!R220/IRAG!Q220</f>
        <v>#DIV/0!</v>
      </c>
      <c r="Q223" s="238">
        <f>IRAG!$BZ220</f>
        <v>0</v>
      </c>
      <c r="R223" s="167">
        <f>IRAG!G220</f>
        <v>0</v>
      </c>
      <c r="S223" s="167" t="e">
        <f>IRAG!G220/IRAG!F220</f>
        <v>#DIV/0!</v>
      </c>
      <c r="T223" s="167">
        <f>IRAG!K220</f>
        <v>0</v>
      </c>
      <c r="U223" s="214" t="e">
        <f>IRAG!K220/IRAG!F220</f>
        <v>#DIV/0!</v>
      </c>
      <c r="V223" s="167">
        <f>IRAG!H220</f>
        <v>0</v>
      </c>
      <c r="W223" s="167" t="e">
        <f>IRAG!H220/IRAG!F220</f>
        <v>#DIV/0!</v>
      </c>
      <c r="X223" s="192">
        <f>ETI!E220</f>
        <v>0</v>
      </c>
      <c r="Y223" s="192">
        <f>ETI!D220</f>
        <v>0</v>
      </c>
      <c r="Z223" s="214" t="e">
        <f t="shared" si="4"/>
        <v>#DIV/0!</v>
      </c>
      <c r="AA223" s="191" t="e">
        <f>ETI!E220/ETI!F220</f>
        <v>#DIV/0!</v>
      </c>
      <c r="AB223" s="192">
        <f>ETI!E220</f>
        <v>0</v>
      </c>
      <c r="AC223" s="191" t="e">
        <f>ETI!G220/ETI!E220</f>
        <v>#DIV/0!</v>
      </c>
      <c r="AD223" s="192">
        <f>ETI!K220 + ETI!L220</f>
        <v>0</v>
      </c>
      <c r="AE223" s="191" t="e">
        <f>(AD223)/ETI!F220</f>
        <v>#DIV/0!</v>
      </c>
      <c r="AI223" s="181">
        <f>ETI!E220</f>
        <v>0</v>
      </c>
      <c r="AJ223" s="86" t="e">
        <f>ETI!H220/ETI!E220</f>
        <v>#DIV/0!</v>
      </c>
    </row>
    <row r="224" spans="1:36">
      <c r="B224" s="238">
        <f>IRAG!$BZ221</f>
        <v>0</v>
      </c>
      <c r="C224" s="212"/>
      <c r="D224" s="85">
        <f>IRAG!E221</f>
        <v>0</v>
      </c>
      <c r="E224" s="238">
        <f>IRAG!$BZ221</f>
        <v>0</v>
      </c>
      <c r="F224" s="213"/>
      <c r="G224" s="191" t="e">
        <f>IRAG!E221/IRAG!D221</f>
        <v>#DIV/0!</v>
      </c>
      <c r="H224" s="238">
        <f>IRAG!$BZ221</f>
        <v>0</v>
      </c>
      <c r="I224" s="167">
        <f>IRAG!Q221</f>
        <v>0</v>
      </c>
      <c r="J224" s="167">
        <f>IRAG!R221</f>
        <v>0</v>
      </c>
      <c r="K224" s="239" t="e">
        <f>IRAG!R221/IRAG!Q221</f>
        <v>#DIV/0!</v>
      </c>
      <c r="Q224" s="238">
        <f>IRAG!$BZ221</f>
        <v>0</v>
      </c>
      <c r="R224" s="167">
        <f>IRAG!G221</f>
        <v>0</v>
      </c>
      <c r="S224" s="167" t="e">
        <f>IRAG!G221/IRAG!F221</f>
        <v>#DIV/0!</v>
      </c>
      <c r="T224" s="167">
        <f>IRAG!K221</f>
        <v>0</v>
      </c>
      <c r="U224" s="214" t="e">
        <f>IRAG!K221/IRAG!F221</f>
        <v>#DIV/0!</v>
      </c>
      <c r="V224" s="167">
        <f>IRAG!H221</f>
        <v>0</v>
      </c>
      <c r="W224" s="167" t="e">
        <f>IRAG!H221/IRAG!F221</f>
        <v>#DIV/0!</v>
      </c>
      <c r="X224" s="192">
        <f>ETI!E221</f>
        <v>0</v>
      </c>
      <c r="Y224" s="192">
        <f>ETI!D221</f>
        <v>0</v>
      </c>
      <c r="Z224" s="214" t="e">
        <f t="shared" si="4"/>
        <v>#DIV/0!</v>
      </c>
      <c r="AA224" s="191" t="e">
        <f>ETI!E221/ETI!F221</f>
        <v>#DIV/0!</v>
      </c>
      <c r="AB224" s="192">
        <f>ETI!E221</f>
        <v>0</v>
      </c>
      <c r="AC224" s="191" t="e">
        <f>ETI!G221/ETI!E221</f>
        <v>#DIV/0!</v>
      </c>
      <c r="AD224" s="192">
        <f>ETI!K221 + ETI!L221</f>
        <v>0</v>
      </c>
      <c r="AE224" s="191" t="e">
        <f>(AD224)/ETI!F221</f>
        <v>#DIV/0!</v>
      </c>
      <c r="AI224" s="181">
        <f>ETI!E221</f>
        <v>0</v>
      </c>
      <c r="AJ224" s="86" t="e">
        <f>ETI!H221/ETI!E221</f>
        <v>#DIV/0!</v>
      </c>
    </row>
    <row r="225" spans="2:36">
      <c r="B225" s="238">
        <f>IRAG!$BZ222</f>
        <v>0</v>
      </c>
      <c r="C225" s="212"/>
      <c r="D225" s="85">
        <f>IRAG!E222</f>
        <v>0</v>
      </c>
      <c r="E225" s="238">
        <f>IRAG!$BZ222</f>
        <v>0</v>
      </c>
      <c r="F225" s="213"/>
      <c r="G225" s="191" t="e">
        <f>IRAG!E222/IRAG!D222</f>
        <v>#DIV/0!</v>
      </c>
      <c r="H225" s="238">
        <f>IRAG!$BZ222</f>
        <v>0</v>
      </c>
      <c r="I225" s="167">
        <f>IRAG!Q222</f>
        <v>0</v>
      </c>
      <c r="J225" s="167">
        <f>IRAG!R222</f>
        <v>0</v>
      </c>
      <c r="K225" s="239" t="e">
        <f>IRAG!R222/IRAG!Q222</f>
        <v>#DIV/0!</v>
      </c>
      <c r="Q225" s="238">
        <f>IRAG!$BZ222</f>
        <v>0</v>
      </c>
      <c r="R225" s="167">
        <f>IRAG!G222</f>
        <v>0</v>
      </c>
      <c r="S225" s="167" t="e">
        <f>IRAG!G222/IRAG!F222</f>
        <v>#DIV/0!</v>
      </c>
      <c r="T225" s="167">
        <f>IRAG!K222</f>
        <v>0</v>
      </c>
      <c r="U225" s="214" t="e">
        <f>IRAG!K222/IRAG!F222</f>
        <v>#DIV/0!</v>
      </c>
      <c r="V225" s="167">
        <f>IRAG!H222</f>
        <v>0</v>
      </c>
      <c r="W225" s="167" t="e">
        <f>IRAG!H222/IRAG!F222</f>
        <v>#DIV/0!</v>
      </c>
      <c r="X225" s="192">
        <f>ETI!E222</f>
        <v>0</v>
      </c>
      <c r="Y225" s="192">
        <f>ETI!D222</f>
        <v>0</v>
      </c>
      <c r="Z225" s="214" t="e">
        <f t="shared" si="4"/>
        <v>#DIV/0!</v>
      </c>
      <c r="AA225" s="191" t="e">
        <f>ETI!E222/ETI!F222</f>
        <v>#DIV/0!</v>
      </c>
      <c r="AB225" s="192">
        <f>ETI!E222</f>
        <v>0</v>
      </c>
      <c r="AC225" s="191" t="e">
        <f>ETI!G222/ETI!E222</f>
        <v>#DIV/0!</v>
      </c>
      <c r="AD225" s="192">
        <f>ETI!K222 + ETI!L222</f>
        <v>0</v>
      </c>
      <c r="AE225" s="191" t="e">
        <f>(AD225)/ETI!F222</f>
        <v>#DIV/0!</v>
      </c>
      <c r="AI225" s="181">
        <f>ETI!E222</f>
        <v>0</v>
      </c>
      <c r="AJ225" s="86" t="e">
        <f>ETI!H222/ETI!E222</f>
        <v>#DIV/0!</v>
      </c>
    </row>
    <row r="226" spans="2:36">
      <c r="B226" s="238">
        <f>IRAG!$BZ223</f>
        <v>0</v>
      </c>
      <c r="C226" s="212"/>
      <c r="D226" s="85">
        <f>IRAG!E223</f>
        <v>0</v>
      </c>
      <c r="E226" s="238">
        <f>IRAG!$BZ223</f>
        <v>0</v>
      </c>
      <c r="F226" s="213"/>
      <c r="G226" s="191" t="e">
        <f>IRAG!E223/IRAG!D223</f>
        <v>#DIV/0!</v>
      </c>
      <c r="H226" s="238">
        <f>IRAG!$BZ223</f>
        <v>0</v>
      </c>
      <c r="I226" s="167">
        <f>IRAG!Q223</f>
        <v>0</v>
      </c>
      <c r="J226" s="167">
        <f>IRAG!R223</f>
        <v>0</v>
      </c>
      <c r="K226" s="239" t="e">
        <f>IRAG!R223/IRAG!Q223</f>
        <v>#DIV/0!</v>
      </c>
      <c r="Q226" s="238">
        <f>IRAG!$BZ223</f>
        <v>0</v>
      </c>
      <c r="R226" s="167">
        <f>IRAG!G223</f>
        <v>0</v>
      </c>
      <c r="S226" s="167" t="e">
        <f>IRAG!G223/IRAG!F223</f>
        <v>#DIV/0!</v>
      </c>
      <c r="T226" s="167">
        <f>IRAG!K223</f>
        <v>0</v>
      </c>
      <c r="U226" s="214" t="e">
        <f>IRAG!K223/IRAG!F223</f>
        <v>#DIV/0!</v>
      </c>
      <c r="V226" s="167">
        <f>IRAG!H223</f>
        <v>0</v>
      </c>
      <c r="W226" s="167" t="e">
        <f>IRAG!H223/IRAG!F223</f>
        <v>#DIV/0!</v>
      </c>
      <c r="X226" s="192">
        <f>ETI!E223</f>
        <v>0</v>
      </c>
      <c r="Y226" s="192">
        <f>ETI!D223</f>
        <v>0</v>
      </c>
      <c r="Z226" s="214" t="e">
        <f t="shared" si="4"/>
        <v>#DIV/0!</v>
      </c>
      <c r="AA226" s="191" t="e">
        <f>ETI!E223/ETI!F223</f>
        <v>#DIV/0!</v>
      </c>
      <c r="AB226" s="192">
        <f>ETI!E223</f>
        <v>0</v>
      </c>
      <c r="AC226" s="191" t="e">
        <f>ETI!G223/ETI!E223</f>
        <v>#DIV/0!</v>
      </c>
      <c r="AD226" s="192">
        <f>ETI!K223 + ETI!L223</f>
        <v>0</v>
      </c>
      <c r="AE226" s="191" t="e">
        <f>(AD226)/ETI!F223</f>
        <v>#DIV/0!</v>
      </c>
      <c r="AI226" s="181">
        <f>ETI!E223</f>
        <v>0</v>
      </c>
      <c r="AJ226" s="86" t="e">
        <f>ETI!H223/ETI!E223</f>
        <v>#DIV/0!</v>
      </c>
    </row>
    <row r="227" spans="2:36">
      <c r="B227" s="238">
        <f>IRAG!$BZ224</f>
        <v>0</v>
      </c>
      <c r="C227" s="212"/>
      <c r="D227" s="85">
        <f>IRAG!E224</f>
        <v>0</v>
      </c>
      <c r="E227" s="238">
        <f>IRAG!$BZ224</f>
        <v>0</v>
      </c>
      <c r="F227" s="213"/>
      <c r="G227" s="191" t="e">
        <f>IRAG!E224/IRAG!D224</f>
        <v>#DIV/0!</v>
      </c>
      <c r="H227" s="238">
        <f>IRAG!$BZ224</f>
        <v>0</v>
      </c>
      <c r="I227" s="167">
        <f>IRAG!Q224</f>
        <v>0</v>
      </c>
      <c r="J227" s="167">
        <f>IRAG!R224</f>
        <v>0</v>
      </c>
      <c r="K227" s="239" t="e">
        <f>IRAG!R224/IRAG!Q224</f>
        <v>#DIV/0!</v>
      </c>
      <c r="Q227" s="238">
        <f>IRAG!$BZ224</f>
        <v>0</v>
      </c>
      <c r="R227" s="167">
        <f>IRAG!G224</f>
        <v>0</v>
      </c>
      <c r="S227" s="167" t="e">
        <f>IRAG!G224/IRAG!F224</f>
        <v>#DIV/0!</v>
      </c>
      <c r="T227" s="167">
        <f>IRAG!K224</f>
        <v>0</v>
      </c>
      <c r="U227" s="214" t="e">
        <f>IRAG!K224/IRAG!F224</f>
        <v>#DIV/0!</v>
      </c>
      <c r="V227" s="167">
        <f>IRAG!H224</f>
        <v>0</v>
      </c>
      <c r="W227" s="167" t="e">
        <f>IRAG!H224/IRAG!F224</f>
        <v>#DIV/0!</v>
      </c>
      <c r="X227" s="192">
        <f>ETI!E224</f>
        <v>0</v>
      </c>
      <c r="Y227" s="192">
        <f>ETI!D224</f>
        <v>0</v>
      </c>
      <c r="Z227" s="214" t="e">
        <f t="shared" si="4"/>
        <v>#DIV/0!</v>
      </c>
      <c r="AA227" s="191" t="e">
        <f>ETI!E224/ETI!F224</f>
        <v>#DIV/0!</v>
      </c>
      <c r="AB227" s="192">
        <f>ETI!E224</f>
        <v>0</v>
      </c>
      <c r="AC227" s="191" t="e">
        <f>ETI!G224/ETI!E224</f>
        <v>#DIV/0!</v>
      </c>
      <c r="AD227" s="192">
        <f>ETI!K224 + ETI!L224</f>
        <v>0</v>
      </c>
      <c r="AE227" s="191" t="e">
        <f>(AD227)/ETI!F224</f>
        <v>#DIV/0!</v>
      </c>
      <c r="AI227" s="181">
        <f>ETI!E224</f>
        <v>0</v>
      </c>
      <c r="AJ227" s="86" t="e">
        <f>ETI!H224/ETI!E224</f>
        <v>#DIV/0!</v>
      </c>
    </row>
    <row r="228" spans="2:36">
      <c r="B228" s="238">
        <f>IRAG!$BZ225</f>
        <v>0</v>
      </c>
      <c r="C228" s="212"/>
      <c r="D228" s="85">
        <f>IRAG!E225</f>
        <v>0</v>
      </c>
      <c r="E228" s="238">
        <f>IRAG!$BZ225</f>
        <v>0</v>
      </c>
      <c r="F228" s="213"/>
      <c r="G228" s="191" t="e">
        <f>IRAG!E225/IRAG!D225</f>
        <v>#DIV/0!</v>
      </c>
      <c r="H228" s="238">
        <f>IRAG!$BZ225</f>
        <v>0</v>
      </c>
      <c r="I228" s="167">
        <f>IRAG!Q225</f>
        <v>0</v>
      </c>
      <c r="J228" s="167">
        <f>IRAG!R225</f>
        <v>0</v>
      </c>
      <c r="K228" s="239" t="e">
        <f>IRAG!R225/IRAG!Q225</f>
        <v>#DIV/0!</v>
      </c>
      <c r="Q228" s="238">
        <f>IRAG!$BZ225</f>
        <v>0</v>
      </c>
      <c r="R228" s="167">
        <f>IRAG!G225</f>
        <v>0</v>
      </c>
      <c r="S228" s="167" t="e">
        <f>IRAG!G225/IRAG!F225</f>
        <v>#DIV/0!</v>
      </c>
      <c r="T228" s="167">
        <f>IRAG!K225</f>
        <v>0</v>
      </c>
      <c r="U228" s="214" t="e">
        <f>IRAG!K225/IRAG!F225</f>
        <v>#DIV/0!</v>
      </c>
      <c r="V228" s="167">
        <f>IRAG!H225</f>
        <v>0</v>
      </c>
      <c r="W228" s="167" t="e">
        <f>IRAG!H225/IRAG!F225</f>
        <v>#DIV/0!</v>
      </c>
      <c r="X228" s="192">
        <f>ETI!E225</f>
        <v>0</v>
      </c>
      <c r="Y228" s="192">
        <f>ETI!D225</f>
        <v>0</v>
      </c>
      <c r="Z228" s="214" t="e">
        <f t="shared" si="4"/>
        <v>#DIV/0!</v>
      </c>
      <c r="AA228" s="191" t="e">
        <f>ETI!E225/ETI!F225</f>
        <v>#DIV/0!</v>
      </c>
      <c r="AB228" s="192">
        <f>ETI!E225</f>
        <v>0</v>
      </c>
      <c r="AC228" s="191" t="e">
        <f>ETI!G225/ETI!E225</f>
        <v>#DIV/0!</v>
      </c>
      <c r="AD228" s="192">
        <f>ETI!K225 + ETI!L225</f>
        <v>0</v>
      </c>
      <c r="AE228" s="191" t="e">
        <f>(AD228)/ETI!F225</f>
        <v>#DIV/0!</v>
      </c>
      <c r="AI228" s="181">
        <f>ETI!E225</f>
        <v>0</v>
      </c>
      <c r="AJ228" s="86" t="e">
        <f>ETI!H225/ETI!E225</f>
        <v>#DIV/0!</v>
      </c>
    </row>
    <row r="229" spans="2:36">
      <c r="B229" s="238">
        <f>IRAG!$BZ226</f>
        <v>0</v>
      </c>
      <c r="C229" s="212"/>
      <c r="D229" s="85">
        <f>IRAG!E226</f>
        <v>0</v>
      </c>
      <c r="E229" s="238">
        <f>IRAG!$BZ226</f>
        <v>0</v>
      </c>
      <c r="F229" s="213"/>
      <c r="G229" s="191" t="e">
        <f>IRAG!E226/IRAG!D226</f>
        <v>#DIV/0!</v>
      </c>
      <c r="H229" s="238">
        <f>IRAG!$BZ226</f>
        <v>0</v>
      </c>
      <c r="I229" s="167">
        <f>IRAG!Q226</f>
        <v>0</v>
      </c>
      <c r="J229" s="167">
        <f>IRAG!R226</f>
        <v>0</v>
      </c>
      <c r="K229" s="239" t="e">
        <f>IRAG!R226/IRAG!Q226</f>
        <v>#DIV/0!</v>
      </c>
      <c r="Q229" s="238">
        <f>IRAG!$BZ226</f>
        <v>0</v>
      </c>
      <c r="R229" s="167">
        <f>IRAG!G226</f>
        <v>0</v>
      </c>
      <c r="S229" s="167" t="e">
        <f>IRAG!G226/IRAG!F226</f>
        <v>#DIV/0!</v>
      </c>
      <c r="T229" s="167">
        <f>IRAG!K226</f>
        <v>0</v>
      </c>
      <c r="U229" s="214" t="e">
        <f>IRAG!K226/IRAG!F226</f>
        <v>#DIV/0!</v>
      </c>
      <c r="V229" s="167">
        <f>IRAG!H226</f>
        <v>0</v>
      </c>
      <c r="W229" s="167" t="e">
        <f>IRAG!H226/IRAG!F226</f>
        <v>#DIV/0!</v>
      </c>
      <c r="X229" s="192">
        <f>ETI!E226</f>
        <v>0</v>
      </c>
      <c r="Y229" s="192">
        <f>ETI!D226</f>
        <v>0</v>
      </c>
      <c r="Z229" s="214" t="e">
        <f t="shared" si="4"/>
        <v>#DIV/0!</v>
      </c>
      <c r="AA229" s="191" t="e">
        <f>ETI!E226/ETI!F226</f>
        <v>#DIV/0!</v>
      </c>
      <c r="AB229" s="192">
        <f>ETI!E226</f>
        <v>0</v>
      </c>
      <c r="AC229" s="191" t="e">
        <f>ETI!G226/ETI!E226</f>
        <v>#DIV/0!</v>
      </c>
      <c r="AD229" s="192">
        <f>ETI!K226 + ETI!L226</f>
        <v>0</v>
      </c>
      <c r="AE229" s="191" t="e">
        <f>(AD229)/ETI!F226</f>
        <v>#DIV/0!</v>
      </c>
      <c r="AI229" s="181">
        <f>ETI!E226</f>
        <v>0</v>
      </c>
      <c r="AJ229" s="86" t="e">
        <f>ETI!H226/ETI!E226</f>
        <v>#DIV/0!</v>
      </c>
    </row>
    <row r="230" spans="2:36">
      <c r="B230" s="238">
        <f>IRAG!$BZ227</f>
        <v>0</v>
      </c>
      <c r="C230" s="212"/>
      <c r="D230" s="85">
        <f>IRAG!E227</f>
        <v>0</v>
      </c>
      <c r="E230" s="238">
        <f>IRAG!$BZ227</f>
        <v>0</v>
      </c>
      <c r="F230" s="213"/>
      <c r="G230" s="191" t="e">
        <f>IRAG!E227/IRAG!D227</f>
        <v>#DIV/0!</v>
      </c>
      <c r="H230" s="238">
        <f>IRAG!$BZ227</f>
        <v>0</v>
      </c>
      <c r="I230" s="167">
        <f>IRAG!Q227</f>
        <v>0</v>
      </c>
      <c r="J230" s="167">
        <f>IRAG!R227</f>
        <v>0</v>
      </c>
      <c r="K230" s="239" t="e">
        <f>IRAG!R227/IRAG!Q227</f>
        <v>#DIV/0!</v>
      </c>
      <c r="Q230" s="238">
        <f>IRAG!$BZ227</f>
        <v>0</v>
      </c>
      <c r="R230" s="167">
        <f>IRAG!G227</f>
        <v>0</v>
      </c>
      <c r="S230" s="167" t="e">
        <f>IRAG!G227/IRAG!F227</f>
        <v>#DIV/0!</v>
      </c>
      <c r="T230" s="167">
        <f>IRAG!K227</f>
        <v>0</v>
      </c>
      <c r="U230" s="214" t="e">
        <f>IRAG!K227/IRAG!F227</f>
        <v>#DIV/0!</v>
      </c>
      <c r="V230" s="167">
        <f>IRAG!H227</f>
        <v>0</v>
      </c>
      <c r="W230" s="167" t="e">
        <f>IRAG!H227/IRAG!F227</f>
        <v>#DIV/0!</v>
      </c>
      <c r="X230" s="192">
        <f>ETI!E227</f>
        <v>0</v>
      </c>
      <c r="Y230" s="192">
        <f>ETI!D227</f>
        <v>0</v>
      </c>
      <c r="Z230" s="214" t="e">
        <f t="shared" si="4"/>
        <v>#DIV/0!</v>
      </c>
      <c r="AA230" s="191" t="e">
        <f>ETI!E227/ETI!F227</f>
        <v>#DIV/0!</v>
      </c>
      <c r="AB230" s="192">
        <f>ETI!E227</f>
        <v>0</v>
      </c>
      <c r="AC230" s="191" t="e">
        <f>ETI!G227/ETI!E227</f>
        <v>#DIV/0!</v>
      </c>
      <c r="AD230" s="192">
        <f>ETI!K227 + ETI!L227</f>
        <v>0</v>
      </c>
      <c r="AE230" s="191" t="e">
        <f>(AD230)/ETI!F227</f>
        <v>#DIV/0!</v>
      </c>
      <c r="AI230" s="181">
        <f>ETI!E227</f>
        <v>0</v>
      </c>
      <c r="AJ230" s="86" t="e">
        <f>ETI!H227/ETI!E227</f>
        <v>#DIV/0!</v>
      </c>
    </row>
    <row r="231" spans="2:36">
      <c r="B231" s="238">
        <f>IRAG!$BZ228</f>
        <v>0</v>
      </c>
      <c r="C231" s="212"/>
      <c r="D231" s="85">
        <f>IRAG!E228</f>
        <v>0</v>
      </c>
      <c r="E231" s="238">
        <f>IRAG!$BZ228</f>
        <v>0</v>
      </c>
      <c r="F231" s="213"/>
      <c r="G231" s="191" t="e">
        <f>IRAG!E228/IRAG!D228</f>
        <v>#DIV/0!</v>
      </c>
      <c r="H231" s="238">
        <f>IRAG!$BZ228</f>
        <v>0</v>
      </c>
      <c r="I231" s="167">
        <f>IRAG!Q228</f>
        <v>0</v>
      </c>
      <c r="J231" s="167">
        <f>IRAG!R228</f>
        <v>0</v>
      </c>
      <c r="K231" s="239" t="e">
        <f>IRAG!R228/IRAG!Q228</f>
        <v>#DIV/0!</v>
      </c>
      <c r="Q231" s="238">
        <f>IRAG!$BZ228</f>
        <v>0</v>
      </c>
      <c r="R231" s="167">
        <f>IRAG!G228</f>
        <v>0</v>
      </c>
      <c r="S231" s="167" t="e">
        <f>IRAG!G228/IRAG!F228</f>
        <v>#DIV/0!</v>
      </c>
      <c r="T231" s="167">
        <f>IRAG!K228</f>
        <v>0</v>
      </c>
      <c r="U231" s="214" t="e">
        <f>IRAG!K228/IRAG!F228</f>
        <v>#DIV/0!</v>
      </c>
      <c r="V231" s="167">
        <f>IRAG!H228</f>
        <v>0</v>
      </c>
      <c r="W231" s="167" t="e">
        <f>IRAG!H228/IRAG!F228</f>
        <v>#DIV/0!</v>
      </c>
      <c r="X231" s="192">
        <f>ETI!E228</f>
        <v>0</v>
      </c>
      <c r="Y231" s="192">
        <f>ETI!D228</f>
        <v>0</v>
      </c>
      <c r="Z231" s="214" t="e">
        <f t="shared" si="4"/>
        <v>#DIV/0!</v>
      </c>
      <c r="AA231" s="191" t="e">
        <f>ETI!E228/ETI!F228</f>
        <v>#DIV/0!</v>
      </c>
      <c r="AB231" s="192">
        <f>ETI!E228</f>
        <v>0</v>
      </c>
      <c r="AC231" s="191" t="e">
        <f>ETI!G228/ETI!E228</f>
        <v>#DIV/0!</v>
      </c>
      <c r="AD231" s="192">
        <f>ETI!K228 + ETI!L228</f>
        <v>0</v>
      </c>
      <c r="AE231" s="191" t="e">
        <f>(AD231)/ETI!F228</f>
        <v>#DIV/0!</v>
      </c>
      <c r="AI231" s="181">
        <f>ETI!E228</f>
        <v>0</v>
      </c>
      <c r="AJ231" s="86" t="e">
        <f>ETI!H228/ETI!E228</f>
        <v>#DIV/0!</v>
      </c>
    </row>
    <row r="232" spans="2:36">
      <c r="B232" s="238">
        <f>IRAG!$BZ229</f>
        <v>0</v>
      </c>
      <c r="C232" s="212"/>
      <c r="D232" s="85">
        <f>IRAG!E229</f>
        <v>0</v>
      </c>
      <c r="E232" s="238">
        <f>IRAG!$BZ229</f>
        <v>0</v>
      </c>
      <c r="F232" s="213"/>
      <c r="G232" s="191" t="e">
        <f>IRAG!E229/IRAG!D229</f>
        <v>#DIV/0!</v>
      </c>
      <c r="H232" s="238">
        <f>IRAG!$BZ229</f>
        <v>0</v>
      </c>
      <c r="I232" s="167">
        <f>IRAG!Q229</f>
        <v>0</v>
      </c>
      <c r="J232" s="167">
        <f>IRAG!R229</f>
        <v>0</v>
      </c>
      <c r="K232" s="239" t="e">
        <f>IRAG!R229/IRAG!Q229</f>
        <v>#DIV/0!</v>
      </c>
      <c r="Q232" s="238">
        <f>IRAG!$BZ229</f>
        <v>0</v>
      </c>
      <c r="R232" s="167">
        <f>IRAG!G229</f>
        <v>0</v>
      </c>
      <c r="S232" s="167" t="e">
        <f>IRAG!G229/IRAG!F229</f>
        <v>#DIV/0!</v>
      </c>
      <c r="T232" s="167">
        <f>IRAG!K229</f>
        <v>0</v>
      </c>
      <c r="U232" s="214" t="e">
        <f>IRAG!K229/IRAG!F229</f>
        <v>#DIV/0!</v>
      </c>
      <c r="V232" s="167">
        <f>IRAG!H229</f>
        <v>0</v>
      </c>
      <c r="W232" s="167" t="e">
        <f>IRAG!H229/IRAG!F229</f>
        <v>#DIV/0!</v>
      </c>
      <c r="X232" s="192">
        <f>ETI!E229</f>
        <v>0</v>
      </c>
      <c r="Y232" s="192">
        <f>ETI!D229</f>
        <v>0</v>
      </c>
      <c r="Z232" s="214" t="e">
        <f t="shared" si="4"/>
        <v>#DIV/0!</v>
      </c>
      <c r="AA232" s="191" t="e">
        <f>ETI!E229/ETI!F229</f>
        <v>#DIV/0!</v>
      </c>
      <c r="AB232" s="192">
        <f>ETI!E229</f>
        <v>0</v>
      </c>
      <c r="AC232" s="191" t="e">
        <f>ETI!G229/ETI!E229</f>
        <v>#DIV/0!</v>
      </c>
      <c r="AD232" s="192">
        <f>ETI!K229 + ETI!L229</f>
        <v>0</v>
      </c>
      <c r="AE232" s="191" t="e">
        <f>(AD232)/ETI!F229</f>
        <v>#DIV/0!</v>
      </c>
      <c r="AI232" s="181">
        <f>ETI!E229</f>
        <v>0</v>
      </c>
      <c r="AJ232" s="86" t="e">
        <f>ETI!H229/ETI!E229</f>
        <v>#DIV/0!</v>
      </c>
    </row>
    <row r="233" spans="2:36">
      <c r="B233" s="238">
        <f>IRAG!$BZ230</f>
        <v>0</v>
      </c>
      <c r="C233" s="212"/>
      <c r="D233" s="85">
        <f>IRAG!E230</f>
        <v>0</v>
      </c>
      <c r="E233" s="238">
        <f>IRAG!$BZ230</f>
        <v>0</v>
      </c>
      <c r="F233" s="213"/>
      <c r="G233" s="191" t="e">
        <f>IRAG!E230/IRAG!D230</f>
        <v>#DIV/0!</v>
      </c>
      <c r="H233" s="238">
        <f>IRAG!$BZ230</f>
        <v>0</v>
      </c>
      <c r="I233" s="167">
        <f>IRAG!Q230</f>
        <v>0</v>
      </c>
      <c r="J233" s="167">
        <f>IRAG!R230</f>
        <v>0</v>
      </c>
      <c r="K233" s="239" t="e">
        <f>IRAG!R230/IRAG!Q230</f>
        <v>#DIV/0!</v>
      </c>
      <c r="Q233" s="238">
        <f>IRAG!$BZ230</f>
        <v>0</v>
      </c>
      <c r="R233" s="167">
        <f>IRAG!G230</f>
        <v>0</v>
      </c>
      <c r="S233" s="167" t="e">
        <f>IRAG!G230/IRAG!F230</f>
        <v>#DIV/0!</v>
      </c>
      <c r="T233" s="167">
        <f>IRAG!K230</f>
        <v>0</v>
      </c>
      <c r="U233" s="214" t="e">
        <f>IRAG!K230/IRAG!F230</f>
        <v>#DIV/0!</v>
      </c>
      <c r="V233" s="167">
        <f>IRAG!H230</f>
        <v>0</v>
      </c>
      <c r="W233" s="167" t="e">
        <f>IRAG!H230/IRAG!F230</f>
        <v>#DIV/0!</v>
      </c>
      <c r="X233" s="192">
        <f>ETI!E230</f>
        <v>0</v>
      </c>
      <c r="Y233" s="192">
        <f>ETI!D230</f>
        <v>0</v>
      </c>
      <c r="Z233" s="214" t="e">
        <f t="shared" si="4"/>
        <v>#DIV/0!</v>
      </c>
      <c r="AA233" s="191" t="e">
        <f>ETI!E230/ETI!F230</f>
        <v>#DIV/0!</v>
      </c>
      <c r="AB233" s="192">
        <f>ETI!E230</f>
        <v>0</v>
      </c>
      <c r="AC233" s="191" t="e">
        <f>ETI!G230/ETI!E230</f>
        <v>#DIV/0!</v>
      </c>
      <c r="AD233" s="192">
        <f>ETI!K230 + ETI!L230</f>
        <v>0</v>
      </c>
      <c r="AE233" s="191" t="e">
        <f>(AD233)/ETI!F230</f>
        <v>#DIV/0!</v>
      </c>
      <c r="AI233" s="181">
        <f>ETI!E230</f>
        <v>0</v>
      </c>
      <c r="AJ233" s="86" t="e">
        <f>ETI!H230/ETI!E230</f>
        <v>#DIV/0!</v>
      </c>
    </row>
    <row r="234" spans="2:36">
      <c r="B234" s="238">
        <f>IRAG!$BZ231</f>
        <v>0</v>
      </c>
      <c r="C234" s="212"/>
      <c r="D234" s="85">
        <f>IRAG!E231</f>
        <v>0</v>
      </c>
      <c r="E234" s="238">
        <f>IRAG!$BZ231</f>
        <v>0</v>
      </c>
      <c r="F234" s="213"/>
      <c r="G234" s="191" t="e">
        <f>IRAG!E231/IRAG!D231</f>
        <v>#DIV/0!</v>
      </c>
      <c r="H234" s="238">
        <f>IRAG!$BZ231</f>
        <v>0</v>
      </c>
      <c r="I234" s="167">
        <f>IRAG!Q231</f>
        <v>0</v>
      </c>
      <c r="J234" s="167">
        <f>IRAG!R231</f>
        <v>0</v>
      </c>
      <c r="K234" s="239" t="e">
        <f>IRAG!R231/IRAG!Q231</f>
        <v>#DIV/0!</v>
      </c>
      <c r="Q234" s="238">
        <f>IRAG!$BZ231</f>
        <v>0</v>
      </c>
      <c r="R234" s="167">
        <f>IRAG!G231</f>
        <v>0</v>
      </c>
      <c r="S234" s="167" t="e">
        <f>IRAG!G231/IRAG!F231</f>
        <v>#DIV/0!</v>
      </c>
      <c r="T234" s="167">
        <f>IRAG!K231</f>
        <v>0</v>
      </c>
      <c r="U234" s="214" t="e">
        <f>IRAG!K231/IRAG!F231</f>
        <v>#DIV/0!</v>
      </c>
      <c r="V234" s="167">
        <f>IRAG!H231</f>
        <v>0</v>
      </c>
      <c r="W234" s="167" t="e">
        <f>IRAG!H231/IRAG!F231</f>
        <v>#DIV/0!</v>
      </c>
      <c r="X234" s="192">
        <f>ETI!E231</f>
        <v>0</v>
      </c>
      <c r="Y234" s="192">
        <f>ETI!D231</f>
        <v>0</v>
      </c>
      <c r="Z234" s="214" t="e">
        <f t="shared" si="4"/>
        <v>#DIV/0!</v>
      </c>
      <c r="AA234" s="191" t="e">
        <f>ETI!E231/ETI!F231</f>
        <v>#DIV/0!</v>
      </c>
      <c r="AB234" s="192">
        <f>ETI!E231</f>
        <v>0</v>
      </c>
      <c r="AC234" s="191" t="e">
        <f>ETI!G231/ETI!E231</f>
        <v>#DIV/0!</v>
      </c>
      <c r="AD234" s="192">
        <f>ETI!K231 + ETI!L231</f>
        <v>0</v>
      </c>
      <c r="AE234" s="191" t="e">
        <f>(AD234)/ETI!F231</f>
        <v>#DIV/0!</v>
      </c>
      <c r="AI234" s="181">
        <f>ETI!E231</f>
        <v>0</v>
      </c>
      <c r="AJ234" s="86" t="e">
        <f>ETI!H231/ETI!E231</f>
        <v>#DIV/0!</v>
      </c>
    </row>
    <row r="235" spans="2:36">
      <c r="B235" s="238">
        <f>IRAG!$BZ232</f>
        <v>0</v>
      </c>
      <c r="C235" s="212"/>
      <c r="D235" s="85">
        <f>IRAG!E232</f>
        <v>0</v>
      </c>
      <c r="E235" s="238">
        <f>IRAG!$BZ232</f>
        <v>0</v>
      </c>
      <c r="F235" s="213"/>
      <c r="G235" s="191" t="e">
        <f>IRAG!E232/IRAG!D232</f>
        <v>#DIV/0!</v>
      </c>
      <c r="H235" s="238">
        <f>IRAG!$BZ232</f>
        <v>0</v>
      </c>
      <c r="I235" s="167">
        <f>IRAG!Q232</f>
        <v>0</v>
      </c>
      <c r="J235" s="167">
        <f>IRAG!R232</f>
        <v>0</v>
      </c>
      <c r="K235" s="239" t="e">
        <f>IRAG!R232/IRAG!Q232</f>
        <v>#DIV/0!</v>
      </c>
      <c r="Q235" s="238">
        <f>IRAG!$BZ232</f>
        <v>0</v>
      </c>
      <c r="R235" s="167">
        <f>IRAG!G232</f>
        <v>0</v>
      </c>
      <c r="S235" s="167" t="e">
        <f>IRAG!G232/IRAG!F232</f>
        <v>#DIV/0!</v>
      </c>
      <c r="T235" s="167">
        <f>IRAG!K232</f>
        <v>0</v>
      </c>
      <c r="U235" s="214" t="e">
        <f>IRAG!K232/IRAG!F232</f>
        <v>#DIV/0!</v>
      </c>
      <c r="V235" s="167">
        <f>IRAG!H232</f>
        <v>0</v>
      </c>
      <c r="W235" s="167" t="e">
        <f>IRAG!H232/IRAG!F232</f>
        <v>#DIV/0!</v>
      </c>
      <c r="X235" s="192">
        <f>ETI!E232</f>
        <v>0</v>
      </c>
      <c r="Y235" s="192">
        <f>ETI!D232</f>
        <v>0</v>
      </c>
      <c r="Z235" s="214" t="e">
        <f t="shared" si="4"/>
        <v>#DIV/0!</v>
      </c>
      <c r="AA235" s="191" t="e">
        <f>ETI!E232/ETI!F232</f>
        <v>#DIV/0!</v>
      </c>
      <c r="AB235" s="192">
        <f>ETI!E232</f>
        <v>0</v>
      </c>
      <c r="AC235" s="191" t="e">
        <f>ETI!G232/ETI!E232</f>
        <v>#DIV/0!</v>
      </c>
      <c r="AD235" s="192">
        <f>ETI!K232 + ETI!L232</f>
        <v>0</v>
      </c>
      <c r="AE235" s="191" t="e">
        <f>(AD235)/ETI!F232</f>
        <v>#DIV/0!</v>
      </c>
      <c r="AI235" s="181">
        <f>ETI!E232</f>
        <v>0</v>
      </c>
      <c r="AJ235" s="86" t="e">
        <f>ETI!H232/ETI!E232</f>
        <v>#DIV/0!</v>
      </c>
    </row>
    <row r="236" spans="2:36">
      <c r="B236" s="238">
        <f>IRAG!$BZ233</f>
        <v>0</v>
      </c>
      <c r="C236" s="212"/>
      <c r="D236" s="85">
        <f>IRAG!E233</f>
        <v>0</v>
      </c>
      <c r="E236" s="238">
        <f>IRAG!$BZ233</f>
        <v>0</v>
      </c>
      <c r="F236" s="213"/>
      <c r="G236" s="191" t="e">
        <f>IRAG!E233/IRAG!D233</f>
        <v>#DIV/0!</v>
      </c>
      <c r="H236" s="238">
        <f>IRAG!$BZ233</f>
        <v>0</v>
      </c>
      <c r="I236" s="167">
        <f>IRAG!Q233</f>
        <v>0</v>
      </c>
      <c r="J236" s="167">
        <f>IRAG!R233</f>
        <v>0</v>
      </c>
      <c r="K236" s="239" t="e">
        <f>IRAG!R233/IRAG!Q233</f>
        <v>#DIV/0!</v>
      </c>
      <c r="Q236" s="238">
        <f>IRAG!$BZ233</f>
        <v>0</v>
      </c>
      <c r="R236" s="167">
        <f>IRAG!G233</f>
        <v>0</v>
      </c>
      <c r="S236" s="167" t="e">
        <f>IRAG!G233/IRAG!F233</f>
        <v>#DIV/0!</v>
      </c>
      <c r="T236" s="167">
        <f>IRAG!K233</f>
        <v>0</v>
      </c>
      <c r="U236" s="214" t="e">
        <f>IRAG!K233/IRAG!F233</f>
        <v>#DIV/0!</v>
      </c>
      <c r="V236" s="167">
        <f>IRAG!H233</f>
        <v>0</v>
      </c>
      <c r="W236" s="167" t="e">
        <f>IRAG!H233/IRAG!F233</f>
        <v>#DIV/0!</v>
      </c>
      <c r="X236" s="192">
        <f>ETI!E233</f>
        <v>0</v>
      </c>
      <c r="Y236" s="192">
        <f>ETI!D233</f>
        <v>0</v>
      </c>
      <c r="Z236" s="214" t="e">
        <f t="shared" si="4"/>
        <v>#DIV/0!</v>
      </c>
      <c r="AA236" s="191" t="e">
        <f>ETI!E233/ETI!F233</f>
        <v>#DIV/0!</v>
      </c>
      <c r="AB236" s="192">
        <f>ETI!E233</f>
        <v>0</v>
      </c>
      <c r="AC236" s="191" t="e">
        <f>ETI!G233/ETI!E233</f>
        <v>#DIV/0!</v>
      </c>
      <c r="AD236" s="192">
        <f>ETI!K233 + ETI!L233</f>
        <v>0</v>
      </c>
      <c r="AE236" s="191" t="e">
        <f>(AD236)/ETI!F233</f>
        <v>#DIV/0!</v>
      </c>
      <c r="AI236" s="181">
        <f>ETI!E233</f>
        <v>0</v>
      </c>
      <c r="AJ236" s="86" t="e">
        <f>ETI!H233/ETI!E233</f>
        <v>#DIV/0!</v>
      </c>
    </row>
    <row r="237" spans="2:36">
      <c r="B237" s="238">
        <f>IRAG!$BZ234</f>
        <v>0</v>
      </c>
      <c r="C237" s="212"/>
      <c r="D237" s="85">
        <f>IRAG!E234</f>
        <v>0</v>
      </c>
      <c r="E237" s="238">
        <f>IRAG!$BZ234</f>
        <v>0</v>
      </c>
      <c r="F237" s="213"/>
      <c r="G237" s="191" t="e">
        <f>IRAG!E234/IRAG!D234</f>
        <v>#DIV/0!</v>
      </c>
      <c r="H237" s="238">
        <f>IRAG!$BZ234</f>
        <v>0</v>
      </c>
      <c r="I237" s="167">
        <f>IRAG!Q234</f>
        <v>0</v>
      </c>
      <c r="J237" s="167">
        <f>IRAG!R234</f>
        <v>0</v>
      </c>
      <c r="K237" s="239" t="e">
        <f>IRAG!R234/IRAG!Q234</f>
        <v>#DIV/0!</v>
      </c>
      <c r="Q237" s="238">
        <f>IRAG!$BZ234</f>
        <v>0</v>
      </c>
      <c r="R237" s="167">
        <f>IRAG!G234</f>
        <v>0</v>
      </c>
      <c r="S237" s="167" t="e">
        <f>IRAG!G234/IRAG!F234</f>
        <v>#DIV/0!</v>
      </c>
      <c r="T237" s="167">
        <f>IRAG!K234</f>
        <v>0</v>
      </c>
      <c r="U237" s="214" t="e">
        <f>IRAG!K234/IRAG!F234</f>
        <v>#DIV/0!</v>
      </c>
      <c r="V237" s="167">
        <f>IRAG!H234</f>
        <v>0</v>
      </c>
      <c r="W237" s="167" t="e">
        <f>IRAG!H234/IRAG!F234</f>
        <v>#DIV/0!</v>
      </c>
      <c r="X237" s="192">
        <f>ETI!E234</f>
        <v>0</v>
      </c>
      <c r="Y237" s="192">
        <f>ETI!D234</f>
        <v>0</v>
      </c>
      <c r="Z237" s="214" t="e">
        <f t="shared" si="4"/>
        <v>#DIV/0!</v>
      </c>
      <c r="AA237" s="191" t="e">
        <f>ETI!E234/ETI!F234</f>
        <v>#DIV/0!</v>
      </c>
      <c r="AB237" s="192">
        <f>ETI!E234</f>
        <v>0</v>
      </c>
      <c r="AC237" s="191" t="e">
        <f>ETI!G234/ETI!E234</f>
        <v>#DIV/0!</v>
      </c>
      <c r="AD237" s="192">
        <f>ETI!K234 + ETI!L234</f>
        <v>0</v>
      </c>
      <c r="AE237" s="191" t="e">
        <f>(AD237)/ETI!F234</f>
        <v>#DIV/0!</v>
      </c>
      <c r="AI237" s="181">
        <f>ETI!E234</f>
        <v>0</v>
      </c>
      <c r="AJ237" s="86" t="e">
        <f>ETI!H234/ETI!E234</f>
        <v>#DIV/0!</v>
      </c>
    </row>
    <row r="238" spans="2:36">
      <c r="B238" s="238">
        <f>IRAG!$BZ235</f>
        <v>0</v>
      </c>
      <c r="C238" s="212"/>
      <c r="D238" s="85">
        <f>IRAG!E235</f>
        <v>0</v>
      </c>
      <c r="E238" s="238">
        <f>IRAG!$BZ235</f>
        <v>0</v>
      </c>
      <c r="F238" s="213"/>
      <c r="G238" s="191" t="e">
        <f>IRAG!E235/IRAG!D235</f>
        <v>#DIV/0!</v>
      </c>
      <c r="H238" s="238">
        <f>IRAG!$BZ235</f>
        <v>0</v>
      </c>
      <c r="I238" s="167">
        <f>IRAG!Q235</f>
        <v>0</v>
      </c>
      <c r="J238" s="167">
        <f>IRAG!R235</f>
        <v>0</v>
      </c>
      <c r="K238" s="239" t="e">
        <f>IRAG!R235/IRAG!Q235</f>
        <v>#DIV/0!</v>
      </c>
      <c r="Q238" s="238">
        <f>IRAG!$BZ235</f>
        <v>0</v>
      </c>
      <c r="R238" s="167">
        <f>IRAG!G235</f>
        <v>0</v>
      </c>
      <c r="S238" s="167" t="e">
        <f>IRAG!G235/IRAG!F235</f>
        <v>#DIV/0!</v>
      </c>
      <c r="T238" s="167">
        <f>IRAG!K235</f>
        <v>0</v>
      </c>
      <c r="U238" s="214" t="e">
        <f>IRAG!K235/IRAG!F235</f>
        <v>#DIV/0!</v>
      </c>
      <c r="V238" s="167">
        <f>IRAG!H235</f>
        <v>0</v>
      </c>
      <c r="W238" s="167" t="e">
        <f>IRAG!H235/IRAG!F235</f>
        <v>#DIV/0!</v>
      </c>
      <c r="X238" s="192">
        <f>ETI!E235</f>
        <v>0</v>
      </c>
      <c r="Y238" s="192">
        <f>ETI!D235</f>
        <v>0</v>
      </c>
      <c r="Z238" s="214" t="e">
        <f t="shared" si="4"/>
        <v>#DIV/0!</v>
      </c>
      <c r="AA238" s="191" t="e">
        <f>ETI!E235/ETI!F235</f>
        <v>#DIV/0!</v>
      </c>
      <c r="AB238" s="192">
        <f>ETI!E235</f>
        <v>0</v>
      </c>
      <c r="AC238" s="191" t="e">
        <f>ETI!G235/ETI!E235</f>
        <v>#DIV/0!</v>
      </c>
      <c r="AD238" s="192">
        <f>ETI!K235 + ETI!L235</f>
        <v>0</v>
      </c>
      <c r="AE238" s="191" t="e">
        <f>(AD238)/ETI!F235</f>
        <v>#DIV/0!</v>
      </c>
      <c r="AI238" s="181">
        <f>ETI!E235</f>
        <v>0</v>
      </c>
      <c r="AJ238" s="86" t="e">
        <f>ETI!H235/ETI!E235</f>
        <v>#DIV/0!</v>
      </c>
    </row>
    <row r="239" spans="2:36">
      <c r="B239" s="238">
        <f>IRAG!$BZ236</f>
        <v>0</v>
      </c>
      <c r="C239" s="212"/>
      <c r="D239" s="85">
        <f>IRAG!E236</f>
        <v>0</v>
      </c>
      <c r="E239" s="238">
        <f>IRAG!$BZ236</f>
        <v>0</v>
      </c>
      <c r="F239" s="213"/>
      <c r="G239" s="191" t="e">
        <f>IRAG!E236/IRAG!D236</f>
        <v>#DIV/0!</v>
      </c>
      <c r="H239" s="238">
        <f>IRAG!$BZ236</f>
        <v>0</v>
      </c>
      <c r="I239" s="167">
        <f>IRAG!Q236</f>
        <v>0</v>
      </c>
      <c r="J239" s="167">
        <f>IRAG!R236</f>
        <v>0</v>
      </c>
      <c r="K239" s="239" t="e">
        <f>IRAG!R236/IRAG!Q236</f>
        <v>#DIV/0!</v>
      </c>
      <c r="Q239" s="238">
        <f>IRAG!$BZ236</f>
        <v>0</v>
      </c>
      <c r="R239" s="167">
        <f>IRAG!G236</f>
        <v>0</v>
      </c>
      <c r="S239" s="167" t="e">
        <f>IRAG!G236/IRAG!F236</f>
        <v>#DIV/0!</v>
      </c>
      <c r="T239" s="167">
        <f>IRAG!K236</f>
        <v>0</v>
      </c>
      <c r="U239" s="214" t="e">
        <f>IRAG!K236/IRAG!F236</f>
        <v>#DIV/0!</v>
      </c>
      <c r="V239" s="167">
        <f>IRAG!H236</f>
        <v>0</v>
      </c>
      <c r="W239" s="167" t="e">
        <f>IRAG!H236/IRAG!F236</f>
        <v>#DIV/0!</v>
      </c>
      <c r="X239" s="192">
        <f>ETI!E236</f>
        <v>0</v>
      </c>
      <c r="Y239" s="192">
        <f>ETI!D236</f>
        <v>0</v>
      </c>
      <c r="Z239" s="214" t="e">
        <f t="shared" si="4"/>
        <v>#DIV/0!</v>
      </c>
      <c r="AA239" s="191" t="e">
        <f>ETI!E236/ETI!F236</f>
        <v>#DIV/0!</v>
      </c>
      <c r="AB239" s="192">
        <f>ETI!E236</f>
        <v>0</v>
      </c>
      <c r="AC239" s="191" t="e">
        <f>ETI!G236/ETI!E236</f>
        <v>#DIV/0!</v>
      </c>
      <c r="AD239" s="192">
        <f>ETI!K236 + ETI!L236</f>
        <v>0</v>
      </c>
      <c r="AE239" s="191" t="e">
        <f>(AD239)/ETI!F236</f>
        <v>#DIV/0!</v>
      </c>
      <c r="AI239" s="181">
        <f>ETI!E236</f>
        <v>0</v>
      </c>
      <c r="AJ239" s="86" t="e">
        <f>ETI!H236/ETI!E236</f>
        <v>#DIV/0!</v>
      </c>
    </row>
    <row r="240" spans="2:36">
      <c r="B240" s="238">
        <f>IRAG!$BZ237</f>
        <v>0</v>
      </c>
      <c r="C240" s="212"/>
      <c r="D240" s="85">
        <f>IRAG!E237</f>
        <v>0</v>
      </c>
      <c r="E240" s="238">
        <f>IRAG!$BZ237</f>
        <v>0</v>
      </c>
      <c r="F240" s="213"/>
      <c r="G240" s="191" t="e">
        <f>IRAG!E237/IRAG!D237</f>
        <v>#DIV/0!</v>
      </c>
      <c r="H240" s="238">
        <f>IRAG!$BZ237</f>
        <v>0</v>
      </c>
      <c r="I240" s="167">
        <f>IRAG!Q237</f>
        <v>0</v>
      </c>
      <c r="J240" s="167">
        <f>IRAG!R237</f>
        <v>0</v>
      </c>
      <c r="K240" s="239" t="e">
        <f>IRAG!R237/IRAG!Q237</f>
        <v>#DIV/0!</v>
      </c>
      <c r="Q240" s="238">
        <f>IRAG!$BZ237</f>
        <v>0</v>
      </c>
      <c r="R240" s="167">
        <f>IRAG!G237</f>
        <v>0</v>
      </c>
      <c r="S240" s="167" t="e">
        <f>IRAG!G237/IRAG!F237</f>
        <v>#DIV/0!</v>
      </c>
      <c r="T240" s="167">
        <f>IRAG!K237</f>
        <v>0</v>
      </c>
      <c r="U240" s="214" t="e">
        <f>IRAG!K237/IRAG!F237</f>
        <v>#DIV/0!</v>
      </c>
      <c r="V240" s="167">
        <f>IRAG!H237</f>
        <v>0</v>
      </c>
      <c r="W240" s="167" t="e">
        <f>IRAG!H237/IRAG!F237</f>
        <v>#DIV/0!</v>
      </c>
      <c r="X240" s="192">
        <f>ETI!E237</f>
        <v>0</v>
      </c>
      <c r="Y240" s="192">
        <f>ETI!D237</f>
        <v>0</v>
      </c>
      <c r="Z240" s="214" t="e">
        <f t="shared" si="4"/>
        <v>#DIV/0!</v>
      </c>
      <c r="AA240" s="191" t="e">
        <f>ETI!E237/ETI!F237</f>
        <v>#DIV/0!</v>
      </c>
      <c r="AB240" s="192">
        <f>ETI!E237</f>
        <v>0</v>
      </c>
      <c r="AC240" s="191" t="e">
        <f>ETI!G237/ETI!E237</f>
        <v>#DIV/0!</v>
      </c>
      <c r="AD240" s="192">
        <f>ETI!K237 + ETI!L237</f>
        <v>0</v>
      </c>
      <c r="AE240" s="191" t="e">
        <f>(AD240)/ETI!F237</f>
        <v>#DIV/0!</v>
      </c>
      <c r="AI240" s="181">
        <f>ETI!E237</f>
        <v>0</v>
      </c>
      <c r="AJ240" s="86" t="e">
        <f>ETI!H237/ETI!E237</f>
        <v>#DIV/0!</v>
      </c>
    </row>
    <row r="241" spans="2:36">
      <c r="B241" s="238">
        <f>IRAG!$BZ238</f>
        <v>0</v>
      </c>
      <c r="C241" s="212"/>
      <c r="D241" s="85">
        <f>IRAG!E238</f>
        <v>0</v>
      </c>
      <c r="E241" s="238">
        <f>IRAG!$BZ238</f>
        <v>0</v>
      </c>
      <c r="F241" s="213"/>
      <c r="G241" s="191" t="e">
        <f>IRAG!E238/IRAG!D238</f>
        <v>#DIV/0!</v>
      </c>
      <c r="H241" s="238">
        <f>IRAG!$BZ238</f>
        <v>0</v>
      </c>
      <c r="I241" s="167">
        <f>IRAG!Q238</f>
        <v>0</v>
      </c>
      <c r="J241" s="167">
        <f>IRAG!R238</f>
        <v>0</v>
      </c>
      <c r="K241" s="239" t="e">
        <f>IRAG!R238/IRAG!Q238</f>
        <v>#DIV/0!</v>
      </c>
      <c r="Q241" s="238">
        <f>IRAG!$BZ238</f>
        <v>0</v>
      </c>
      <c r="R241" s="167">
        <f>IRAG!G238</f>
        <v>0</v>
      </c>
      <c r="S241" s="167" t="e">
        <f>IRAG!G238/IRAG!F238</f>
        <v>#DIV/0!</v>
      </c>
      <c r="T241" s="167">
        <f>IRAG!K238</f>
        <v>0</v>
      </c>
      <c r="U241" s="214" t="e">
        <f>IRAG!K238/IRAG!F238</f>
        <v>#DIV/0!</v>
      </c>
      <c r="V241" s="167">
        <f>IRAG!H238</f>
        <v>0</v>
      </c>
      <c r="W241" s="167" t="e">
        <f>IRAG!H238/IRAG!F238</f>
        <v>#DIV/0!</v>
      </c>
      <c r="X241" s="192">
        <f>ETI!E238</f>
        <v>0</v>
      </c>
      <c r="Y241" s="192">
        <f>ETI!D238</f>
        <v>0</v>
      </c>
      <c r="Z241" s="214" t="e">
        <f t="shared" si="4"/>
        <v>#DIV/0!</v>
      </c>
      <c r="AA241" s="191" t="e">
        <f>ETI!E238/ETI!F238</f>
        <v>#DIV/0!</v>
      </c>
      <c r="AB241" s="192">
        <f>ETI!E238</f>
        <v>0</v>
      </c>
      <c r="AC241" s="191" t="e">
        <f>ETI!G238/ETI!E238</f>
        <v>#DIV/0!</v>
      </c>
      <c r="AD241" s="192">
        <f>ETI!K238 + ETI!L238</f>
        <v>0</v>
      </c>
      <c r="AE241" s="191" t="e">
        <f>(AD241)/ETI!F238</f>
        <v>#DIV/0!</v>
      </c>
      <c r="AI241" s="181">
        <f>ETI!E238</f>
        <v>0</v>
      </c>
      <c r="AJ241" s="86" t="e">
        <f>ETI!H238/ETI!E238</f>
        <v>#DIV/0!</v>
      </c>
    </row>
    <row r="242" spans="2:36">
      <c r="B242" s="238">
        <f>IRAG!$BZ239</f>
        <v>0</v>
      </c>
      <c r="C242" s="212"/>
      <c r="D242" s="85">
        <f>IRAG!E239</f>
        <v>0</v>
      </c>
      <c r="E242" s="238">
        <f>IRAG!$BZ239</f>
        <v>0</v>
      </c>
      <c r="F242" s="213"/>
      <c r="G242" s="191" t="e">
        <f>IRAG!E239/IRAG!D239</f>
        <v>#DIV/0!</v>
      </c>
      <c r="H242" s="238">
        <f>IRAG!$BZ239</f>
        <v>0</v>
      </c>
      <c r="I242" s="167">
        <f>IRAG!Q239</f>
        <v>0</v>
      </c>
      <c r="J242" s="167">
        <f>IRAG!R239</f>
        <v>0</v>
      </c>
      <c r="K242" s="239" t="e">
        <f>IRAG!R239/IRAG!Q239</f>
        <v>#DIV/0!</v>
      </c>
      <c r="Q242" s="238">
        <f>IRAG!$BZ239</f>
        <v>0</v>
      </c>
      <c r="R242" s="167">
        <f>IRAG!G239</f>
        <v>0</v>
      </c>
      <c r="S242" s="167" t="e">
        <f>IRAG!G239/IRAG!F239</f>
        <v>#DIV/0!</v>
      </c>
      <c r="T242" s="167">
        <f>IRAG!K239</f>
        <v>0</v>
      </c>
      <c r="U242" s="214" t="e">
        <f>IRAG!K239/IRAG!F239</f>
        <v>#DIV/0!</v>
      </c>
      <c r="V242" s="167">
        <f>IRAG!H239</f>
        <v>0</v>
      </c>
      <c r="W242" s="167" t="e">
        <f>IRAG!H239/IRAG!F239</f>
        <v>#DIV/0!</v>
      </c>
      <c r="X242" s="192">
        <f>ETI!E239</f>
        <v>0</v>
      </c>
      <c r="Y242" s="192">
        <f>ETI!D239</f>
        <v>0</v>
      </c>
      <c r="Z242" s="214" t="e">
        <f t="shared" si="4"/>
        <v>#DIV/0!</v>
      </c>
      <c r="AA242" s="191" t="e">
        <f>ETI!E239/ETI!F239</f>
        <v>#DIV/0!</v>
      </c>
      <c r="AB242" s="192">
        <f>ETI!E239</f>
        <v>0</v>
      </c>
      <c r="AC242" s="191" t="e">
        <f>ETI!G239/ETI!E239</f>
        <v>#DIV/0!</v>
      </c>
      <c r="AD242" s="192">
        <f>ETI!K239 + ETI!L239</f>
        <v>0</v>
      </c>
      <c r="AE242" s="191" t="e">
        <f>(AD242)/ETI!F239</f>
        <v>#DIV/0!</v>
      </c>
      <c r="AI242" s="181">
        <f>ETI!E239</f>
        <v>0</v>
      </c>
      <c r="AJ242" s="86" t="e">
        <f>ETI!H239/ETI!E239</f>
        <v>#DIV/0!</v>
      </c>
    </row>
    <row r="243" spans="2:36">
      <c r="B243" s="238">
        <f>IRAG!$BZ240</f>
        <v>0</v>
      </c>
      <c r="C243" s="212"/>
      <c r="D243" s="85">
        <f>IRAG!E240</f>
        <v>0</v>
      </c>
      <c r="E243" s="238">
        <f>IRAG!$BZ240</f>
        <v>0</v>
      </c>
      <c r="F243" s="213"/>
      <c r="G243" s="191" t="e">
        <f>IRAG!E240/IRAG!D240</f>
        <v>#DIV/0!</v>
      </c>
      <c r="H243" s="238">
        <f>IRAG!$BZ240</f>
        <v>0</v>
      </c>
      <c r="I243" s="167">
        <f>IRAG!Q240</f>
        <v>0</v>
      </c>
      <c r="J243" s="167">
        <f>IRAG!R240</f>
        <v>0</v>
      </c>
      <c r="K243" s="239" t="e">
        <f>IRAG!R240/IRAG!Q240</f>
        <v>#DIV/0!</v>
      </c>
      <c r="Q243" s="238">
        <f>IRAG!$BZ240</f>
        <v>0</v>
      </c>
      <c r="R243" s="167">
        <f>IRAG!G240</f>
        <v>0</v>
      </c>
      <c r="S243" s="167" t="e">
        <f>IRAG!G240/IRAG!F240</f>
        <v>#DIV/0!</v>
      </c>
      <c r="T243" s="167">
        <f>IRAG!K240</f>
        <v>0</v>
      </c>
      <c r="U243" s="214" t="e">
        <f>IRAG!K240/IRAG!F240</f>
        <v>#DIV/0!</v>
      </c>
      <c r="V243" s="167">
        <f>IRAG!H240</f>
        <v>0</v>
      </c>
      <c r="W243" s="167" t="e">
        <f>IRAG!H240/IRAG!F240</f>
        <v>#DIV/0!</v>
      </c>
      <c r="X243" s="192">
        <f>ETI!E240</f>
        <v>0</v>
      </c>
      <c r="Y243" s="192">
        <f>ETI!D240</f>
        <v>0</v>
      </c>
      <c r="Z243" s="214" t="e">
        <f t="shared" si="4"/>
        <v>#DIV/0!</v>
      </c>
      <c r="AA243" s="191" t="e">
        <f>ETI!E240/ETI!F240</f>
        <v>#DIV/0!</v>
      </c>
      <c r="AB243" s="192">
        <f>ETI!E240</f>
        <v>0</v>
      </c>
      <c r="AC243" s="191" t="e">
        <f>ETI!G240/ETI!E240</f>
        <v>#DIV/0!</v>
      </c>
      <c r="AD243" s="192">
        <f>ETI!K240 + ETI!L240</f>
        <v>0</v>
      </c>
      <c r="AE243" s="191" t="e">
        <f>(AD243)/ETI!F240</f>
        <v>#DIV/0!</v>
      </c>
      <c r="AI243" s="181">
        <f>ETI!E240</f>
        <v>0</v>
      </c>
      <c r="AJ243" s="86" t="e">
        <f>ETI!H240/ETI!E240</f>
        <v>#DIV/0!</v>
      </c>
    </row>
    <row r="244" spans="2:36">
      <c r="B244" s="238">
        <f>IRAG!$BZ241</f>
        <v>0</v>
      </c>
      <c r="C244" s="212"/>
      <c r="D244" s="85">
        <f>IRAG!E241</f>
        <v>0</v>
      </c>
      <c r="E244" s="238">
        <f>IRAG!$BZ241</f>
        <v>0</v>
      </c>
      <c r="F244" s="213"/>
      <c r="G244" s="191" t="e">
        <f>IRAG!E241/IRAG!D241</f>
        <v>#DIV/0!</v>
      </c>
      <c r="H244" s="238">
        <f>IRAG!$BZ241</f>
        <v>0</v>
      </c>
      <c r="I244" s="167">
        <f>IRAG!Q241</f>
        <v>0</v>
      </c>
      <c r="J244" s="167">
        <f>IRAG!R241</f>
        <v>0</v>
      </c>
      <c r="K244" s="239" t="e">
        <f>IRAG!R241/IRAG!Q241</f>
        <v>#DIV/0!</v>
      </c>
      <c r="Q244" s="238">
        <f>IRAG!$BZ241</f>
        <v>0</v>
      </c>
      <c r="R244" s="167">
        <f>IRAG!G241</f>
        <v>0</v>
      </c>
      <c r="S244" s="167" t="e">
        <f>IRAG!G241/IRAG!F241</f>
        <v>#DIV/0!</v>
      </c>
      <c r="T244" s="167">
        <f>IRAG!K241</f>
        <v>0</v>
      </c>
      <c r="U244" s="214" t="e">
        <f>IRAG!K241/IRAG!F241</f>
        <v>#DIV/0!</v>
      </c>
      <c r="V244" s="167">
        <f>IRAG!H241</f>
        <v>0</v>
      </c>
      <c r="W244" s="167" t="e">
        <f>IRAG!H241/IRAG!F241</f>
        <v>#DIV/0!</v>
      </c>
      <c r="X244" s="192">
        <f>ETI!E241</f>
        <v>0</v>
      </c>
      <c r="Y244" s="192">
        <f>ETI!D241</f>
        <v>0</v>
      </c>
      <c r="Z244" s="214" t="e">
        <f t="shared" si="4"/>
        <v>#DIV/0!</v>
      </c>
      <c r="AA244" s="191" t="e">
        <f>ETI!E241/ETI!F241</f>
        <v>#DIV/0!</v>
      </c>
      <c r="AB244" s="192">
        <f>ETI!E241</f>
        <v>0</v>
      </c>
      <c r="AC244" s="191" t="e">
        <f>ETI!G241/ETI!E241</f>
        <v>#DIV/0!</v>
      </c>
      <c r="AD244" s="192">
        <f>ETI!K241 + ETI!L241</f>
        <v>0</v>
      </c>
      <c r="AE244" s="191" t="e">
        <f>(AD244)/ETI!F241</f>
        <v>#DIV/0!</v>
      </c>
      <c r="AI244" s="181">
        <f>ETI!E241</f>
        <v>0</v>
      </c>
      <c r="AJ244" s="86" t="e">
        <f>ETI!H241/ETI!E241</f>
        <v>#DIV/0!</v>
      </c>
    </row>
    <row r="245" spans="2:36">
      <c r="B245" s="238">
        <f>IRAG!$BZ242</f>
        <v>0</v>
      </c>
      <c r="C245" s="212"/>
      <c r="D245" s="85">
        <f>IRAG!E242</f>
        <v>0</v>
      </c>
      <c r="E245" s="238">
        <f>IRAG!$BZ242</f>
        <v>0</v>
      </c>
      <c r="F245" s="213"/>
      <c r="G245" s="191" t="e">
        <f>IRAG!E242/IRAG!D242</f>
        <v>#DIV/0!</v>
      </c>
      <c r="H245" s="238">
        <f>IRAG!$BZ242</f>
        <v>0</v>
      </c>
      <c r="I245" s="167">
        <f>IRAG!Q242</f>
        <v>0</v>
      </c>
      <c r="J245" s="167">
        <f>IRAG!R242</f>
        <v>0</v>
      </c>
      <c r="K245" s="239" t="e">
        <f>IRAG!R242/IRAG!Q242</f>
        <v>#DIV/0!</v>
      </c>
      <c r="Q245" s="238">
        <f>IRAG!$BZ242</f>
        <v>0</v>
      </c>
      <c r="R245" s="167">
        <f>IRAG!G242</f>
        <v>0</v>
      </c>
      <c r="S245" s="167" t="e">
        <f>IRAG!G242/IRAG!F242</f>
        <v>#DIV/0!</v>
      </c>
      <c r="T245" s="167">
        <f>IRAG!K242</f>
        <v>0</v>
      </c>
      <c r="U245" s="214" t="e">
        <f>IRAG!K242/IRAG!F242</f>
        <v>#DIV/0!</v>
      </c>
      <c r="V245" s="167">
        <f>IRAG!H242</f>
        <v>0</v>
      </c>
      <c r="W245" s="167" t="e">
        <f>IRAG!H242/IRAG!F242</f>
        <v>#DIV/0!</v>
      </c>
      <c r="X245" s="192">
        <f>ETI!E242</f>
        <v>0</v>
      </c>
      <c r="Y245" s="192">
        <f>ETI!D242</f>
        <v>0</v>
      </c>
      <c r="Z245" s="214" t="e">
        <f t="shared" si="4"/>
        <v>#DIV/0!</v>
      </c>
      <c r="AA245" s="191" t="e">
        <f>ETI!E242/ETI!F242</f>
        <v>#DIV/0!</v>
      </c>
      <c r="AB245" s="192">
        <f>ETI!E242</f>
        <v>0</v>
      </c>
      <c r="AC245" s="191" t="e">
        <f>ETI!G242/ETI!E242</f>
        <v>#DIV/0!</v>
      </c>
      <c r="AD245" s="192">
        <f>ETI!K242 + ETI!L242</f>
        <v>0</v>
      </c>
      <c r="AE245" s="191" t="e">
        <f>(AD245)/ETI!F242</f>
        <v>#DIV/0!</v>
      </c>
      <c r="AI245" s="181">
        <f>ETI!E242</f>
        <v>0</v>
      </c>
      <c r="AJ245" s="86" t="e">
        <f>ETI!H242/ETI!E242</f>
        <v>#DIV/0!</v>
      </c>
    </row>
    <row r="246" spans="2:36">
      <c r="B246" s="238">
        <f>IRAG!$BZ243</f>
        <v>0</v>
      </c>
      <c r="C246" s="212"/>
      <c r="D246" s="85">
        <f>IRAG!E243</f>
        <v>0</v>
      </c>
      <c r="E246" s="238">
        <f>IRAG!$BZ243</f>
        <v>0</v>
      </c>
      <c r="F246" s="213"/>
      <c r="G246" s="191" t="e">
        <f>IRAG!E243/IRAG!D243</f>
        <v>#DIV/0!</v>
      </c>
      <c r="H246" s="238">
        <f>IRAG!$BZ243</f>
        <v>0</v>
      </c>
      <c r="I246" s="167">
        <f>IRAG!Q243</f>
        <v>0</v>
      </c>
      <c r="J246" s="167">
        <f>IRAG!R243</f>
        <v>0</v>
      </c>
      <c r="K246" s="239" t="e">
        <f>IRAG!R243/IRAG!Q243</f>
        <v>#DIV/0!</v>
      </c>
      <c r="Q246" s="238">
        <f>IRAG!$BZ243</f>
        <v>0</v>
      </c>
      <c r="R246" s="167">
        <f>IRAG!G243</f>
        <v>0</v>
      </c>
      <c r="S246" s="167" t="e">
        <f>IRAG!G243/IRAG!F243</f>
        <v>#DIV/0!</v>
      </c>
      <c r="T246" s="167">
        <f>IRAG!K243</f>
        <v>0</v>
      </c>
      <c r="U246" s="214" t="e">
        <f>IRAG!K243/IRAG!F243</f>
        <v>#DIV/0!</v>
      </c>
      <c r="V246" s="167">
        <f>IRAG!H243</f>
        <v>0</v>
      </c>
      <c r="W246" s="167" t="e">
        <f>IRAG!H243/IRAG!F243</f>
        <v>#DIV/0!</v>
      </c>
      <c r="X246" s="192">
        <f>ETI!E243</f>
        <v>0</v>
      </c>
      <c r="Y246" s="192">
        <f>ETI!D243</f>
        <v>0</v>
      </c>
      <c r="Z246" s="214" t="e">
        <f t="shared" si="4"/>
        <v>#DIV/0!</v>
      </c>
      <c r="AA246" s="191" t="e">
        <f>ETI!E243/ETI!F243</f>
        <v>#DIV/0!</v>
      </c>
      <c r="AB246" s="192">
        <f>ETI!E243</f>
        <v>0</v>
      </c>
      <c r="AC246" s="191" t="e">
        <f>ETI!G243/ETI!E243</f>
        <v>#DIV/0!</v>
      </c>
      <c r="AD246" s="192">
        <f>ETI!K243 + ETI!L243</f>
        <v>0</v>
      </c>
      <c r="AE246" s="191" t="e">
        <f>(AD246)/ETI!F243</f>
        <v>#DIV/0!</v>
      </c>
      <c r="AI246" s="181">
        <f>ETI!E243</f>
        <v>0</v>
      </c>
      <c r="AJ246" s="86" t="e">
        <f>ETI!H243/ETI!E243</f>
        <v>#DIV/0!</v>
      </c>
    </row>
    <row r="247" spans="2:36">
      <c r="B247" s="238">
        <f>IRAG!$BZ244</f>
        <v>0</v>
      </c>
      <c r="C247" s="212"/>
      <c r="D247" s="85">
        <f>IRAG!E244</f>
        <v>0</v>
      </c>
      <c r="E247" s="238">
        <f>IRAG!$BZ244</f>
        <v>0</v>
      </c>
      <c r="F247" s="213"/>
      <c r="G247" s="191" t="e">
        <f>IRAG!E244/IRAG!D244</f>
        <v>#DIV/0!</v>
      </c>
      <c r="H247" s="238">
        <f>IRAG!$BZ244</f>
        <v>0</v>
      </c>
      <c r="I247" s="167">
        <f>IRAG!Q244</f>
        <v>0</v>
      </c>
      <c r="J247" s="167">
        <f>IRAG!R244</f>
        <v>0</v>
      </c>
      <c r="K247" s="239" t="e">
        <f>IRAG!R244/IRAG!Q244</f>
        <v>#DIV/0!</v>
      </c>
      <c r="Q247" s="238">
        <f>IRAG!$BZ244</f>
        <v>0</v>
      </c>
      <c r="R247" s="167">
        <f>IRAG!G244</f>
        <v>0</v>
      </c>
      <c r="S247" s="167" t="e">
        <f>IRAG!G244/IRAG!F244</f>
        <v>#DIV/0!</v>
      </c>
      <c r="T247" s="167">
        <f>IRAG!K244</f>
        <v>0</v>
      </c>
      <c r="U247" s="214" t="e">
        <f>IRAG!K244/IRAG!F244</f>
        <v>#DIV/0!</v>
      </c>
      <c r="V247" s="167">
        <f>IRAG!H244</f>
        <v>0</v>
      </c>
      <c r="W247" s="167" t="e">
        <f>IRAG!H244/IRAG!F244</f>
        <v>#DIV/0!</v>
      </c>
      <c r="X247" s="192">
        <f>ETI!E244</f>
        <v>0</v>
      </c>
      <c r="Y247" s="192">
        <f>ETI!D244</f>
        <v>0</v>
      </c>
      <c r="Z247" s="214" t="e">
        <f t="shared" si="4"/>
        <v>#DIV/0!</v>
      </c>
      <c r="AA247" s="191" t="e">
        <f>ETI!E244/ETI!F244</f>
        <v>#DIV/0!</v>
      </c>
      <c r="AB247" s="192">
        <f>ETI!E244</f>
        <v>0</v>
      </c>
      <c r="AC247" s="191" t="e">
        <f>ETI!G244/ETI!E244</f>
        <v>#DIV/0!</v>
      </c>
      <c r="AD247" s="192">
        <f>ETI!K244 + ETI!L244</f>
        <v>0</v>
      </c>
      <c r="AE247" s="191" t="e">
        <f>(AD247)/ETI!F244</f>
        <v>#DIV/0!</v>
      </c>
      <c r="AI247" s="181">
        <f>ETI!E244</f>
        <v>0</v>
      </c>
      <c r="AJ247" s="86" t="e">
        <f>ETI!H244/ETI!E244</f>
        <v>#DIV/0!</v>
      </c>
    </row>
    <row r="248" spans="2:36">
      <c r="B248" s="238">
        <f>IRAG!$BZ245</f>
        <v>0</v>
      </c>
      <c r="C248" s="212"/>
      <c r="D248" s="85">
        <f>IRAG!E245</f>
        <v>0</v>
      </c>
      <c r="E248" s="238">
        <f>IRAG!$BZ245</f>
        <v>0</v>
      </c>
      <c r="F248" s="213"/>
      <c r="G248" s="191" t="e">
        <f>IRAG!E245/IRAG!D245</f>
        <v>#DIV/0!</v>
      </c>
      <c r="H248" s="238">
        <f>IRAG!$BZ245</f>
        <v>0</v>
      </c>
      <c r="I248" s="167">
        <f>IRAG!Q245</f>
        <v>0</v>
      </c>
      <c r="J248" s="167">
        <f>IRAG!R245</f>
        <v>0</v>
      </c>
      <c r="K248" s="239" t="e">
        <f>IRAG!R245/IRAG!Q245</f>
        <v>#DIV/0!</v>
      </c>
      <c r="Q248" s="238">
        <f>IRAG!$BZ245</f>
        <v>0</v>
      </c>
      <c r="R248" s="167">
        <f>IRAG!G245</f>
        <v>0</v>
      </c>
      <c r="S248" s="167" t="e">
        <f>IRAG!G245/IRAG!F245</f>
        <v>#DIV/0!</v>
      </c>
      <c r="T248" s="167">
        <f>IRAG!K245</f>
        <v>0</v>
      </c>
      <c r="U248" s="214" t="e">
        <f>IRAG!K245/IRAG!F245</f>
        <v>#DIV/0!</v>
      </c>
      <c r="V248" s="167">
        <f>IRAG!H245</f>
        <v>0</v>
      </c>
      <c r="W248" s="167" t="e">
        <f>IRAG!H245/IRAG!F245</f>
        <v>#DIV/0!</v>
      </c>
      <c r="X248" s="192">
        <f>ETI!E245</f>
        <v>0</v>
      </c>
      <c r="Y248" s="192">
        <f>ETI!D245</f>
        <v>0</v>
      </c>
      <c r="Z248" s="214" t="e">
        <f t="shared" si="4"/>
        <v>#DIV/0!</v>
      </c>
      <c r="AA248" s="191" t="e">
        <f>ETI!E245/ETI!F245</f>
        <v>#DIV/0!</v>
      </c>
      <c r="AB248" s="192">
        <f>ETI!E245</f>
        <v>0</v>
      </c>
      <c r="AC248" s="191" t="e">
        <f>ETI!G245/ETI!E245</f>
        <v>#DIV/0!</v>
      </c>
      <c r="AD248" s="192">
        <f>ETI!K245 + ETI!L245</f>
        <v>0</v>
      </c>
      <c r="AE248" s="191" t="e">
        <f>(AD248)/ETI!F245</f>
        <v>#DIV/0!</v>
      </c>
      <c r="AI248" s="181">
        <f>ETI!E245</f>
        <v>0</v>
      </c>
      <c r="AJ248" s="86" t="e">
        <f>ETI!H245/ETI!E245</f>
        <v>#DIV/0!</v>
      </c>
    </row>
    <row r="249" spans="2:36">
      <c r="B249" s="238">
        <f>IRAG!$BZ246</f>
        <v>0</v>
      </c>
      <c r="C249" s="212"/>
      <c r="D249" s="85">
        <f>IRAG!E246</f>
        <v>0</v>
      </c>
      <c r="E249" s="238">
        <f>IRAG!$BZ246</f>
        <v>0</v>
      </c>
      <c r="F249" s="213"/>
      <c r="G249" s="191" t="e">
        <f>IRAG!E246/IRAG!D246</f>
        <v>#DIV/0!</v>
      </c>
      <c r="H249" s="238">
        <f>IRAG!$BZ246</f>
        <v>0</v>
      </c>
      <c r="I249" s="167">
        <f>IRAG!Q246</f>
        <v>0</v>
      </c>
      <c r="J249" s="167">
        <f>IRAG!R246</f>
        <v>0</v>
      </c>
      <c r="K249" s="239" t="e">
        <f>IRAG!R246/IRAG!Q246</f>
        <v>#DIV/0!</v>
      </c>
      <c r="Q249" s="238">
        <f>IRAG!$BZ246</f>
        <v>0</v>
      </c>
      <c r="R249" s="167">
        <f>IRAG!G246</f>
        <v>0</v>
      </c>
      <c r="S249" s="167" t="e">
        <f>IRAG!G246/IRAG!F246</f>
        <v>#DIV/0!</v>
      </c>
      <c r="T249" s="167">
        <f>IRAG!K246</f>
        <v>0</v>
      </c>
      <c r="U249" s="214" t="e">
        <f>IRAG!K246/IRAG!F246</f>
        <v>#DIV/0!</v>
      </c>
      <c r="V249" s="167">
        <f>IRAG!H246</f>
        <v>0</v>
      </c>
      <c r="W249" s="167" t="e">
        <f>IRAG!H246/IRAG!F246</f>
        <v>#DIV/0!</v>
      </c>
      <c r="X249" s="192">
        <f>ETI!E246</f>
        <v>0</v>
      </c>
      <c r="Y249" s="192">
        <f>ETI!D246</f>
        <v>0</v>
      </c>
      <c r="Z249" s="214" t="e">
        <f t="shared" si="4"/>
        <v>#DIV/0!</v>
      </c>
      <c r="AA249" s="191" t="e">
        <f>ETI!E246/ETI!F246</f>
        <v>#DIV/0!</v>
      </c>
      <c r="AB249" s="192">
        <f>ETI!E246</f>
        <v>0</v>
      </c>
      <c r="AC249" s="191" t="e">
        <f>ETI!G246/ETI!E246</f>
        <v>#DIV/0!</v>
      </c>
      <c r="AD249" s="192">
        <f>ETI!K246 + ETI!L246</f>
        <v>0</v>
      </c>
      <c r="AE249" s="191" t="e">
        <f>(AD249)/ETI!F246</f>
        <v>#DIV/0!</v>
      </c>
      <c r="AI249" s="181">
        <f>ETI!E246</f>
        <v>0</v>
      </c>
      <c r="AJ249" s="86" t="e">
        <f>ETI!H246/ETI!E246</f>
        <v>#DIV/0!</v>
      </c>
    </row>
    <row r="250" spans="2:36">
      <c r="B250" s="238">
        <f>IRAG!$BZ247</f>
        <v>0</v>
      </c>
      <c r="C250" s="212"/>
      <c r="D250" s="85">
        <f>IRAG!E247</f>
        <v>0</v>
      </c>
      <c r="E250" s="238">
        <f>IRAG!$BZ247</f>
        <v>0</v>
      </c>
      <c r="F250" s="213"/>
      <c r="G250" s="191" t="e">
        <f>IRAG!E247/IRAG!D247</f>
        <v>#DIV/0!</v>
      </c>
      <c r="H250" s="238">
        <f>IRAG!$BZ247</f>
        <v>0</v>
      </c>
      <c r="I250" s="167">
        <f>IRAG!Q247</f>
        <v>0</v>
      </c>
      <c r="J250" s="167">
        <f>IRAG!R247</f>
        <v>0</v>
      </c>
      <c r="K250" s="239" t="e">
        <f>IRAG!R247/IRAG!Q247</f>
        <v>#DIV/0!</v>
      </c>
      <c r="Q250" s="238">
        <f>IRAG!$BZ247</f>
        <v>0</v>
      </c>
      <c r="R250" s="167">
        <f>IRAG!G247</f>
        <v>0</v>
      </c>
      <c r="S250" s="167" t="e">
        <f>IRAG!G247/IRAG!F247</f>
        <v>#DIV/0!</v>
      </c>
      <c r="T250" s="167">
        <f>IRAG!K247</f>
        <v>0</v>
      </c>
      <c r="U250" s="214" t="e">
        <f>IRAG!K247/IRAG!F247</f>
        <v>#DIV/0!</v>
      </c>
      <c r="V250" s="167">
        <f>IRAG!H247</f>
        <v>0</v>
      </c>
      <c r="W250" s="167" t="e">
        <f>IRAG!H247/IRAG!F247</f>
        <v>#DIV/0!</v>
      </c>
      <c r="X250" s="192">
        <f>ETI!E247</f>
        <v>0</v>
      </c>
      <c r="Y250" s="192">
        <f>ETI!D247</f>
        <v>0</v>
      </c>
      <c r="Z250" s="214" t="e">
        <f t="shared" si="4"/>
        <v>#DIV/0!</v>
      </c>
      <c r="AA250" s="191" t="e">
        <f>ETI!E247/ETI!F247</f>
        <v>#DIV/0!</v>
      </c>
      <c r="AB250" s="192">
        <f>ETI!E247</f>
        <v>0</v>
      </c>
      <c r="AC250" s="191" t="e">
        <f>ETI!G247/ETI!E247</f>
        <v>#DIV/0!</v>
      </c>
      <c r="AD250" s="192">
        <f>ETI!K247 + ETI!L247</f>
        <v>0</v>
      </c>
      <c r="AE250" s="191" t="e">
        <f>(AD250)/ETI!F247</f>
        <v>#DIV/0!</v>
      </c>
      <c r="AI250" s="181">
        <f>ETI!E247</f>
        <v>0</v>
      </c>
      <c r="AJ250" s="86" t="e">
        <f>ETI!H247/ETI!E247</f>
        <v>#DIV/0!</v>
      </c>
    </row>
    <row r="251" spans="2:36">
      <c r="B251" s="238">
        <f>IRAG!$BZ248</f>
        <v>0</v>
      </c>
      <c r="C251" s="212"/>
      <c r="D251" s="85">
        <f>IRAG!E248</f>
        <v>0</v>
      </c>
      <c r="E251" s="238">
        <f>IRAG!$BZ248</f>
        <v>0</v>
      </c>
      <c r="F251" s="213"/>
      <c r="G251" s="191" t="e">
        <f>IRAG!E248/IRAG!D248</f>
        <v>#DIV/0!</v>
      </c>
      <c r="H251" s="238">
        <f>IRAG!$BZ248</f>
        <v>0</v>
      </c>
      <c r="I251" s="167">
        <f>IRAG!Q248</f>
        <v>0</v>
      </c>
      <c r="J251" s="167">
        <f>IRAG!R248</f>
        <v>0</v>
      </c>
      <c r="K251" s="239" t="e">
        <f>IRAG!R248/IRAG!Q248</f>
        <v>#DIV/0!</v>
      </c>
      <c r="Q251" s="238">
        <f>IRAG!$BZ248</f>
        <v>0</v>
      </c>
      <c r="R251" s="167">
        <f>IRAG!G248</f>
        <v>0</v>
      </c>
      <c r="S251" s="167" t="e">
        <f>IRAG!G248/IRAG!F248</f>
        <v>#DIV/0!</v>
      </c>
      <c r="T251" s="167">
        <f>IRAG!K248</f>
        <v>0</v>
      </c>
      <c r="U251" s="214" t="e">
        <f>IRAG!K248/IRAG!F248</f>
        <v>#DIV/0!</v>
      </c>
      <c r="V251" s="167">
        <f>IRAG!H248</f>
        <v>0</v>
      </c>
      <c r="W251" s="167" t="e">
        <f>IRAG!H248/IRAG!F248</f>
        <v>#DIV/0!</v>
      </c>
      <c r="X251" s="192">
        <f>ETI!E248</f>
        <v>0</v>
      </c>
      <c r="Y251" s="192">
        <f>ETI!D248</f>
        <v>0</v>
      </c>
      <c r="Z251" s="214" t="e">
        <f t="shared" si="4"/>
        <v>#DIV/0!</v>
      </c>
      <c r="AA251" s="191" t="e">
        <f>ETI!E248/ETI!F248</f>
        <v>#DIV/0!</v>
      </c>
      <c r="AB251" s="192">
        <f>ETI!E248</f>
        <v>0</v>
      </c>
      <c r="AC251" s="191" t="e">
        <f>ETI!G248/ETI!E248</f>
        <v>#DIV/0!</v>
      </c>
      <c r="AD251" s="192">
        <f>ETI!K248 + ETI!L248</f>
        <v>0</v>
      </c>
      <c r="AE251" s="191" t="e">
        <f>(AD251)/ETI!F248</f>
        <v>#DIV/0!</v>
      </c>
      <c r="AI251" s="181">
        <f>ETI!E248</f>
        <v>0</v>
      </c>
      <c r="AJ251" s="86" t="e">
        <f>ETI!H248/ETI!E248</f>
        <v>#DIV/0!</v>
      </c>
    </row>
    <row r="252" spans="2:36">
      <c r="B252" s="238">
        <f>IRAG!$BZ249</f>
        <v>0</v>
      </c>
      <c r="C252" s="212"/>
      <c r="D252" s="85">
        <f>IRAG!E249</f>
        <v>0</v>
      </c>
      <c r="E252" s="238">
        <f>IRAG!$BZ249</f>
        <v>0</v>
      </c>
      <c r="F252" s="213"/>
      <c r="G252" s="191" t="e">
        <f>IRAG!E249/IRAG!D249</f>
        <v>#DIV/0!</v>
      </c>
      <c r="H252" s="238">
        <f>IRAG!$BZ249</f>
        <v>0</v>
      </c>
      <c r="I252" s="167">
        <f>IRAG!Q249</f>
        <v>0</v>
      </c>
      <c r="J252" s="167">
        <f>IRAG!R249</f>
        <v>0</v>
      </c>
      <c r="K252" s="239" t="e">
        <f>IRAG!R249/IRAG!Q249</f>
        <v>#DIV/0!</v>
      </c>
      <c r="Q252" s="238">
        <f>IRAG!$BZ249</f>
        <v>0</v>
      </c>
      <c r="R252" s="167">
        <f>IRAG!G249</f>
        <v>0</v>
      </c>
      <c r="S252" s="167" t="e">
        <f>IRAG!G249/IRAG!F249</f>
        <v>#DIV/0!</v>
      </c>
      <c r="T252" s="167">
        <f>IRAG!K249</f>
        <v>0</v>
      </c>
      <c r="U252" s="214" t="e">
        <f>IRAG!K249/IRAG!F249</f>
        <v>#DIV/0!</v>
      </c>
      <c r="V252" s="167">
        <f>IRAG!H249</f>
        <v>0</v>
      </c>
      <c r="W252" s="167" t="e">
        <f>IRAG!H249/IRAG!F249</f>
        <v>#DIV/0!</v>
      </c>
      <c r="X252" s="192">
        <f>ETI!E249</f>
        <v>0</v>
      </c>
      <c r="Y252" s="192">
        <f>ETI!D249</f>
        <v>0</v>
      </c>
      <c r="Z252" s="214" t="e">
        <f t="shared" si="4"/>
        <v>#DIV/0!</v>
      </c>
      <c r="AA252" s="191" t="e">
        <f>ETI!E249/ETI!F249</f>
        <v>#DIV/0!</v>
      </c>
      <c r="AB252" s="192">
        <f>ETI!E249</f>
        <v>0</v>
      </c>
      <c r="AC252" s="191" t="e">
        <f>ETI!G249/ETI!E249</f>
        <v>#DIV/0!</v>
      </c>
      <c r="AD252" s="192">
        <f>ETI!K249 + ETI!L249</f>
        <v>0</v>
      </c>
      <c r="AE252" s="191" t="e">
        <f>(AD252)/ETI!F249</f>
        <v>#DIV/0!</v>
      </c>
      <c r="AI252" s="181">
        <f>ETI!E249</f>
        <v>0</v>
      </c>
      <c r="AJ252" s="86" t="e">
        <f>ETI!H249/ETI!E249</f>
        <v>#DIV/0!</v>
      </c>
    </row>
    <row r="253" spans="2:36">
      <c r="B253" s="238">
        <f>IRAG!$BZ250</f>
        <v>0</v>
      </c>
      <c r="C253" s="212"/>
      <c r="D253" s="85">
        <f>IRAG!E250</f>
        <v>0</v>
      </c>
      <c r="E253" s="238">
        <f>IRAG!$BZ250</f>
        <v>0</v>
      </c>
      <c r="F253" s="213"/>
      <c r="G253" s="191" t="e">
        <f>IRAG!E250/IRAG!D250</f>
        <v>#DIV/0!</v>
      </c>
      <c r="H253" s="238">
        <f>IRAG!$BZ250</f>
        <v>0</v>
      </c>
      <c r="I253" s="167">
        <f>IRAG!Q250</f>
        <v>0</v>
      </c>
      <c r="J253" s="167">
        <f>IRAG!R250</f>
        <v>0</v>
      </c>
      <c r="K253" s="239" t="e">
        <f>IRAG!R250/IRAG!Q250</f>
        <v>#DIV/0!</v>
      </c>
      <c r="Q253" s="238">
        <f>IRAG!$BZ250</f>
        <v>0</v>
      </c>
      <c r="R253" s="167">
        <f>IRAG!G250</f>
        <v>0</v>
      </c>
      <c r="S253" s="167" t="e">
        <f>IRAG!G250/IRAG!F250</f>
        <v>#DIV/0!</v>
      </c>
      <c r="T253" s="167">
        <f>IRAG!K250</f>
        <v>0</v>
      </c>
      <c r="U253" s="214" t="e">
        <f>IRAG!K250/IRAG!F250</f>
        <v>#DIV/0!</v>
      </c>
      <c r="V253" s="167">
        <f>IRAG!H250</f>
        <v>0</v>
      </c>
      <c r="W253" s="167" t="e">
        <f>IRAG!H250/IRAG!F250</f>
        <v>#DIV/0!</v>
      </c>
      <c r="X253" s="192">
        <f>ETI!E250</f>
        <v>0</v>
      </c>
      <c r="Y253" s="192">
        <f>ETI!D250</f>
        <v>0</v>
      </c>
      <c r="Z253" s="214" t="e">
        <f t="shared" si="4"/>
        <v>#DIV/0!</v>
      </c>
      <c r="AA253" s="191" t="e">
        <f>ETI!E250/ETI!F250</f>
        <v>#DIV/0!</v>
      </c>
      <c r="AB253" s="192">
        <f>ETI!E250</f>
        <v>0</v>
      </c>
      <c r="AC253" s="191" t="e">
        <f>ETI!G250/ETI!E250</f>
        <v>#DIV/0!</v>
      </c>
      <c r="AD253" s="192">
        <f>ETI!K250 + ETI!L250</f>
        <v>0</v>
      </c>
      <c r="AE253" s="191" t="e">
        <f>(AD253)/ETI!F250</f>
        <v>#DIV/0!</v>
      </c>
      <c r="AI253" s="181">
        <f>ETI!E250</f>
        <v>0</v>
      </c>
      <c r="AJ253" s="86" t="e">
        <f>ETI!H250/ETI!E250</f>
        <v>#DIV/0!</v>
      </c>
    </row>
    <row r="254" spans="2:36">
      <c r="B254" s="238">
        <f>IRAG!$BZ251</f>
        <v>0</v>
      </c>
      <c r="C254" s="212"/>
      <c r="D254" s="85">
        <f>IRAG!E251</f>
        <v>0</v>
      </c>
      <c r="E254" s="238">
        <f>IRAG!$BZ251</f>
        <v>0</v>
      </c>
      <c r="F254" s="213"/>
      <c r="G254" s="191" t="e">
        <f>IRAG!E251/IRAG!D251</f>
        <v>#DIV/0!</v>
      </c>
      <c r="H254" s="238">
        <f>IRAG!$BZ251</f>
        <v>0</v>
      </c>
      <c r="I254" s="167">
        <f>IRAG!Q251</f>
        <v>0</v>
      </c>
      <c r="J254" s="167">
        <f>IRAG!R251</f>
        <v>0</v>
      </c>
      <c r="K254" s="239" t="e">
        <f>IRAG!R251/IRAG!Q251</f>
        <v>#DIV/0!</v>
      </c>
      <c r="Q254" s="238">
        <f>IRAG!$BZ251</f>
        <v>0</v>
      </c>
      <c r="R254" s="167">
        <f>IRAG!G251</f>
        <v>0</v>
      </c>
      <c r="S254" s="167" t="e">
        <f>IRAG!G251/IRAG!F251</f>
        <v>#DIV/0!</v>
      </c>
      <c r="T254" s="167">
        <f>IRAG!K251</f>
        <v>0</v>
      </c>
      <c r="U254" s="214" t="e">
        <f>IRAG!K251/IRAG!F251</f>
        <v>#DIV/0!</v>
      </c>
      <c r="V254" s="167">
        <f>IRAG!H251</f>
        <v>0</v>
      </c>
      <c r="W254" s="167" t="e">
        <f>IRAG!H251/IRAG!F251</f>
        <v>#DIV/0!</v>
      </c>
      <c r="X254" s="192">
        <f>ETI!E251</f>
        <v>0</v>
      </c>
      <c r="Y254" s="192">
        <f>ETI!D251</f>
        <v>0</v>
      </c>
      <c r="Z254" s="214" t="e">
        <f t="shared" si="4"/>
        <v>#DIV/0!</v>
      </c>
      <c r="AA254" s="191" t="e">
        <f>ETI!E251/ETI!F251</f>
        <v>#DIV/0!</v>
      </c>
      <c r="AB254" s="192">
        <f>ETI!E251</f>
        <v>0</v>
      </c>
      <c r="AC254" s="191" t="e">
        <f>ETI!G251/ETI!E251</f>
        <v>#DIV/0!</v>
      </c>
      <c r="AD254" s="192">
        <f>ETI!K251 + ETI!L251</f>
        <v>0</v>
      </c>
      <c r="AE254" s="191" t="e">
        <f>(AD254)/ETI!F251</f>
        <v>#DIV/0!</v>
      </c>
      <c r="AI254" s="181">
        <f>ETI!E251</f>
        <v>0</v>
      </c>
      <c r="AJ254" s="86" t="e">
        <f>ETI!H251/ETI!E251</f>
        <v>#DIV/0!</v>
      </c>
    </row>
    <row r="255" spans="2:36">
      <c r="B255" s="238">
        <f>IRAG!$BZ252</f>
        <v>0</v>
      </c>
      <c r="C255" s="212"/>
      <c r="D255" s="85">
        <f>IRAG!E252</f>
        <v>0</v>
      </c>
      <c r="E255" s="238">
        <f>IRAG!$BZ252</f>
        <v>0</v>
      </c>
      <c r="F255" s="213"/>
      <c r="G255" s="191" t="e">
        <f>IRAG!E252/IRAG!D252</f>
        <v>#DIV/0!</v>
      </c>
      <c r="H255" s="238">
        <f>IRAG!$BZ252</f>
        <v>0</v>
      </c>
      <c r="I255" s="167">
        <f>IRAG!Q252</f>
        <v>0</v>
      </c>
      <c r="J255" s="167">
        <f>IRAG!R252</f>
        <v>0</v>
      </c>
      <c r="K255" s="239" t="e">
        <f>IRAG!R252/IRAG!Q252</f>
        <v>#DIV/0!</v>
      </c>
      <c r="Q255" s="238">
        <f>IRAG!$BZ252</f>
        <v>0</v>
      </c>
      <c r="R255" s="167">
        <f>IRAG!G252</f>
        <v>0</v>
      </c>
      <c r="S255" s="167" t="e">
        <f>IRAG!G252/IRAG!F252</f>
        <v>#DIV/0!</v>
      </c>
      <c r="T255" s="167">
        <f>IRAG!K252</f>
        <v>0</v>
      </c>
      <c r="U255" s="214" t="e">
        <f>IRAG!K252/IRAG!F252</f>
        <v>#DIV/0!</v>
      </c>
      <c r="V255" s="167">
        <f>IRAG!H252</f>
        <v>0</v>
      </c>
      <c r="W255" s="167" t="e">
        <f>IRAG!H252/IRAG!F252</f>
        <v>#DIV/0!</v>
      </c>
      <c r="X255" s="192">
        <f>ETI!E252</f>
        <v>0</v>
      </c>
      <c r="Y255" s="192">
        <f>ETI!D252</f>
        <v>0</v>
      </c>
      <c r="Z255" s="214" t="e">
        <f t="shared" si="4"/>
        <v>#DIV/0!</v>
      </c>
      <c r="AA255" s="191" t="e">
        <f>ETI!E252/ETI!F252</f>
        <v>#DIV/0!</v>
      </c>
      <c r="AB255" s="192">
        <f>ETI!E252</f>
        <v>0</v>
      </c>
      <c r="AC255" s="191" t="e">
        <f>ETI!G252/ETI!E252</f>
        <v>#DIV/0!</v>
      </c>
      <c r="AD255" s="192">
        <f>ETI!K252 + ETI!L252</f>
        <v>0</v>
      </c>
      <c r="AE255" s="191" t="e">
        <f>(AD255)/ETI!F252</f>
        <v>#DIV/0!</v>
      </c>
      <c r="AI255" s="181">
        <f>ETI!E252</f>
        <v>0</v>
      </c>
      <c r="AJ255" s="86" t="e">
        <f>ETI!H252/ETI!E252</f>
        <v>#DIV/0!</v>
      </c>
    </row>
    <row r="256" spans="2:36">
      <c r="B256" s="238">
        <f>IRAG!$BZ253</f>
        <v>0</v>
      </c>
      <c r="C256" s="212"/>
      <c r="D256" s="85">
        <f>IRAG!E253</f>
        <v>0</v>
      </c>
      <c r="E256" s="238">
        <f>IRAG!$BZ253</f>
        <v>0</v>
      </c>
      <c r="F256" s="213"/>
      <c r="G256" s="191" t="e">
        <f>IRAG!E253/IRAG!D253</f>
        <v>#DIV/0!</v>
      </c>
      <c r="H256" s="238">
        <f>IRAG!$BZ253</f>
        <v>0</v>
      </c>
      <c r="I256" s="167">
        <f>IRAG!Q253</f>
        <v>0</v>
      </c>
      <c r="J256" s="167">
        <f>IRAG!R253</f>
        <v>0</v>
      </c>
      <c r="K256" s="239" t="e">
        <f>IRAG!R253/IRAG!Q253</f>
        <v>#DIV/0!</v>
      </c>
      <c r="Q256" s="238">
        <f>IRAG!$BZ253</f>
        <v>0</v>
      </c>
      <c r="R256" s="167">
        <f>IRAG!G253</f>
        <v>0</v>
      </c>
      <c r="S256" s="167" t="e">
        <f>IRAG!G253/IRAG!F253</f>
        <v>#DIV/0!</v>
      </c>
      <c r="T256" s="167">
        <f>IRAG!K253</f>
        <v>0</v>
      </c>
      <c r="U256" s="214" t="e">
        <f>IRAG!K253/IRAG!F253</f>
        <v>#DIV/0!</v>
      </c>
      <c r="V256" s="167">
        <f>IRAG!H253</f>
        <v>0</v>
      </c>
      <c r="W256" s="167" t="e">
        <f>IRAG!H253/IRAG!F253</f>
        <v>#DIV/0!</v>
      </c>
      <c r="X256" s="192">
        <f>ETI!E253</f>
        <v>0</v>
      </c>
      <c r="Y256" s="192">
        <f>ETI!D253</f>
        <v>0</v>
      </c>
      <c r="Z256" s="214" t="e">
        <f t="shared" si="4"/>
        <v>#DIV/0!</v>
      </c>
      <c r="AA256" s="191" t="e">
        <f>ETI!E253/ETI!F253</f>
        <v>#DIV/0!</v>
      </c>
      <c r="AB256" s="192">
        <f>ETI!E253</f>
        <v>0</v>
      </c>
      <c r="AC256" s="191" t="e">
        <f>ETI!G253/ETI!E253</f>
        <v>#DIV/0!</v>
      </c>
      <c r="AD256" s="192">
        <f>ETI!K253 + ETI!L253</f>
        <v>0</v>
      </c>
      <c r="AE256" s="191" t="e">
        <f>(AD256)/ETI!F253</f>
        <v>#DIV/0!</v>
      </c>
      <c r="AI256" s="181">
        <f>ETI!E253</f>
        <v>0</v>
      </c>
      <c r="AJ256" s="86" t="e">
        <f>ETI!H253/ETI!E253</f>
        <v>#DIV/0!</v>
      </c>
    </row>
    <row r="257" spans="1:36">
      <c r="B257" s="238">
        <f>IRAG!$BZ254</f>
        <v>0</v>
      </c>
      <c r="C257" s="212"/>
      <c r="D257" s="85">
        <f>IRAG!E254</f>
        <v>0</v>
      </c>
      <c r="E257" s="238">
        <f>IRAG!$BZ254</f>
        <v>0</v>
      </c>
      <c r="F257" s="213"/>
      <c r="G257" s="191" t="e">
        <f>IRAG!E254/IRAG!D254</f>
        <v>#DIV/0!</v>
      </c>
      <c r="H257" s="238">
        <f>IRAG!$BZ254</f>
        <v>0</v>
      </c>
      <c r="I257" s="167">
        <f>IRAG!Q254</f>
        <v>0</v>
      </c>
      <c r="J257" s="167">
        <f>IRAG!R254</f>
        <v>0</v>
      </c>
      <c r="K257" s="239" t="e">
        <f>IRAG!R254/IRAG!Q254</f>
        <v>#DIV/0!</v>
      </c>
      <c r="Q257" s="238">
        <f>IRAG!$BZ254</f>
        <v>0</v>
      </c>
      <c r="R257" s="167">
        <f>IRAG!G254</f>
        <v>0</v>
      </c>
      <c r="S257" s="167" t="e">
        <f>IRAG!G254/IRAG!F254</f>
        <v>#DIV/0!</v>
      </c>
      <c r="T257" s="167">
        <f>IRAG!K254</f>
        <v>0</v>
      </c>
      <c r="U257" s="214" t="e">
        <f>IRAG!K254/IRAG!F254</f>
        <v>#DIV/0!</v>
      </c>
      <c r="V257" s="167">
        <f>IRAG!H254</f>
        <v>0</v>
      </c>
      <c r="W257" s="167" t="e">
        <f>IRAG!H254/IRAG!F254</f>
        <v>#DIV/0!</v>
      </c>
      <c r="X257" s="192">
        <f>ETI!E254</f>
        <v>0</v>
      </c>
      <c r="Y257" s="192">
        <f>ETI!D254</f>
        <v>0</v>
      </c>
      <c r="Z257" s="214" t="e">
        <f t="shared" si="4"/>
        <v>#DIV/0!</v>
      </c>
      <c r="AA257" s="191" t="e">
        <f>ETI!E254/ETI!F254</f>
        <v>#DIV/0!</v>
      </c>
      <c r="AB257" s="192">
        <f>ETI!E254</f>
        <v>0</v>
      </c>
      <c r="AC257" s="191" t="e">
        <f>ETI!G254/ETI!E254</f>
        <v>#DIV/0!</v>
      </c>
      <c r="AD257" s="192">
        <f>ETI!K254 + ETI!L254</f>
        <v>0</v>
      </c>
      <c r="AE257" s="191" t="e">
        <f>(AD257)/ETI!F254</f>
        <v>#DIV/0!</v>
      </c>
      <c r="AI257" s="181">
        <f>ETI!E254</f>
        <v>0</v>
      </c>
      <c r="AJ257" s="86" t="e">
        <f>ETI!H254/ETI!E254</f>
        <v>#DIV/0!</v>
      </c>
    </row>
    <row r="258" spans="1:36">
      <c r="B258" s="238">
        <f>IRAG!$BZ255</f>
        <v>0</v>
      </c>
      <c r="C258" s="212"/>
      <c r="D258" s="85">
        <f>IRAG!E255</f>
        <v>0</v>
      </c>
      <c r="E258" s="238">
        <f>IRAG!$BZ255</f>
        <v>0</v>
      </c>
      <c r="F258" s="213"/>
      <c r="G258" s="191" t="e">
        <f>IRAG!E255/IRAG!D255</f>
        <v>#DIV/0!</v>
      </c>
      <c r="H258" s="238">
        <f>IRAG!$BZ255</f>
        <v>0</v>
      </c>
      <c r="I258" s="167">
        <f>IRAG!Q255</f>
        <v>0</v>
      </c>
      <c r="J258" s="167">
        <f>IRAG!R255</f>
        <v>0</v>
      </c>
      <c r="K258" s="239" t="e">
        <f>IRAG!R255/IRAG!Q255</f>
        <v>#DIV/0!</v>
      </c>
      <c r="Q258" s="238">
        <f>IRAG!$BZ255</f>
        <v>0</v>
      </c>
      <c r="R258" s="167">
        <f>IRAG!G255</f>
        <v>0</v>
      </c>
      <c r="S258" s="167" t="e">
        <f>IRAG!G255/IRAG!F255</f>
        <v>#DIV/0!</v>
      </c>
      <c r="T258" s="167">
        <f>IRAG!K255</f>
        <v>0</v>
      </c>
      <c r="U258" s="214" t="e">
        <f>IRAG!K255/IRAG!F255</f>
        <v>#DIV/0!</v>
      </c>
      <c r="V258" s="167">
        <f>IRAG!H255</f>
        <v>0</v>
      </c>
      <c r="W258" s="167" t="e">
        <f>IRAG!H255/IRAG!F255</f>
        <v>#DIV/0!</v>
      </c>
      <c r="X258" s="192">
        <f>ETI!E255</f>
        <v>0</v>
      </c>
      <c r="Y258" s="192">
        <f>ETI!D255</f>
        <v>0</v>
      </c>
      <c r="Z258" s="214" t="e">
        <f t="shared" si="4"/>
        <v>#DIV/0!</v>
      </c>
      <c r="AA258" s="191" t="e">
        <f>ETI!E255/ETI!F255</f>
        <v>#DIV/0!</v>
      </c>
      <c r="AB258" s="192">
        <f>ETI!E255</f>
        <v>0</v>
      </c>
      <c r="AC258" s="191" t="e">
        <f>ETI!G255/ETI!E255</f>
        <v>#DIV/0!</v>
      </c>
      <c r="AD258" s="192">
        <f>ETI!K255 + ETI!L255</f>
        <v>0</v>
      </c>
      <c r="AE258" s="191" t="e">
        <f>(AD258)/ETI!F255</f>
        <v>#DIV/0!</v>
      </c>
      <c r="AI258" s="181">
        <f>ETI!E255</f>
        <v>0</v>
      </c>
      <c r="AJ258" s="86" t="e">
        <f>ETI!H255/ETI!E255</f>
        <v>#DIV/0!</v>
      </c>
    </row>
    <row r="259" spans="1:36">
      <c r="B259" s="238">
        <f>IRAG!$BZ256</f>
        <v>0</v>
      </c>
      <c r="C259" s="212"/>
      <c r="D259" s="85">
        <f>IRAG!E256</f>
        <v>0</v>
      </c>
      <c r="E259" s="238">
        <f>IRAG!$BZ256</f>
        <v>0</v>
      </c>
      <c r="F259" s="213"/>
      <c r="G259" s="191" t="e">
        <f>IRAG!E256/IRAG!D256</f>
        <v>#DIV/0!</v>
      </c>
      <c r="H259" s="238">
        <f>IRAG!$BZ256</f>
        <v>0</v>
      </c>
      <c r="I259" s="167">
        <f>IRAG!Q256</f>
        <v>0</v>
      </c>
      <c r="J259" s="167">
        <f>IRAG!R256</f>
        <v>0</v>
      </c>
      <c r="K259" s="239" t="e">
        <f>IRAG!R256/IRAG!Q256</f>
        <v>#DIV/0!</v>
      </c>
      <c r="Q259" s="238">
        <f>IRAG!$BZ256</f>
        <v>0</v>
      </c>
      <c r="R259" s="167">
        <f>IRAG!G256</f>
        <v>0</v>
      </c>
      <c r="S259" s="167" t="e">
        <f>IRAG!G256/IRAG!F256</f>
        <v>#DIV/0!</v>
      </c>
      <c r="T259" s="167">
        <f>IRAG!K256</f>
        <v>0</v>
      </c>
      <c r="U259" s="214" t="e">
        <f>IRAG!K256/IRAG!F256</f>
        <v>#DIV/0!</v>
      </c>
      <c r="V259" s="167">
        <f>IRAG!H256</f>
        <v>0</v>
      </c>
      <c r="W259" s="167" t="e">
        <f>IRAG!H256/IRAG!F256</f>
        <v>#DIV/0!</v>
      </c>
      <c r="X259" s="192">
        <f>ETI!E256</f>
        <v>0</v>
      </c>
      <c r="Y259" s="192">
        <f>ETI!D256</f>
        <v>0</v>
      </c>
      <c r="Z259" s="214" t="e">
        <f t="shared" si="4"/>
        <v>#DIV/0!</v>
      </c>
      <c r="AA259" s="191" t="e">
        <f>ETI!E256/ETI!F256</f>
        <v>#DIV/0!</v>
      </c>
      <c r="AB259" s="192">
        <f>ETI!E256</f>
        <v>0</v>
      </c>
      <c r="AC259" s="191" t="e">
        <f>ETI!G256/ETI!E256</f>
        <v>#DIV/0!</v>
      </c>
      <c r="AD259" s="192">
        <f>ETI!K256 + ETI!L256</f>
        <v>0</v>
      </c>
      <c r="AE259" s="191" t="e">
        <f>(AD259)/ETI!F256</f>
        <v>#DIV/0!</v>
      </c>
      <c r="AI259" s="181">
        <f>ETI!E256</f>
        <v>0</v>
      </c>
      <c r="AJ259" s="86" t="e">
        <f>ETI!H256/ETI!E256</f>
        <v>#DIV/0!</v>
      </c>
    </row>
    <row r="260" spans="1:36">
      <c r="B260" s="238">
        <f>IRAG!$BZ257</f>
        <v>0</v>
      </c>
      <c r="C260" s="212"/>
      <c r="D260" s="85">
        <f>IRAG!E257</f>
        <v>0</v>
      </c>
      <c r="E260" s="238">
        <f>IRAG!$BZ257</f>
        <v>0</v>
      </c>
      <c r="F260" s="213"/>
      <c r="G260" s="191" t="e">
        <f>IRAG!E257/IRAG!D257</f>
        <v>#DIV/0!</v>
      </c>
      <c r="H260" s="238">
        <f>IRAG!$BZ257</f>
        <v>0</v>
      </c>
      <c r="I260" s="167">
        <f>IRAG!Q257</f>
        <v>0</v>
      </c>
      <c r="J260" s="167">
        <f>IRAG!R257</f>
        <v>0</v>
      </c>
      <c r="K260" s="239" t="e">
        <f>IRAG!R257/IRAG!Q257</f>
        <v>#DIV/0!</v>
      </c>
      <c r="Q260" s="238">
        <f>IRAG!$BZ257</f>
        <v>0</v>
      </c>
      <c r="R260" s="167">
        <f>IRAG!G257</f>
        <v>0</v>
      </c>
      <c r="S260" s="167" t="e">
        <f>IRAG!G257/IRAG!F257</f>
        <v>#DIV/0!</v>
      </c>
      <c r="T260" s="167">
        <f>IRAG!K257</f>
        <v>0</v>
      </c>
      <c r="U260" s="214" t="e">
        <f>IRAG!K257/IRAG!F257</f>
        <v>#DIV/0!</v>
      </c>
      <c r="V260" s="167">
        <f>IRAG!H257</f>
        <v>0</v>
      </c>
      <c r="W260" s="167" t="e">
        <f>IRAG!H257/IRAG!F257</f>
        <v>#DIV/0!</v>
      </c>
      <c r="X260" s="192">
        <f>ETI!E257</f>
        <v>0</v>
      </c>
      <c r="Y260" s="192">
        <f>ETI!D257</f>
        <v>0</v>
      </c>
      <c r="Z260" s="214" t="e">
        <f t="shared" si="4"/>
        <v>#DIV/0!</v>
      </c>
      <c r="AA260" s="191" t="e">
        <f>ETI!E257/ETI!F257</f>
        <v>#DIV/0!</v>
      </c>
      <c r="AB260" s="192">
        <f>ETI!E257</f>
        <v>0</v>
      </c>
      <c r="AC260" s="191" t="e">
        <f>ETI!G257/ETI!E257</f>
        <v>#DIV/0!</v>
      </c>
      <c r="AD260" s="192">
        <f>ETI!K257 + ETI!L257</f>
        <v>0</v>
      </c>
      <c r="AE260" s="191" t="e">
        <f>(AD260)/ETI!F257</f>
        <v>#DIV/0!</v>
      </c>
      <c r="AI260" s="181">
        <f>ETI!E257</f>
        <v>0</v>
      </c>
      <c r="AJ260" s="86" t="e">
        <f>ETI!H257/ETI!E257</f>
        <v>#DIV/0!</v>
      </c>
    </row>
    <row r="261" spans="1:36">
      <c r="B261" s="238">
        <f>IRAG!$BZ258</f>
        <v>0</v>
      </c>
      <c r="C261" s="212"/>
      <c r="D261" s="85">
        <f>IRAG!E258</f>
        <v>0</v>
      </c>
      <c r="E261" s="238">
        <f>IRAG!$BZ258</f>
        <v>0</v>
      </c>
      <c r="F261" s="213"/>
      <c r="G261" s="191" t="e">
        <f>IRAG!E258/IRAG!D258</f>
        <v>#DIV/0!</v>
      </c>
      <c r="H261" s="238">
        <f>IRAG!$BZ258</f>
        <v>0</v>
      </c>
      <c r="I261" s="167">
        <f>IRAG!Q258</f>
        <v>0</v>
      </c>
      <c r="J261" s="167">
        <f>IRAG!R258</f>
        <v>0</v>
      </c>
      <c r="K261" s="239" t="e">
        <f>IRAG!R258/IRAG!Q258</f>
        <v>#DIV/0!</v>
      </c>
      <c r="Q261" s="238">
        <f>IRAG!$BZ258</f>
        <v>0</v>
      </c>
      <c r="R261" s="167">
        <f>IRAG!G258</f>
        <v>0</v>
      </c>
      <c r="S261" s="167" t="e">
        <f>IRAG!G258/IRAG!F258</f>
        <v>#DIV/0!</v>
      </c>
      <c r="T261" s="167">
        <f>IRAG!K258</f>
        <v>0</v>
      </c>
      <c r="U261" s="214" t="e">
        <f>IRAG!K258/IRAG!F258</f>
        <v>#DIV/0!</v>
      </c>
      <c r="V261" s="167">
        <f>IRAG!H258</f>
        <v>0</v>
      </c>
      <c r="W261" s="167" t="e">
        <f>IRAG!H258/IRAG!F258</f>
        <v>#DIV/0!</v>
      </c>
      <c r="X261" s="192">
        <f>ETI!E258</f>
        <v>0</v>
      </c>
      <c r="Y261" s="192">
        <f>ETI!D258</f>
        <v>0</v>
      </c>
      <c r="Z261" s="214" t="e">
        <f t="shared" si="4"/>
        <v>#DIV/0!</v>
      </c>
      <c r="AA261" s="191" t="e">
        <f>ETI!E258/ETI!F258</f>
        <v>#DIV/0!</v>
      </c>
      <c r="AB261" s="192">
        <f>ETI!E258</f>
        <v>0</v>
      </c>
      <c r="AC261" s="191" t="e">
        <f>ETI!G258/ETI!E258</f>
        <v>#DIV/0!</v>
      </c>
      <c r="AD261" s="192">
        <f>ETI!K258 + ETI!L258</f>
        <v>0</v>
      </c>
      <c r="AE261" s="191" t="e">
        <f>(AD261)/ETI!F258</f>
        <v>#DIV/0!</v>
      </c>
      <c r="AI261" s="181">
        <f>ETI!E258</f>
        <v>0</v>
      </c>
      <c r="AJ261" s="86" t="e">
        <f>ETI!H258/ETI!E258</f>
        <v>#DIV/0!</v>
      </c>
    </row>
    <row r="262" spans="1:36">
      <c r="B262" s="238">
        <f>IRAG!$BZ259</f>
        <v>0</v>
      </c>
      <c r="C262" s="212"/>
      <c r="D262" s="85">
        <f>IRAG!E259</f>
        <v>0</v>
      </c>
      <c r="E262" s="238">
        <f>IRAG!$BZ259</f>
        <v>0</v>
      </c>
      <c r="F262" s="213"/>
      <c r="G262" s="191" t="e">
        <f>IRAG!E259/IRAG!D259</f>
        <v>#DIV/0!</v>
      </c>
      <c r="H262" s="238">
        <f>IRAG!$BZ259</f>
        <v>0</v>
      </c>
      <c r="I262" s="167">
        <f>IRAG!Q259</f>
        <v>0</v>
      </c>
      <c r="J262" s="167">
        <f>IRAG!R259</f>
        <v>0</v>
      </c>
      <c r="K262" s="239" t="e">
        <f>IRAG!R259/IRAG!Q259</f>
        <v>#DIV/0!</v>
      </c>
      <c r="Q262" s="238">
        <f>IRAG!$BZ259</f>
        <v>0</v>
      </c>
      <c r="R262" s="167">
        <f>IRAG!G259</f>
        <v>0</v>
      </c>
      <c r="S262" s="167" t="e">
        <f>IRAG!G259/IRAG!F259</f>
        <v>#DIV/0!</v>
      </c>
      <c r="T262" s="167">
        <f>IRAG!K259</f>
        <v>0</v>
      </c>
      <c r="U262" s="214" t="e">
        <f>IRAG!K259/IRAG!F259</f>
        <v>#DIV/0!</v>
      </c>
      <c r="V262" s="167">
        <f>IRAG!H259</f>
        <v>0</v>
      </c>
      <c r="W262" s="167" t="e">
        <f>IRAG!H259/IRAG!F259</f>
        <v>#DIV/0!</v>
      </c>
      <c r="X262" s="192">
        <f>ETI!E259</f>
        <v>0</v>
      </c>
      <c r="Y262" s="192">
        <f>ETI!D259</f>
        <v>0</v>
      </c>
      <c r="Z262" s="214" t="e">
        <f t="shared" si="4"/>
        <v>#DIV/0!</v>
      </c>
      <c r="AA262" s="191" t="e">
        <f>ETI!E259/ETI!F259</f>
        <v>#DIV/0!</v>
      </c>
      <c r="AB262" s="192">
        <f>ETI!E259</f>
        <v>0</v>
      </c>
      <c r="AC262" s="191" t="e">
        <f>ETI!G259/ETI!E259</f>
        <v>#DIV/0!</v>
      </c>
      <c r="AD262" s="192">
        <f>ETI!K259 + ETI!L259</f>
        <v>0</v>
      </c>
      <c r="AE262" s="191" t="e">
        <f>(AD262)/ETI!F259</f>
        <v>#DIV/0!</v>
      </c>
      <c r="AI262" s="181">
        <f>ETI!E259</f>
        <v>0</v>
      </c>
      <c r="AJ262" s="86" t="e">
        <f>ETI!H259/ETI!E259</f>
        <v>#DIV/0!</v>
      </c>
    </row>
    <row r="263" spans="1:36">
      <c r="B263" s="238">
        <f>IRAG!$BZ260</f>
        <v>0</v>
      </c>
      <c r="C263" s="212"/>
      <c r="D263" s="85">
        <f>IRAG!E260</f>
        <v>0</v>
      </c>
      <c r="E263" s="238">
        <f>IRAG!$BZ260</f>
        <v>0</v>
      </c>
      <c r="F263" s="213"/>
      <c r="G263" s="191" t="e">
        <f>IRAG!E260/IRAG!D260</f>
        <v>#DIV/0!</v>
      </c>
      <c r="H263" s="238">
        <f>IRAG!$BZ260</f>
        <v>0</v>
      </c>
      <c r="I263" s="167">
        <f>IRAG!Q260</f>
        <v>0</v>
      </c>
      <c r="J263" s="167">
        <f>IRAG!R260</f>
        <v>0</v>
      </c>
      <c r="K263" s="239" t="e">
        <f>IRAG!R260/IRAG!Q260</f>
        <v>#DIV/0!</v>
      </c>
      <c r="Q263" s="238">
        <f>IRAG!$BZ260</f>
        <v>0</v>
      </c>
      <c r="R263" s="167">
        <f>IRAG!G260</f>
        <v>0</v>
      </c>
      <c r="S263" s="167" t="e">
        <f>IRAG!G260/IRAG!F260</f>
        <v>#DIV/0!</v>
      </c>
      <c r="T263" s="167">
        <f>IRAG!K260</f>
        <v>0</v>
      </c>
      <c r="U263" s="214" t="e">
        <f>IRAG!K260/IRAG!F260</f>
        <v>#DIV/0!</v>
      </c>
      <c r="V263" s="167">
        <f>IRAG!H260</f>
        <v>0</v>
      </c>
      <c r="W263" s="167" t="e">
        <f>IRAG!H260/IRAG!F260</f>
        <v>#DIV/0!</v>
      </c>
      <c r="X263" s="192">
        <f>ETI!E260</f>
        <v>0</v>
      </c>
      <c r="Y263" s="192">
        <f>ETI!D260</f>
        <v>0</v>
      </c>
      <c r="Z263" s="214" t="e">
        <f t="shared" si="4"/>
        <v>#DIV/0!</v>
      </c>
      <c r="AA263" s="191" t="e">
        <f>ETI!E260/ETI!F260</f>
        <v>#DIV/0!</v>
      </c>
      <c r="AB263" s="192">
        <f>ETI!E260</f>
        <v>0</v>
      </c>
      <c r="AC263" s="191" t="e">
        <f>ETI!G260/ETI!E260</f>
        <v>#DIV/0!</v>
      </c>
      <c r="AD263" s="192">
        <f>ETI!K260 + ETI!L260</f>
        <v>0</v>
      </c>
      <c r="AE263" s="191" t="e">
        <f>(AD263)/ETI!F260</f>
        <v>#DIV/0!</v>
      </c>
      <c r="AI263" s="181">
        <f>ETI!E260</f>
        <v>0</v>
      </c>
      <c r="AJ263" s="86" t="e">
        <f>ETI!H260/ETI!E260</f>
        <v>#DIV/0!</v>
      </c>
    </row>
    <row r="264" spans="1:36">
      <c r="B264" s="238">
        <f>IRAG!$BZ261</f>
        <v>0</v>
      </c>
      <c r="C264" s="212"/>
      <c r="D264" s="85">
        <f>IRAG!E261</f>
        <v>0</v>
      </c>
      <c r="E264" s="238">
        <f>IRAG!$BZ261</f>
        <v>0</v>
      </c>
      <c r="F264" s="213"/>
      <c r="G264" s="191" t="e">
        <f>IRAG!E261/IRAG!D261</f>
        <v>#DIV/0!</v>
      </c>
      <c r="H264" s="238">
        <f>IRAG!$BZ261</f>
        <v>0</v>
      </c>
      <c r="I264" s="167">
        <f>IRAG!Q261</f>
        <v>0</v>
      </c>
      <c r="J264" s="167">
        <f>IRAG!R261</f>
        <v>0</v>
      </c>
      <c r="K264" s="239" t="e">
        <f>IRAG!R261/IRAG!Q261</f>
        <v>#DIV/0!</v>
      </c>
      <c r="Q264" s="238">
        <f>IRAG!$BZ261</f>
        <v>0</v>
      </c>
      <c r="R264" s="167">
        <f>IRAG!G261</f>
        <v>0</v>
      </c>
      <c r="S264" s="167" t="e">
        <f>IRAG!G261/IRAG!F261</f>
        <v>#DIV/0!</v>
      </c>
      <c r="T264" s="167">
        <f>IRAG!K261</f>
        <v>0</v>
      </c>
      <c r="U264" s="214" t="e">
        <f>IRAG!K261/IRAG!F261</f>
        <v>#DIV/0!</v>
      </c>
      <c r="V264" s="167">
        <f>IRAG!H261</f>
        <v>0</v>
      </c>
      <c r="W264" s="167" t="e">
        <f>IRAG!H261/IRAG!F261</f>
        <v>#DIV/0!</v>
      </c>
      <c r="X264" s="192">
        <f>ETI!E261</f>
        <v>0</v>
      </c>
      <c r="Y264" s="192">
        <f>ETI!D261</f>
        <v>0</v>
      </c>
      <c r="Z264" s="214" t="e">
        <f t="shared" si="4"/>
        <v>#DIV/0!</v>
      </c>
      <c r="AA264" s="191" t="e">
        <f>ETI!E261/ETI!F261</f>
        <v>#DIV/0!</v>
      </c>
      <c r="AB264" s="192">
        <f>ETI!E261</f>
        <v>0</v>
      </c>
      <c r="AC264" s="191" t="e">
        <f>ETI!G261/ETI!E261</f>
        <v>#DIV/0!</v>
      </c>
      <c r="AD264" s="192">
        <f>ETI!K261 + ETI!L261</f>
        <v>0</v>
      </c>
      <c r="AE264" s="191" t="e">
        <f>(AD264)/ETI!F261</f>
        <v>#DIV/0!</v>
      </c>
      <c r="AI264" s="181">
        <f>ETI!E261</f>
        <v>0</v>
      </c>
      <c r="AJ264" s="86" t="e">
        <f>ETI!H261/ETI!E261</f>
        <v>#DIV/0!</v>
      </c>
    </row>
    <row r="265" spans="1:36">
      <c r="B265" s="238">
        <f>IRAG!$BZ262</f>
        <v>0</v>
      </c>
      <c r="C265" s="212"/>
      <c r="D265" s="85">
        <f>IRAG!E262</f>
        <v>0</v>
      </c>
      <c r="E265" s="238">
        <f>IRAG!$BZ262</f>
        <v>0</v>
      </c>
      <c r="F265" s="213"/>
      <c r="G265" s="191" t="e">
        <f>IRAG!E262/IRAG!D262</f>
        <v>#DIV/0!</v>
      </c>
      <c r="H265" s="238">
        <f>IRAG!$BZ262</f>
        <v>0</v>
      </c>
      <c r="I265" s="167">
        <f>IRAG!Q262</f>
        <v>0</v>
      </c>
      <c r="J265" s="167">
        <f>IRAG!R262</f>
        <v>0</v>
      </c>
      <c r="K265" s="239" t="e">
        <f>IRAG!R262/IRAG!Q262</f>
        <v>#DIV/0!</v>
      </c>
      <c r="Q265" s="238">
        <f>IRAG!$BZ262</f>
        <v>0</v>
      </c>
      <c r="R265" s="167">
        <f>IRAG!G262</f>
        <v>0</v>
      </c>
      <c r="S265" s="167" t="e">
        <f>IRAG!G262/IRAG!F262</f>
        <v>#DIV/0!</v>
      </c>
      <c r="T265" s="167">
        <f>IRAG!K262</f>
        <v>0</v>
      </c>
      <c r="U265" s="214" t="e">
        <f>IRAG!K262/IRAG!F262</f>
        <v>#DIV/0!</v>
      </c>
      <c r="V265" s="167">
        <f>IRAG!H262</f>
        <v>0</v>
      </c>
      <c r="W265" s="167" t="e">
        <f>IRAG!H262/IRAG!F262</f>
        <v>#DIV/0!</v>
      </c>
      <c r="X265" s="192">
        <f>ETI!E262</f>
        <v>0</v>
      </c>
      <c r="Y265" s="192">
        <f>ETI!D262</f>
        <v>0</v>
      </c>
      <c r="Z265" s="214" t="e">
        <f t="shared" si="4"/>
        <v>#DIV/0!</v>
      </c>
      <c r="AA265" s="191" t="e">
        <f>ETI!E262/ETI!F262</f>
        <v>#DIV/0!</v>
      </c>
      <c r="AB265" s="192">
        <f>ETI!E262</f>
        <v>0</v>
      </c>
      <c r="AC265" s="191" t="e">
        <f>ETI!G262/ETI!E262</f>
        <v>#DIV/0!</v>
      </c>
      <c r="AD265" s="192">
        <f>ETI!K262 + ETI!L262</f>
        <v>0</v>
      </c>
      <c r="AE265" s="191" t="e">
        <f>(AD265)/ETI!F262</f>
        <v>#DIV/0!</v>
      </c>
      <c r="AI265" s="181">
        <f>ETI!E262</f>
        <v>0</v>
      </c>
      <c r="AJ265" s="86" t="e">
        <f>ETI!H262/ETI!E262</f>
        <v>#DIV/0!</v>
      </c>
    </row>
    <row r="266" spans="1:36">
      <c r="B266" s="238">
        <f>IRAG!$BZ263</f>
        <v>0</v>
      </c>
      <c r="C266" s="212"/>
      <c r="D266" s="85">
        <f>IRAG!E263</f>
        <v>0</v>
      </c>
      <c r="E266" s="238">
        <f>IRAG!$BZ263</f>
        <v>0</v>
      </c>
      <c r="F266" s="213"/>
      <c r="G266" s="191" t="e">
        <f>IRAG!E263/IRAG!D263</f>
        <v>#DIV/0!</v>
      </c>
      <c r="H266" s="238">
        <f>IRAG!$BZ263</f>
        <v>0</v>
      </c>
      <c r="I266" s="167">
        <f>IRAG!Q263</f>
        <v>0</v>
      </c>
      <c r="J266" s="167">
        <f>IRAG!R263</f>
        <v>0</v>
      </c>
      <c r="K266" s="239" t="e">
        <f>IRAG!R263/IRAG!Q263</f>
        <v>#DIV/0!</v>
      </c>
      <c r="Q266" s="238">
        <f>IRAG!$BZ263</f>
        <v>0</v>
      </c>
      <c r="R266" s="167">
        <f>IRAG!G263</f>
        <v>0</v>
      </c>
      <c r="S266" s="167" t="e">
        <f>IRAG!G263/IRAG!F263</f>
        <v>#DIV/0!</v>
      </c>
      <c r="T266" s="167">
        <f>IRAG!K263</f>
        <v>0</v>
      </c>
      <c r="U266" s="214" t="e">
        <f>IRAG!K263/IRAG!F263</f>
        <v>#DIV/0!</v>
      </c>
      <c r="V266" s="167">
        <f>IRAG!H263</f>
        <v>0</v>
      </c>
      <c r="W266" s="167" t="e">
        <f>IRAG!H263/IRAG!F263</f>
        <v>#DIV/0!</v>
      </c>
      <c r="X266" s="192">
        <f>ETI!E263</f>
        <v>0</v>
      </c>
      <c r="Y266" s="192">
        <f>ETI!D263</f>
        <v>0</v>
      </c>
      <c r="Z266" s="214" t="e">
        <f t="shared" si="4"/>
        <v>#DIV/0!</v>
      </c>
      <c r="AA266" s="191" t="e">
        <f>ETI!E263/ETI!F263</f>
        <v>#DIV/0!</v>
      </c>
      <c r="AB266" s="192">
        <f>ETI!E263</f>
        <v>0</v>
      </c>
      <c r="AC266" s="191" t="e">
        <f>ETI!G263/ETI!E263</f>
        <v>#DIV/0!</v>
      </c>
      <c r="AD266" s="192">
        <f>ETI!K263 + ETI!L263</f>
        <v>0</v>
      </c>
      <c r="AE266" s="191" t="e">
        <f>(AD266)/ETI!F263</f>
        <v>#DIV/0!</v>
      </c>
      <c r="AI266" s="181">
        <f>ETI!E263</f>
        <v>0</v>
      </c>
      <c r="AJ266" s="86" t="e">
        <f>ETI!H263/ETI!E263</f>
        <v>#DIV/0!</v>
      </c>
    </row>
    <row r="267" spans="1:36">
      <c r="B267" s="238">
        <f>IRAG!$BZ264</f>
        <v>0</v>
      </c>
      <c r="C267" s="212"/>
      <c r="D267" s="85">
        <f>IRAG!E264</f>
        <v>0</v>
      </c>
      <c r="E267" s="238">
        <f>IRAG!$BZ264</f>
        <v>0</v>
      </c>
      <c r="F267" s="213"/>
      <c r="G267" s="191" t="e">
        <f>IRAG!E264/IRAG!D264</f>
        <v>#DIV/0!</v>
      </c>
      <c r="H267" s="238">
        <f>IRAG!$BZ264</f>
        <v>0</v>
      </c>
      <c r="I267" s="167">
        <f>IRAG!Q264</f>
        <v>0</v>
      </c>
      <c r="J267" s="167">
        <f>IRAG!R264</f>
        <v>0</v>
      </c>
      <c r="K267" s="239" t="e">
        <f>IRAG!R264/IRAG!Q264</f>
        <v>#DIV/0!</v>
      </c>
      <c r="Q267" s="238">
        <f>IRAG!$BZ264</f>
        <v>0</v>
      </c>
      <c r="R267" s="167">
        <f>IRAG!G264</f>
        <v>0</v>
      </c>
      <c r="S267" s="167" t="e">
        <f>IRAG!G264/IRAG!F264</f>
        <v>#DIV/0!</v>
      </c>
      <c r="T267" s="167">
        <f>IRAG!K264</f>
        <v>0</v>
      </c>
      <c r="U267" s="214" t="e">
        <f>IRAG!K264/IRAG!F264</f>
        <v>#DIV/0!</v>
      </c>
      <c r="V267" s="167">
        <f>IRAG!H264</f>
        <v>0</v>
      </c>
      <c r="W267" s="167" t="e">
        <f>IRAG!H264/IRAG!F264</f>
        <v>#DIV/0!</v>
      </c>
      <c r="X267" s="192">
        <f>ETI!E264</f>
        <v>0</v>
      </c>
      <c r="Y267" s="192">
        <f>ETI!D264</f>
        <v>0</v>
      </c>
      <c r="Z267" s="214" t="e">
        <f t="shared" si="4"/>
        <v>#DIV/0!</v>
      </c>
      <c r="AA267" s="191" t="e">
        <f>ETI!E264/ETI!F264</f>
        <v>#DIV/0!</v>
      </c>
      <c r="AB267" s="192">
        <f>ETI!E264</f>
        <v>0</v>
      </c>
      <c r="AC267" s="191" t="e">
        <f>ETI!G264/ETI!E264</f>
        <v>#DIV/0!</v>
      </c>
      <c r="AD267" s="192">
        <f>ETI!K264 + ETI!L264</f>
        <v>0</v>
      </c>
      <c r="AE267" s="191" t="e">
        <f>(AD267)/ETI!F264</f>
        <v>#DIV/0!</v>
      </c>
      <c r="AI267" s="181">
        <f>ETI!E264</f>
        <v>0</v>
      </c>
      <c r="AJ267" s="86" t="e">
        <f>ETI!H264/ETI!E264</f>
        <v>#DIV/0!</v>
      </c>
    </row>
    <row r="268" spans="1:36">
      <c r="B268" s="238">
        <f>IRAG!$BZ265</f>
        <v>0</v>
      </c>
      <c r="C268" s="212"/>
      <c r="D268" s="85">
        <f>IRAG!E265</f>
        <v>0</v>
      </c>
      <c r="E268" s="238">
        <f>IRAG!$BZ265</f>
        <v>0</v>
      </c>
      <c r="F268" s="213"/>
      <c r="G268" s="191" t="e">
        <f>IRAG!E265/IRAG!D265</f>
        <v>#DIV/0!</v>
      </c>
      <c r="H268" s="238">
        <f>IRAG!$BZ265</f>
        <v>0</v>
      </c>
      <c r="I268" s="167">
        <f>IRAG!Q265</f>
        <v>0</v>
      </c>
      <c r="J268" s="167">
        <f>IRAG!R265</f>
        <v>0</v>
      </c>
      <c r="K268" s="239" t="e">
        <f>IRAG!R265/IRAG!Q265</f>
        <v>#DIV/0!</v>
      </c>
      <c r="Q268" s="238">
        <f>IRAG!$BZ265</f>
        <v>0</v>
      </c>
      <c r="R268" s="167">
        <f>IRAG!G265</f>
        <v>0</v>
      </c>
      <c r="S268" s="167" t="e">
        <f>IRAG!G265/IRAG!F265</f>
        <v>#DIV/0!</v>
      </c>
      <c r="T268" s="167">
        <f>IRAG!K265</f>
        <v>0</v>
      </c>
      <c r="U268" s="214" t="e">
        <f>IRAG!K265/IRAG!F265</f>
        <v>#DIV/0!</v>
      </c>
      <c r="V268" s="167">
        <f>IRAG!H265</f>
        <v>0</v>
      </c>
      <c r="W268" s="167" t="e">
        <f>IRAG!H265/IRAG!F265</f>
        <v>#DIV/0!</v>
      </c>
      <c r="X268" s="192">
        <f>ETI!E265</f>
        <v>0</v>
      </c>
      <c r="Y268" s="192">
        <f>ETI!D265</f>
        <v>0</v>
      </c>
      <c r="Z268" s="214" t="e">
        <f t="shared" si="4"/>
        <v>#DIV/0!</v>
      </c>
      <c r="AA268" s="191" t="e">
        <f>ETI!E265/ETI!F265</f>
        <v>#DIV/0!</v>
      </c>
      <c r="AB268" s="192">
        <f>ETI!E265</f>
        <v>0</v>
      </c>
      <c r="AC268" s="191" t="e">
        <f>ETI!G265/ETI!E265</f>
        <v>#DIV/0!</v>
      </c>
      <c r="AD268" s="192">
        <f>ETI!K265 + ETI!L265</f>
        <v>0</v>
      </c>
      <c r="AE268" s="191" t="e">
        <f>(AD268)/ETI!F265</f>
        <v>#DIV/0!</v>
      </c>
      <c r="AI268" s="181">
        <f>ETI!E265</f>
        <v>0</v>
      </c>
      <c r="AJ268" s="86" t="e">
        <f>ETI!H265/ETI!E265</f>
        <v>#DIV/0!</v>
      </c>
    </row>
    <row r="269" spans="1:36">
      <c r="B269" s="238">
        <f>IRAG!$BZ266</f>
        <v>0</v>
      </c>
      <c r="C269" s="212"/>
      <c r="D269" s="85">
        <f>IRAG!E266</f>
        <v>0</v>
      </c>
      <c r="E269" s="238">
        <f>IRAG!$BZ266</f>
        <v>0</v>
      </c>
      <c r="F269" s="213"/>
      <c r="G269" s="191" t="e">
        <f>IRAG!E266/IRAG!D266</f>
        <v>#DIV/0!</v>
      </c>
      <c r="H269" s="238">
        <f>IRAG!$BZ266</f>
        <v>0</v>
      </c>
      <c r="I269" s="167">
        <f>IRAG!Q266</f>
        <v>0</v>
      </c>
      <c r="J269" s="167">
        <f>IRAG!R266</f>
        <v>0</v>
      </c>
      <c r="K269" s="239" t="e">
        <f>IRAG!R266/IRAG!Q266</f>
        <v>#DIV/0!</v>
      </c>
      <c r="Q269" s="238">
        <f>IRAG!$BZ266</f>
        <v>0</v>
      </c>
      <c r="R269" s="167">
        <f>IRAG!G266</f>
        <v>0</v>
      </c>
      <c r="S269" s="167" t="e">
        <f>IRAG!G266/IRAG!F266</f>
        <v>#DIV/0!</v>
      </c>
      <c r="T269" s="167">
        <f>IRAG!K266</f>
        <v>0</v>
      </c>
      <c r="U269" s="214" t="e">
        <f>IRAG!K266/IRAG!F266</f>
        <v>#DIV/0!</v>
      </c>
      <c r="V269" s="167">
        <f>IRAG!H266</f>
        <v>0</v>
      </c>
      <c r="W269" s="167" t="e">
        <f>IRAG!H266/IRAG!F266</f>
        <v>#DIV/0!</v>
      </c>
      <c r="X269" s="192">
        <f>ETI!E266</f>
        <v>0</v>
      </c>
      <c r="Y269" s="192">
        <f>ETI!D266</f>
        <v>0</v>
      </c>
      <c r="Z269" s="214" t="e">
        <f t="shared" si="4"/>
        <v>#DIV/0!</v>
      </c>
      <c r="AA269" s="191" t="e">
        <f>ETI!E266/ETI!F266</f>
        <v>#DIV/0!</v>
      </c>
      <c r="AB269" s="192">
        <f>ETI!E266</f>
        <v>0</v>
      </c>
      <c r="AC269" s="191" t="e">
        <f>ETI!G266/ETI!E266</f>
        <v>#DIV/0!</v>
      </c>
      <c r="AD269" s="192">
        <f>ETI!K266 + ETI!L266</f>
        <v>0</v>
      </c>
      <c r="AE269" s="191" t="e">
        <f>(AD269)/ETI!F266</f>
        <v>#DIV/0!</v>
      </c>
      <c r="AI269" s="181">
        <f>ETI!E266</f>
        <v>0</v>
      </c>
      <c r="AJ269" s="86" t="e">
        <f>ETI!H266/ETI!E266</f>
        <v>#DIV/0!</v>
      </c>
    </row>
    <row r="270" spans="1:36">
      <c r="B270" s="238">
        <f>IRAG!$BZ267</f>
        <v>0</v>
      </c>
      <c r="C270" s="212"/>
      <c r="D270" s="85">
        <f>IRAG!E267</f>
        <v>0</v>
      </c>
      <c r="E270" s="238">
        <f>IRAG!$BZ267</f>
        <v>0</v>
      </c>
      <c r="F270" s="213"/>
      <c r="G270" s="191" t="e">
        <f>IRAG!E267/IRAG!D267</f>
        <v>#DIV/0!</v>
      </c>
      <c r="H270" s="238">
        <f>IRAG!$BZ267</f>
        <v>0</v>
      </c>
      <c r="I270" s="167">
        <f>IRAG!Q267</f>
        <v>0</v>
      </c>
      <c r="J270" s="167">
        <f>IRAG!R267</f>
        <v>0</v>
      </c>
      <c r="K270" s="239" t="e">
        <f>IRAG!R267/IRAG!Q267</f>
        <v>#DIV/0!</v>
      </c>
      <c r="Q270" s="238">
        <f>IRAG!$BZ267</f>
        <v>0</v>
      </c>
      <c r="R270" s="167">
        <f>IRAG!G267</f>
        <v>0</v>
      </c>
      <c r="S270" s="167" t="e">
        <f>IRAG!G267/IRAG!F267</f>
        <v>#DIV/0!</v>
      </c>
      <c r="T270" s="167">
        <f>IRAG!K267</f>
        <v>0</v>
      </c>
      <c r="U270" s="214" t="e">
        <f>IRAG!K267/IRAG!F267</f>
        <v>#DIV/0!</v>
      </c>
      <c r="V270" s="167">
        <f>IRAG!H267</f>
        <v>0</v>
      </c>
      <c r="W270" s="167" t="e">
        <f>IRAG!H267/IRAG!F267</f>
        <v>#DIV/0!</v>
      </c>
      <c r="X270" s="192">
        <f>ETI!E267</f>
        <v>0</v>
      </c>
      <c r="Y270" s="192">
        <f>ETI!D267</f>
        <v>0</v>
      </c>
      <c r="Z270" s="214" t="e">
        <f t="shared" si="4"/>
        <v>#DIV/0!</v>
      </c>
      <c r="AA270" s="191" t="e">
        <f>ETI!E267/ETI!F267</f>
        <v>#DIV/0!</v>
      </c>
      <c r="AB270" s="192">
        <f>ETI!E267</f>
        <v>0</v>
      </c>
      <c r="AC270" s="191" t="e">
        <f>ETI!G267/ETI!E267</f>
        <v>#DIV/0!</v>
      </c>
      <c r="AD270" s="192">
        <f>ETI!K267 + ETI!L267</f>
        <v>0</v>
      </c>
      <c r="AE270" s="191" t="e">
        <f>(AD270)/ETI!F267</f>
        <v>#DIV/0!</v>
      </c>
      <c r="AI270" s="181">
        <f>ETI!E267</f>
        <v>0</v>
      </c>
      <c r="AJ270" s="86" t="e">
        <f>ETI!H267/ETI!E267</f>
        <v>#DIV/0!</v>
      </c>
    </row>
    <row r="271" spans="1:36">
      <c r="A271" s="85">
        <f>IRAG!$BY268</f>
        <v>0</v>
      </c>
      <c r="B271" s="238">
        <f>IRAG!$BZ268</f>
        <v>0</v>
      </c>
      <c r="C271" s="212"/>
      <c r="D271" s="85">
        <f>IRAG!E268</f>
        <v>0</v>
      </c>
      <c r="E271" s="238">
        <f>IRAG!$BZ268</f>
        <v>0</v>
      </c>
      <c r="F271" s="213"/>
      <c r="G271" s="191" t="e">
        <f>IRAG!E268/IRAG!D268</f>
        <v>#DIV/0!</v>
      </c>
      <c r="H271" s="238">
        <f>IRAG!$BZ268</f>
        <v>0</v>
      </c>
      <c r="I271" s="167">
        <f>IRAG!Q268</f>
        <v>0</v>
      </c>
      <c r="J271" s="167">
        <f>IRAG!R268</f>
        <v>0</v>
      </c>
      <c r="K271" s="239" t="e">
        <f>IRAG!R268/IRAG!Q268</f>
        <v>#DIV/0!</v>
      </c>
      <c r="P271" s="85">
        <f>IRAG!$BY268</f>
        <v>0</v>
      </c>
      <c r="Q271" s="238">
        <f>IRAG!$BZ268</f>
        <v>0</v>
      </c>
      <c r="R271" s="167">
        <f>IRAG!G268</f>
        <v>0</v>
      </c>
      <c r="S271" s="167" t="e">
        <f>IRAG!G268/IRAG!F268</f>
        <v>#DIV/0!</v>
      </c>
      <c r="T271" s="167">
        <f>IRAG!K268</f>
        <v>0</v>
      </c>
      <c r="U271" s="214" t="e">
        <f>IRAG!K268/IRAG!F268</f>
        <v>#DIV/0!</v>
      </c>
      <c r="V271" s="167">
        <f>IRAG!H268</f>
        <v>0</v>
      </c>
      <c r="W271" s="167" t="e">
        <f>IRAG!H268/IRAG!F268</f>
        <v>#DIV/0!</v>
      </c>
      <c r="X271" s="192">
        <f>ETI!E268</f>
        <v>0</v>
      </c>
      <c r="Y271" s="192">
        <f>ETI!D268</f>
        <v>0</v>
      </c>
      <c r="Z271" s="214" t="e">
        <f>X271/Y271</f>
        <v>#DIV/0!</v>
      </c>
      <c r="AA271" s="191" t="e">
        <f>ETI!E268/ETI!F268</f>
        <v>#DIV/0!</v>
      </c>
      <c r="AB271" s="192">
        <f>ETI!E268</f>
        <v>0</v>
      </c>
      <c r="AC271" s="191" t="e">
        <f>ETI!G268/ETI!E268</f>
        <v>#DIV/0!</v>
      </c>
      <c r="AD271" s="192">
        <f>ETI!K268 + ETI!L268</f>
        <v>0</v>
      </c>
      <c r="AE271" s="191" t="e">
        <f>(AD271)/ETI!F268</f>
        <v>#DIV/0!</v>
      </c>
      <c r="AI271" s="181">
        <f>ETI!E268</f>
        <v>0</v>
      </c>
      <c r="AJ271" s="86" t="e">
        <f>ETI!H268/ETI!E268</f>
        <v>#DIV/0!</v>
      </c>
    </row>
    <row r="272" spans="1:36">
      <c r="B272" s="238">
        <f>IRAG!$BZ269</f>
        <v>0</v>
      </c>
      <c r="C272" s="212"/>
      <c r="D272" s="85">
        <f>IRAG!E269</f>
        <v>0</v>
      </c>
      <c r="E272" s="238">
        <f>IRAG!$BZ269</f>
        <v>0</v>
      </c>
      <c r="F272" s="213"/>
      <c r="G272" s="191" t="e">
        <f>IRAG!E269/IRAG!D269</f>
        <v>#DIV/0!</v>
      </c>
      <c r="H272" s="238">
        <f>IRAG!$BZ269</f>
        <v>0</v>
      </c>
      <c r="I272" s="167">
        <f>IRAG!Q269</f>
        <v>0</v>
      </c>
      <c r="J272" s="167">
        <f>IRAG!R269</f>
        <v>0</v>
      </c>
      <c r="K272" s="239" t="e">
        <f>IRAG!R269/IRAG!Q269</f>
        <v>#DIV/0!</v>
      </c>
      <c r="Q272" s="238">
        <f>IRAG!$BZ269</f>
        <v>0</v>
      </c>
      <c r="R272" s="167">
        <f>IRAG!G269</f>
        <v>0</v>
      </c>
      <c r="S272" s="167" t="e">
        <f>IRAG!G269/IRAG!F269</f>
        <v>#DIV/0!</v>
      </c>
      <c r="T272" s="167">
        <f>IRAG!K269</f>
        <v>0</v>
      </c>
      <c r="U272" s="214" t="e">
        <f>IRAG!K269/IRAG!F269</f>
        <v>#DIV/0!</v>
      </c>
      <c r="V272" s="167">
        <f>IRAG!H269</f>
        <v>0</v>
      </c>
      <c r="W272" s="167" t="e">
        <f>IRAG!H269/IRAG!F269</f>
        <v>#DIV/0!</v>
      </c>
      <c r="X272" s="192">
        <f>ETI!E269</f>
        <v>0</v>
      </c>
      <c r="Y272" s="192">
        <f>ETI!D269</f>
        <v>0</v>
      </c>
      <c r="Z272" s="214" t="e">
        <f t="shared" ref="Z272:Z322" si="5">X272/Y272</f>
        <v>#DIV/0!</v>
      </c>
      <c r="AA272" s="191" t="e">
        <f>ETI!E269/ETI!F269</f>
        <v>#DIV/0!</v>
      </c>
      <c r="AB272" s="192">
        <f>ETI!E269</f>
        <v>0</v>
      </c>
      <c r="AC272" s="191" t="e">
        <f>ETI!G269/ETI!E269</f>
        <v>#DIV/0!</v>
      </c>
      <c r="AD272" s="192">
        <f>ETI!K269 + ETI!L269</f>
        <v>0</v>
      </c>
      <c r="AE272" s="191" t="e">
        <f>(AD272)/ETI!F269</f>
        <v>#DIV/0!</v>
      </c>
      <c r="AI272" s="181">
        <f>ETI!E269</f>
        <v>0</v>
      </c>
      <c r="AJ272" s="86" t="e">
        <f>ETI!H269/ETI!E269</f>
        <v>#DIV/0!</v>
      </c>
    </row>
    <row r="273" spans="2:36">
      <c r="B273" s="238">
        <f>IRAG!$BZ270</f>
        <v>0</v>
      </c>
      <c r="C273" s="212"/>
      <c r="D273" s="85">
        <f>IRAG!E270</f>
        <v>0</v>
      </c>
      <c r="E273" s="238">
        <f>IRAG!$BZ270</f>
        <v>0</v>
      </c>
      <c r="F273" s="213"/>
      <c r="G273" s="191" t="e">
        <f>IRAG!E270/IRAG!D270</f>
        <v>#DIV/0!</v>
      </c>
      <c r="H273" s="238">
        <f>IRAG!$BZ270</f>
        <v>0</v>
      </c>
      <c r="I273" s="167">
        <f>IRAG!Q270</f>
        <v>0</v>
      </c>
      <c r="J273" s="167">
        <f>IRAG!R270</f>
        <v>0</v>
      </c>
      <c r="K273" s="239" t="e">
        <f>IRAG!R270/IRAG!Q270</f>
        <v>#DIV/0!</v>
      </c>
      <c r="Q273" s="238">
        <f>IRAG!$BZ270</f>
        <v>0</v>
      </c>
      <c r="R273" s="167">
        <f>IRAG!G270</f>
        <v>0</v>
      </c>
      <c r="S273" s="167" t="e">
        <f>IRAG!G270/IRAG!F270</f>
        <v>#DIV/0!</v>
      </c>
      <c r="T273" s="167">
        <f>IRAG!K270</f>
        <v>0</v>
      </c>
      <c r="U273" s="214" t="e">
        <f>IRAG!K270/IRAG!F270</f>
        <v>#DIV/0!</v>
      </c>
      <c r="V273" s="167">
        <f>IRAG!H270</f>
        <v>0</v>
      </c>
      <c r="W273" s="167" t="e">
        <f>IRAG!H270/IRAG!F270</f>
        <v>#DIV/0!</v>
      </c>
      <c r="X273" s="192">
        <f>ETI!E270</f>
        <v>0</v>
      </c>
      <c r="Y273" s="192">
        <f>ETI!D270</f>
        <v>0</v>
      </c>
      <c r="Z273" s="214" t="e">
        <f t="shared" si="5"/>
        <v>#DIV/0!</v>
      </c>
      <c r="AA273" s="191" t="e">
        <f>ETI!E270/ETI!F270</f>
        <v>#DIV/0!</v>
      </c>
      <c r="AB273" s="192">
        <f>ETI!E270</f>
        <v>0</v>
      </c>
      <c r="AC273" s="191" t="e">
        <f>ETI!G270/ETI!E270</f>
        <v>#DIV/0!</v>
      </c>
      <c r="AD273" s="192">
        <f>ETI!K270 + ETI!L270</f>
        <v>0</v>
      </c>
      <c r="AE273" s="191" t="e">
        <f>(AD273)/ETI!F270</f>
        <v>#DIV/0!</v>
      </c>
      <c r="AI273" s="181">
        <f>ETI!E270</f>
        <v>0</v>
      </c>
      <c r="AJ273" s="86" t="e">
        <f>ETI!H270/ETI!E270</f>
        <v>#DIV/0!</v>
      </c>
    </row>
    <row r="274" spans="2:36">
      <c r="B274" s="238">
        <f>IRAG!$BZ271</f>
        <v>0</v>
      </c>
      <c r="C274" s="212"/>
      <c r="D274" s="85">
        <f>IRAG!E271</f>
        <v>0</v>
      </c>
      <c r="E274" s="238">
        <f>IRAG!$BZ271</f>
        <v>0</v>
      </c>
      <c r="F274" s="213"/>
      <c r="G274" s="191" t="e">
        <f>IRAG!E271/IRAG!D271</f>
        <v>#DIV/0!</v>
      </c>
      <c r="H274" s="238">
        <f>IRAG!$BZ271</f>
        <v>0</v>
      </c>
      <c r="I274" s="167">
        <f>IRAG!Q271</f>
        <v>0</v>
      </c>
      <c r="J274" s="167">
        <f>IRAG!R271</f>
        <v>0</v>
      </c>
      <c r="K274" s="239" t="e">
        <f>IRAG!R271/IRAG!Q271</f>
        <v>#DIV/0!</v>
      </c>
      <c r="Q274" s="238">
        <f>IRAG!$BZ271</f>
        <v>0</v>
      </c>
      <c r="R274" s="167">
        <f>IRAG!G271</f>
        <v>0</v>
      </c>
      <c r="S274" s="167" t="e">
        <f>IRAG!G271/IRAG!F271</f>
        <v>#DIV/0!</v>
      </c>
      <c r="T274" s="167">
        <f>IRAG!K271</f>
        <v>0</v>
      </c>
      <c r="U274" s="214" t="e">
        <f>IRAG!K271/IRAG!F271</f>
        <v>#DIV/0!</v>
      </c>
      <c r="V274" s="167">
        <f>IRAG!H271</f>
        <v>0</v>
      </c>
      <c r="W274" s="167" t="e">
        <f>IRAG!H271/IRAG!F271</f>
        <v>#DIV/0!</v>
      </c>
      <c r="X274" s="192">
        <f>ETI!E271</f>
        <v>0</v>
      </c>
      <c r="Y274" s="192">
        <f>ETI!D271</f>
        <v>0</v>
      </c>
      <c r="Z274" s="214" t="e">
        <f t="shared" si="5"/>
        <v>#DIV/0!</v>
      </c>
      <c r="AA274" s="191" t="e">
        <f>ETI!E271/ETI!F271</f>
        <v>#DIV/0!</v>
      </c>
      <c r="AB274" s="192">
        <f>ETI!E271</f>
        <v>0</v>
      </c>
      <c r="AC274" s="191" t="e">
        <f>ETI!G271/ETI!E271</f>
        <v>#DIV/0!</v>
      </c>
      <c r="AD274" s="192">
        <f>ETI!K271 + ETI!L271</f>
        <v>0</v>
      </c>
      <c r="AE274" s="191" t="e">
        <f>(AD274)/ETI!F271</f>
        <v>#DIV/0!</v>
      </c>
      <c r="AI274" s="181">
        <f>ETI!E271</f>
        <v>0</v>
      </c>
      <c r="AJ274" s="86" t="e">
        <f>ETI!H271/ETI!E271</f>
        <v>#DIV/0!</v>
      </c>
    </row>
    <row r="275" spans="2:36">
      <c r="B275" s="238">
        <f>IRAG!$BZ272</f>
        <v>0</v>
      </c>
      <c r="C275" s="212"/>
      <c r="D275" s="85">
        <f>IRAG!E272</f>
        <v>0</v>
      </c>
      <c r="E275" s="238">
        <f>IRAG!$BZ272</f>
        <v>0</v>
      </c>
      <c r="F275" s="213"/>
      <c r="G275" s="191" t="e">
        <f>IRAG!E272/IRAG!D272</f>
        <v>#DIV/0!</v>
      </c>
      <c r="H275" s="238">
        <f>IRAG!$BZ272</f>
        <v>0</v>
      </c>
      <c r="I275" s="167">
        <f>IRAG!Q272</f>
        <v>0</v>
      </c>
      <c r="J275" s="167">
        <f>IRAG!R272</f>
        <v>0</v>
      </c>
      <c r="K275" s="239" t="e">
        <f>IRAG!R272/IRAG!Q272</f>
        <v>#DIV/0!</v>
      </c>
      <c r="Q275" s="238">
        <f>IRAG!$BZ272</f>
        <v>0</v>
      </c>
      <c r="R275" s="167">
        <f>IRAG!G272</f>
        <v>0</v>
      </c>
      <c r="S275" s="167" t="e">
        <f>IRAG!G272/IRAG!F272</f>
        <v>#DIV/0!</v>
      </c>
      <c r="T275" s="167">
        <f>IRAG!K272</f>
        <v>0</v>
      </c>
      <c r="U275" s="214" t="e">
        <f>IRAG!K272/IRAG!F272</f>
        <v>#DIV/0!</v>
      </c>
      <c r="V275" s="167">
        <f>IRAG!H272</f>
        <v>0</v>
      </c>
      <c r="W275" s="167" t="e">
        <f>IRAG!H272/IRAG!F272</f>
        <v>#DIV/0!</v>
      </c>
      <c r="X275" s="192">
        <f>ETI!E272</f>
        <v>0</v>
      </c>
      <c r="Y275" s="192">
        <f>ETI!D272</f>
        <v>0</v>
      </c>
      <c r="Z275" s="214" t="e">
        <f t="shared" si="5"/>
        <v>#DIV/0!</v>
      </c>
      <c r="AA275" s="191" t="e">
        <f>ETI!E272/ETI!F272</f>
        <v>#DIV/0!</v>
      </c>
      <c r="AB275" s="192">
        <f>ETI!E272</f>
        <v>0</v>
      </c>
      <c r="AC275" s="191" t="e">
        <f>ETI!G272/ETI!E272</f>
        <v>#DIV/0!</v>
      </c>
      <c r="AD275" s="192">
        <f>ETI!K272 + ETI!L272</f>
        <v>0</v>
      </c>
      <c r="AE275" s="191" t="e">
        <f>(AD275)/ETI!F272</f>
        <v>#DIV/0!</v>
      </c>
      <c r="AI275" s="181">
        <f>ETI!E272</f>
        <v>0</v>
      </c>
      <c r="AJ275" s="86" t="e">
        <f>ETI!H272/ETI!E272</f>
        <v>#DIV/0!</v>
      </c>
    </row>
    <row r="276" spans="2:36">
      <c r="B276" s="238">
        <f>IRAG!$BZ273</f>
        <v>0</v>
      </c>
      <c r="C276" s="212"/>
      <c r="D276" s="85">
        <f>IRAG!E273</f>
        <v>0</v>
      </c>
      <c r="E276" s="238">
        <f>IRAG!$BZ273</f>
        <v>0</v>
      </c>
      <c r="F276" s="213"/>
      <c r="G276" s="191" t="e">
        <f>IRAG!E273/IRAG!D273</f>
        <v>#DIV/0!</v>
      </c>
      <c r="H276" s="238">
        <f>IRAG!$BZ273</f>
        <v>0</v>
      </c>
      <c r="I276" s="167">
        <f>IRAG!Q273</f>
        <v>0</v>
      </c>
      <c r="J276" s="167">
        <f>IRAG!R273</f>
        <v>0</v>
      </c>
      <c r="K276" s="239" t="e">
        <f>IRAG!R273/IRAG!Q273</f>
        <v>#DIV/0!</v>
      </c>
      <c r="Q276" s="238">
        <f>IRAG!$BZ273</f>
        <v>0</v>
      </c>
      <c r="R276" s="167">
        <f>IRAG!G273</f>
        <v>0</v>
      </c>
      <c r="S276" s="167" t="e">
        <f>IRAG!G273/IRAG!F273</f>
        <v>#DIV/0!</v>
      </c>
      <c r="T276" s="167">
        <f>IRAG!K273</f>
        <v>0</v>
      </c>
      <c r="U276" s="214" t="e">
        <f>IRAG!K273/IRAG!F273</f>
        <v>#DIV/0!</v>
      </c>
      <c r="V276" s="167">
        <f>IRAG!H273</f>
        <v>0</v>
      </c>
      <c r="W276" s="167" t="e">
        <f>IRAG!H273/IRAG!F273</f>
        <v>#DIV/0!</v>
      </c>
      <c r="X276" s="192">
        <f>ETI!E273</f>
        <v>0</v>
      </c>
      <c r="Y276" s="192">
        <f>ETI!D273</f>
        <v>0</v>
      </c>
      <c r="Z276" s="214" t="e">
        <f t="shared" si="5"/>
        <v>#DIV/0!</v>
      </c>
      <c r="AA276" s="191" t="e">
        <f>ETI!E273/ETI!F273</f>
        <v>#DIV/0!</v>
      </c>
      <c r="AB276" s="192">
        <f>ETI!E273</f>
        <v>0</v>
      </c>
      <c r="AC276" s="191" t="e">
        <f>ETI!G273/ETI!E273</f>
        <v>#DIV/0!</v>
      </c>
      <c r="AD276" s="192">
        <f>ETI!K273 + ETI!L273</f>
        <v>0</v>
      </c>
      <c r="AE276" s="191" t="e">
        <f>(AD276)/ETI!F273</f>
        <v>#DIV/0!</v>
      </c>
      <c r="AI276" s="181">
        <f>ETI!E273</f>
        <v>0</v>
      </c>
      <c r="AJ276" s="86" t="e">
        <f>ETI!H273/ETI!E273</f>
        <v>#DIV/0!</v>
      </c>
    </row>
    <row r="277" spans="2:36">
      <c r="B277" s="238">
        <f>IRAG!$BZ274</f>
        <v>0</v>
      </c>
      <c r="C277" s="212"/>
      <c r="D277" s="85">
        <f>IRAG!E274</f>
        <v>0</v>
      </c>
      <c r="E277" s="238">
        <f>IRAG!$BZ274</f>
        <v>0</v>
      </c>
      <c r="F277" s="213"/>
      <c r="G277" s="191" t="e">
        <f>IRAG!E274/IRAG!D274</f>
        <v>#DIV/0!</v>
      </c>
      <c r="H277" s="238">
        <f>IRAG!$BZ274</f>
        <v>0</v>
      </c>
      <c r="I277" s="167">
        <f>IRAG!Q274</f>
        <v>0</v>
      </c>
      <c r="J277" s="167">
        <f>IRAG!R274</f>
        <v>0</v>
      </c>
      <c r="K277" s="239" t="e">
        <f>IRAG!R274/IRAG!Q274</f>
        <v>#DIV/0!</v>
      </c>
      <c r="Q277" s="238">
        <f>IRAG!$BZ274</f>
        <v>0</v>
      </c>
      <c r="R277" s="167">
        <f>IRAG!G274</f>
        <v>0</v>
      </c>
      <c r="S277" s="167" t="e">
        <f>IRAG!G274/IRAG!F274</f>
        <v>#DIV/0!</v>
      </c>
      <c r="T277" s="167">
        <f>IRAG!K274</f>
        <v>0</v>
      </c>
      <c r="U277" s="214" t="e">
        <f>IRAG!K274/IRAG!F274</f>
        <v>#DIV/0!</v>
      </c>
      <c r="V277" s="167">
        <f>IRAG!H274</f>
        <v>0</v>
      </c>
      <c r="W277" s="167" t="e">
        <f>IRAG!H274/IRAG!F274</f>
        <v>#DIV/0!</v>
      </c>
      <c r="X277" s="192">
        <f>ETI!E274</f>
        <v>0</v>
      </c>
      <c r="Y277" s="192">
        <f>ETI!D274</f>
        <v>0</v>
      </c>
      <c r="Z277" s="214" t="e">
        <f t="shared" si="5"/>
        <v>#DIV/0!</v>
      </c>
      <c r="AA277" s="191" t="e">
        <f>ETI!E274/ETI!F274</f>
        <v>#DIV/0!</v>
      </c>
      <c r="AB277" s="192">
        <f>ETI!E274</f>
        <v>0</v>
      </c>
      <c r="AC277" s="191" t="e">
        <f>ETI!G274/ETI!E274</f>
        <v>#DIV/0!</v>
      </c>
      <c r="AD277" s="192">
        <f>ETI!K274 + ETI!L274</f>
        <v>0</v>
      </c>
      <c r="AE277" s="191" t="e">
        <f>(AD277)/ETI!F274</f>
        <v>#DIV/0!</v>
      </c>
      <c r="AI277" s="181">
        <f>ETI!E274</f>
        <v>0</v>
      </c>
      <c r="AJ277" s="86" t="e">
        <f>ETI!H274/ETI!E274</f>
        <v>#DIV/0!</v>
      </c>
    </row>
    <row r="278" spans="2:36">
      <c r="B278" s="238">
        <f>IRAG!$BZ275</f>
        <v>0</v>
      </c>
      <c r="C278" s="212"/>
      <c r="D278" s="85">
        <f>IRAG!E275</f>
        <v>0</v>
      </c>
      <c r="E278" s="238">
        <f>IRAG!$BZ275</f>
        <v>0</v>
      </c>
      <c r="F278" s="213"/>
      <c r="G278" s="191" t="e">
        <f>IRAG!E275/IRAG!D275</f>
        <v>#DIV/0!</v>
      </c>
      <c r="H278" s="238">
        <f>IRAG!$BZ275</f>
        <v>0</v>
      </c>
      <c r="I278" s="167">
        <f>IRAG!Q275</f>
        <v>0</v>
      </c>
      <c r="J278" s="167">
        <f>IRAG!R275</f>
        <v>0</v>
      </c>
      <c r="K278" s="239" t="e">
        <f>IRAG!R275/IRAG!Q275</f>
        <v>#DIV/0!</v>
      </c>
      <c r="Q278" s="238">
        <f>IRAG!$BZ275</f>
        <v>0</v>
      </c>
      <c r="R278" s="167">
        <f>IRAG!G275</f>
        <v>0</v>
      </c>
      <c r="S278" s="167" t="e">
        <f>IRAG!G275/IRAG!F275</f>
        <v>#DIV/0!</v>
      </c>
      <c r="T278" s="167">
        <f>IRAG!K275</f>
        <v>0</v>
      </c>
      <c r="U278" s="214" t="e">
        <f>IRAG!K275/IRAG!F275</f>
        <v>#DIV/0!</v>
      </c>
      <c r="V278" s="167">
        <f>IRAG!H275</f>
        <v>0</v>
      </c>
      <c r="W278" s="167" t="e">
        <f>IRAG!H275/IRAG!F275</f>
        <v>#DIV/0!</v>
      </c>
      <c r="X278" s="192">
        <f>ETI!E275</f>
        <v>0</v>
      </c>
      <c r="Y278" s="192">
        <f>ETI!D275</f>
        <v>0</v>
      </c>
      <c r="Z278" s="214" t="e">
        <f t="shared" si="5"/>
        <v>#DIV/0!</v>
      </c>
      <c r="AA278" s="191" t="e">
        <f>ETI!E275/ETI!F275</f>
        <v>#DIV/0!</v>
      </c>
      <c r="AB278" s="192">
        <f>ETI!E275</f>
        <v>0</v>
      </c>
      <c r="AC278" s="191" t="e">
        <f>ETI!G275/ETI!E275</f>
        <v>#DIV/0!</v>
      </c>
      <c r="AD278" s="192">
        <f>ETI!K275 + ETI!L275</f>
        <v>0</v>
      </c>
      <c r="AE278" s="191" t="e">
        <f>(AD278)/ETI!F275</f>
        <v>#DIV/0!</v>
      </c>
      <c r="AI278" s="181">
        <f>ETI!E275</f>
        <v>0</v>
      </c>
      <c r="AJ278" s="86" t="e">
        <f>ETI!H275/ETI!E275</f>
        <v>#DIV/0!</v>
      </c>
    </row>
    <row r="279" spans="2:36">
      <c r="B279" s="238">
        <f>IRAG!$BZ276</f>
        <v>0</v>
      </c>
      <c r="C279" s="212"/>
      <c r="D279" s="85">
        <f>IRAG!E276</f>
        <v>0</v>
      </c>
      <c r="E279" s="238">
        <f>IRAG!$BZ276</f>
        <v>0</v>
      </c>
      <c r="F279" s="213"/>
      <c r="G279" s="191" t="e">
        <f>IRAG!E276/IRAG!D276</f>
        <v>#DIV/0!</v>
      </c>
      <c r="H279" s="238">
        <f>IRAG!$BZ276</f>
        <v>0</v>
      </c>
      <c r="I279" s="167">
        <f>IRAG!Q276</f>
        <v>0</v>
      </c>
      <c r="J279" s="167">
        <f>IRAG!R276</f>
        <v>0</v>
      </c>
      <c r="K279" s="239" t="e">
        <f>IRAG!R276/IRAG!Q276</f>
        <v>#DIV/0!</v>
      </c>
      <c r="Q279" s="238">
        <f>IRAG!$BZ276</f>
        <v>0</v>
      </c>
      <c r="R279" s="167">
        <f>IRAG!G276</f>
        <v>0</v>
      </c>
      <c r="S279" s="167" t="e">
        <f>IRAG!G276/IRAG!F276</f>
        <v>#DIV/0!</v>
      </c>
      <c r="T279" s="167">
        <f>IRAG!K276</f>
        <v>0</v>
      </c>
      <c r="U279" s="214" t="e">
        <f>IRAG!K276/IRAG!F276</f>
        <v>#DIV/0!</v>
      </c>
      <c r="V279" s="167">
        <f>IRAG!H276</f>
        <v>0</v>
      </c>
      <c r="W279" s="167" t="e">
        <f>IRAG!H276/IRAG!F276</f>
        <v>#DIV/0!</v>
      </c>
      <c r="X279" s="192">
        <f>ETI!E276</f>
        <v>0</v>
      </c>
      <c r="Y279" s="192">
        <f>ETI!D276</f>
        <v>0</v>
      </c>
      <c r="Z279" s="214" t="e">
        <f t="shared" si="5"/>
        <v>#DIV/0!</v>
      </c>
      <c r="AA279" s="191" t="e">
        <f>ETI!E276/ETI!F276</f>
        <v>#DIV/0!</v>
      </c>
      <c r="AB279" s="192">
        <f>ETI!E276</f>
        <v>0</v>
      </c>
      <c r="AC279" s="191" t="e">
        <f>ETI!G276/ETI!E276</f>
        <v>#DIV/0!</v>
      </c>
      <c r="AD279" s="192">
        <f>ETI!K276 + ETI!L276</f>
        <v>0</v>
      </c>
      <c r="AE279" s="191" t="e">
        <f>(AD279)/ETI!F276</f>
        <v>#DIV/0!</v>
      </c>
      <c r="AI279" s="181">
        <f>ETI!E276</f>
        <v>0</v>
      </c>
      <c r="AJ279" s="86" t="e">
        <f>ETI!H276/ETI!E276</f>
        <v>#DIV/0!</v>
      </c>
    </row>
    <row r="280" spans="2:36">
      <c r="B280" s="238">
        <f>IRAG!$BZ277</f>
        <v>0</v>
      </c>
      <c r="C280" s="212"/>
      <c r="D280" s="85">
        <f>IRAG!E277</f>
        <v>0</v>
      </c>
      <c r="E280" s="238">
        <f>IRAG!$BZ277</f>
        <v>0</v>
      </c>
      <c r="F280" s="213"/>
      <c r="G280" s="191" t="e">
        <f>IRAG!E277/IRAG!D277</f>
        <v>#DIV/0!</v>
      </c>
      <c r="H280" s="238">
        <f>IRAG!$BZ277</f>
        <v>0</v>
      </c>
      <c r="I280" s="167">
        <f>IRAG!Q277</f>
        <v>0</v>
      </c>
      <c r="J280" s="167">
        <f>IRAG!R277</f>
        <v>0</v>
      </c>
      <c r="K280" s="239" t="e">
        <f>IRAG!R277/IRAG!Q277</f>
        <v>#DIV/0!</v>
      </c>
      <c r="Q280" s="238">
        <f>IRAG!$BZ277</f>
        <v>0</v>
      </c>
      <c r="R280" s="167">
        <f>IRAG!G277</f>
        <v>0</v>
      </c>
      <c r="S280" s="167" t="e">
        <f>IRAG!G277/IRAG!F277</f>
        <v>#DIV/0!</v>
      </c>
      <c r="T280" s="167">
        <f>IRAG!K277</f>
        <v>0</v>
      </c>
      <c r="U280" s="214" t="e">
        <f>IRAG!K277/IRAG!F277</f>
        <v>#DIV/0!</v>
      </c>
      <c r="V280" s="167">
        <f>IRAG!H277</f>
        <v>0</v>
      </c>
      <c r="W280" s="167" t="e">
        <f>IRAG!H277/IRAG!F277</f>
        <v>#DIV/0!</v>
      </c>
      <c r="X280" s="192">
        <f>ETI!E277</f>
        <v>0</v>
      </c>
      <c r="Y280" s="192">
        <f>ETI!D277</f>
        <v>0</v>
      </c>
      <c r="Z280" s="214" t="e">
        <f t="shared" si="5"/>
        <v>#DIV/0!</v>
      </c>
      <c r="AA280" s="191" t="e">
        <f>ETI!E277/ETI!F277</f>
        <v>#DIV/0!</v>
      </c>
      <c r="AB280" s="192">
        <f>ETI!E277</f>
        <v>0</v>
      </c>
      <c r="AC280" s="191" t="e">
        <f>ETI!G277/ETI!E277</f>
        <v>#DIV/0!</v>
      </c>
      <c r="AD280" s="192">
        <f>ETI!K277 + ETI!L277</f>
        <v>0</v>
      </c>
      <c r="AE280" s="191" t="e">
        <f>(AD280)/ETI!F277</f>
        <v>#DIV/0!</v>
      </c>
      <c r="AI280" s="181">
        <f>ETI!E277</f>
        <v>0</v>
      </c>
      <c r="AJ280" s="86" t="e">
        <f>ETI!H277/ETI!E277</f>
        <v>#DIV/0!</v>
      </c>
    </row>
    <row r="281" spans="2:36">
      <c r="B281" s="238">
        <f>IRAG!$BZ278</f>
        <v>0</v>
      </c>
      <c r="C281" s="212"/>
      <c r="D281" s="85">
        <f>IRAG!E278</f>
        <v>0</v>
      </c>
      <c r="E281" s="238">
        <f>IRAG!$BZ278</f>
        <v>0</v>
      </c>
      <c r="F281" s="213"/>
      <c r="G281" s="191" t="e">
        <f>IRAG!E278/IRAG!D278</f>
        <v>#DIV/0!</v>
      </c>
      <c r="H281" s="238">
        <f>IRAG!$BZ278</f>
        <v>0</v>
      </c>
      <c r="I281" s="167">
        <f>IRAG!Q278</f>
        <v>0</v>
      </c>
      <c r="J281" s="167">
        <f>IRAG!R278</f>
        <v>0</v>
      </c>
      <c r="K281" s="239" t="e">
        <f>IRAG!R278/IRAG!Q278</f>
        <v>#DIV/0!</v>
      </c>
      <c r="Q281" s="238">
        <f>IRAG!$BZ278</f>
        <v>0</v>
      </c>
      <c r="R281" s="167">
        <f>IRAG!G278</f>
        <v>0</v>
      </c>
      <c r="S281" s="167" t="e">
        <f>IRAG!G278/IRAG!F278</f>
        <v>#DIV/0!</v>
      </c>
      <c r="T281" s="167">
        <f>IRAG!K278</f>
        <v>0</v>
      </c>
      <c r="U281" s="214" t="e">
        <f>IRAG!K278/IRAG!F278</f>
        <v>#DIV/0!</v>
      </c>
      <c r="V281" s="167">
        <f>IRAG!H278</f>
        <v>0</v>
      </c>
      <c r="W281" s="167" t="e">
        <f>IRAG!H278/IRAG!F278</f>
        <v>#DIV/0!</v>
      </c>
      <c r="X281" s="192">
        <f>ETI!E278</f>
        <v>0</v>
      </c>
      <c r="Y281" s="192">
        <f>ETI!D278</f>
        <v>0</v>
      </c>
      <c r="Z281" s="214" t="e">
        <f t="shared" si="5"/>
        <v>#DIV/0!</v>
      </c>
      <c r="AA281" s="191" t="e">
        <f>ETI!E278/ETI!F278</f>
        <v>#DIV/0!</v>
      </c>
      <c r="AB281" s="192">
        <f>ETI!E278</f>
        <v>0</v>
      </c>
      <c r="AC281" s="191" t="e">
        <f>ETI!G278/ETI!E278</f>
        <v>#DIV/0!</v>
      </c>
      <c r="AD281" s="192">
        <f>ETI!K278 + ETI!L278</f>
        <v>0</v>
      </c>
      <c r="AE281" s="191" t="e">
        <f>(AD281)/ETI!F278</f>
        <v>#DIV/0!</v>
      </c>
      <c r="AI281" s="181">
        <f>ETI!E278</f>
        <v>0</v>
      </c>
      <c r="AJ281" s="86" t="e">
        <f>ETI!H278/ETI!E278</f>
        <v>#DIV/0!</v>
      </c>
    </row>
    <row r="282" spans="2:36">
      <c r="B282" s="238">
        <f>IRAG!$BZ279</f>
        <v>0</v>
      </c>
      <c r="C282" s="212"/>
      <c r="D282" s="85">
        <f>IRAG!E279</f>
        <v>0</v>
      </c>
      <c r="E282" s="238">
        <f>IRAG!$BZ279</f>
        <v>0</v>
      </c>
      <c r="F282" s="213"/>
      <c r="G282" s="191" t="e">
        <f>IRAG!E279/IRAG!D279</f>
        <v>#DIV/0!</v>
      </c>
      <c r="H282" s="238">
        <f>IRAG!$BZ279</f>
        <v>0</v>
      </c>
      <c r="I282" s="167">
        <f>IRAG!Q279</f>
        <v>0</v>
      </c>
      <c r="J282" s="167">
        <f>IRAG!R279</f>
        <v>0</v>
      </c>
      <c r="K282" s="239" t="e">
        <f>IRAG!R279/IRAG!Q279</f>
        <v>#DIV/0!</v>
      </c>
      <c r="Q282" s="238">
        <f>IRAG!$BZ279</f>
        <v>0</v>
      </c>
      <c r="R282" s="167">
        <f>IRAG!G279</f>
        <v>0</v>
      </c>
      <c r="S282" s="167" t="e">
        <f>IRAG!G279/IRAG!F279</f>
        <v>#DIV/0!</v>
      </c>
      <c r="T282" s="167">
        <f>IRAG!K279</f>
        <v>0</v>
      </c>
      <c r="U282" s="214" t="e">
        <f>IRAG!K279/IRAG!F279</f>
        <v>#DIV/0!</v>
      </c>
      <c r="V282" s="167">
        <f>IRAG!H279</f>
        <v>0</v>
      </c>
      <c r="W282" s="167" t="e">
        <f>IRAG!H279/IRAG!F279</f>
        <v>#DIV/0!</v>
      </c>
      <c r="X282" s="192">
        <f>ETI!E279</f>
        <v>0</v>
      </c>
      <c r="Y282" s="192">
        <f>ETI!D279</f>
        <v>0</v>
      </c>
      <c r="Z282" s="214" t="e">
        <f t="shared" si="5"/>
        <v>#DIV/0!</v>
      </c>
      <c r="AA282" s="191" t="e">
        <f>ETI!E279/ETI!F279</f>
        <v>#DIV/0!</v>
      </c>
      <c r="AB282" s="192">
        <f>ETI!E279</f>
        <v>0</v>
      </c>
      <c r="AC282" s="191" t="e">
        <f>ETI!G279/ETI!E279</f>
        <v>#DIV/0!</v>
      </c>
      <c r="AD282" s="192">
        <f>ETI!K279 + ETI!L279</f>
        <v>0</v>
      </c>
      <c r="AE282" s="191" t="e">
        <f>(AD282)/ETI!F279</f>
        <v>#DIV/0!</v>
      </c>
      <c r="AI282" s="181">
        <f>ETI!E279</f>
        <v>0</v>
      </c>
      <c r="AJ282" s="86" t="e">
        <f>ETI!H279/ETI!E279</f>
        <v>#DIV/0!</v>
      </c>
    </row>
    <row r="283" spans="2:36">
      <c r="B283" s="238">
        <f>IRAG!$BZ280</f>
        <v>0</v>
      </c>
      <c r="C283" s="212"/>
      <c r="D283" s="85">
        <f>IRAG!E280</f>
        <v>0</v>
      </c>
      <c r="E283" s="238">
        <f>IRAG!$BZ280</f>
        <v>0</v>
      </c>
      <c r="F283" s="213"/>
      <c r="G283" s="191" t="e">
        <f>IRAG!E280/IRAG!D280</f>
        <v>#DIV/0!</v>
      </c>
      <c r="H283" s="238">
        <f>IRAG!$BZ280</f>
        <v>0</v>
      </c>
      <c r="I283" s="167">
        <f>IRAG!Q280</f>
        <v>0</v>
      </c>
      <c r="J283" s="167">
        <f>IRAG!R280</f>
        <v>0</v>
      </c>
      <c r="K283" s="239" t="e">
        <f>IRAG!R280/IRAG!Q280</f>
        <v>#DIV/0!</v>
      </c>
      <c r="Q283" s="238">
        <f>IRAG!$BZ280</f>
        <v>0</v>
      </c>
      <c r="R283" s="167">
        <f>IRAG!G280</f>
        <v>0</v>
      </c>
      <c r="S283" s="167" t="e">
        <f>IRAG!G280/IRAG!F280</f>
        <v>#DIV/0!</v>
      </c>
      <c r="T283" s="167">
        <f>IRAG!K280</f>
        <v>0</v>
      </c>
      <c r="U283" s="214" t="e">
        <f>IRAG!K280/IRAG!F280</f>
        <v>#DIV/0!</v>
      </c>
      <c r="V283" s="167">
        <f>IRAG!H280</f>
        <v>0</v>
      </c>
      <c r="W283" s="167" t="e">
        <f>IRAG!H280/IRAG!F280</f>
        <v>#DIV/0!</v>
      </c>
      <c r="X283" s="192">
        <f>ETI!E280</f>
        <v>0</v>
      </c>
      <c r="Y283" s="192">
        <f>ETI!D280</f>
        <v>0</v>
      </c>
      <c r="Z283" s="214" t="e">
        <f t="shared" si="5"/>
        <v>#DIV/0!</v>
      </c>
      <c r="AA283" s="191" t="e">
        <f>ETI!E280/ETI!F280</f>
        <v>#DIV/0!</v>
      </c>
      <c r="AB283" s="192">
        <f>ETI!E280</f>
        <v>0</v>
      </c>
      <c r="AC283" s="191" t="e">
        <f>ETI!G280/ETI!E280</f>
        <v>#DIV/0!</v>
      </c>
      <c r="AD283" s="192">
        <f>ETI!K280 + ETI!L280</f>
        <v>0</v>
      </c>
      <c r="AE283" s="191" t="e">
        <f>(AD283)/ETI!F280</f>
        <v>#DIV/0!</v>
      </c>
      <c r="AI283" s="181">
        <f>ETI!E280</f>
        <v>0</v>
      </c>
      <c r="AJ283" s="86" t="e">
        <f>ETI!H280/ETI!E280</f>
        <v>#DIV/0!</v>
      </c>
    </row>
    <row r="284" spans="2:36">
      <c r="B284" s="238">
        <f>IRAG!$BZ281</f>
        <v>0</v>
      </c>
      <c r="C284" s="212"/>
      <c r="D284" s="85">
        <f>IRAG!E281</f>
        <v>0</v>
      </c>
      <c r="E284" s="238">
        <f>IRAG!$BZ281</f>
        <v>0</v>
      </c>
      <c r="F284" s="213"/>
      <c r="G284" s="191" t="e">
        <f>IRAG!E281/IRAG!D281</f>
        <v>#DIV/0!</v>
      </c>
      <c r="H284" s="238">
        <f>IRAG!$BZ281</f>
        <v>0</v>
      </c>
      <c r="I284" s="167">
        <f>IRAG!Q281</f>
        <v>0</v>
      </c>
      <c r="J284" s="167">
        <f>IRAG!R281</f>
        <v>0</v>
      </c>
      <c r="K284" s="239" t="e">
        <f>IRAG!R281/IRAG!Q281</f>
        <v>#DIV/0!</v>
      </c>
      <c r="Q284" s="238">
        <f>IRAG!$BZ281</f>
        <v>0</v>
      </c>
      <c r="R284" s="167">
        <f>IRAG!G281</f>
        <v>0</v>
      </c>
      <c r="S284" s="167" t="e">
        <f>IRAG!G281/IRAG!F281</f>
        <v>#DIV/0!</v>
      </c>
      <c r="T284" s="167">
        <f>IRAG!K281</f>
        <v>0</v>
      </c>
      <c r="U284" s="214" t="e">
        <f>IRAG!K281/IRAG!F281</f>
        <v>#DIV/0!</v>
      </c>
      <c r="V284" s="167">
        <f>IRAG!H281</f>
        <v>0</v>
      </c>
      <c r="W284" s="167" t="e">
        <f>IRAG!H281/IRAG!F281</f>
        <v>#DIV/0!</v>
      </c>
      <c r="X284" s="192">
        <f>ETI!E281</f>
        <v>0</v>
      </c>
      <c r="Y284" s="192">
        <f>ETI!D281</f>
        <v>0</v>
      </c>
      <c r="Z284" s="214" t="e">
        <f t="shared" si="5"/>
        <v>#DIV/0!</v>
      </c>
      <c r="AA284" s="191" t="e">
        <f>ETI!E281/ETI!F281</f>
        <v>#DIV/0!</v>
      </c>
      <c r="AB284" s="192">
        <f>ETI!E281</f>
        <v>0</v>
      </c>
      <c r="AC284" s="191" t="e">
        <f>ETI!G281/ETI!E281</f>
        <v>#DIV/0!</v>
      </c>
      <c r="AD284" s="192">
        <f>ETI!K281 + ETI!L281</f>
        <v>0</v>
      </c>
      <c r="AE284" s="191" t="e">
        <f>(AD284)/ETI!F281</f>
        <v>#DIV/0!</v>
      </c>
      <c r="AI284" s="181">
        <f>ETI!E281</f>
        <v>0</v>
      </c>
      <c r="AJ284" s="86" t="e">
        <f>ETI!H281/ETI!E281</f>
        <v>#DIV/0!</v>
      </c>
    </row>
    <row r="285" spans="2:36">
      <c r="B285" s="238">
        <f>IRAG!$BZ282</f>
        <v>0</v>
      </c>
      <c r="C285" s="212"/>
      <c r="D285" s="85">
        <f>IRAG!E282</f>
        <v>0</v>
      </c>
      <c r="E285" s="238">
        <f>IRAG!$BZ282</f>
        <v>0</v>
      </c>
      <c r="F285" s="213"/>
      <c r="G285" s="191" t="e">
        <f>IRAG!E282/IRAG!D282</f>
        <v>#DIV/0!</v>
      </c>
      <c r="H285" s="238">
        <f>IRAG!$BZ282</f>
        <v>0</v>
      </c>
      <c r="I285" s="167">
        <f>IRAG!Q282</f>
        <v>0</v>
      </c>
      <c r="J285" s="167">
        <f>IRAG!R282</f>
        <v>0</v>
      </c>
      <c r="K285" s="239" t="e">
        <f>IRAG!R282/IRAG!Q282</f>
        <v>#DIV/0!</v>
      </c>
      <c r="Q285" s="238">
        <f>IRAG!$BZ282</f>
        <v>0</v>
      </c>
      <c r="R285" s="167">
        <f>IRAG!G282</f>
        <v>0</v>
      </c>
      <c r="S285" s="167" t="e">
        <f>IRAG!G282/IRAG!F282</f>
        <v>#DIV/0!</v>
      </c>
      <c r="T285" s="167">
        <f>IRAG!K282</f>
        <v>0</v>
      </c>
      <c r="U285" s="214" t="e">
        <f>IRAG!K282/IRAG!F282</f>
        <v>#DIV/0!</v>
      </c>
      <c r="V285" s="167">
        <f>IRAG!H282</f>
        <v>0</v>
      </c>
      <c r="W285" s="167" t="e">
        <f>IRAG!H282/IRAG!F282</f>
        <v>#DIV/0!</v>
      </c>
      <c r="X285" s="192">
        <f>ETI!E282</f>
        <v>0</v>
      </c>
      <c r="Y285" s="192">
        <f>ETI!D282</f>
        <v>0</v>
      </c>
      <c r="Z285" s="214" t="e">
        <f t="shared" si="5"/>
        <v>#DIV/0!</v>
      </c>
      <c r="AA285" s="191" t="e">
        <f>ETI!E282/ETI!F282</f>
        <v>#DIV/0!</v>
      </c>
      <c r="AB285" s="192">
        <f>ETI!E282</f>
        <v>0</v>
      </c>
      <c r="AC285" s="191" t="e">
        <f>ETI!G282/ETI!E282</f>
        <v>#DIV/0!</v>
      </c>
      <c r="AD285" s="192">
        <f>ETI!K282 + ETI!L282</f>
        <v>0</v>
      </c>
      <c r="AE285" s="191" t="e">
        <f>(AD285)/ETI!F282</f>
        <v>#DIV/0!</v>
      </c>
      <c r="AI285" s="181">
        <f>ETI!E282</f>
        <v>0</v>
      </c>
      <c r="AJ285" s="86" t="e">
        <f>ETI!H282/ETI!E282</f>
        <v>#DIV/0!</v>
      </c>
    </row>
    <row r="286" spans="2:36">
      <c r="B286" s="238">
        <f>IRAG!$BZ283</f>
        <v>0</v>
      </c>
      <c r="C286" s="212"/>
      <c r="D286" s="85">
        <f>IRAG!E283</f>
        <v>0</v>
      </c>
      <c r="E286" s="238">
        <f>IRAG!$BZ283</f>
        <v>0</v>
      </c>
      <c r="F286" s="213"/>
      <c r="G286" s="191" t="e">
        <f>IRAG!E283/IRAG!D283</f>
        <v>#DIV/0!</v>
      </c>
      <c r="H286" s="238">
        <f>IRAG!$BZ283</f>
        <v>0</v>
      </c>
      <c r="I286" s="167">
        <f>IRAG!Q283</f>
        <v>0</v>
      </c>
      <c r="J286" s="167">
        <f>IRAG!R283</f>
        <v>0</v>
      </c>
      <c r="K286" s="239" t="e">
        <f>IRAG!R283/IRAG!Q283</f>
        <v>#DIV/0!</v>
      </c>
      <c r="Q286" s="238">
        <f>IRAG!$BZ283</f>
        <v>0</v>
      </c>
      <c r="R286" s="167">
        <f>IRAG!G283</f>
        <v>0</v>
      </c>
      <c r="S286" s="167" t="e">
        <f>IRAG!G283/IRAG!F283</f>
        <v>#DIV/0!</v>
      </c>
      <c r="T286" s="167">
        <f>IRAG!K283</f>
        <v>0</v>
      </c>
      <c r="U286" s="214" t="e">
        <f>IRAG!K283/IRAG!F283</f>
        <v>#DIV/0!</v>
      </c>
      <c r="V286" s="167">
        <f>IRAG!H283</f>
        <v>0</v>
      </c>
      <c r="W286" s="167" t="e">
        <f>IRAG!H283/IRAG!F283</f>
        <v>#DIV/0!</v>
      </c>
      <c r="X286" s="192">
        <f>ETI!E283</f>
        <v>0</v>
      </c>
      <c r="Y286" s="192">
        <f>ETI!D283</f>
        <v>0</v>
      </c>
      <c r="Z286" s="214" t="e">
        <f t="shared" si="5"/>
        <v>#DIV/0!</v>
      </c>
      <c r="AA286" s="191" t="e">
        <f>ETI!E283/ETI!F283</f>
        <v>#DIV/0!</v>
      </c>
      <c r="AB286" s="192">
        <f>ETI!E283</f>
        <v>0</v>
      </c>
      <c r="AC286" s="191" t="e">
        <f>ETI!G283/ETI!E283</f>
        <v>#DIV/0!</v>
      </c>
      <c r="AD286" s="192">
        <f>ETI!K283 + ETI!L283</f>
        <v>0</v>
      </c>
      <c r="AE286" s="191" t="e">
        <f>(AD286)/ETI!F283</f>
        <v>#DIV/0!</v>
      </c>
      <c r="AI286" s="181">
        <f>ETI!E283</f>
        <v>0</v>
      </c>
      <c r="AJ286" s="86" t="e">
        <f>ETI!H283/ETI!E283</f>
        <v>#DIV/0!</v>
      </c>
    </row>
    <row r="287" spans="2:36">
      <c r="B287" s="238">
        <f>IRAG!$BZ284</f>
        <v>0</v>
      </c>
      <c r="C287" s="212"/>
      <c r="D287" s="85">
        <f>IRAG!E284</f>
        <v>0</v>
      </c>
      <c r="E287" s="238">
        <f>IRAG!$BZ284</f>
        <v>0</v>
      </c>
      <c r="F287" s="213"/>
      <c r="G287" s="191" t="e">
        <f>IRAG!E284/IRAG!D284</f>
        <v>#DIV/0!</v>
      </c>
      <c r="H287" s="238">
        <f>IRAG!$BZ284</f>
        <v>0</v>
      </c>
      <c r="I287" s="167">
        <f>IRAG!Q284</f>
        <v>0</v>
      </c>
      <c r="J287" s="167">
        <f>IRAG!R284</f>
        <v>0</v>
      </c>
      <c r="K287" s="239" t="e">
        <f>IRAG!R284/IRAG!Q284</f>
        <v>#DIV/0!</v>
      </c>
      <c r="Q287" s="238">
        <f>IRAG!$BZ284</f>
        <v>0</v>
      </c>
      <c r="R287" s="167">
        <f>IRAG!G284</f>
        <v>0</v>
      </c>
      <c r="S287" s="167" t="e">
        <f>IRAG!G284/IRAG!F284</f>
        <v>#DIV/0!</v>
      </c>
      <c r="T287" s="167">
        <f>IRAG!K284</f>
        <v>0</v>
      </c>
      <c r="U287" s="214" t="e">
        <f>IRAG!K284/IRAG!F284</f>
        <v>#DIV/0!</v>
      </c>
      <c r="V287" s="167">
        <f>IRAG!H284</f>
        <v>0</v>
      </c>
      <c r="W287" s="167" t="e">
        <f>IRAG!H284/IRAG!F284</f>
        <v>#DIV/0!</v>
      </c>
      <c r="X287" s="192">
        <f>ETI!E284</f>
        <v>0</v>
      </c>
      <c r="Y287" s="192">
        <f>ETI!D284</f>
        <v>0</v>
      </c>
      <c r="Z287" s="214" t="e">
        <f t="shared" si="5"/>
        <v>#DIV/0!</v>
      </c>
      <c r="AA287" s="191" t="e">
        <f>ETI!E284/ETI!F284</f>
        <v>#DIV/0!</v>
      </c>
      <c r="AB287" s="192">
        <f>ETI!E284</f>
        <v>0</v>
      </c>
      <c r="AC287" s="191" t="e">
        <f>ETI!G284/ETI!E284</f>
        <v>#DIV/0!</v>
      </c>
      <c r="AD287" s="192">
        <f>ETI!K284 + ETI!L284</f>
        <v>0</v>
      </c>
      <c r="AE287" s="191" t="e">
        <f>(AD287)/ETI!F284</f>
        <v>#DIV/0!</v>
      </c>
      <c r="AI287" s="181">
        <f>ETI!E284</f>
        <v>0</v>
      </c>
      <c r="AJ287" s="86" t="e">
        <f>ETI!H284/ETI!E284</f>
        <v>#DIV/0!</v>
      </c>
    </row>
    <row r="288" spans="2:36">
      <c r="B288" s="238">
        <f>IRAG!$BZ285</f>
        <v>0</v>
      </c>
      <c r="C288" s="212"/>
      <c r="D288" s="85">
        <f>IRAG!E285</f>
        <v>0</v>
      </c>
      <c r="E288" s="238">
        <f>IRAG!$BZ285</f>
        <v>0</v>
      </c>
      <c r="F288" s="213"/>
      <c r="G288" s="191" t="e">
        <f>IRAG!E285/IRAG!D285</f>
        <v>#DIV/0!</v>
      </c>
      <c r="H288" s="238">
        <f>IRAG!$BZ285</f>
        <v>0</v>
      </c>
      <c r="I288" s="167">
        <f>IRAG!Q285</f>
        <v>0</v>
      </c>
      <c r="J288" s="167">
        <f>IRAG!R285</f>
        <v>0</v>
      </c>
      <c r="K288" s="239" t="e">
        <f>IRAG!R285/IRAG!Q285</f>
        <v>#DIV/0!</v>
      </c>
      <c r="Q288" s="238">
        <f>IRAG!$BZ285</f>
        <v>0</v>
      </c>
      <c r="R288" s="167">
        <f>IRAG!G285</f>
        <v>0</v>
      </c>
      <c r="S288" s="167" t="e">
        <f>IRAG!G285/IRAG!F285</f>
        <v>#DIV/0!</v>
      </c>
      <c r="T288" s="167">
        <f>IRAG!K285</f>
        <v>0</v>
      </c>
      <c r="U288" s="214" t="e">
        <f>IRAG!K285/IRAG!F285</f>
        <v>#DIV/0!</v>
      </c>
      <c r="V288" s="167">
        <f>IRAG!H285</f>
        <v>0</v>
      </c>
      <c r="W288" s="167" t="e">
        <f>IRAG!H285/IRAG!F285</f>
        <v>#DIV/0!</v>
      </c>
      <c r="X288" s="192">
        <f>ETI!E285</f>
        <v>0</v>
      </c>
      <c r="Y288" s="192">
        <f>ETI!D285</f>
        <v>0</v>
      </c>
      <c r="Z288" s="214" t="e">
        <f t="shared" si="5"/>
        <v>#DIV/0!</v>
      </c>
      <c r="AA288" s="191" t="e">
        <f>ETI!E285/ETI!F285</f>
        <v>#DIV/0!</v>
      </c>
      <c r="AB288" s="192">
        <f>ETI!E285</f>
        <v>0</v>
      </c>
      <c r="AC288" s="191" t="e">
        <f>ETI!G285/ETI!E285</f>
        <v>#DIV/0!</v>
      </c>
      <c r="AD288" s="192">
        <f>ETI!K285 + ETI!L285</f>
        <v>0</v>
      </c>
      <c r="AE288" s="191" t="e">
        <f>(AD288)/ETI!F285</f>
        <v>#DIV/0!</v>
      </c>
      <c r="AI288" s="181">
        <f>ETI!E285</f>
        <v>0</v>
      </c>
      <c r="AJ288" s="86" t="e">
        <f>ETI!H285/ETI!E285</f>
        <v>#DIV/0!</v>
      </c>
    </row>
    <row r="289" spans="2:36">
      <c r="B289" s="238">
        <f>IRAG!$BZ286</f>
        <v>0</v>
      </c>
      <c r="C289" s="212"/>
      <c r="D289" s="85">
        <f>IRAG!E286</f>
        <v>0</v>
      </c>
      <c r="E289" s="238">
        <f>IRAG!$BZ286</f>
        <v>0</v>
      </c>
      <c r="F289" s="213"/>
      <c r="G289" s="191" t="e">
        <f>IRAG!E286/IRAG!D286</f>
        <v>#DIV/0!</v>
      </c>
      <c r="H289" s="238">
        <f>IRAG!$BZ286</f>
        <v>0</v>
      </c>
      <c r="I289" s="167">
        <f>IRAG!Q286</f>
        <v>0</v>
      </c>
      <c r="J289" s="167">
        <f>IRAG!R286</f>
        <v>0</v>
      </c>
      <c r="K289" s="239" t="e">
        <f>IRAG!R286/IRAG!Q286</f>
        <v>#DIV/0!</v>
      </c>
      <c r="Q289" s="238">
        <f>IRAG!$BZ286</f>
        <v>0</v>
      </c>
      <c r="R289" s="167">
        <f>IRAG!G286</f>
        <v>0</v>
      </c>
      <c r="S289" s="167" t="e">
        <f>IRAG!G286/IRAG!F286</f>
        <v>#DIV/0!</v>
      </c>
      <c r="T289" s="167">
        <f>IRAG!K286</f>
        <v>0</v>
      </c>
      <c r="U289" s="214" t="e">
        <f>IRAG!K286/IRAG!F286</f>
        <v>#DIV/0!</v>
      </c>
      <c r="V289" s="167">
        <f>IRAG!H286</f>
        <v>0</v>
      </c>
      <c r="W289" s="167" t="e">
        <f>IRAG!H286/IRAG!F286</f>
        <v>#DIV/0!</v>
      </c>
      <c r="X289" s="192">
        <f>ETI!E286</f>
        <v>0</v>
      </c>
      <c r="Y289" s="192">
        <f>ETI!D286</f>
        <v>0</v>
      </c>
      <c r="Z289" s="214" t="e">
        <f t="shared" si="5"/>
        <v>#DIV/0!</v>
      </c>
      <c r="AA289" s="191" t="e">
        <f>ETI!E286/ETI!F286</f>
        <v>#DIV/0!</v>
      </c>
      <c r="AB289" s="192">
        <f>ETI!E286</f>
        <v>0</v>
      </c>
      <c r="AC289" s="191" t="e">
        <f>ETI!G286/ETI!E286</f>
        <v>#DIV/0!</v>
      </c>
      <c r="AD289" s="192">
        <f>ETI!K286 + ETI!L286</f>
        <v>0</v>
      </c>
      <c r="AE289" s="191" t="e">
        <f>(AD289)/ETI!F286</f>
        <v>#DIV/0!</v>
      </c>
      <c r="AI289" s="181">
        <f>ETI!E286</f>
        <v>0</v>
      </c>
      <c r="AJ289" s="86" t="e">
        <f>ETI!H286/ETI!E286</f>
        <v>#DIV/0!</v>
      </c>
    </row>
    <row r="290" spans="2:36">
      <c r="B290" s="238">
        <f>IRAG!$BZ287</f>
        <v>0</v>
      </c>
      <c r="C290" s="212"/>
      <c r="D290" s="85">
        <f>IRAG!E287</f>
        <v>0</v>
      </c>
      <c r="E290" s="238">
        <f>IRAG!$BZ287</f>
        <v>0</v>
      </c>
      <c r="F290" s="213"/>
      <c r="G290" s="191" t="e">
        <f>IRAG!E287/IRAG!D287</f>
        <v>#DIV/0!</v>
      </c>
      <c r="H290" s="238">
        <f>IRAG!$BZ287</f>
        <v>0</v>
      </c>
      <c r="I290" s="167">
        <f>IRAG!Q287</f>
        <v>0</v>
      </c>
      <c r="J290" s="167">
        <f>IRAG!R287</f>
        <v>0</v>
      </c>
      <c r="K290" s="239" t="e">
        <f>IRAG!R287/IRAG!Q287</f>
        <v>#DIV/0!</v>
      </c>
      <c r="Q290" s="238">
        <f>IRAG!$BZ287</f>
        <v>0</v>
      </c>
      <c r="R290" s="167">
        <f>IRAG!G287</f>
        <v>0</v>
      </c>
      <c r="S290" s="167" t="e">
        <f>IRAG!G287/IRAG!F287</f>
        <v>#DIV/0!</v>
      </c>
      <c r="T290" s="167">
        <f>IRAG!K287</f>
        <v>0</v>
      </c>
      <c r="U290" s="214" t="e">
        <f>IRAG!K287/IRAG!F287</f>
        <v>#DIV/0!</v>
      </c>
      <c r="V290" s="167">
        <f>IRAG!H287</f>
        <v>0</v>
      </c>
      <c r="W290" s="167" t="e">
        <f>IRAG!H287/IRAG!F287</f>
        <v>#DIV/0!</v>
      </c>
      <c r="X290" s="192">
        <f>ETI!E287</f>
        <v>0</v>
      </c>
      <c r="Y290" s="192">
        <f>ETI!D287</f>
        <v>0</v>
      </c>
      <c r="Z290" s="214" t="e">
        <f t="shared" si="5"/>
        <v>#DIV/0!</v>
      </c>
      <c r="AA290" s="191" t="e">
        <f>ETI!E287/ETI!F287</f>
        <v>#DIV/0!</v>
      </c>
      <c r="AB290" s="192">
        <f>ETI!E287</f>
        <v>0</v>
      </c>
      <c r="AC290" s="191" t="e">
        <f>ETI!G287/ETI!E287</f>
        <v>#DIV/0!</v>
      </c>
      <c r="AD290" s="192">
        <f>ETI!K287 + ETI!L287</f>
        <v>0</v>
      </c>
      <c r="AE290" s="191" t="e">
        <f>(AD290)/ETI!F287</f>
        <v>#DIV/0!</v>
      </c>
      <c r="AI290" s="181">
        <f>ETI!E287</f>
        <v>0</v>
      </c>
      <c r="AJ290" s="86" t="e">
        <f>ETI!H287/ETI!E287</f>
        <v>#DIV/0!</v>
      </c>
    </row>
    <row r="291" spans="2:36">
      <c r="B291" s="238">
        <f>IRAG!$BZ288</f>
        <v>0</v>
      </c>
      <c r="C291" s="212"/>
      <c r="D291" s="85">
        <f>IRAG!E288</f>
        <v>0</v>
      </c>
      <c r="E291" s="238">
        <f>IRAG!$BZ288</f>
        <v>0</v>
      </c>
      <c r="F291" s="213"/>
      <c r="G291" s="191" t="e">
        <f>IRAG!E288/IRAG!D288</f>
        <v>#DIV/0!</v>
      </c>
      <c r="H291" s="238">
        <f>IRAG!$BZ288</f>
        <v>0</v>
      </c>
      <c r="I291" s="167">
        <f>IRAG!Q288</f>
        <v>0</v>
      </c>
      <c r="J291" s="167">
        <f>IRAG!R288</f>
        <v>0</v>
      </c>
      <c r="K291" s="239" t="e">
        <f>IRAG!R288/IRAG!Q288</f>
        <v>#DIV/0!</v>
      </c>
      <c r="Q291" s="238">
        <f>IRAG!$BZ288</f>
        <v>0</v>
      </c>
      <c r="R291" s="167">
        <f>IRAG!G288</f>
        <v>0</v>
      </c>
      <c r="S291" s="167" t="e">
        <f>IRAG!G288/IRAG!F288</f>
        <v>#DIV/0!</v>
      </c>
      <c r="T291" s="167">
        <f>IRAG!K288</f>
        <v>0</v>
      </c>
      <c r="U291" s="214" t="e">
        <f>IRAG!K288/IRAG!F288</f>
        <v>#DIV/0!</v>
      </c>
      <c r="V291" s="167">
        <f>IRAG!H288</f>
        <v>0</v>
      </c>
      <c r="W291" s="167" t="e">
        <f>IRAG!H288/IRAG!F288</f>
        <v>#DIV/0!</v>
      </c>
      <c r="X291" s="192">
        <f>ETI!E288</f>
        <v>0</v>
      </c>
      <c r="Y291" s="192">
        <f>ETI!D288</f>
        <v>0</v>
      </c>
      <c r="Z291" s="214" t="e">
        <f t="shared" si="5"/>
        <v>#DIV/0!</v>
      </c>
      <c r="AA291" s="191" t="e">
        <f>ETI!E288/ETI!F288</f>
        <v>#DIV/0!</v>
      </c>
      <c r="AB291" s="192">
        <f>ETI!E288</f>
        <v>0</v>
      </c>
      <c r="AC291" s="191" t="e">
        <f>ETI!G288/ETI!E288</f>
        <v>#DIV/0!</v>
      </c>
      <c r="AD291" s="192">
        <f>ETI!K288 + ETI!L288</f>
        <v>0</v>
      </c>
      <c r="AE291" s="191" t="e">
        <f>(AD291)/ETI!F288</f>
        <v>#DIV/0!</v>
      </c>
      <c r="AI291" s="181">
        <f>ETI!E288</f>
        <v>0</v>
      </c>
      <c r="AJ291" s="86" t="e">
        <f>ETI!H288/ETI!E288</f>
        <v>#DIV/0!</v>
      </c>
    </row>
    <row r="292" spans="2:36">
      <c r="B292" s="238">
        <f>IRAG!$BZ289</f>
        <v>0</v>
      </c>
      <c r="C292" s="212"/>
      <c r="D292" s="85">
        <f>IRAG!E289</f>
        <v>0</v>
      </c>
      <c r="E292" s="238">
        <f>IRAG!$BZ289</f>
        <v>0</v>
      </c>
      <c r="F292" s="213"/>
      <c r="G292" s="191" t="e">
        <f>IRAG!E289/IRAG!D289</f>
        <v>#DIV/0!</v>
      </c>
      <c r="H292" s="238">
        <f>IRAG!$BZ289</f>
        <v>0</v>
      </c>
      <c r="I292" s="167">
        <f>IRAG!Q289</f>
        <v>0</v>
      </c>
      <c r="J292" s="167">
        <f>IRAG!R289</f>
        <v>0</v>
      </c>
      <c r="K292" s="239" t="e">
        <f>IRAG!R289/IRAG!Q289</f>
        <v>#DIV/0!</v>
      </c>
      <c r="Q292" s="238">
        <f>IRAG!$BZ289</f>
        <v>0</v>
      </c>
      <c r="R292" s="167">
        <f>IRAG!G289</f>
        <v>0</v>
      </c>
      <c r="S292" s="167" t="e">
        <f>IRAG!G289/IRAG!F289</f>
        <v>#DIV/0!</v>
      </c>
      <c r="T292" s="167">
        <f>IRAG!K289</f>
        <v>0</v>
      </c>
      <c r="U292" s="214" t="e">
        <f>IRAG!K289/IRAG!F289</f>
        <v>#DIV/0!</v>
      </c>
      <c r="V292" s="167">
        <f>IRAG!H289</f>
        <v>0</v>
      </c>
      <c r="W292" s="167" t="e">
        <f>IRAG!H289/IRAG!F289</f>
        <v>#DIV/0!</v>
      </c>
      <c r="X292" s="192">
        <f>ETI!E289</f>
        <v>0</v>
      </c>
      <c r="Y292" s="192">
        <f>ETI!D289</f>
        <v>0</v>
      </c>
      <c r="Z292" s="214" t="e">
        <f t="shared" si="5"/>
        <v>#DIV/0!</v>
      </c>
      <c r="AA292" s="191" t="e">
        <f>ETI!E289/ETI!F289</f>
        <v>#DIV/0!</v>
      </c>
      <c r="AB292" s="192">
        <f>ETI!E289</f>
        <v>0</v>
      </c>
      <c r="AC292" s="191" t="e">
        <f>ETI!G289/ETI!E289</f>
        <v>#DIV/0!</v>
      </c>
      <c r="AD292" s="192">
        <f>ETI!K289 + ETI!L289</f>
        <v>0</v>
      </c>
      <c r="AE292" s="191" t="e">
        <f>(AD292)/ETI!F289</f>
        <v>#DIV/0!</v>
      </c>
      <c r="AI292" s="181">
        <f>ETI!E289</f>
        <v>0</v>
      </c>
      <c r="AJ292" s="86" t="e">
        <f>ETI!H289/ETI!E289</f>
        <v>#DIV/0!</v>
      </c>
    </row>
    <row r="293" spans="2:36">
      <c r="B293" s="238">
        <f>IRAG!$BZ290</f>
        <v>0</v>
      </c>
      <c r="C293" s="212"/>
      <c r="D293" s="85">
        <f>IRAG!E290</f>
        <v>0</v>
      </c>
      <c r="E293" s="238">
        <f>IRAG!$BZ290</f>
        <v>0</v>
      </c>
      <c r="F293" s="213"/>
      <c r="G293" s="191" t="e">
        <f>IRAG!E290/IRAG!D290</f>
        <v>#DIV/0!</v>
      </c>
      <c r="H293" s="238">
        <f>IRAG!$BZ290</f>
        <v>0</v>
      </c>
      <c r="I293" s="167">
        <f>IRAG!Q290</f>
        <v>0</v>
      </c>
      <c r="J293" s="167">
        <f>IRAG!R290</f>
        <v>0</v>
      </c>
      <c r="K293" s="239" t="e">
        <f>IRAG!R290/IRAG!Q290</f>
        <v>#DIV/0!</v>
      </c>
      <c r="Q293" s="238">
        <f>IRAG!$BZ290</f>
        <v>0</v>
      </c>
      <c r="R293" s="167">
        <f>IRAG!G290</f>
        <v>0</v>
      </c>
      <c r="S293" s="167" t="e">
        <f>IRAG!G290/IRAG!F290</f>
        <v>#DIV/0!</v>
      </c>
      <c r="T293" s="167">
        <f>IRAG!K290</f>
        <v>0</v>
      </c>
      <c r="U293" s="214" t="e">
        <f>IRAG!K290/IRAG!F290</f>
        <v>#DIV/0!</v>
      </c>
      <c r="V293" s="167">
        <f>IRAG!H290</f>
        <v>0</v>
      </c>
      <c r="W293" s="167" t="e">
        <f>IRAG!H290/IRAG!F290</f>
        <v>#DIV/0!</v>
      </c>
      <c r="X293" s="192">
        <f>ETI!E290</f>
        <v>0</v>
      </c>
      <c r="Y293" s="192">
        <f>ETI!D290</f>
        <v>0</v>
      </c>
      <c r="Z293" s="214" t="e">
        <f t="shared" si="5"/>
        <v>#DIV/0!</v>
      </c>
      <c r="AA293" s="191" t="e">
        <f>ETI!E290/ETI!F290</f>
        <v>#DIV/0!</v>
      </c>
      <c r="AB293" s="192">
        <f>ETI!E290</f>
        <v>0</v>
      </c>
      <c r="AC293" s="191" t="e">
        <f>ETI!G290/ETI!E290</f>
        <v>#DIV/0!</v>
      </c>
      <c r="AD293" s="192">
        <f>ETI!K290 + ETI!L290</f>
        <v>0</v>
      </c>
      <c r="AE293" s="191" t="e">
        <f>(AD293)/ETI!F290</f>
        <v>#DIV/0!</v>
      </c>
      <c r="AI293" s="181">
        <f>ETI!E290</f>
        <v>0</v>
      </c>
      <c r="AJ293" s="86" t="e">
        <f>ETI!H290/ETI!E290</f>
        <v>#DIV/0!</v>
      </c>
    </row>
    <row r="294" spans="2:36">
      <c r="B294" s="238">
        <f>IRAG!$BZ291</f>
        <v>0</v>
      </c>
      <c r="C294" s="212"/>
      <c r="D294" s="85">
        <f>IRAG!E291</f>
        <v>0</v>
      </c>
      <c r="E294" s="238">
        <f>IRAG!$BZ291</f>
        <v>0</v>
      </c>
      <c r="F294" s="213"/>
      <c r="G294" s="191" t="e">
        <f>IRAG!E291/IRAG!D291</f>
        <v>#DIV/0!</v>
      </c>
      <c r="H294" s="238">
        <f>IRAG!$BZ291</f>
        <v>0</v>
      </c>
      <c r="I294" s="167">
        <f>IRAG!Q291</f>
        <v>0</v>
      </c>
      <c r="J294" s="167">
        <f>IRAG!R291</f>
        <v>0</v>
      </c>
      <c r="K294" s="239" t="e">
        <f>IRAG!R291/IRAG!Q291</f>
        <v>#DIV/0!</v>
      </c>
      <c r="Q294" s="238">
        <f>IRAG!$BZ291</f>
        <v>0</v>
      </c>
      <c r="R294" s="167">
        <f>IRAG!G291</f>
        <v>0</v>
      </c>
      <c r="S294" s="167" t="e">
        <f>IRAG!G291/IRAG!F291</f>
        <v>#DIV/0!</v>
      </c>
      <c r="T294" s="167">
        <f>IRAG!K291</f>
        <v>0</v>
      </c>
      <c r="U294" s="214" t="e">
        <f>IRAG!K291/IRAG!F291</f>
        <v>#DIV/0!</v>
      </c>
      <c r="V294" s="167">
        <f>IRAG!H291</f>
        <v>0</v>
      </c>
      <c r="W294" s="167" t="e">
        <f>IRAG!H291/IRAG!F291</f>
        <v>#DIV/0!</v>
      </c>
      <c r="X294" s="192">
        <f>ETI!E291</f>
        <v>0</v>
      </c>
      <c r="Y294" s="192">
        <f>ETI!D291</f>
        <v>0</v>
      </c>
      <c r="Z294" s="214" t="e">
        <f t="shared" si="5"/>
        <v>#DIV/0!</v>
      </c>
      <c r="AA294" s="191" t="e">
        <f>ETI!E291/ETI!F291</f>
        <v>#DIV/0!</v>
      </c>
      <c r="AB294" s="192">
        <f>ETI!E291</f>
        <v>0</v>
      </c>
      <c r="AC294" s="191" t="e">
        <f>ETI!G291/ETI!E291</f>
        <v>#DIV/0!</v>
      </c>
      <c r="AD294" s="192">
        <f>ETI!K291 + ETI!L291</f>
        <v>0</v>
      </c>
      <c r="AE294" s="191" t="e">
        <f>(AD294)/ETI!F291</f>
        <v>#DIV/0!</v>
      </c>
      <c r="AI294" s="181">
        <f>ETI!E291</f>
        <v>0</v>
      </c>
      <c r="AJ294" s="86" t="e">
        <f>ETI!H291/ETI!E291</f>
        <v>#DIV/0!</v>
      </c>
    </row>
    <row r="295" spans="2:36">
      <c r="B295" s="238">
        <f>IRAG!$BZ292</f>
        <v>0</v>
      </c>
      <c r="C295" s="212"/>
      <c r="D295" s="85">
        <f>IRAG!E292</f>
        <v>0</v>
      </c>
      <c r="E295" s="238">
        <f>IRAG!$BZ292</f>
        <v>0</v>
      </c>
      <c r="F295" s="213"/>
      <c r="G295" s="191" t="e">
        <f>IRAG!E292/IRAG!D292</f>
        <v>#DIV/0!</v>
      </c>
      <c r="H295" s="238">
        <f>IRAG!$BZ292</f>
        <v>0</v>
      </c>
      <c r="I295" s="167">
        <f>IRAG!Q292</f>
        <v>0</v>
      </c>
      <c r="J295" s="167">
        <f>IRAG!R292</f>
        <v>0</v>
      </c>
      <c r="K295" s="239" t="e">
        <f>IRAG!R292/IRAG!Q292</f>
        <v>#DIV/0!</v>
      </c>
      <c r="Q295" s="238">
        <f>IRAG!$BZ292</f>
        <v>0</v>
      </c>
      <c r="R295" s="167">
        <f>IRAG!G292</f>
        <v>0</v>
      </c>
      <c r="S295" s="167" t="e">
        <f>IRAG!G292/IRAG!F292</f>
        <v>#DIV/0!</v>
      </c>
      <c r="T295" s="167">
        <f>IRAG!K292</f>
        <v>0</v>
      </c>
      <c r="U295" s="214" t="e">
        <f>IRAG!K292/IRAG!F292</f>
        <v>#DIV/0!</v>
      </c>
      <c r="V295" s="167">
        <f>IRAG!H292</f>
        <v>0</v>
      </c>
      <c r="W295" s="167" t="e">
        <f>IRAG!H292/IRAG!F292</f>
        <v>#DIV/0!</v>
      </c>
      <c r="X295" s="192">
        <f>ETI!E292</f>
        <v>0</v>
      </c>
      <c r="Y295" s="192">
        <f>ETI!D292</f>
        <v>0</v>
      </c>
      <c r="Z295" s="214" t="e">
        <f t="shared" si="5"/>
        <v>#DIV/0!</v>
      </c>
      <c r="AA295" s="191" t="e">
        <f>ETI!E292/ETI!F292</f>
        <v>#DIV/0!</v>
      </c>
      <c r="AB295" s="192">
        <f>ETI!E292</f>
        <v>0</v>
      </c>
      <c r="AC295" s="191" t="e">
        <f>ETI!G292/ETI!E292</f>
        <v>#DIV/0!</v>
      </c>
      <c r="AD295" s="192">
        <f>ETI!K292 + ETI!L292</f>
        <v>0</v>
      </c>
      <c r="AE295" s="191" t="e">
        <f>(AD295)/ETI!F292</f>
        <v>#DIV/0!</v>
      </c>
      <c r="AI295" s="181">
        <f>ETI!E292</f>
        <v>0</v>
      </c>
      <c r="AJ295" s="86" t="e">
        <f>ETI!H292/ETI!E292</f>
        <v>#DIV/0!</v>
      </c>
    </row>
    <row r="296" spans="2:36">
      <c r="B296" s="238">
        <f>IRAG!$BZ293</f>
        <v>0</v>
      </c>
      <c r="C296" s="212"/>
      <c r="D296" s="85">
        <f>IRAG!E293</f>
        <v>0</v>
      </c>
      <c r="E296" s="238">
        <f>IRAG!$BZ293</f>
        <v>0</v>
      </c>
      <c r="F296" s="213"/>
      <c r="G296" s="191" t="e">
        <f>IRAG!E293/IRAG!D293</f>
        <v>#DIV/0!</v>
      </c>
      <c r="H296" s="238">
        <f>IRAG!$BZ293</f>
        <v>0</v>
      </c>
      <c r="I296" s="167">
        <f>IRAG!Q293</f>
        <v>0</v>
      </c>
      <c r="J296" s="167">
        <f>IRAG!R293</f>
        <v>0</v>
      </c>
      <c r="K296" s="239" t="e">
        <f>IRAG!R293/IRAG!Q293</f>
        <v>#DIV/0!</v>
      </c>
      <c r="Q296" s="238">
        <f>IRAG!$BZ293</f>
        <v>0</v>
      </c>
      <c r="R296" s="167">
        <f>IRAG!G293</f>
        <v>0</v>
      </c>
      <c r="S296" s="167" t="e">
        <f>IRAG!G293/IRAG!F293</f>
        <v>#DIV/0!</v>
      </c>
      <c r="T296" s="167">
        <f>IRAG!K293</f>
        <v>0</v>
      </c>
      <c r="U296" s="214" t="e">
        <f>IRAG!K293/IRAG!F293</f>
        <v>#DIV/0!</v>
      </c>
      <c r="V296" s="167">
        <f>IRAG!H293</f>
        <v>0</v>
      </c>
      <c r="W296" s="167" t="e">
        <f>IRAG!H293/IRAG!F293</f>
        <v>#DIV/0!</v>
      </c>
      <c r="X296" s="192">
        <f>ETI!E293</f>
        <v>0</v>
      </c>
      <c r="Y296" s="192">
        <f>ETI!D293</f>
        <v>0</v>
      </c>
      <c r="Z296" s="214" t="e">
        <f t="shared" si="5"/>
        <v>#DIV/0!</v>
      </c>
      <c r="AA296" s="191" t="e">
        <f>ETI!E293/ETI!F293</f>
        <v>#DIV/0!</v>
      </c>
      <c r="AB296" s="192">
        <f>ETI!E293</f>
        <v>0</v>
      </c>
      <c r="AC296" s="191" t="e">
        <f>ETI!G293/ETI!E293</f>
        <v>#DIV/0!</v>
      </c>
      <c r="AD296" s="192">
        <f>ETI!K293 + ETI!L293</f>
        <v>0</v>
      </c>
      <c r="AE296" s="191" t="e">
        <f>(AD296)/ETI!F293</f>
        <v>#DIV/0!</v>
      </c>
      <c r="AI296" s="181">
        <f>ETI!E293</f>
        <v>0</v>
      </c>
      <c r="AJ296" s="86" t="e">
        <f>ETI!H293/ETI!E293</f>
        <v>#DIV/0!</v>
      </c>
    </row>
    <row r="297" spans="2:36">
      <c r="B297" s="238">
        <f>IRAG!$BZ294</f>
        <v>0</v>
      </c>
      <c r="C297" s="212"/>
      <c r="D297" s="85">
        <f>IRAG!E294</f>
        <v>0</v>
      </c>
      <c r="E297" s="238">
        <f>IRAG!$BZ294</f>
        <v>0</v>
      </c>
      <c r="F297" s="213"/>
      <c r="G297" s="191" t="e">
        <f>IRAG!E294/IRAG!D294</f>
        <v>#DIV/0!</v>
      </c>
      <c r="H297" s="238">
        <f>IRAG!$BZ294</f>
        <v>0</v>
      </c>
      <c r="I297" s="167">
        <f>IRAG!Q294</f>
        <v>0</v>
      </c>
      <c r="J297" s="167">
        <f>IRAG!R294</f>
        <v>0</v>
      </c>
      <c r="K297" s="239" t="e">
        <f>IRAG!R294/IRAG!Q294</f>
        <v>#DIV/0!</v>
      </c>
      <c r="Q297" s="238">
        <f>IRAG!$BZ294</f>
        <v>0</v>
      </c>
      <c r="R297" s="167">
        <f>IRAG!G294</f>
        <v>0</v>
      </c>
      <c r="S297" s="167" t="e">
        <f>IRAG!G294/IRAG!F294</f>
        <v>#DIV/0!</v>
      </c>
      <c r="T297" s="167">
        <f>IRAG!K294</f>
        <v>0</v>
      </c>
      <c r="U297" s="214" t="e">
        <f>IRAG!K294/IRAG!F294</f>
        <v>#DIV/0!</v>
      </c>
      <c r="V297" s="167">
        <f>IRAG!H294</f>
        <v>0</v>
      </c>
      <c r="W297" s="167" t="e">
        <f>IRAG!H294/IRAG!F294</f>
        <v>#DIV/0!</v>
      </c>
      <c r="X297" s="192">
        <f>ETI!E294</f>
        <v>0</v>
      </c>
      <c r="Y297" s="192">
        <f>ETI!D294</f>
        <v>0</v>
      </c>
      <c r="Z297" s="214" t="e">
        <f t="shared" si="5"/>
        <v>#DIV/0!</v>
      </c>
      <c r="AA297" s="191" t="e">
        <f>ETI!E294/ETI!F294</f>
        <v>#DIV/0!</v>
      </c>
      <c r="AB297" s="192">
        <f>ETI!E294</f>
        <v>0</v>
      </c>
      <c r="AC297" s="191" t="e">
        <f>ETI!G294/ETI!E294</f>
        <v>#DIV/0!</v>
      </c>
      <c r="AD297" s="192">
        <f>ETI!K294 + ETI!L294</f>
        <v>0</v>
      </c>
      <c r="AE297" s="191" t="e">
        <f>(AD297)/ETI!F294</f>
        <v>#DIV/0!</v>
      </c>
      <c r="AI297" s="181">
        <f>ETI!E294</f>
        <v>0</v>
      </c>
      <c r="AJ297" s="86" t="e">
        <f>ETI!H294/ETI!E294</f>
        <v>#DIV/0!</v>
      </c>
    </row>
    <row r="298" spans="2:36">
      <c r="B298" s="238">
        <f>IRAG!$BZ295</f>
        <v>0</v>
      </c>
      <c r="C298" s="212"/>
      <c r="D298" s="85">
        <f>IRAG!E295</f>
        <v>0</v>
      </c>
      <c r="E298" s="238">
        <f>IRAG!$BZ295</f>
        <v>0</v>
      </c>
      <c r="F298" s="213"/>
      <c r="G298" s="191" t="e">
        <f>IRAG!E295/IRAG!D295</f>
        <v>#DIV/0!</v>
      </c>
      <c r="H298" s="238">
        <f>IRAG!$BZ295</f>
        <v>0</v>
      </c>
      <c r="I298" s="167">
        <f>IRAG!Q295</f>
        <v>0</v>
      </c>
      <c r="J298" s="167">
        <f>IRAG!R295</f>
        <v>0</v>
      </c>
      <c r="K298" s="239" t="e">
        <f>IRAG!R295/IRAG!Q295</f>
        <v>#DIV/0!</v>
      </c>
      <c r="Q298" s="238">
        <f>IRAG!$BZ295</f>
        <v>0</v>
      </c>
      <c r="R298" s="167">
        <f>IRAG!G295</f>
        <v>0</v>
      </c>
      <c r="S298" s="167" t="e">
        <f>IRAG!G295/IRAG!F295</f>
        <v>#DIV/0!</v>
      </c>
      <c r="T298" s="167">
        <f>IRAG!K295</f>
        <v>0</v>
      </c>
      <c r="U298" s="214" t="e">
        <f>IRAG!K295/IRAG!F295</f>
        <v>#DIV/0!</v>
      </c>
      <c r="V298" s="167">
        <f>IRAG!H295</f>
        <v>0</v>
      </c>
      <c r="W298" s="167" t="e">
        <f>IRAG!H295/IRAG!F295</f>
        <v>#DIV/0!</v>
      </c>
      <c r="X298" s="192">
        <f>ETI!E295</f>
        <v>0</v>
      </c>
      <c r="Y298" s="192">
        <f>ETI!D295</f>
        <v>0</v>
      </c>
      <c r="Z298" s="214" t="e">
        <f t="shared" si="5"/>
        <v>#DIV/0!</v>
      </c>
      <c r="AA298" s="191" t="e">
        <f>ETI!E295/ETI!F295</f>
        <v>#DIV/0!</v>
      </c>
      <c r="AB298" s="192">
        <f>ETI!E295</f>
        <v>0</v>
      </c>
      <c r="AC298" s="191" t="e">
        <f>ETI!G295/ETI!E295</f>
        <v>#DIV/0!</v>
      </c>
      <c r="AD298" s="192">
        <f>ETI!K295 + ETI!L295</f>
        <v>0</v>
      </c>
      <c r="AE298" s="191" t="e">
        <f>(AD298)/ETI!F295</f>
        <v>#DIV/0!</v>
      </c>
      <c r="AI298" s="181">
        <f>ETI!E295</f>
        <v>0</v>
      </c>
      <c r="AJ298" s="86" t="e">
        <f>ETI!H295/ETI!E295</f>
        <v>#DIV/0!</v>
      </c>
    </row>
    <row r="299" spans="2:36">
      <c r="B299" s="238">
        <f>IRAG!$BZ296</f>
        <v>0</v>
      </c>
      <c r="C299" s="212"/>
      <c r="D299" s="85">
        <f>IRAG!E296</f>
        <v>0</v>
      </c>
      <c r="E299" s="238">
        <f>IRAG!$BZ296</f>
        <v>0</v>
      </c>
      <c r="F299" s="213"/>
      <c r="G299" s="191" t="e">
        <f>IRAG!E296/IRAG!D296</f>
        <v>#DIV/0!</v>
      </c>
      <c r="H299" s="238">
        <f>IRAG!$BZ296</f>
        <v>0</v>
      </c>
      <c r="I299" s="167">
        <f>IRAG!Q296</f>
        <v>0</v>
      </c>
      <c r="J299" s="167">
        <f>IRAG!R296</f>
        <v>0</v>
      </c>
      <c r="K299" s="239" t="e">
        <f>IRAG!R296/IRAG!Q296</f>
        <v>#DIV/0!</v>
      </c>
      <c r="Q299" s="238">
        <f>IRAG!$BZ296</f>
        <v>0</v>
      </c>
      <c r="R299" s="167">
        <f>IRAG!G296</f>
        <v>0</v>
      </c>
      <c r="S299" s="167" t="e">
        <f>IRAG!G296/IRAG!F296</f>
        <v>#DIV/0!</v>
      </c>
      <c r="T299" s="167">
        <f>IRAG!K296</f>
        <v>0</v>
      </c>
      <c r="U299" s="214" t="e">
        <f>IRAG!K296/IRAG!F296</f>
        <v>#DIV/0!</v>
      </c>
      <c r="V299" s="167">
        <f>IRAG!H296</f>
        <v>0</v>
      </c>
      <c r="W299" s="167" t="e">
        <f>IRAG!H296/IRAG!F296</f>
        <v>#DIV/0!</v>
      </c>
      <c r="X299" s="192">
        <f>ETI!E296</f>
        <v>0</v>
      </c>
      <c r="Y299" s="192">
        <f>ETI!D296</f>
        <v>0</v>
      </c>
      <c r="Z299" s="214" t="e">
        <f t="shared" si="5"/>
        <v>#DIV/0!</v>
      </c>
      <c r="AA299" s="191" t="e">
        <f>ETI!E296/ETI!F296</f>
        <v>#DIV/0!</v>
      </c>
      <c r="AB299" s="192">
        <f>ETI!E296</f>
        <v>0</v>
      </c>
      <c r="AC299" s="191" t="e">
        <f>ETI!G296/ETI!E296</f>
        <v>#DIV/0!</v>
      </c>
      <c r="AD299" s="192">
        <f>ETI!K296 + ETI!L296</f>
        <v>0</v>
      </c>
      <c r="AE299" s="191" t="e">
        <f>(AD299)/ETI!F296</f>
        <v>#DIV/0!</v>
      </c>
      <c r="AI299" s="181">
        <f>ETI!E296</f>
        <v>0</v>
      </c>
      <c r="AJ299" s="86" t="e">
        <f>ETI!H296/ETI!E296</f>
        <v>#DIV/0!</v>
      </c>
    </row>
    <row r="300" spans="2:36">
      <c r="B300" s="238">
        <f>IRAG!$BZ297</f>
        <v>0</v>
      </c>
      <c r="C300" s="212"/>
      <c r="D300" s="85">
        <f>IRAG!E297</f>
        <v>0</v>
      </c>
      <c r="E300" s="238">
        <f>IRAG!$BZ297</f>
        <v>0</v>
      </c>
      <c r="F300" s="213"/>
      <c r="G300" s="191" t="e">
        <f>IRAG!E297/IRAG!D297</f>
        <v>#DIV/0!</v>
      </c>
      <c r="H300" s="238">
        <f>IRAG!$BZ297</f>
        <v>0</v>
      </c>
      <c r="I300" s="167">
        <f>IRAG!Q297</f>
        <v>0</v>
      </c>
      <c r="J300" s="167">
        <f>IRAG!R297</f>
        <v>0</v>
      </c>
      <c r="K300" s="239" t="e">
        <f>IRAG!R297/IRAG!Q297</f>
        <v>#DIV/0!</v>
      </c>
      <c r="Q300" s="238">
        <f>IRAG!$BZ297</f>
        <v>0</v>
      </c>
      <c r="R300" s="167">
        <f>IRAG!G297</f>
        <v>0</v>
      </c>
      <c r="S300" s="167" t="e">
        <f>IRAG!G297/IRAG!F297</f>
        <v>#DIV/0!</v>
      </c>
      <c r="T300" s="167">
        <f>IRAG!K297</f>
        <v>0</v>
      </c>
      <c r="U300" s="214" t="e">
        <f>IRAG!K297/IRAG!F297</f>
        <v>#DIV/0!</v>
      </c>
      <c r="V300" s="167">
        <f>IRAG!H297</f>
        <v>0</v>
      </c>
      <c r="W300" s="167" t="e">
        <f>IRAG!H297/IRAG!F297</f>
        <v>#DIV/0!</v>
      </c>
      <c r="X300" s="192">
        <f>ETI!E297</f>
        <v>0</v>
      </c>
      <c r="Y300" s="192">
        <f>ETI!D297</f>
        <v>0</v>
      </c>
      <c r="Z300" s="214" t="e">
        <f t="shared" si="5"/>
        <v>#DIV/0!</v>
      </c>
      <c r="AA300" s="191" t="e">
        <f>ETI!E297/ETI!F297</f>
        <v>#DIV/0!</v>
      </c>
      <c r="AB300" s="192">
        <f>ETI!E297</f>
        <v>0</v>
      </c>
      <c r="AC300" s="191" t="e">
        <f>ETI!G297/ETI!E297</f>
        <v>#DIV/0!</v>
      </c>
      <c r="AD300" s="192">
        <f>ETI!K297 + ETI!L297</f>
        <v>0</v>
      </c>
      <c r="AE300" s="191" t="e">
        <f>(AD300)/ETI!F297</f>
        <v>#DIV/0!</v>
      </c>
      <c r="AI300" s="181">
        <f>ETI!E297</f>
        <v>0</v>
      </c>
      <c r="AJ300" s="86" t="e">
        <f>ETI!H297/ETI!E297</f>
        <v>#DIV/0!</v>
      </c>
    </row>
    <row r="301" spans="2:36">
      <c r="B301" s="238">
        <f>IRAG!$BZ298</f>
        <v>0</v>
      </c>
      <c r="C301" s="212"/>
      <c r="D301" s="85">
        <f>IRAG!E298</f>
        <v>0</v>
      </c>
      <c r="E301" s="238">
        <f>IRAG!$BZ298</f>
        <v>0</v>
      </c>
      <c r="F301" s="213"/>
      <c r="G301" s="191" t="e">
        <f>IRAG!E298/IRAG!D298</f>
        <v>#DIV/0!</v>
      </c>
      <c r="H301" s="238">
        <f>IRAG!$BZ298</f>
        <v>0</v>
      </c>
      <c r="I301" s="167">
        <f>IRAG!Q298</f>
        <v>0</v>
      </c>
      <c r="J301" s="167">
        <f>IRAG!R298</f>
        <v>0</v>
      </c>
      <c r="K301" s="239" t="e">
        <f>IRAG!R298/IRAG!Q298</f>
        <v>#DIV/0!</v>
      </c>
      <c r="Q301" s="238">
        <f>IRAG!$BZ298</f>
        <v>0</v>
      </c>
      <c r="R301" s="167">
        <f>IRAG!G298</f>
        <v>0</v>
      </c>
      <c r="S301" s="167" t="e">
        <f>IRAG!G298/IRAG!F298</f>
        <v>#DIV/0!</v>
      </c>
      <c r="T301" s="167">
        <f>IRAG!K298</f>
        <v>0</v>
      </c>
      <c r="U301" s="214" t="e">
        <f>IRAG!K298/IRAG!F298</f>
        <v>#DIV/0!</v>
      </c>
      <c r="V301" s="167">
        <f>IRAG!H298</f>
        <v>0</v>
      </c>
      <c r="W301" s="167" t="e">
        <f>IRAG!H298/IRAG!F298</f>
        <v>#DIV/0!</v>
      </c>
      <c r="X301" s="192">
        <f>ETI!E298</f>
        <v>0</v>
      </c>
      <c r="Y301" s="192">
        <f>ETI!D298</f>
        <v>0</v>
      </c>
      <c r="Z301" s="214" t="e">
        <f t="shared" si="5"/>
        <v>#DIV/0!</v>
      </c>
      <c r="AA301" s="191" t="e">
        <f>ETI!E298/ETI!F298</f>
        <v>#DIV/0!</v>
      </c>
      <c r="AB301" s="192">
        <f>ETI!E298</f>
        <v>0</v>
      </c>
      <c r="AC301" s="191" t="e">
        <f>ETI!G298/ETI!E298</f>
        <v>#DIV/0!</v>
      </c>
      <c r="AD301" s="192">
        <f>ETI!K298 + ETI!L298</f>
        <v>0</v>
      </c>
      <c r="AE301" s="191" t="e">
        <f>(AD301)/ETI!F298</f>
        <v>#DIV/0!</v>
      </c>
      <c r="AI301" s="181">
        <f>ETI!E298</f>
        <v>0</v>
      </c>
      <c r="AJ301" s="86" t="e">
        <f>ETI!H298/ETI!E298</f>
        <v>#DIV/0!</v>
      </c>
    </row>
    <row r="302" spans="2:36">
      <c r="B302" s="238">
        <f>IRAG!$BZ299</f>
        <v>0</v>
      </c>
      <c r="C302" s="212"/>
      <c r="D302" s="85">
        <f>IRAG!E299</f>
        <v>0</v>
      </c>
      <c r="E302" s="238">
        <f>IRAG!$BZ299</f>
        <v>0</v>
      </c>
      <c r="F302" s="213"/>
      <c r="G302" s="191" t="e">
        <f>IRAG!E299/IRAG!D299</f>
        <v>#DIV/0!</v>
      </c>
      <c r="H302" s="238">
        <f>IRAG!$BZ299</f>
        <v>0</v>
      </c>
      <c r="I302" s="167">
        <f>IRAG!Q299</f>
        <v>0</v>
      </c>
      <c r="J302" s="167">
        <f>IRAG!R299</f>
        <v>0</v>
      </c>
      <c r="K302" s="239" t="e">
        <f>IRAG!R299/IRAG!Q299</f>
        <v>#DIV/0!</v>
      </c>
      <c r="Q302" s="238">
        <f>IRAG!$BZ299</f>
        <v>0</v>
      </c>
      <c r="R302" s="167">
        <f>IRAG!G299</f>
        <v>0</v>
      </c>
      <c r="S302" s="167" t="e">
        <f>IRAG!G299/IRAG!F299</f>
        <v>#DIV/0!</v>
      </c>
      <c r="T302" s="167">
        <f>IRAG!K299</f>
        <v>0</v>
      </c>
      <c r="U302" s="214" t="e">
        <f>IRAG!K299/IRAG!F299</f>
        <v>#DIV/0!</v>
      </c>
      <c r="V302" s="167">
        <f>IRAG!H299</f>
        <v>0</v>
      </c>
      <c r="W302" s="167" t="e">
        <f>IRAG!H299/IRAG!F299</f>
        <v>#DIV/0!</v>
      </c>
      <c r="X302" s="192">
        <f>ETI!E299</f>
        <v>0</v>
      </c>
      <c r="Y302" s="192">
        <f>ETI!D299</f>
        <v>0</v>
      </c>
      <c r="Z302" s="214" t="e">
        <f t="shared" si="5"/>
        <v>#DIV/0!</v>
      </c>
      <c r="AA302" s="191" t="e">
        <f>ETI!E299/ETI!F299</f>
        <v>#DIV/0!</v>
      </c>
      <c r="AB302" s="192">
        <f>ETI!E299</f>
        <v>0</v>
      </c>
      <c r="AC302" s="191" t="e">
        <f>ETI!G299/ETI!E299</f>
        <v>#DIV/0!</v>
      </c>
      <c r="AD302" s="192">
        <f>ETI!K299 + ETI!L299</f>
        <v>0</v>
      </c>
      <c r="AE302" s="191" t="e">
        <f>(AD302)/ETI!F299</f>
        <v>#DIV/0!</v>
      </c>
      <c r="AI302" s="181">
        <f>ETI!E299</f>
        <v>0</v>
      </c>
      <c r="AJ302" s="86" t="e">
        <f>ETI!H299/ETI!E299</f>
        <v>#DIV/0!</v>
      </c>
    </row>
    <row r="303" spans="2:36">
      <c r="B303" s="238">
        <f>IRAG!$BZ300</f>
        <v>0</v>
      </c>
      <c r="C303" s="212"/>
      <c r="D303" s="85">
        <f>IRAG!E300</f>
        <v>0</v>
      </c>
      <c r="E303" s="238">
        <f>IRAG!$BZ300</f>
        <v>0</v>
      </c>
      <c r="F303" s="213"/>
      <c r="G303" s="191" t="e">
        <f>IRAG!E300/IRAG!D300</f>
        <v>#DIV/0!</v>
      </c>
      <c r="H303" s="238">
        <f>IRAG!$BZ300</f>
        <v>0</v>
      </c>
      <c r="I303" s="167">
        <f>IRAG!Q300</f>
        <v>0</v>
      </c>
      <c r="J303" s="167">
        <f>IRAG!R300</f>
        <v>0</v>
      </c>
      <c r="K303" s="239" t="e">
        <f>IRAG!R300/IRAG!Q300</f>
        <v>#DIV/0!</v>
      </c>
      <c r="Q303" s="238">
        <f>IRAG!$BZ300</f>
        <v>0</v>
      </c>
      <c r="R303" s="167">
        <f>IRAG!G300</f>
        <v>0</v>
      </c>
      <c r="S303" s="167" t="e">
        <f>IRAG!G300/IRAG!F300</f>
        <v>#DIV/0!</v>
      </c>
      <c r="T303" s="167">
        <f>IRAG!K300</f>
        <v>0</v>
      </c>
      <c r="U303" s="214" t="e">
        <f>IRAG!K300/IRAG!F300</f>
        <v>#DIV/0!</v>
      </c>
      <c r="V303" s="167">
        <f>IRAG!H300</f>
        <v>0</v>
      </c>
      <c r="W303" s="167" t="e">
        <f>IRAG!H300/IRAG!F300</f>
        <v>#DIV/0!</v>
      </c>
      <c r="X303" s="192">
        <f>ETI!E300</f>
        <v>0</v>
      </c>
      <c r="Y303" s="192">
        <f>ETI!D300</f>
        <v>0</v>
      </c>
      <c r="Z303" s="214" t="e">
        <f t="shared" si="5"/>
        <v>#DIV/0!</v>
      </c>
      <c r="AA303" s="191" t="e">
        <f>ETI!E300/ETI!F300</f>
        <v>#DIV/0!</v>
      </c>
      <c r="AB303" s="192">
        <f>ETI!E300</f>
        <v>0</v>
      </c>
      <c r="AC303" s="191" t="e">
        <f>ETI!G300/ETI!E300</f>
        <v>#DIV/0!</v>
      </c>
      <c r="AD303" s="192">
        <f>ETI!K300 + ETI!L300</f>
        <v>0</v>
      </c>
      <c r="AE303" s="191" t="e">
        <f>(AD303)/ETI!F300</f>
        <v>#DIV/0!</v>
      </c>
      <c r="AI303" s="181">
        <f>ETI!E300</f>
        <v>0</v>
      </c>
      <c r="AJ303" s="86" t="e">
        <f>ETI!H300/ETI!E300</f>
        <v>#DIV/0!</v>
      </c>
    </row>
    <row r="304" spans="2:36">
      <c r="B304" s="238">
        <f>IRAG!$BZ301</f>
        <v>0</v>
      </c>
      <c r="C304" s="212"/>
      <c r="D304" s="85">
        <f>IRAG!E301</f>
        <v>0</v>
      </c>
      <c r="E304" s="238">
        <f>IRAG!$BZ301</f>
        <v>0</v>
      </c>
      <c r="F304" s="213"/>
      <c r="G304" s="191" t="e">
        <f>IRAG!E301/IRAG!D301</f>
        <v>#DIV/0!</v>
      </c>
      <c r="H304" s="238">
        <f>IRAG!$BZ301</f>
        <v>0</v>
      </c>
      <c r="I304" s="167">
        <f>IRAG!Q301</f>
        <v>0</v>
      </c>
      <c r="J304" s="167">
        <f>IRAG!R301</f>
        <v>0</v>
      </c>
      <c r="K304" s="239" t="e">
        <f>IRAG!R301/IRAG!Q301</f>
        <v>#DIV/0!</v>
      </c>
      <c r="Q304" s="238">
        <f>IRAG!$BZ301</f>
        <v>0</v>
      </c>
      <c r="R304" s="167">
        <f>IRAG!G301</f>
        <v>0</v>
      </c>
      <c r="S304" s="167" t="e">
        <f>IRAG!G301/IRAG!F301</f>
        <v>#DIV/0!</v>
      </c>
      <c r="T304" s="167">
        <f>IRAG!K301</f>
        <v>0</v>
      </c>
      <c r="U304" s="214" t="e">
        <f>IRAG!K301/IRAG!F301</f>
        <v>#DIV/0!</v>
      </c>
      <c r="V304" s="167">
        <f>IRAG!H301</f>
        <v>0</v>
      </c>
      <c r="W304" s="167" t="e">
        <f>IRAG!H301/IRAG!F301</f>
        <v>#DIV/0!</v>
      </c>
      <c r="X304" s="192">
        <f>ETI!E301</f>
        <v>0</v>
      </c>
      <c r="Y304" s="192">
        <f>ETI!D301</f>
        <v>0</v>
      </c>
      <c r="Z304" s="214" t="e">
        <f t="shared" si="5"/>
        <v>#DIV/0!</v>
      </c>
      <c r="AA304" s="191" t="e">
        <f>ETI!E301/ETI!F301</f>
        <v>#DIV/0!</v>
      </c>
      <c r="AB304" s="192">
        <f>ETI!E301</f>
        <v>0</v>
      </c>
      <c r="AC304" s="191" t="e">
        <f>ETI!G301/ETI!E301</f>
        <v>#DIV/0!</v>
      </c>
      <c r="AD304" s="192">
        <f>ETI!K301 + ETI!L301</f>
        <v>0</v>
      </c>
      <c r="AE304" s="191" t="e">
        <f>(AD304)/ETI!F301</f>
        <v>#DIV/0!</v>
      </c>
      <c r="AI304" s="181">
        <f>ETI!E301</f>
        <v>0</v>
      </c>
      <c r="AJ304" s="86" t="e">
        <f>ETI!H301/ETI!E301</f>
        <v>#DIV/0!</v>
      </c>
    </row>
    <row r="305" spans="2:36">
      <c r="B305" s="238">
        <f>IRAG!$BZ302</f>
        <v>0</v>
      </c>
      <c r="C305" s="212"/>
      <c r="D305" s="85">
        <f>IRAG!E302</f>
        <v>0</v>
      </c>
      <c r="E305" s="238">
        <f>IRAG!$BZ302</f>
        <v>0</v>
      </c>
      <c r="F305" s="213"/>
      <c r="G305" s="191" t="e">
        <f>IRAG!E302/IRAG!D302</f>
        <v>#DIV/0!</v>
      </c>
      <c r="H305" s="238">
        <f>IRAG!$BZ302</f>
        <v>0</v>
      </c>
      <c r="I305" s="167">
        <f>IRAG!Q302</f>
        <v>0</v>
      </c>
      <c r="J305" s="167">
        <f>IRAG!R302</f>
        <v>0</v>
      </c>
      <c r="K305" s="239" t="e">
        <f>IRAG!R302/IRAG!Q302</f>
        <v>#DIV/0!</v>
      </c>
      <c r="Q305" s="238">
        <f>IRAG!$BZ302</f>
        <v>0</v>
      </c>
      <c r="R305" s="167">
        <f>IRAG!G302</f>
        <v>0</v>
      </c>
      <c r="S305" s="167" t="e">
        <f>IRAG!G302/IRAG!F302</f>
        <v>#DIV/0!</v>
      </c>
      <c r="T305" s="167">
        <f>IRAG!K302</f>
        <v>0</v>
      </c>
      <c r="U305" s="214" t="e">
        <f>IRAG!K302/IRAG!F302</f>
        <v>#DIV/0!</v>
      </c>
      <c r="V305" s="167">
        <f>IRAG!H302</f>
        <v>0</v>
      </c>
      <c r="W305" s="167" t="e">
        <f>IRAG!H302/IRAG!F302</f>
        <v>#DIV/0!</v>
      </c>
      <c r="X305" s="192">
        <f>ETI!E302</f>
        <v>0</v>
      </c>
      <c r="Y305" s="192">
        <f>ETI!D302</f>
        <v>0</v>
      </c>
      <c r="Z305" s="214" t="e">
        <f t="shared" si="5"/>
        <v>#DIV/0!</v>
      </c>
      <c r="AA305" s="191" t="e">
        <f>ETI!E302/ETI!F302</f>
        <v>#DIV/0!</v>
      </c>
      <c r="AB305" s="192">
        <f>ETI!E302</f>
        <v>0</v>
      </c>
      <c r="AC305" s="191" t="e">
        <f>ETI!G302/ETI!E302</f>
        <v>#DIV/0!</v>
      </c>
      <c r="AD305" s="192">
        <f>ETI!K302 + ETI!L302</f>
        <v>0</v>
      </c>
      <c r="AE305" s="191" t="e">
        <f>(AD305)/ETI!F302</f>
        <v>#DIV/0!</v>
      </c>
      <c r="AI305" s="181">
        <f>ETI!E302</f>
        <v>0</v>
      </c>
      <c r="AJ305" s="86" t="e">
        <f>ETI!H302/ETI!E302</f>
        <v>#DIV/0!</v>
      </c>
    </row>
    <row r="306" spans="2:36">
      <c r="B306" s="238">
        <f>IRAG!$BZ303</f>
        <v>0</v>
      </c>
      <c r="C306" s="212"/>
      <c r="D306" s="85">
        <f>IRAG!E303</f>
        <v>0</v>
      </c>
      <c r="E306" s="238">
        <f>IRAG!$BZ303</f>
        <v>0</v>
      </c>
      <c r="F306" s="213"/>
      <c r="G306" s="191" t="e">
        <f>IRAG!E303/IRAG!D303</f>
        <v>#DIV/0!</v>
      </c>
      <c r="H306" s="238">
        <f>IRAG!$BZ303</f>
        <v>0</v>
      </c>
      <c r="I306" s="167">
        <f>IRAG!Q303</f>
        <v>0</v>
      </c>
      <c r="J306" s="167">
        <f>IRAG!R303</f>
        <v>0</v>
      </c>
      <c r="K306" s="239" t="e">
        <f>IRAG!R303/IRAG!Q303</f>
        <v>#DIV/0!</v>
      </c>
      <c r="Q306" s="238">
        <f>IRAG!$BZ303</f>
        <v>0</v>
      </c>
      <c r="R306" s="167">
        <f>IRAG!G303</f>
        <v>0</v>
      </c>
      <c r="S306" s="167" t="e">
        <f>IRAG!G303/IRAG!F303</f>
        <v>#DIV/0!</v>
      </c>
      <c r="T306" s="167">
        <f>IRAG!K303</f>
        <v>0</v>
      </c>
      <c r="U306" s="214" t="e">
        <f>IRAG!K303/IRAG!F303</f>
        <v>#DIV/0!</v>
      </c>
      <c r="V306" s="167">
        <f>IRAG!H303</f>
        <v>0</v>
      </c>
      <c r="W306" s="167" t="e">
        <f>IRAG!H303/IRAG!F303</f>
        <v>#DIV/0!</v>
      </c>
      <c r="X306" s="192">
        <f>ETI!E303</f>
        <v>0</v>
      </c>
      <c r="Y306" s="192">
        <f>ETI!D303</f>
        <v>0</v>
      </c>
      <c r="Z306" s="214" t="e">
        <f t="shared" si="5"/>
        <v>#DIV/0!</v>
      </c>
      <c r="AA306" s="191" t="e">
        <f>ETI!E303/ETI!F303</f>
        <v>#DIV/0!</v>
      </c>
      <c r="AB306" s="192">
        <f>ETI!E303</f>
        <v>0</v>
      </c>
      <c r="AC306" s="191" t="e">
        <f>ETI!G303/ETI!E303</f>
        <v>#DIV/0!</v>
      </c>
      <c r="AD306" s="192">
        <f>ETI!K303 + ETI!L303</f>
        <v>0</v>
      </c>
      <c r="AE306" s="191" t="e">
        <f>(AD306)/ETI!F303</f>
        <v>#DIV/0!</v>
      </c>
      <c r="AI306" s="181">
        <f>ETI!E303</f>
        <v>0</v>
      </c>
      <c r="AJ306" s="86" t="e">
        <f>ETI!H303/ETI!E303</f>
        <v>#DIV/0!</v>
      </c>
    </row>
    <row r="307" spans="2:36">
      <c r="B307" s="238">
        <f>IRAG!$BZ304</f>
        <v>0</v>
      </c>
      <c r="C307" s="212"/>
      <c r="D307" s="85">
        <f>IRAG!E304</f>
        <v>0</v>
      </c>
      <c r="E307" s="238">
        <f>IRAG!$BZ304</f>
        <v>0</v>
      </c>
      <c r="F307" s="213"/>
      <c r="G307" s="191" t="e">
        <f>IRAG!E304/IRAG!D304</f>
        <v>#DIV/0!</v>
      </c>
      <c r="H307" s="238">
        <f>IRAG!$BZ304</f>
        <v>0</v>
      </c>
      <c r="I307" s="167">
        <f>IRAG!Q304</f>
        <v>0</v>
      </c>
      <c r="J307" s="167">
        <f>IRAG!R304</f>
        <v>0</v>
      </c>
      <c r="K307" s="239" t="e">
        <f>IRAG!R304/IRAG!Q304</f>
        <v>#DIV/0!</v>
      </c>
      <c r="Q307" s="238">
        <f>IRAG!$BZ304</f>
        <v>0</v>
      </c>
      <c r="R307" s="167">
        <f>IRAG!G304</f>
        <v>0</v>
      </c>
      <c r="S307" s="167" t="e">
        <f>IRAG!G304/IRAG!F304</f>
        <v>#DIV/0!</v>
      </c>
      <c r="T307" s="167">
        <f>IRAG!K304</f>
        <v>0</v>
      </c>
      <c r="U307" s="214" t="e">
        <f>IRAG!K304/IRAG!F304</f>
        <v>#DIV/0!</v>
      </c>
      <c r="V307" s="167">
        <f>IRAG!H304</f>
        <v>0</v>
      </c>
      <c r="W307" s="167" t="e">
        <f>IRAG!H304/IRAG!F304</f>
        <v>#DIV/0!</v>
      </c>
      <c r="X307" s="192">
        <f>ETI!E304</f>
        <v>0</v>
      </c>
      <c r="Y307" s="192">
        <f>ETI!D304</f>
        <v>0</v>
      </c>
      <c r="Z307" s="214" t="e">
        <f t="shared" si="5"/>
        <v>#DIV/0!</v>
      </c>
      <c r="AA307" s="191" t="e">
        <f>ETI!E304/ETI!F304</f>
        <v>#DIV/0!</v>
      </c>
      <c r="AB307" s="192">
        <f>ETI!E304</f>
        <v>0</v>
      </c>
      <c r="AC307" s="191" t="e">
        <f>ETI!G304/ETI!E304</f>
        <v>#DIV/0!</v>
      </c>
      <c r="AD307" s="192">
        <f>ETI!K304 + ETI!L304</f>
        <v>0</v>
      </c>
      <c r="AE307" s="191" t="e">
        <f>(AD307)/ETI!F304</f>
        <v>#DIV/0!</v>
      </c>
      <c r="AI307" s="181">
        <f>ETI!E304</f>
        <v>0</v>
      </c>
      <c r="AJ307" s="86" t="e">
        <f>ETI!H304/ETI!E304</f>
        <v>#DIV/0!</v>
      </c>
    </row>
    <row r="308" spans="2:36">
      <c r="B308" s="238">
        <f>IRAG!$BZ305</f>
        <v>0</v>
      </c>
      <c r="C308" s="212"/>
      <c r="D308" s="85">
        <f>IRAG!E305</f>
        <v>0</v>
      </c>
      <c r="E308" s="238">
        <f>IRAG!$BZ305</f>
        <v>0</v>
      </c>
      <c r="F308" s="213"/>
      <c r="G308" s="191" t="e">
        <f>IRAG!E305/IRAG!D305</f>
        <v>#DIV/0!</v>
      </c>
      <c r="H308" s="238">
        <f>IRAG!$BZ305</f>
        <v>0</v>
      </c>
      <c r="I308" s="167">
        <f>IRAG!Q305</f>
        <v>0</v>
      </c>
      <c r="J308" s="167">
        <f>IRAG!R305</f>
        <v>0</v>
      </c>
      <c r="K308" s="239" t="e">
        <f>IRAG!R305/IRAG!Q305</f>
        <v>#DIV/0!</v>
      </c>
      <c r="Q308" s="238">
        <f>IRAG!$BZ305</f>
        <v>0</v>
      </c>
      <c r="R308" s="167">
        <f>IRAG!G305</f>
        <v>0</v>
      </c>
      <c r="S308" s="167" t="e">
        <f>IRAG!G305/IRAG!F305</f>
        <v>#DIV/0!</v>
      </c>
      <c r="T308" s="167">
        <f>IRAG!K305</f>
        <v>0</v>
      </c>
      <c r="U308" s="214" t="e">
        <f>IRAG!K305/IRAG!F305</f>
        <v>#DIV/0!</v>
      </c>
      <c r="V308" s="167">
        <f>IRAG!H305</f>
        <v>0</v>
      </c>
      <c r="W308" s="167" t="e">
        <f>IRAG!H305/IRAG!F305</f>
        <v>#DIV/0!</v>
      </c>
      <c r="X308" s="192">
        <f>ETI!E305</f>
        <v>0</v>
      </c>
      <c r="Y308" s="192">
        <f>ETI!D305</f>
        <v>0</v>
      </c>
      <c r="Z308" s="214" t="e">
        <f t="shared" si="5"/>
        <v>#DIV/0!</v>
      </c>
      <c r="AA308" s="191" t="e">
        <f>ETI!E305/ETI!F305</f>
        <v>#DIV/0!</v>
      </c>
      <c r="AB308" s="192">
        <f>ETI!E305</f>
        <v>0</v>
      </c>
      <c r="AC308" s="191" t="e">
        <f>ETI!G305/ETI!E305</f>
        <v>#DIV/0!</v>
      </c>
      <c r="AD308" s="192">
        <f>ETI!K305 + ETI!L305</f>
        <v>0</v>
      </c>
      <c r="AE308" s="191" t="e">
        <f>(AD308)/ETI!F305</f>
        <v>#DIV/0!</v>
      </c>
      <c r="AI308" s="181">
        <f>ETI!E305</f>
        <v>0</v>
      </c>
      <c r="AJ308" s="86" t="e">
        <f>ETI!H305/ETI!E305</f>
        <v>#DIV/0!</v>
      </c>
    </row>
    <row r="309" spans="2:36">
      <c r="B309" s="238">
        <f>IRAG!$BZ306</f>
        <v>0</v>
      </c>
      <c r="C309" s="212"/>
      <c r="D309" s="85">
        <f>IRAG!E306</f>
        <v>0</v>
      </c>
      <c r="E309" s="238">
        <f>IRAG!$BZ306</f>
        <v>0</v>
      </c>
      <c r="F309" s="213"/>
      <c r="G309" s="191" t="e">
        <f>IRAG!E306/IRAG!D306</f>
        <v>#DIV/0!</v>
      </c>
      <c r="H309" s="238">
        <f>IRAG!$BZ306</f>
        <v>0</v>
      </c>
      <c r="I309" s="167">
        <f>IRAG!Q306</f>
        <v>0</v>
      </c>
      <c r="J309" s="167">
        <f>IRAG!R306</f>
        <v>0</v>
      </c>
      <c r="K309" s="239" t="e">
        <f>IRAG!R306/IRAG!Q306</f>
        <v>#DIV/0!</v>
      </c>
      <c r="Q309" s="238">
        <f>IRAG!$BZ306</f>
        <v>0</v>
      </c>
      <c r="R309" s="167">
        <f>IRAG!G306</f>
        <v>0</v>
      </c>
      <c r="S309" s="167" t="e">
        <f>IRAG!G306/IRAG!F306</f>
        <v>#DIV/0!</v>
      </c>
      <c r="T309" s="167">
        <f>IRAG!K306</f>
        <v>0</v>
      </c>
      <c r="U309" s="214" t="e">
        <f>IRAG!K306/IRAG!F306</f>
        <v>#DIV/0!</v>
      </c>
      <c r="V309" s="167">
        <f>IRAG!H306</f>
        <v>0</v>
      </c>
      <c r="W309" s="167" t="e">
        <f>IRAG!H306/IRAG!F306</f>
        <v>#DIV/0!</v>
      </c>
      <c r="X309" s="192">
        <f>ETI!E306</f>
        <v>0</v>
      </c>
      <c r="Y309" s="192">
        <f>ETI!D306</f>
        <v>0</v>
      </c>
      <c r="Z309" s="214" t="e">
        <f t="shared" si="5"/>
        <v>#DIV/0!</v>
      </c>
      <c r="AA309" s="191" t="e">
        <f>ETI!E306/ETI!F306</f>
        <v>#DIV/0!</v>
      </c>
      <c r="AB309" s="192">
        <f>ETI!E306</f>
        <v>0</v>
      </c>
      <c r="AC309" s="191" t="e">
        <f>ETI!G306/ETI!E306</f>
        <v>#DIV/0!</v>
      </c>
      <c r="AD309" s="192">
        <f>ETI!K306 + ETI!L306</f>
        <v>0</v>
      </c>
      <c r="AE309" s="191" t="e">
        <f>(AD309)/ETI!F306</f>
        <v>#DIV/0!</v>
      </c>
      <c r="AI309" s="181">
        <f>ETI!E306</f>
        <v>0</v>
      </c>
      <c r="AJ309" s="86" t="e">
        <f>ETI!H306/ETI!E306</f>
        <v>#DIV/0!</v>
      </c>
    </row>
    <row r="310" spans="2:36">
      <c r="B310" s="238">
        <f>IRAG!$BZ307</f>
        <v>0</v>
      </c>
      <c r="C310" s="212"/>
      <c r="D310" s="85">
        <f>IRAG!E307</f>
        <v>0</v>
      </c>
      <c r="E310" s="238">
        <f>IRAG!$BZ307</f>
        <v>0</v>
      </c>
      <c r="F310" s="213"/>
      <c r="G310" s="191" t="e">
        <f>IRAG!E307/IRAG!D307</f>
        <v>#DIV/0!</v>
      </c>
      <c r="H310" s="238">
        <f>IRAG!$BZ307</f>
        <v>0</v>
      </c>
      <c r="I310" s="167">
        <f>IRAG!Q307</f>
        <v>0</v>
      </c>
      <c r="J310" s="167">
        <f>IRAG!R307</f>
        <v>0</v>
      </c>
      <c r="K310" s="239" t="e">
        <f>IRAG!R307/IRAG!Q307</f>
        <v>#DIV/0!</v>
      </c>
      <c r="Q310" s="238">
        <f>IRAG!$BZ307</f>
        <v>0</v>
      </c>
      <c r="R310" s="167">
        <f>IRAG!G307</f>
        <v>0</v>
      </c>
      <c r="S310" s="167" t="e">
        <f>IRAG!G307/IRAG!F307</f>
        <v>#DIV/0!</v>
      </c>
      <c r="T310" s="167">
        <f>IRAG!K307</f>
        <v>0</v>
      </c>
      <c r="U310" s="214" t="e">
        <f>IRAG!K307/IRAG!F307</f>
        <v>#DIV/0!</v>
      </c>
      <c r="V310" s="167">
        <f>IRAG!H307</f>
        <v>0</v>
      </c>
      <c r="W310" s="167" t="e">
        <f>IRAG!H307/IRAG!F307</f>
        <v>#DIV/0!</v>
      </c>
      <c r="X310" s="192">
        <f>ETI!E307</f>
        <v>0</v>
      </c>
      <c r="Y310" s="192">
        <f>ETI!D307</f>
        <v>0</v>
      </c>
      <c r="Z310" s="214" t="e">
        <f t="shared" si="5"/>
        <v>#DIV/0!</v>
      </c>
      <c r="AA310" s="191" t="e">
        <f>ETI!E307/ETI!F307</f>
        <v>#DIV/0!</v>
      </c>
      <c r="AB310" s="192">
        <f>ETI!E307</f>
        <v>0</v>
      </c>
      <c r="AC310" s="191" t="e">
        <f>ETI!G307/ETI!E307</f>
        <v>#DIV/0!</v>
      </c>
      <c r="AD310" s="192">
        <f>ETI!K307 + ETI!L307</f>
        <v>0</v>
      </c>
      <c r="AE310" s="191" t="e">
        <f>(AD310)/ETI!F307</f>
        <v>#DIV/0!</v>
      </c>
      <c r="AI310" s="181">
        <f>ETI!E307</f>
        <v>0</v>
      </c>
      <c r="AJ310" s="86" t="e">
        <f>ETI!H307/ETI!E307</f>
        <v>#DIV/0!</v>
      </c>
    </row>
    <row r="311" spans="2:36">
      <c r="B311" s="238">
        <f>IRAG!$BZ308</f>
        <v>0</v>
      </c>
      <c r="C311" s="212"/>
      <c r="D311" s="85">
        <f>IRAG!E308</f>
        <v>0</v>
      </c>
      <c r="E311" s="238">
        <f>IRAG!$BZ308</f>
        <v>0</v>
      </c>
      <c r="F311" s="213"/>
      <c r="G311" s="191" t="e">
        <f>IRAG!E308/IRAG!D308</f>
        <v>#DIV/0!</v>
      </c>
      <c r="H311" s="238">
        <f>IRAG!$BZ308</f>
        <v>0</v>
      </c>
      <c r="I311" s="167">
        <f>IRAG!Q308</f>
        <v>0</v>
      </c>
      <c r="J311" s="167">
        <f>IRAG!R308</f>
        <v>0</v>
      </c>
      <c r="K311" s="239" t="e">
        <f>IRAG!R308/IRAG!Q308</f>
        <v>#DIV/0!</v>
      </c>
      <c r="Q311" s="238">
        <f>IRAG!$BZ308</f>
        <v>0</v>
      </c>
      <c r="R311" s="167">
        <f>IRAG!G308</f>
        <v>0</v>
      </c>
      <c r="S311" s="167" t="e">
        <f>IRAG!G308/IRAG!F308</f>
        <v>#DIV/0!</v>
      </c>
      <c r="T311" s="167">
        <f>IRAG!K308</f>
        <v>0</v>
      </c>
      <c r="U311" s="214" t="e">
        <f>IRAG!K308/IRAG!F308</f>
        <v>#DIV/0!</v>
      </c>
      <c r="V311" s="167">
        <f>IRAG!H308</f>
        <v>0</v>
      </c>
      <c r="W311" s="167" t="e">
        <f>IRAG!H308/IRAG!F308</f>
        <v>#DIV/0!</v>
      </c>
      <c r="X311" s="192">
        <f>ETI!E308</f>
        <v>0</v>
      </c>
      <c r="Y311" s="192">
        <f>ETI!D308</f>
        <v>0</v>
      </c>
      <c r="Z311" s="214" t="e">
        <f t="shared" si="5"/>
        <v>#DIV/0!</v>
      </c>
      <c r="AA311" s="191" t="e">
        <f>ETI!E308/ETI!F308</f>
        <v>#DIV/0!</v>
      </c>
      <c r="AB311" s="192">
        <f>ETI!E308</f>
        <v>0</v>
      </c>
      <c r="AC311" s="191" t="e">
        <f>ETI!G308/ETI!E308</f>
        <v>#DIV/0!</v>
      </c>
      <c r="AD311" s="192">
        <f>ETI!K308 + ETI!L308</f>
        <v>0</v>
      </c>
      <c r="AE311" s="191" t="e">
        <f>(AD311)/ETI!F308</f>
        <v>#DIV/0!</v>
      </c>
      <c r="AI311" s="181">
        <f>ETI!E308</f>
        <v>0</v>
      </c>
      <c r="AJ311" s="86" t="e">
        <f>ETI!H308/ETI!E308</f>
        <v>#DIV/0!</v>
      </c>
    </row>
    <row r="312" spans="2:36">
      <c r="B312" s="238">
        <f>IRAG!$BZ309</f>
        <v>0</v>
      </c>
      <c r="C312" s="212"/>
      <c r="D312" s="85">
        <f>IRAG!E309</f>
        <v>0</v>
      </c>
      <c r="E312" s="238">
        <f>IRAG!$BZ309</f>
        <v>0</v>
      </c>
      <c r="F312" s="213"/>
      <c r="G312" s="191" t="e">
        <f>IRAG!E309/IRAG!D309</f>
        <v>#DIV/0!</v>
      </c>
      <c r="H312" s="238">
        <f>IRAG!$BZ309</f>
        <v>0</v>
      </c>
      <c r="I312" s="167">
        <f>IRAG!Q309</f>
        <v>0</v>
      </c>
      <c r="J312" s="167">
        <f>IRAG!R309</f>
        <v>0</v>
      </c>
      <c r="K312" s="239" t="e">
        <f>IRAG!R309/IRAG!Q309</f>
        <v>#DIV/0!</v>
      </c>
      <c r="Q312" s="238">
        <f>IRAG!$BZ309</f>
        <v>0</v>
      </c>
      <c r="R312" s="167">
        <f>IRAG!G309</f>
        <v>0</v>
      </c>
      <c r="S312" s="167" t="e">
        <f>IRAG!G309/IRAG!F309</f>
        <v>#DIV/0!</v>
      </c>
      <c r="T312" s="167">
        <f>IRAG!K309</f>
        <v>0</v>
      </c>
      <c r="U312" s="214" t="e">
        <f>IRAG!K309/IRAG!F309</f>
        <v>#DIV/0!</v>
      </c>
      <c r="V312" s="167">
        <f>IRAG!H309</f>
        <v>0</v>
      </c>
      <c r="W312" s="167" t="e">
        <f>IRAG!H309/IRAG!F309</f>
        <v>#DIV/0!</v>
      </c>
      <c r="X312" s="192">
        <f>ETI!E309</f>
        <v>0</v>
      </c>
      <c r="Y312" s="192">
        <f>ETI!D309</f>
        <v>0</v>
      </c>
      <c r="Z312" s="214" t="e">
        <f t="shared" si="5"/>
        <v>#DIV/0!</v>
      </c>
      <c r="AA312" s="191" t="e">
        <f>ETI!E309/ETI!F309</f>
        <v>#DIV/0!</v>
      </c>
      <c r="AB312" s="192">
        <f>ETI!E309</f>
        <v>0</v>
      </c>
      <c r="AC312" s="191" t="e">
        <f>ETI!G309/ETI!E309</f>
        <v>#DIV/0!</v>
      </c>
      <c r="AD312" s="192">
        <f>ETI!K309 + ETI!L309</f>
        <v>0</v>
      </c>
      <c r="AE312" s="191" t="e">
        <f>(AD312)/ETI!F309</f>
        <v>#DIV/0!</v>
      </c>
      <c r="AI312" s="181">
        <f>ETI!E309</f>
        <v>0</v>
      </c>
      <c r="AJ312" s="86" t="e">
        <f>ETI!H309/ETI!E309</f>
        <v>#DIV/0!</v>
      </c>
    </row>
    <row r="313" spans="2:36">
      <c r="B313" s="238">
        <f>IRAG!$BZ310</f>
        <v>0</v>
      </c>
      <c r="C313" s="212"/>
      <c r="D313" s="85">
        <f>IRAG!E310</f>
        <v>0</v>
      </c>
      <c r="E313" s="238">
        <f>IRAG!$BZ310</f>
        <v>0</v>
      </c>
      <c r="F313" s="213"/>
      <c r="G313" s="191" t="e">
        <f>IRAG!E310/IRAG!D310</f>
        <v>#DIV/0!</v>
      </c>
      <c r="H313" s="238">
        <f>IRAG!$BZ310</f>
        <v>0</v>
      </c>
      <c r="I313" s="167">
        <f>IRAG!Q310</f>
        <v>0</v>
      </c>
      <c r="J313" s="167">
        <f>IRAG!R310</f>
        <v>0</v>
      </c>
      <c r="K313" s="239" t="e">
        <f>IRAG!R310/IRAG!Q310</f>
        <v>#DIV/0!</v>
      </c>
      <c r="Q313" s="238">
        <f>IRAG!$BZ310</f>
        <v>0</v>
      </c>
      <c r="R313" s="167">
        <f>IRAG!G310</f>
        <v>0</v>
      </c>
      <c r="S313" s="167" t="e">
        <f>IRAG!G310/IRAG!F310</f>
        <v>#DIV/0!</v>
      </c>
      <c r="T313" s="167">
        <f>IRAG!K310</f>
        <v>0</v>
      </c>
      <c r="U313" s="214" t="e">
        <f>IRAG!K310/IRAG!F310</f>
        <v>#DIV/0!</v>
      </c>
      <c r="V313" s="167">
        <f>IRAG!H310</f>
        <v>0</v>
      </c>
      <c r="W313" s="167" t="e">
        <f>IRAG!H310/IRAG!F310</f>
        <v>#DIV/0!</v>
      </c>
      <c r="X313" s="192">
        <f>ETI!E310</f>
        <v>0</v>
      </c>
      <c r="Y313" s="192">
        <f>ETI!D310</f>
        <v>0</v>
      </c>
      <c r="Z313" s="214" t="e">
        <f t="shared" si="5"/>
        <v>#DIV/0!</v>
      </c>
      <c r="AA313" s="191" t="e">
        <f>ETI!E310/ETI!F310</f>
        <v>#DIV/0!</v>
      </c>
      <c r="AB313" s="192">
        <f>ETI!E310</f>
        <v>0</v>
      </c>
      <c r="AC313" s="191" t="e">
        <f>ETI!G310/ETI!E310</f>
        <v>#DIV/0!</v>
      </c>
      <c r="AD313" s="192">
        <f>ETI!K310 + ETI!L310</f>
        <v>0</v>
      </c>
      <c r="AE313" s="191" t="e">
        <f>(AD313)/ETI!F310</f>
        <v>#DIV/0!</v>
      </c>
      <c r="AI313" s="181">
        <f>ETI!E310</f>
        <v>0</v>
      </c>
      <c r="AJ313" s="86" t="e">
        <f>ETI!H310/ETI!E310</f>
        <v>#DIV/0!</v>
      </c>
    </row>
    <row r="314" spans="2:36">
      <c r="B314" s="238">
        <f>IRAG!$BZ311</f>
        <v>0</v>
      </c>
      <c r="C314" s="212"/>
      <c r="D314" s="85">
        <f>IRAG!E311</f>
        <v>0</v>
      </c>
      <c r="E314" s="238">
        <f>IRAG!$BZ311</f>
        <v>0</v>
      </c>
      <c r="F314" s="213"/>
      <c r="G314" s="191" t="e">
        <f>IRAG!E311/IRAG!D311</f>
        <v>#DIV/0!</v>
      </c>
      <c r="H314" s="238">
        <f>IRAG!$BZ311</f>
        <v>0</v>
      </c>
      <c r="I314" s="167">
        <f>IRAG!Q311</f>
        <v>0</v>
      </c>
      <c r="J314" s="167">
        <f>IRAG!R311</f>
        <v>0</v>
      </c>
      <c r="K314" s="239" t="e">
        <f>IRAG!R311/IRAG!Q311</f>
        <v>#DIV/0!</v>
      </c>
      <c r="Q314" s="238">
        <f>IRAG!$BZ311</f>
        <v>0</v>
      </c>
      <c r="R314" s="167">
        <f>IRAG!G311</f>
        <v>0</v>
      </c>
      <c r="S314" s="167" t="e">
        <f>IRAG!G311/IRAG!F311</f>
        <v>#DIV/0!</v>
      </c>
      <c r="T314" s="167">
        <f>IRAG!K311</f>
        <v>0</v>
      </c>
      <c r="U314" s="214" t="e">
        <f>IRAG!K311/IRAG!F311</f>
        <v>#DIV/0!</v>
      </c>
      <c r="V314" s="167">
        <f>IRAG!H311</f>
        <v>0</v>
      </c>
      <c r="W314" s="167" t="e">
        <f>IRAG!H311/IRAG!F311</f>
        <v>#DIV/0!</v>
      </c>
      <c r="X314" s="192">
        <f>ETI!E311</f>
        <v>0</v>
      </c>
      <c r="Y314" s="192">
        <f>ETI!D311</f>
        <v>0</v>
      </c>
      <c r="Z314" s="214" t="e">
        <f t="shared" si="5"/>
        <v>#DIV/0!</v>
      </c>
      <c r="AA314" s="191" t="e">
        <f>ETI!E311/ETI!F311</f>
        <v>#DIV/0!</v>
      </c>
      <c r="AB314" s="192">
        <f>ETI!E311</f>
        <v>0</v>
      </c>
      <c r="AC314" s="191" t="e">
        <f>ETI!G311/ETI!E311</f>
        <v>#DIV/0!</v>
      </c>
      <c r="AD314" s="192">
        <f>ETI!K311 + ETI!L311</f>
        <v>0</v>
      </c>
      <c r="AE314" s="191" t="e">
        <f>(AD314)/ETI!F311</f>
        <v>#DIV/0!</v>
      </c>
      <c r="AI314" s="181">
        <f>ETI!E311</f>
        <v>0</v>
      </c>
      <c r="AJ314" s="86" t="e">
        <f>ETI!H311/ETI!E311</f>
        <v>#DIV/0!</v>
      </c>
    </row>
    <row r="315" spans="2:36">
      <c r="B315" s="238">
        <f>IRAG!$BZ312</f>
        <v>0</v>
      </c>
      <c r="C315" s="212"/>
      <c r="D315" s="85">
        <f>IRAG!E312</f>
        <v>0</v>
      </c>
      <c r="E315" s="238">
        <f>IRAG!$BZ312</f>
        <v>0</v>
      </c>
      <c r="F315" s="213"/>
      <c r="G315" s="191" t="e">
        <f>IRAG!E312/IRAG!D312</f>
        <v>#DIV/0!</v>
      </c>
      <c r="H315" s="238">
        <f>IRAG!$BZ312</f>
        <v>0</v>
      </c>
      <c r="I315" s="167">
        <f>IRAG!Q312</f>
        <v>0</v>
      </c>
      <c r="J315" s="167">
        <f>IRAG!R312</f>
        <v>0</v>
      </c>
      <c r="K315" s="239" t="e">
        <f>IRAG!R312/IRAG!Q312</f>
        <v>#DIV/0!</v>
      </c>
      <c r="Q315" s="238">
        <f>IRAG!$BZ312</f>
        <v>0</v>
      </c>
      <c r="R315" s="167">
        <f>IRAG!G312</f>
        <v>0</v>
      </c>
      <c r="S315" s="167" t="e">
        <f>IRAG!G312/IRAG!F312</f>
        <v>#DIV/0!</v>
      </c>
      <c r="T315" s="167">
        <f>IRAG!K312</f>
        <v>0</v>
      </c>
      <c r="U315" s="214" t="e">
        <f>IRAG!K312/IRAG!F312</f>
        <v>#DIV/0!</v>
      </c>
      <c r="V315" s="167">
        <f>IRAG!H312</f>
        <v>0</v>
      </c>
      <c r="W315" s="167" t="e">
        <f>IRAG!H312/IRAG!F312</f>
        <v>#DIV/0!</v>
      </c>
      <c r="X315" s="192">
        <f>ETI!E312</f>
        <v>0</v>
      </c>
      <c r="Y315" s="192">
        <f>ETI!D312</f>
        <v>0</v>
      </c>
      <c r="Z315" s="214" t="e">
        <f t="shared" si="5"/>
        <v>#DIV/0!</v>
      </c>
      <c r="AA315" s="191" t="e">
        <f>ETI!E312/ETI!F312</f>
        <v>#DIV/0!</v>
      </c>
      <c r="AB315" s="192">
        <f>ETI!E312</f>
        <v>0</v>
      </c>
      <c r="AC315" s="191" t="e">
        <f>ETI!G312/ETI!E312</f>
        <v>#DIV/0!</v>
      </c>
      <c r="AD315" s="192">
        <f>ETI!K312 + ETI!L312</f>
        <v>0</v>
      </c>
      <c r="AE315" s="191" t="e">
        <f>(AD315)/ETI!F312</f>
        <v>#DIV/0!</v>
      </c>
      <c r="AI315" s="181">
        <f>ETI!E312</f>
        <v>0</v>
      </c>
      <c r="AJ315" s="86" t="e">
        <f>ETI!H312/ETI!E312</f>
        <v>#DIV/0!</v>
      </c>
    </row>
    <row r="316" spans="2:36">
      <c r="B316" s="238">
        <f>IRAG!$BZ313</f>
        <v>0</v>
      </c>
      <c r="C316" s="212"/>
      <c r="D316" s="85">
        <f>IRAG!E313</f>
        <v>0</v>
      </c>
      <c r="E316" s="238">
        <f>IRAG!$BZ313</f>
        <v>0</v>
      </c>
      <c r="F316" s="213"/>
      <c r="G316" s="191" t="e">
        <f>IRAG!E313/IRAG!D313</f>
        <v>#DIV/0!</v>
      </c>
      <c r="H316" s="238">
        <f>IRAG!$BZ313</f>
        <v>0</v>
      </c>
      <c r="I316" s="167">
        <f>IRAG!Q313</f>
        <v>0</v>
      </c>
      <c r="J316" s="167">
        <f>IRAG!R313</f>
        <v>0</v>
      </c>
      <c r="K316" s="239" t="e">
        <f>IRAG!R313/IRAG!Q313</f>
        <v>#DIV/0!</v>
      </c>
      <c r="Q316" s="238">
        <f>IRAG!$BZ313</f>
        <v>0</v>
      </c>
      <c r="R316" s="167">
        <f>IRAG!G313</f>
        <v>0</v>
      </c>
      <c r="S316" s="167" t="e">
        <f>IRAG!G313/IRAG!F313</f>
        <v>#DIV/0!</v>
      </c>
      <c r="T316" s="167">
        <f>IRAG!K313</f>
        <v>0</v>
      </c>
      <c r="U316" s="214" t="e">
        <f>IRAG!K313/IRAG!F313</f>
        <v>#DIV/0!</v>
      </c>
      <c r="V316" s="167">
        <f>IRAG!H313</f>
        <v>0</v>
      </c>
      <c r="W316" s="167" t="e">
        <f>IRAG!H313/IRAG!F313</f>
        <v>#DIV/0!</v>
      </c>
      <c r="X316" s="192">
        <f>ETI!E313</f>
        <v>0</v>
      </c>
      <c r="Y316" s="192">
        <f>ETI!D313</f>
        <v>0</v>
      </c>
      <c r="Z316" s="214" t="e">
        <f t="shared" si="5"/>
        <v>#DIV/0!</v>
      </c>
      <c r="AA316" s="191" t="e">
        <f>ETI!E313/ETI!F313</f>
        <v>#DIV/0!</v>
      </c>
      <c r="AB316" s="192">
        <f>ETI!E313</f>
        <v>0</v>
      </c>
      <c r="AC316" s="191" t="e">
        <f>ETI!G313/ETI!E313</f>
        <v>#DIV/0!</v>
      </c>
      <c r="AD316" s="192">
        <f>ETI!K313 + ETI!L313</f>
        <v>0</v>
      </c>
      <c r="AE316" s="191" t="e">
        <f>(AD316)/ETI!F313</f>
        <v>#DIV/0!</v>
      </c>
      <c r="AI316" s="181">
        <f>ETI!E313</f>
        <v>0</v>
      </c>
      <c r="AJ316" s="86" t="e">
        <f>ETI!H313/ETI!E313</f>
        <v>#DIV/0!</v>
      </c>
    </row>
    <row r="317" spans="2:36">
      <c r="B317" s="238">
        <f>IRAG!$BZ314</f>
        <v>0</v>
      </c>
      <c r="C317" s="212"/>
      <c r="D317" s="85">
        <f>IRAG!E314</f>
        <v>0</v>
      </c>
      <c r="E317" s="238">
        <f>IRAG!$BZ314</f>
        <v>0</v>
      </c>
      <c r="F317" s="213"/>
      <c r="G317" s="191" t="e">
        <f>IRAG!E314/IRAG!D314</f>
        <v>#DIV/0!</v>
      </c>
      <c r="H317" s="238">
        <f>IRAG!$BZ314</f>
        <v>0</v>
      </c>
      <c r="I317" s="167">
        <f>IRAG!Q314</f>
        <v>0</v>
      </c>
      <c r="J317" s="167">
        <f>IRAG!R314</f>
        <v>0</v>
      </c>
      <c r="K317" s="239" t="e">
        <f>IRAG!R314/IRAG!Q314</f>
        <v>#DIV/0!</v>
      </c>
      <c r="Q317" s="238">
        <f>IRAG!$BZ314</f>
        <v>0</v>
      </c>
      <c r="R317" s="167">
        <f>IRAG!G314</f>
        <v>0</v>
      </c>
      <c r="S317" s="167" t="e">
        <f>IRAG!G314/IRAG!F314</f>
        <v>#DIV/0!</v>
      </c>
      <c r="T317" s="167">
        <f>IRAG!K314</f>
        <v>0</v>
      </c>
      <c r="U317" s="214" t="e">
        <f>IRAG!K314/IRAG!F314</f>
        <v>#DIV/0!</v>
      </c>
      <c r="V317" s="167">
        <f>IRAG!H314</f>
        <v>0</v>
      </c>
      <c r="W317" s="167" t="e">
        <f>IRAG!H314/IRAG!F314</f>
        <v>#DIV/0!</v>
      </c>
      <c r="X317" s="192">
        <f>ETI!E314</f>
        <v>0</v>
      </c>
      <c r="Y317" s="192">
        <f>ETI!D314</f>
        <v>0</v>
      </c>
      <c r="Z317" s="214" t="e">
        <f t="shared" si="5"/>
        <v>#DIV/0!</v>
      </c>
      <c r="AA317" s="191" t="e">
        <f>ETI!E314/ETI!F314</f>
        <v>#DIV/0!</v>
      </c>
      <c r="AB317" s="192">
        <f>ETI!E314</f>
        <v>0</v>
      </c>
      <c r="AC317" s="191" t="e">
        <f>ETI!G314/ETI!E314</f>
        <v>#DIV/0!</v>
      </c>
      <c r="AD317" s="192">
        <f>ETI!K314 + ETI!L314</f>
        <v>0</v>
      </c>
      <c r="AE317" s="191" t="e">
        <f>(AD317)/ETI!F314</f>
        <v>#DIV/0!</v>
      </c>
      <c r="AI317" s="181">
        <f>ETI!E314</f>
        <v>0</v>
      </c>
      <c r="AJ317" s="86" t="e">
        <f>ETI!H314/ETI!E314</f>
        <v>#DIV/0!</v>
      </c>
    </row>
    <row r="318" spans="2:36">
      <c r="B318" s="238">
        <f>IRAG!$BZ315</f>
        <v>0</v>
      </c>
      <c r="C318" s="212"/>
      <c r="D318" s="85">
        <f>IRAG!E315</f>
        <v>0</v>
      </c>
      <c r="E318" s="238">
        <f>IRAG!$BZ315</f>
        <v>0</v>
      </c>
      <c r="F318" s="213"/>
      <c r="G318" s="191" t="e">
        <f>IRAG!E315/IRAG!D315</f>
        <v>#DIV/0!</v>
      </c>
      <c r="H318" s="238">
        <f>IRAG!$BZ315</f>
        <v>0</v>
      </c>
      <c r="I318" s="167">
        <f>IRAG!Q315</f>
        <v>0</v>
      </c>
      <c r="J318" s="167">
        <f>IRAG!R315</f>
        <v>0</v>
      </c>
      <c r="K318" s="239" t="e">
        <f>IRAG!R315/IRAG!Q315</f>
        <v>#DIV/0!</v>
      </c>
      <c r="Q318" s="238">
        <f>IRAG!$BZ315</f>
        <v>0</v>
      </c>
      <c r="R318" s="167">
        <f>IRAG!G315</f>
        <v>0</v>
      </c>
      <c r="S318" s="167" t="e">
        <f>IRAG!G315/IRAG!F315</f>
        <v>#DIV/0!</v>
      </c>
      <c r="T318" s="167">
        <f>IRAG!K315</f>
        <v>0</v>
      </c>
      <c r="U318" s="214" t="e">
        <f>IRAG!K315/IRAG!F315</f>
        <v>#DIV/0!</v>
      </c>
      <c r="V318" s="167">
        <f>IRAG!H315</f>
        <v>0</v>
      </c>
      <c r="W318" s="167" t="e">
        <f>IRAG!H315/IRAG!F315</f>
        <v>#DIV/0!</v>
      </c>
      <c r="X318" s="192">
        <f>ETI!E315</f>
        <v>0</v>
      </c>
      <c r="Y318" s="192">
        <f>ETI!D315</f>
        <v>0</v>
      </c>
      <c r="Z318" s="214" t="e">
        <f t="shared" si="5"/>
        <v>#DIV/0!</v>
      </c>
      <c r="AA318" s="191" t="e">
        <f>ETI!E315/ETI!F315</f>
        <v>#DIV/0!</v>
      </c>
      <c r="AB318" s="192">
        <f>ETI!E315</f>
        <v>0</v>
      </c>
      <c r="AC318" s="191" t="e">
        <f>ETI!G315/ETI!E315</f>
        <v>#DIV/0!</v>
      </c>
      <c r="AD318" s="192">
        <f>ETI!K315 + ETI!L315</f>
        <v>0</v>
      </c>
      <c r="AE318" s="191" t="e">
        <f>(AD318)/ETI!F315</f>
        <v>#DIV/0!</v>
      </c>
      <c r="AI318" s="181">
        <f>ETI!E315</f>
        <v>0</v>
      </c>
      <c r="AJ318" s="86" t="e">
        <f>ETI!H315/ETI!E315</f>
        <v>#DIV/0!</v>
      </c>
    </row>
    <row r="319" spans="2:36">
      <c r="B319" s="238">
        <f>IRAG!$BZ316</f>
        <v>0</v>
      </c>
      <c r="C319" s="212"/>
      <c r="D319" s="85">
        <f>IRAG!E316</f>
        <v>0</v>
      </c>
      <c r="E319" s="238">
        <f>IRAG!$BZ316</f>
        <v>0</v>
      </c>
      <c r="F319" s="213"/>
      <c r="G319" s="191" t="e">
        <f>IRAG!E316/IRAG!D316</f>
        <v>#DIV/0!</v>
      </c>
      <c r="H319" s="238">
        <f>IRAG!$BZ316</f>
        <v>0</v>
      </c>
      <c r="I319" s="167">
        <f>IRAG!Q316</f>
        <v>0</v>
      </c>
      <c r="J319" s="167">
        <f>IRAG!R316</f>
        <v>0</v>
      </c>
      <c r="K319" s="239" t="e">
        <f>IRAG!R316/IRAG!Q316</f>
        <v>#DIV/0!</v>
      </c>
      <c r="Q319" s="238">
        <f>IRAG!$BZ316</f>
        <v>0</v>
      </c>
      <c r="R319" s="167">
        <f>IRAG!G316</f>
        <v>0</v>
      </c>
      <c r="S319" s="167" t="e">
        <f>IRAG!G316/IRAG!F316</f>
        <v>#DIV/0!</v>
      </c>
      <c r="T319" s="167">
        <f>IRAG!K316</f>
        <v>0</v>
      </c>
      <c r="U319" s="214" t="e">
        <f>IRAG!K316/IRAG!F316</f>
        <v>#DIV/0!</v>
      </c>
      <c r="V319" s="167">
        <f>IRAG!H316</f>
        <v>0</v>
      </c>
      <c r="W319" s="167" t="e">
        <f>IRAG!H316/IRAG!F316</f>
        <v>#DIV/0!</v>
      </c>
      <c r="X319" s="192">
        <f>ETI!E316</f>
        <v>0</v>
      </c>
      <c r="Y319" s="192">
        <f>ETI!D316</f>
        <v>0</v>
      </c>
      <c r="Z319" s="214" t="e">
        <f t="shared" si="5"/>
        <v>#DIV/0!</v>
      </c>
      <c r="AA319" s="191" t="e">
        <f>ETI!E316/ETI!F316</f>
        <v>#DIV/0!</v>
      </c>
      <c r="AB319" s="192">
        <f>ETI!E316</f>
        <v>0</v>
      </c>
      <c r="AC319" s="191" t="e">
        <f>ETI!G316/ETI!E316</f>
        <v>#DIV/0!</v>
      </c>
      <c r="AD319" s="192">
        <f>ETI!K316 + ETI!L316</f>
        <v>0</v>
      </c>
      <c r="AE319" s="191" t="e">
        <f>(AD319)/ETI!F316</f>
        <v>#DIV/0!</v>
      </c>
      <c r="AI319" s="181">
        <f>ETI!E316</f>
        <v>0</v>
      </c>
      <c r="AJ319" s="86" t="e">
        <f>ETI!H316/ETI!E316</f>
        <v>#DIV/0!</v>
      </c>
    </row>
    <row r="320" spans="2:36">
      <c r="B320" s="238">
        <f>IRAG!$BZ317</f>
        <v>0</v>
      </c>
      <c r="C320" s="212"/>
      <c r="D320" s="85">
        <f>IRAG!E317</f>
        <v>0</v>
      </c>
      <c r="E320" s="238">
        <f>IRAG!$BZ317</f>
        <v>0</v>
      </c>
      <c r="F320" s="213"/>
      <c r="G320" s="191" t="e">
        <f>IRAG!E317/IRAG!D317</f>
        <v>#DIV/0!</v>
      </c>
      <c r="H320" s="238">
        <f>IRAG!$BZ317</f>
        <v>0</v>
      </c>
      <c r="I320" s="167">
        <f>IRAG!Q317</f>
        <v>0</v>
      </c>
      <c r="J320" s="167">
        <f>IRAG!R317</f>
        <v>0</v>
      </c>
      <c r="K320" s="239" t="e">
        <f>IRAG!R317/IRAG!Q317</f>
        <v>#DIV/0!</v>
      </c>
      <c r="Q320" s="238">
        <f>IRAG!$BZ317</f>
        <v>0</v>
      </c>
      <c r="R320" s="167">
        <f>IRAG!G317</f>
        <v>0</v>
      </c>
      <c r="S320" s="167" t="e">
        <f>IRAG!G317/IRAG!F317</f>
        <v>#DIV/0!</v>
      </c>
      <c r="T320" s="167">
        <f>IRAG!K317</f>
        <v>0</v>
      </c>
      <c r="U320" s="214" t="e">
        <f>IRAG!K317/IRAG!F317</f>
        <v>#DIV/0!</v>
      </c>
      <c r="V320" s="167">
        <f>IRAG!H317</f>
        <v>0</v>
      </c>
      <c r="W320" s="167" t="e">
        <f>IRAG!H317/IRAG!F317</f>
        <v>#DIV/0!</v>
      </c>
      <c r="X320" s="192">
        <f>ETI!E317</f>
        <v>0</v>
      </c>
      <c r="Y320" s="192">
        <f>ETI!D317</f>
        <v>0</v>
      </c>
      <c r="Z320" s="214" t="e">
        <f t="shared" si="5"/>
        <v>#DIV/0!</v>
      </c>
      <c r="AA320" s="191" t="e">
        <f>ETI!E317/ETI!F317</f>
        <v>#DIV/0!</v>
      </c>
      <c r="AB320" s="192">
        <f>ETI!E317</f>
        <v>0</v>
      </c>
      <c r="AC320" s="191" t="e">
        <f>ETI!G317/ETI!E317</f>
        <v>#DIV/0!</v>
      </c>
      <c r="AD320" s="192">
        <f>ETI!K317 + ETI!L317</f>
        <v>0</v>
      </c>
      <c r="AE320" s="191" t="e">
        <f>(AD320)/ETI!F317</f>
        <v>#DIV/0!</v>
      </c>
      <c r="AI320" s="181">
        <f>ETI!E317</f>
        <v>0</v>
      </c>
      <c r="AJ320" s="86" t="e">
        <f>ETI!H317/ETI!E317</f>
        <v>#DIV/0!</v>
      </c>
    </row>
    <row r="321" spans="1:36">
      <c r="B321" s="238">
        <f>IRAG!$BZ318</f>
        <v>0</v>
      </c>
      <c r="C321" s="212"/>
      <c r="D321" s="85">
        <f>IRAG!E318</f>
        <v>0</v>
      </c>
      <c r="E321" s="238">
        <f>IRAG!$BZ318</f>
        <v>0</v>
      </c>
      <c r="F321" s="213"/>
      <c r="G321" s="191" t="e">
        <f>IRAG!E318/IRAG!D318</f>
        <v>#DIV/0!</v>
      </c>
      <c r="H321" s="238">
        <f>IRAG!$BZ318</f>
        <v>0</v>
      </c>
      <c r="I321" s="167">
        <f>IRAG!Q318</f>
        <v>0</v>
      </c>
      <c r="J321" s="167">
        <f>IRAG!R318</f>
        <v>0</v>
      </c>
      <c r="K321" s="239" t="e">
        <f>IRAG!R318/IRAG!Q318</f>
        <v>#DIV/0!</v>
      </c>
      <c r="Q321" s="238">
        <f>IRAG!$BZ318</f>
        <v>0</v>
      </c>
      <c r="R321" s="167">
        <f>IRAG!G318</f>
        <v>0</v>
      </c>
      <c r="S321" s="167" t="e">
        <f>IRAG!G318/IRAG!F318</f>
        <v>#DIV/0!</v>
      </c>
      <c r="T321" s="167">
        <f>IRAG!K318</f>
        <v>0</v>
      </c>
      <c r="U321" s="214" t="e">
        <f>IRAG!K318/IRAG!F318</f>
        <v>#DIV/0!</v>
      </c>
      <c r="V321" s="167">
        <f>IRAG!H318</f>
        <v>0</v>
      </c>
      <c r="W321" s="167" t="e">
        <f>IRAG!H318/IRAG!F318</f>
        <v>#DIV/0!</v>
      </c>
      <c r="X321" s="192">
        <f>ETI!E318</f>
        <v>0</v>
      </c>
      <c r="Y321" s="192">
        <f>ETI!D318</f>
        <v>0</v>
      </c>
      <c r="Z321" s="214" t="e">
        <f t="shared" si="5"/>
        <v>#DIV/0!</v>
      </c>
      <c r="AA321" s="191" t="e">
        <f>ETI!E318/ETI!F318</f>
        <v>#DIV/0!</v>
      </c>
      <c r="AB321" s="192">
        <f>ETI!E318</f>
        <v>0</v>
      </c>
      <c r="AC321" s="191" t="e">
        <f>ETI!G318/ETI!E318</f>
        <v>#DIV/0!</v>
      </c>
      <c r="AD321" s="192">
        <f>ETI!K318 + ETI!L318</f>
        <v>0</v>
      </c>
      <c r="AE321" s="191" t="e">
        <f>(AD321)/ETI!F318</f>
        <v>#DIV/0!</v>
      </c>
      <c r="AI321" s="181">
        <f>ETI!E318</f>
        <v>0</v>
      </c>
      <c r="AJ321" s="86" t="e">
        <f>ETI!H318/ETI!E318</f>
        <v>#DIV/0!</v>
      </c>
    </row>
    <row r="322" spans="1:36">
      <c r="B322" s="238">
        <f>IRAG!$BZ319</f>
        <v>0</v>
      </c>
      <c r="C322" s="212"/>
      <c r="D322" s="85">
        <f>IRAG!E319</f>
        <v>0</v>
      </c>
      <c r="E322" s="238">
        <f>IRAG!$BZ319</f>
        <v>0</v>
      </c>
      <c r="F322" s="213"/>
      <c r="G322" s="191" t="e">
        <f>IRAG!E319/IRAG!D319</f>
        <v>#DIV/0!</v>
      </c>
      <c r="H322" s="238">
        <f>IRAG!$BZ319</f>
        <v>0</v>
      </c>
      <c r="I322" s="167">
        <f>IRAG!Q319</f>
        <v>0</v>
      </c>
      <c r="J322" s="167">
        <f>IRAG!R319</f>
        <v>0</v>
      </c>
      <c r="K322" s="239" t="e">
        <f>IRAG!R319/IRAG!Q319</f>
        <v>#DIV/0!</v>
      </c>
      <c r="Q322" s="238">
        <f>IRAG!$BZ319</f>
        <v>0</v>
      </c>
      <c r="R322" s="167">
        <f>IRAG!G319</f>
        <v>0</v>
      </c>
      <c r="S322" s="167" t="e">
        <f>IRAG!G319/IRAG!F319</f>
        <v>#DIV/0!</v>
      </c>
      <c r="T322" s="167">
        <f>IRAG!K319</f>
        <v>0</v>
      </c>
      <c r="U322" s="214" t="e">
        <f>IRAG!K319/IRAG!F319</f>
        <v>#DIV/0!</v>
      </c>
      <c r="V322" s="167">
        <f>IRAG!H319</f>
        <v>0</v>
      </c>
      <c r="W322" s="167" t="e">
        <f>IRAG!H319/IRAG!F319</f>
        <v>#DIV/0!</v>
      </c>
      <c r="X322" s="192">
        <f>ETI!E319</f>
        <v>0</v>
      </c>
      <c r="Y322" s="192">
        <f>ETI!D319</f>
        <v>0</v>
      </c>
      <c r="Z322" s="214" t="e">
        <f t="shared" si="5"/>
        <v>#DIV/0!</v>
      </c>
      <c r="AA322" s="191" t="e">
        <f>ETI!E319/ETI!F319</f>
        <v>#DIV/0!</v>
      </c>
      <c r="AB322" s="192">
        <f>ETI!E319</f>
        <v>0</v>
      </c>
      <c r="AC322" s="191" t="e">
        <f>ETI!G319/ETI!E319</f>
        <v>#DIV/0!</v>
      </c>
      <c r="AD322" s="192">
        <f>ETI!K319 + ETI!L319</f>
        <v>0</v>
      </c>
      <c r="AE322" s="191" t="e">
        <f>(AD322)/ETI!F319</f>
        <v>#DIV/0!</v>
      </c>
      <c r="AI322" s="181">
        <f>ETI!E319</f>
        <v>0</v>
      </c>
      <c r="AJ322" s="86" t="e">
        <f>ETI!H319/ETI!E319</f>
        <v>#DIV/0!</v>
      </c>
    </row>
    <row r="323" spans="1:36">
      <c r="A323" s="85">
        <f>IRAG!$BY320</f>
        <v>0</v>
      </c>
      <c r="B323" s="238">
        <f>IRAG!$BZ320</f>
        <v>0</v>
      </c>
      <c r="C323" s="212"/>
      <c r="D323" s="85">
        <f>IRAG!E320</f>
        <v>0</v>
      </c>
      <c r="E323" s="238">
        <f>IRAG!$BZ320</f>
        <v>0</v>
      </c>
      <c r="F323" s="213"/>
      <c r="G323" s="191" t="e">
        <f>IRAG!E320/IRAG!D320</f>
        <v>#DIV/0!</v>
      </c>
      <c r="H323" s="238">
        <f>IRAG!$BZ320</f>
        <v>0</v>
      </c>
      <c r="I323" s="167">
        <f>IRAG!Q320</f>
        <v>0</v>
      </c>
      <c r="J323" s="167">
        <f>IRAG!R320</f>
        <v>0</v>
      </c>
      <c r="K323" s="239" t="e">
        <f>IRAG!R320/IRAG!Q320</f>
        <v>#DIV/0!</v>
      </c>
      <c r="P323" s="85">
        <f>IRAG!$BY320</f>
        <v>0</v>
      </c>
      <c r="Q323" s="238">
        <f>IRAG!$BZ320</f>
        <v>0</v>
      </c>
      <c r="R323" s="167">
        <f>IRAG!G320</f>
        <v>0</v>
      </c>
      <c r="S323" s="167" t="e">
        <f>IRAG!G320/IRAG!F320</f>
        <v>#DIV/0!</v>
      </c>
      <c r="T323" s="167">
        <f>IRAG!K320</f>
        <v>0</v>
      </c>
      <c r="U323" s="214" t="e">
        <f>IRAG!K320/IRAG!F320</f>
        <v>#DIV/0!</v>
      </c>
      <c r="V323" s="167">
        <f>IRAG!H320</f>
        <v>0</v>
      </c>
      <c r="W323" s="167" t="e">
        <f>IRAG!H320/IRAG!F320</f>
        <v>#DIV/0!</v>
      </c>
      <c r="X323" s="192">
        <f>ETI!E320</f>
        <v>0</v>
      </c>
      <c r="Y323" s="192">
        <f>ETI!D320</f>
        <v>0</v>
      </c>
      <c r="Z323" s="214" t="e">
        <f>X323/Y323</f>
        <v>#DIV/0!</v>
      </c>
      <c r="AA323" s="191" t="e">
        <f>ETI!E320/ETI!F320</f>
        <v>#DIV/0!</v>
      </c>
      <c r="AB323" s="192">
        <f>ETI!E320</f>
        <v>0</v>
      </c>
      <c r="AC323" s="191" t="e">
        <f>ETI!G320/ETI!E320</f>
        <v>#DIV/0!</v>
      </c>
      <c r="AD323" s="192">
        <f>ETI!K320 + ETI!L320</f>
        <v>0</v>
      </c>
      <c r="AE323" s="191" t="e">
        <f>(AD323)/ETI!F320</f>
        <v>#DIV/0!</v>
      </c>
      <c r="AI323" s="181">
        <f>ETI!E320</f>
        <v>0</v>
      </c>
      <c r="AJ323" s="86" t="e">
        <f>ETI!H320/ETI!E320</f>
        <v>#DIV/0!</v>
      </c>
    </row>
    <row r="324" spans="1:36">
      <c r="B324" s="238">
        <f>IRAG!$BZ321</f>
        <v>0</v>
      </c>
      <c r="C324" s="212"/>
      <c r="D324" s="85">
        <f>IRAG!E321</f>
        <v>0</v>
      </c>
      <c r="E324" s="238">
        <f>IRAG!$BZ321</f>
        <v>0</v>
      </c>
      <c r="F324" s="213"/>
      <c r="G324" s="191" t="e">
        <f>IRAG!E321/IRAG!D321</f>
        <v>#DIV/0!</v>
      </c>
      <c r="H324" s="238">
        <f>IRAG!$BZ321</f>
        <v>0</v>
      </c>
      <c r="I324" s="167">
        <f>IRAG!Q321</f>
        <v>0</v>
      </c>
      <c r="J324" s="167">
        <f>IRAG!R321</f>
        <v>0</v>
      </c>
      <c r="K324" s="239" t="e">
        <f>IRAG!R321/IRAG!Q321</f>
        <v>#DIV/0!</v>
      </c>
      <c r="Q324" s="238">
        <f>IRAG!$BZ321</f>
        <v>0</v>
      </c>
      <c r="R324" s="167">
        <f>IRAG!G321</f>
        <v>0</v>
      </c>
      <c r="S324" s="167" t="e">
        <f>IRAG!G321/IRAG!F321</f>
        <v>#DIV/0!</v>
      </c>
      <c r="T324" s="167">
        <f>IRAG!K321</f>
        <v>0</v>
      </c>
      <c r="U324" s="214" t="e">
        <f>IRAG!K321/IRAG!F321</f>
        <v>#DIV/0!</v>
      </c>
      <c r="V324" s="167">
        <f>IRAG!H321</f>
        <v>0</v>
      </c>
      <c r="W324" s="167" t="e">
        <f>IRAG!H321/IRAG!F321</f>
        <v>#DIV/0!</v>
      </c>
      <c r="X324" s="192">
        <f>ETI!E321</f>
        <v>0</v>
      </c>
      <c r="Y324" s="192">
        <f>ETI!D321</f>
        <v>0</v>
      </c>
      <c r="Z324" s="214" t="e">
        <f t="shared" ref="Z324:Z374" si="6">X324/Y324</f>
        <v>#DIV/0!</v>
      </c>
      <c r="AA324" s="191" t="e">
        <f>ETI!E321/ETI!F321</f>
        <v>#DIV/0!</v>
      </c>
      <c r="AB324" s="192">
        <f>ETI!E321</f>
        <v>0</v>
      </c>
      <c r="AC324" s="191" t="e">
        <f>ETI!G321/ETI!E321</f>
        <v>#DIV/0!</v>
      </c>
      <c r="AD324" s="192">
        <f>ETI!K321 + ETI!L321</f>
        <v>0</v>
      </c>
      <c r="AE324" s="191" t="e">
        <f>(AD324)/ETI!F321</f>
        <v>#DIV/0!</v>
      </c>
      <c r="AI324" s="181">
        <f>ETI!E321</f>
        <v>0</v>
      </c>
      <c r="AJ324" s="86" t="e">
        <f>ETI!H321/ETI!E321</f>
        <v>#DIV/0!</v>
      </c>
    </row>
    <row r="325" spans="1:36">
      <c r="B325" s="238">
        <f>IRAG!$BZ322</f>
        <v>0</v>
      </c>
      <c r="C325" s="212"/>
      <c r="D325" s="85">
        <f>IRAG!E322</f>
        <v>0</v>
      </c>
      <c r="E325" s="238">
        <f>IRAG!$BZ322</f>
        <v>0</v>
      </c>
      <c r="F325" s="213"/>
      <c r="G325" s="191" t="e">
        <f>IRAG!E322/IRAG!D322</f>
        <v>#DIV/0!</v>
      </c>
      <c r="H325" s="238">
        <f>IRAG!$BZ322</f>
        <v>0</v>
      </c>
      <c r="I325" s="167">
        <f>IRAG!Q322</f>
        <v>0</v>
      </c>
      <c r="J325" s="167">
        <f>IRAG!R322</f>
        <v>0</v>
      </c>
      <c r="K325" s="239" t="e">
        <f>IRAG!R322/IRAG!Q322</f>
        <v>#DIV/0!</v>
      </c>
      <c r="Q325" s="238">
        <f>IRAG!$BZ322</f>
        <v>0</v>
      </c>
      <c r="R325" s="167">
        <f>IRAG!G322</f>
        <v>0</v>
      </c>
      <c r="S325" s="167" t="e">
        <f>IRAG!G322/IRAG!F322</f>
        <v>#DIV/0!</v>
      </c>
      <c r="T325" s="167">
        <f>IRAG!K322</f>
        <v>0</v>
      </c>
      <c r="U325" s="214" t="e">
        <f>IRAG!K322/IRAG!F322</f>
        <v>#DIV/0!</v>
      </c>
      <c r="V325" s="167">
        <f>IRAG!H322</f>
        <v>0</v>
      </c>
      <c r="W325" s="167" t="e">
        <f>IRAG!H322/IRAG!F322</f>
        <v>#DIV/0!</v>
      </c>
      <c r="X325" s="192">
        <f>ETI!E322</f>
        <v>0</v>
      </c>
      <c r="Y325" s="192">
        <f>ETI!D322</f>
        <v>0</v>
      </c>
      <c r="Z325" s="214" t="e">
        <f t="shared" si="6"/>
        <v>#DIV/0!</v>
      </c>
      <c r="AA325" s="191" t="e">
        <f>ETI!E322/ETI!F322</f>
        <v>#DIV/0!</v>
      </c>
      <c r="AB325" s="192">
        <f>ETI!E322</f>
        <v>0</v>
      </c>
      <c r="AC325" s="191" t="e">
        <f>ETI!G322/ETI!E322</f>
        <v>#DIV/0!</v>
      </c>
      <c r="AD325" s="192">
        <f>ETI!K322 + ETI!L322</f>
        <v>0</v>
      </c>
      <c r="AE325" s="191" t="e">
        <f>(AD325)/ETI!F322</f>
        <v>#DIV/0!</v>
      </c>
      <c r="AI325" s="181">
        <f>ETI!E322</f>
        <v>0</v>
      </c>
      <c r="AJ325" s="86" t="e">
        <f>ETI!H322/ETI!E322</f>
        <v>#DIV/0!</v>
      </c>
    </row>
    <row r="326" spans="1:36">
      <c r="B326" s="238">
        <f>IRAG!$BZ323</f>
        <v>0</v>
      </c>
      <c r="C326" s="212"/>
      <c r="D326" s="85">
        <f>IRAG!E323</f>
        <v>0</v>
      </c>
      <c r="E326" s="238">
        <f>IRAG!$BZ323</f>
        <v>0</v>
      </c>
      <c r="F326" s="213"/>
      <c r="G326" s="191" t="e">
        <f>IRAG!E323/IRAG!D323</f>
        <v>#DIV/0!</v>
      </c>
      <c r="H326" s="238">
        <f>IRAG!$BZ323</f>
        <v>0</v>
      </c>
      <c r="I326" s="167">
        <f>IRAG!Q323</f>
        <v>0</v>
      </c>
      <c r="J326" s="167">
        <f>IRAG!R323</f>
        <v>0</v>
      </c>
      <c r="K326" s="239" t="e">
        <f>IRAG!R323/IRAG!Q323</f>
        <v>#DIV/0!</v>
      </c>
      <c r="Q326" s="238">
        <f>IRAG!$BZ323</f>
        <v>0</v>
      </c>
      <c r="R326" s="167">
        <f>IRAG!G323</f>
        <v>0</v>
      </c>
      <c r="S326" s="167" t="e">
        <f>IRAG!G323/IRAG!F323</f>
        <v>#DIV/0!</v>
      </c>
      <c r="T326" s="167">
        <f>IRAG!K323</f>
        <v>0</v>
      </c>
      <c r="U326" s="214" t="e">
        <f>IRAG!K323/IRAG!F323</f>
        <v>#DIV/0!</v>
      </c>
      <c r="V326" s="167">
        <f>IRAG!H323</f>
        <v>0</v>
      </c>
      <c r="W326" s="167" t="e">
        <f>IRAG!H323/IRAG!F323</f>
        <v>#DIV/0!</v>
      </c>
      <c r="X326" s="192">
        <f>ETI!E323</f>
        <v>0</v>
      </c>
      <c r="Y326" s="192">
        <f>ETI!D323</f>
        <v>0</v>
      </c>
      <c r="Z326" s="214" t="e">
        <f t="shared" si="6"/>
        <v>#DIV/0!</v>
      </c>
      <c r="AA326" s="191" t="e">
        <f>ETI!E323/ETI!F323</f>
        <v>#DIV/0!</v>
      </c>
      <c r="AB326" s="192">
        <f>ETI!E323</f>
        <v>0</v>
      </c>
      <c r="AC326" s="191" t="e">
        <f>ETI!G323/ETI!E323</f>
        <v>#DIV/0!</v>
      </c>
      <c r="AD326" s="192">
        <f>ETI!K323 + ETI!L323</f>
        <v>0</v>
      </c>
      <c r="AE326" s="191" t="e">
        <f>(AD326)/ETI!F323</f>
        <v>#DIV/0!</v>
      </c>
      <c r="AI326" s="181">
        <f>ETI!E323</f>
        <v>0</v>
      </c>
      <c r="AJ326" s="86" t="e">
        <f>ETI!H323/ETI!E323</f>
        <v>#DIV/0!</v>
      </c>
    </row>
    <row r="327" spans="1:36">
      <c r="B327" s="238">
        <f>IRAG!$BZ324</f>
        <v>0</v>
      </c>
      <c r="C327" s="212"/>
      <c r="D327" s="85">
        <f>IRAG!E324</f>
        <v>0</v>
      </c>
      <c r="E327" s="238">
        <f>IRAG!$BZ324</f>
        <v>0</v>
      </c>
      <c r="F327" s="213"/>
      <c r="G327" s="191" t="e">
        <f>IRAG!E324/IRAG!D324</f>
        <v>#DIV/0!</v>
      </c>
      <c r="H327" s="238">
        <f>IRAG!$BZ324</f>
        <v>0</v>
      </c>
      <c r="I327" s="167">
        <f>IRAG!Q324</f>
        <v>0</v>
      </c>
      <c r="J327" s="167">
        <f>IRAG!R324</f>
        <v>0</v>
      </c>
      <c r="K327" s="239" t="e">
        <f>IRAG!R324/IRAG!Q324</f>
        <v>#DIV/0!</v>
      </c>
      <c r="Q327" s="238">
        <f>IRAG!$BZ324</f>
        <v>0</v>
      </c>
      <c r="R327" s="167">
        <f>IRAG!G324</f>
        <v>0</v>
      </c>
      <c r="S327" s="167" t="e">
        <f>IRAG!G324/IRAG!F324</f>
        <v>#DIV/0!</v>
      </c>
      <c r="T327" s="167">
        <f>IRAG!K324</f>
        <v>0</v>
      </c>
      <c r="U327" s="214" t="e">
        <f>IRAG!K324/IRAG!F324</f>
        <v>#DIV/0!</v>
      </c>
      <c r="V327" s="167">
        <f>IRAG!H324</f>
        <v>0</v>
      </c>
      <c r="W327" s="167" t="e">
        <f>IRAG!H324/IRAG!F324</f>
        <v>#DIV/0!</v>
      </c>
      <c r="X327" s="192">
        <f>ETI!E324</f>
        <v>0</v>
      </c>
      <c r="Y327" s="192">
        <f>ETI!D324</f>
        <v>0</v>
      </c>
      <c r="Z327" s="214" t="e">
        <f t="shared" si="6"/>
        <v>#DIV/0!</v>
      </c>
      <c r="AA327" s="191" t="e">
        <f>ETI!E324/ETI!F324</f>
        <v>#DIV/0!</v>
      </c>
      <c r="AB327" s="192">
        <f>ETI!E324</f>
        <v>0</v>
      </c>
      <c r="AC327" s="191" t="e">
        <f>ETI!G324/ETI!E324</f>
        <v>#DIV/0!</v>
      </c>
      <c r="AD327" s="192">
        <f>ETI!K324 + ETI!L324</f>
        <v>0</v>
      </c>
      <c r="AE327" s="191" t="e">
        <f>(AD327)/ETI!F324</f>
        <v>#DIV/0!</v>
      </c>
      <c r="AI327" s="181">
        <f>ETI!E324</f>
        <v>0</v>
      </c>
      <c r="AJ327" s="86" t="e">
        <f>ETI!H324/ETI!E324</f>
        <v>#DIV/0!</v>
      </c>
    </row>
    <row r="328" spans="1:36">
      <c r="B328" s="238">
        <f>IRAG!$BZ325</f>
        <v>0</v>
      </c>
      <c r="C328" s="212"/>
      <c r="D328" s="85">
        <f>IRAG!E325</f>
        <v>0</v>
      </c>
      <c r="E328" s="238">
        <f>IRAG!$BZ325</f>
        <v>0</v>
      </c>
      <c r="F328" s="213"/>
      <c r="G328" s="191" t="e">
        <f>IRAG!E325/IRAG!D325</f>
        <v>#DIV/0!</v>
      </c>
      <c r="H328" s="238">
        <f>IRAG!$BZ325</f>
        <v>0</v>
      </c>
      <c r="I328" s="167">
        <f>IRAG!Q325</f>
        <v>0</v>
      </c>
      <c r="J328" s="167">
        <f>IRAG!R325</f>
        <v>0</v>
      </c>
      <c r="K328" s="239" t="e">
        <f>IRAG!R325/IRAG!Q325</f>
        <v>#DIV/0!</v>
      </c>
      <c r="Q328" s="238">
        <f>IRAG!$BZ325</f>
        <v>0</v>
      </c>
      <c r="R328" s="167">
        <f>IRAG!G325</f>
        <v>0</v>
      </c>
      <c r="S328" s="167" t="e">
        <f>IRAG!G325/IRAG!F325</f>
        <v>#DIV/0!</v>
      </c>
      <c r="T328" s="167">
        <f>IRAG!K325</f>
        <v>0</v>
      </c>
      <c r="U328" s="214" t="e">
        <f>IRAG!K325/IRAG!F325</f>
        <v>#DIV/0!</v>
      </c>
      <c r="V328" s="167">
        <f>IRAG!H325</f>
        <v>0</v>
      </c>
      <c r="W328" s="167" t="e">
        <f>IRAG!H325/IRAG!F325</f>
        <v>#DIV/0!</v>
      </c>
      <c r="X328" s="192">
        <f>ETI!E325</f>
        <v>0</v>
      </c>
      <c r="Y328" s="192">
        <f>ETI!D325</f>
        <v>0</v>
      </c>
      <c r="Z328" s="214" t="e">
        <f t="shared" si="6"/>
        <v>#DIV/0!</v>
      </c>
      <c r="AA328" s="191" t="e">
        <f>ETI!E325/ETI!F325</f>
        <v>#DIV/0!</v>
      </c>
      <c r="AB328" s="192">
        <f>ETI!E325</f>
        <v>0</v>
      </c>
      <c r="AC328" s="191" t="e">
        <f>ETI!G325/ETI!E325</f>
        <v>#DIV/0!</v>
      </c>
      <c r="AD328" s="192">
        <f>ETI!K325 + ETI!L325</f>
        <v>0</v>
      </c>
      <c r="AE328" s="191" t="e">
        <f>(AD328)/ETI!F325</f>
        <v>#DIV/0!</v>
      </c>
      <c r="AI328" s="181">
        <f>ETI!E325</f>
        <v>0</v>
      </c>
      <c r="AJ328" s="86" t="e">
        <f>ETI!H325/ETI!E325</f>
        <v>#DIV/0!</v>
      </c>
    </row>
    <row r="329" spans="1:36">
      <c r="B329" s="238">
        <f>IRAG!$BZ326</f>
        <v>0</v>
      </c>
      <c r="C329" s="212"/>
      <c r="D329" s="85">
        <f>IRAG!E326</f>
        <v>0</v>
      </c>
      <c r="E329" s="238">
        <f>IRAG!$BZ326</f>
        <v>0</v>
      </c>
      <c r="F329" s="213"/>
      <c r="G329" s="191" t="e">
        <f>IRAG!E326/IRAG!D326</f>
        <v>#DIV/0!</v>
      </c>
      <c r="H329" s="238">
        <f>IRAG!$BZ326</f>
        <v>0</v>
      </c>
      <c r="I329" s="167">
        <f>IRAG!Q326</f>
        <v>0</v>
      </c>
      <c r="J329" s="167">
        <f>IRAG!R326</f>
        <v>0</v>
      </c>
      <c r="K329" s="239" t="e">
        <f>IRAG!R326/IRAG!Q326</f>
        <v>#DIV/0!</v>
      </c>
      <c r="Q329" s="238">
        <f>IRAG!$BZ326</f>
        <v>0</v>
      </c>
      <c r="R329" s="167">
        <f>IRAG!G326</f>
        <v>0</v>
      </c>
      <c r="S329" s="167" t="e">
        <f>IRAG!G326/IRAG!F326</f>
        <v>#DIV/0!</v>
      </c>
      <c r="T329" s="167">
        <f>IRAG!K326</f>
        <v>0</v>
      </c>
      <c r="U329" s="214" t="e">
        <f>IRAG!K326/IRAG!F326</f>
        <v>#DIV/0!</v>
      </c>
      <c r="V329" s="167">
        <f>IRAG!H326</f>
        <v>0</v>
      </c>
      <c r="W329" s="167" t="e">
        <f>IRAG!H326/IRAG!F326</f>
        <v>#DIV/0!</v>
      </c>
      <c r="X329" s="192">
        <f>ETI!E326</f>
        <v>0</v>
      </c>
      <c r="Y329" s="192">
        <f>ETI!D326</f>
        <v>0</v>
      </c>
      <c r="Z329" s="214" t="e">
        <f t="shared" si="6"/>
        <v>#DIV/0!</v>
      </c>
      <c r="AA329" s="191" t="e">
        <f>ETI!E326/ETI!F326</f>
        <v>#DIV/0!</v>
      </c>
      <c r="AB329" s="192">
        <f>ETI!E326</f>
        <v>0</v>
      </c>
      <c r="AC329" s="191" t="e">
        <f>ETI!G326/ETI!E326</f>
        <v>#DIV/0!</v>
      </c>
      <c r="AD329" s="192">
        <f>ETI!K326 + ETI!L326</f>
        <v>0</v>
      </c>
      <c r="AE329" s="191" t="e">
        <f>(AD329)/ETI!F326</f>
        <v>#DIV/0!</v>
      </c>
      <c r="AI329" s="181">
        <f>ETI!E326</f>
        <v>0</v>
      </c>
      <c r="AJ329" s="86" t="e">
        <f>ETI!H326/ETI!E326</f>
        <v>#DIV/0!</v>
      </c>
    </row>
    <row r="330" spans="1:36">
      <c r="B330" s="238">
        <f>IRAG!$BZ327</f>
        <v>0</v>
      </c>
      <c r="C330" s="212"/>
      <c r="D330" s="85">
        <f>IRAG!E327</f>
        <v>0</v>
      </c>
      <c r="E330" s="238">
        <f>IRAG!$BZ327</f>
        <v>0</v>
      </c>
      <c r="F330" s="213"/>
      <c r="G330" s="191" t="e">
        <f>IRAG!E327/IRAG!D327</f>
        <v>#DIV/0!</v>
      </c>
      <c r="H330" s="238">
        <f>IRAG!$BZ327</f>
        <v>0</v>
      </c>
      <c r="I330" s="167">
        <f>IRAG!Q327</f>
        <v>0</v>
      </c>
      <c r="J330" s="167">
        <f>IRAG!R327</f>
        <v>0</v>
      </c>
      <c r="K330" s="239" t="e">
        <f>IRAG!R327/IRAG!Q327</f>
        <v>#DIV/0!</v>
      </c>
      <c r="Q330" s="238">
        <f>IRAG!$BZ327</f>
        <v>0</v>
      </c>
      <c r="R330" s="167">
        <f>IRAG!G327</f>
        <v>0</v>
      </c>
      <c r="S330" s="167" t="e">
        <f>IRAG!G327/IRAG!F327</f>
        <v>#DIV/0!</v>
      </c>
      <c r="T330" s="167">
        <f>IRAG!K327</f>
        <v>0</v>
      </c>
      <c r="U330" s="214" t="e">
        <f>IRAG!K327/IRAG!F327</f>
        <v>#DIV/0!</v>
      </c>
      <c r="V330" s="167">
        <f>IRAG!H327</f>
        <v>0</v>
      </c>
      <c r="W330" s="167" t="e">
        <f>IRAG!H327/IRAG!F327</f>
        <v>#DIV/0!</v>
      </c>
      <c r="X330" s="192">
        <f>ETI!E327</f>
        <v>0</v>
      </c>
      <c r="Y330" s="192">
        <f>ETI!D327</f>
        <v>0</v>
      </c>
      <c r="Z330" s="214" t="e">
        <f t="shared" si="6"/>
        <v>#DIV/0!</v>
      </c>
      <c r="AA330" s="191" t="e">
        <f>ETI!E327/ETI!F327</f>
        <v>#DIV/0!</v>
      </c>
      <c r="AB330" s="192">
        <f>ETI!E327</f>
        <v>0</v>
      </c>
      <c r="AC330" s="191" t="e">
        <f>ETI!G327/ETI!E327</f>
        <v>#DIV/0!</v>
      </c>
      <c r="AD330" s="192">
        <f>ETI!K327 + ETI!L327</f>
        <v>0</v>
      </c>
      <c r="AE330" s="191" t="e">
        <f>(AD330)/ETI!F327</f>
        <v>#DIV/0!</v>
      </c>
      <c r="AI330" s="181">
        <f>ETI!E327</f>
        <v>0</v>
      </c>
      <c r="AJ330" s="86" t="e">
        <f>ETI!H327/ETI!E327</f>
        <v>#DIV/0!</v>
      </c>
    </row>
    <row r="331" spans="1:36">
      <c r="B331" s="238">
        <f>IRAG!$BZ328</f>
        <v>0</v>
      </c>
      <c r="C331" s="212"/>
      <c r="D331" s="85">
        <f>IRAG!E328</f>
        <v>0</v>
      </c>
      <c r="E331" s="238">
        <f>IRAG!$BZ328</f>
        <v>0</v>
      </c>
      <c r="F331" s="213"/>
      <c r="G331" s="191" t="e">
        <f>IRAG!E328/IRAG!D328</f>
        <v>#DIV/0!</v>
      </c>
      <c r="H331" s="238">
        <f>IRAG!$BZ328</f>
        <v>0</v>
      </c>
      <c r="I331" s="167">
        <f>IRAG!Q328</f>
        <v>0</v>
      </c>
      <c r="J331" s="167">
        <f>IRAG!R328</f>
        <v>0</v>
      </c>
      <c r="K331" s="239" t="e">
        <f>IRAG!R328/IRAG!Q328</f>
        <v>#DIV/0!</v>
      </c>
      <c r="Q331" s="238">
        <f>IRAG!$BZ328</f>
        <v>0</v>
      </c>
      <c r="R331" s="167">
        <f>IRAG!G328</f>
        <v>0</v>
      </c>
      <c r="S331" s="167" t="e">
        <f>IRAG!G328/IRAG!F328</f>
        <v>#DIV/0!</v>
      </c>
      <c r="T331" s="167">
        <f>IRAG!K328</f>
        <v>0</v>
      </c>
      <c r="U331" s="214" t="e">
        <f>IRAG!K328/IRAG!F328</f>
        <v>#DIV/0!</v>
      </c>
      <c r="V331" s="167">
        <f>IRAG!H328</f>
        <v>0</v>
      </c>
      <c r="W331" s="167" t="e">
        <f>IRAG!H328/IRAG!F328</f>
        <v>#DIV/0!</v>
      </c>
      <c r="X331" s="192">
        <f>ETI!E328</f>
        <v>0</v>
      </c>
      <c r="Y331" s="192">
        <f>ETI!D328</f>
        <v>0</v>
      </c>
      <c r="Z331" s="214" t="e">
        <f t="shared" si="6"/>
        <v>#DIV/0!</v>
      </c>
      <c r="AA331" s="191" t="e">
        <f>ETI!E328/ETI!F328</f>
        <v>#DIV/0!</v>
      </c>
      <c r="AB331" s="192">
        <f>ETI!E328</f>
        <v>0</v>
      </c>
      <c r="AC331" s="191" t="e">
        <f>ETI!G328/ETI!E328</f>
        <v>#DIV/0!</v>
      </c>
      <c r="AD331" s="192">
        <f>ETI!K328 + ETI!L328</f>
        <v>0</v>
      </c>
      <c r="AE331" s="191" t="e">
        <f>(AD331)/ETI!F328</f>
        <v>#DIV/0!</v>
      </c>
      <c r="AI331" s="181">
        <f>ETI!E328</f>
        <v>0</v>
      </c>
      <c r="AJ331" s="86" t="e">
        <f>ETI!H328/ETI!E328</f>
        <v>#DIV/0!</v>
      </c>
    </row>
    <row r="332" spans="1:36">
      <c r="B332" s="238">
        <f>IRAG!$BZ329</f>
        <v>0</v>
      </c>
      <c r="C332" s="212"/>
      <c r="D332" s="85">
        <f>IRAG!E329</f>
        <v>0</v>
      </c>
      <c r="E332" s="238">
        <f>IRAG!$BZ329</f>
        <v>0</v>
      </c>
      <c r="F332" s="213"/>
      <c r="G332" s="191" t="e">
        <f>IRAG!E329/IRAG!D329</f>
        <v>#DIV/0!</v>
      </c>
      <c r="H332" s="238">
        <f>IRAG!$BZ329</f>
        <v>0</v>
      </c>
      <c r="I332" s="167">
        <f>IRAG!Q329</f>
        <v>0</v>
      </c>
      <c r="J332" s="167">
        <f>IRAG!R329</f>
        <v>0</v>
      </c>
      <c r="K332" s="239" t="e">
        <f>IRAG!R329/IRAG!Q329</f>
        <v>#DIV/0!</v>
      </c>
      <c r="Q332" s="238">
        <f>IRAG!$BZ329</f>
        <v>0</v>
      </c>
      <c r="R332" s="167">
        <f>IRAG!G329</f>
        <v>0</v>
      </c>
      <c r="S332" s="167" t="e">
        <f>IRAG!G329/IRAG!F329</f>
        <v>#DIV/0!</v>
      </c>
      <c r="T332" s="167">
        <f>IRAG!K329</f>
        <v>0</v>
      </c>
      <c r="U332" s="214" t="e">
        <f>IRAG!K329/IRAG!F329</f>
        <v>#DIV/0!</v>
      </c>
      <c r="V332" s="167">
        <f>IRAG!H329</f>
        <v>0</v>
      </c>
      <c r="W332" s="167" t="e">
        <f>IRAG!H329/IRAG!F329</f>
        <v>#DIV/0!</v>
      </c>
      <c r="X332" s="192">
        <f>ETI!E329</f>
        <v>0</v>
      </c>
      <c r="Y332" s="192">
        <f>ETI!D329</f>
        <v>0</v>
      </c>
      <c r="Z332" s="214" t="e">
        <f t="shared" si="6"/>
        <v>#DIV/0!</v>
      </c>
      <c r="AA332" s="191" t="e">
        <f>ETI!E329/ETI!F329</f>
        <v>#DIV/0!</v>
      </c>
      <c r="AB332" s="192">
        <f>ETI!E329</f>
        <v>0</v>
      </c>
      <c r="AC332" s="191" t="e">
        <f>ETI!G329/ETI!E329</f>
        <v>#DIV/0!</v>
      </c>
      <c r="AD332" s="192">
        <f>ETI!K329 + ETI!L329</f>
        <v>0</v>
      </c>
      <c r="AE332" s="191" t="e">
        <f>(AD332)/ETI!F329</f>
        <v>#DIV/0!</v>
      </c>
      <c r="AI332" s="181">
        <f>ETI!E329</f>
        <v>0</v>
      </c>
      <c r="AJ332" s="86" t="e">
        <f>ETI!H329/ETI!E329</f>
        <v>#DIV/0!</v>
      </c>
    </row>
    <row r="333" spans="1:36">
      <c r="B333" s="238">
        <f>IRAG!$BZ330</f>
        <v>0</v>
      </c>
      <c r="C333" s="212"/>
      <c r="D333" s="85">
        <f>IRAG!E330</f>
        <v>0</v>
      </c>
      <c r="E333" s="238">
        <f>IRAG!$BZ330</f>
        <v>0</v>
      </c>
      <c r="F333" s="213"/>
      <c r="G333" s="191" t="e">
        <f>IRAG!E330/IRAG!D330</f>
        <v>#DIV/0!</v>
      </c>
      <c r="H333" s="238">
        <f>IRAG!$BZ330</f>
        <v>0</v>
      </c>
      <c r="I333" s="167">
        <f>IRAG!Q330</f>
        <v>0</v>
      </c>
      <c r="J333" s="167">
        <f>IRAG!R330</f>
        <v>0</v>
      </c>
      <c r="K333" s="239" t="e">
        <f>IRAG!R330/IRAG!Q330</f>
        <v>#DIV/0!</v>
      </c>
      <c r="Q333" s="238">
        <f>IRAG!$BZ330</f>
        <v>0</v>
      </c>
      <c r="R333" s="167">
        <f>IRAG!G330</f>
        <v>0</v>
      </c>
      <c r="S333" s="167" t="e">
        <f>IRAG!G330/IRAG!F330</f>
        <v>#DIV/0!</v>
      </c>
      <c r="T333" s="167">
        <f>IRAG!K330</f>
        <v>0</v>
      </c>
      <c r="U333" s="214" t="e">
        <f>IRAG!K330/IRAG!F330</f>
        <v>#DIV/0!</v>
      </c>
      <c r="V333" s="167">
        <f>IRAG!H330</f>
        <v>0</v>
      </c>
      <c r="W333" s="167" t="e">
        <f>IRAG!H330/IRAG!F330</f>
        <v>#DIV/0!</v>
      </c>
      <c r="X333" s="192">
        <f>ETI!E330</f>
        <v>0</v>
      </c>
      <c r="Y333" s="192">
        <f>ETI!D330</f>
        <v>0</v>
      </c>
      <c r="Z333" s="214" t="e">
        <f t="shared" si="6"/>
        <v>#DIV/0!</v>
      </c>
      <c r="AA333" s="191" t="e">
        <f>ETI!E330/ETI!F330</f>
        <v>#DIV/0!</v>
      </c>
      <c r="AB333" s="192">
        <f>ETI!E330</f>
        <v>0</v>
      </c>
      <c r="AC333" s="191" t="e">
        <f>ETI!G330/ETI!E330</f>
        <v>#DIV/0!</v>
      </c>
      <c r="AD333" s="192">
        <f>ETI!K330 + ETI!L330</f>
        <v>0</v>
      </c>
      <c r="AE333" s="191" t="e">
        <f>(AD333)/ETI!F330</f>
        <v>#DIV/0!</v>
      </c>
      <c r="AI333" s="181">
        <f>ETI!E330</f>
        <v>0</v>
      </c>
      <c r="AJ333" s="86" t="e">
        <f>ETI!H330/ETI!E330</f>
        <v>#DIV/0!</v>
      </c>
    </row>
    <row r="334" spans="1:36">
      <c r="B334" s="238">
        <f>IRAG!$BZ331</f>
        <v>0</v>
      </c>
      <c r="C334" s="212"/>
      <c r="D334" s="85">
        <f>IRAG!E331</f>
        <v>0</v>
      </c>
      <c r="E334" s="238">
        <f>IRAG!$BZ331</f>
        <v>0</v>
      </c>
      <c r="F334" s="213"/>
      <c r="G334" s="191" t="e">
        <f>IRAG!E331/IRAG!D331</f>
        <v>#DIV/0!</v>
      </c>
      <c r="H334" s="238">
        <f>IRAG!$BZ331</f>
        <v>0</v>
      </c>
      <c r="I334" s="167">
        <f>IRAG!Q331</f>
        <v>0</v>
      </c>
      <c r="J334" s="167">
        <f>IRAG!R331</f>
        <v>0</v>
      </c>
      <c r="K334" s="239" t="e">
        <f>IRAG!R331/IRAG!Q331</f>
        <v>#DIV/0!</v>
      </c>
      <c r="Q334" s="238">
        <f>IRAG!$BZ331</f>
        <v>0</v>
      </c>
      <c r="R334" s="167">
        <f>IRAG!G331</f>
        <v>0</v>
      </c>
      <c r="S334" s="167" t="e">
        <f>IRAG!G331/IRAG!F331</f>
        <v>#DIV/0!</v>
      </c>
      <c r="T334" s="167">
        <f>IRAG!K331</f>
        <v>0</v>
      </c>
      <c r="U334" s="214" t="e">
        <f>IRAG!K331/IRAG!F331</f>
        <v>#DIV/0!</v>
      </c>
      <c r="V334" s="167">
        <f>IRAG!H331</f>
        <v>0</v>
      </c>
      <c r="W334" s="167" t="e">
        <f>IRAG!H331/IRAG!F331</f>
        <v>#DIV/0!</v>
      </c>
      <c r="X334" s="192">
        <f>ETI!E331</f>
        <v>0</v>
      </c>
      <c r="Y334" s="192">
        <f>ETI!D331</f>
        <v>0</v>
      </c>
      <c r="Z334" s="214" t="e">
        <f t="shared" si="6"/>
        <v>#DIV/0!</v>
      </c>
      <c r="AA334" s="191" t="e">
        <f>ETI!E331/ETI!F331</f>
        <v>#DIV/0!</v>
      </c>
      <c r="AB334" s="192">
        <f>ETI!E331</f>
        <v>0</v>
      </c>
      <c r="AC334" s="191" t="e">
        <f>ETI!G331/ETI!E331</f>
        <v>#DIV/0!</v>
      </c>
      <c r="AD334" s="192">
        <f>ETI!K331 + ETI!L331</f>
        <v>0</v>
      </c>
      <c r="AE334" s="191" t="e">
        <f>(AD334)/ETI!F331</f>
        <v>#DIV/0!</v>
      </c>
      <c r="AI334" s="181">
        <f>ETI!E331</f>
        <v>0</v>
      </c>
      <c r="AJ334" s="86" t="e">
        <f>ETI!H331/ETI!E331</f>
        <v>#DIV/0!</v>
      </c>
    </row>
    <row r="335" spans="1:36">
      <c r="B335" s="238">
        <f>IRAG!$BZ332</f>
        <v>0</v>
      </c>
      <c r="C335" s="212"/>
      <c r="D335" s="85">
        <f>IRAG!E332</f>
        <v>0</v>
      </c>
      <c r="E335" s="238">
        <f>IRAG!$BZ332</f>
        <v>0</v>
      </c>
      <c r="F335" s="213"/>
      <c r="G335" s="191" t="e">
        <f>IRAG!E332/IRAG!D332</f>
        <v>#DIV/0!</v>
      </c>
      <c r="H335" s="238">
        <f>IRAG!$BZ332</f>
        <v>0</v>
      </c>
      <c r="I335" s="167">
        <f>IRAG!Q332</f>
        <v>0</v>
      </c>
      <c r="J335" s="167">
        <f>IRAG!R332</f>
        <v>0</v>
      </c>
      <c r="K335" s="239" t="e">
        <f>IRAG!R332/IRAG!Q332</f>
        <v>#DIV/0!</v>
      </c>
      <c r="Q335" s="238">
        <f>IRAG!$BZ332</f>
        <v>0</v>
      </c>
      <c r="R335" s="167">
        <f>IRAG!G332</f>
        <v>0</v>
      </c>
      <c r="S335" s="167" t="e">
        <f>IRAG!G332/IRAG!F332</f>
        <v>#DIV/0!</v>
      </c>
      <c r="T335" s="167">
        <f>IRAG!K332</f>
        <v>0</v>
      </c>
      <c r="U335" s="214" t="e">
        <f>IRAG!K332/IRAG!F332</f>
        <v>#DIV/0!</v>
      </c>
      <c r="V335" s="167">
        <f>IRAG!H332</f>
        <v>0</v>
      </c>
      <c r="W335" s="167" t="e">
        <f>IRAG!H332/IRAG!F332</f>
        <v>#DIV/0!</v>
      </c>
      <c r="X335" s="192">
        <f>ETI!E332</f>
        <v>0</v>
      </c>
      <c r="Y335" s="192">
        <f>ETI!D332</f>
        <v>0</v>
      </c>
      <c r="Z335" s="214" t="e">
        <f t="shared" si="6"/>
        <v>#DIV/0!</v>
      </c>
      <c r="AA335" s="191" t="e">
        <f>ETI!E332/ETI!F332</f>
        <v>#DIV/0!</v>
      </c>
      <c r="AB335" s="192">
        <f>ETI!E332</f>
        <v>0</v>
      </c>
      <c r="AC335" s="191" t="e">
        <f>ETI!G332/ETI!E332</f>
        <v>#DIV/0!</v>
      </c>
      <c r="AD335" s="192">
        <f>ETI!K332 + ETI!L332</f>
        <v>0</v>
      </c>
      <c r="AE335" s="191" t="e">
        <f>(AD335)/ETI!F332</f>
        <v>#DIV/0!</v>
      </c>
      <c r="AI335" s="181">
        <f>ETI!E332</f>
        <v>0</v>
      </c>
      <c r="AJ335" s="86" t="e">
        <f>ETI!H332/ETI!E332</f>
        <v>#DIV/0!</v>
      </c>
    </row>
    <row r="336" spans="1:36">
      <c r="B336" s="238">
        <f>IRAG!$BZ333</f>
        <v>0</v>
      </c>
      <c r="C336" s="212"/>
      <c r="D336" s="85">
        <f>IRAG!E333</f>
        <v>0</v>
      </c>
      <c r="E336" s="238">
        <f>IRAG!$BZ333</f>
        <v>0</v>
      </c>
      <c r="F336" s="213"/>
      <c r="G336" s="191" t="e">
        <f>IRAG!E333/IRAG!D333</f>
        <v>#DIV/0!</v>
      </c>
      <c r="H336" s="238">
        <f>IRAG!$BZ333</f>
        <v>0</v>
      </c>
      <c r="I336" s="167">
        <f>IRAG!Q333</f>
        <v>0</v>
      </c>
      <c r="J336" s="167">
        <f>IRAG!R333</f>
        <v>0</v>
      </c>
      <c r="K336" s="239" t="e">
        <f>IRAG!R333/IRAG!Q333</f>
        <v>#DIV/0!</v>
      </c>
      <c r="Q336" s="238">
        <f>IRAG!$BZ333</f>
        <v>0</v>
      </c>
      <c r="R336" s="167">
        <f>IRAG!G333</f>
        <v>0</v>
      </c>
      <c r="S336" s="167" t="e">
        <f>IRAG!G333/IRAG!F333</f>
        <v>#DIV/0!</v>
      </c>
      <c r="T336" s="167">
        <f>IRAG!K333</f>
        <v>0</v>
      </c>
      <c r="U336" s="214" t="e">
        <f>IRAG!K333/IRAG!F333</f>
        <v>#DIV/0!</v>
      </c>
      <c r="V336" s="167">
        <f>IRAG!H333</f>
        <v>0</v>
      </c>
      <c r="W336" s="167" t="e">
        <f>IRAG!H333/IRAG!F333</f>
        <v>#DIV/0!</v>
      </c>
      <c r="X336" s="192">
        <f>ETI!E333</f>
        <v>0</v>
      </c>
      <c r="Y336" s="192">
        <f>ETI!D333</f>
        <v>0</v>
      </c>
      <c r="Z336" s="214" t="e">
        <f t="shared" si="6"/>
        <v>#DIV/0!</v>
      </c>
      <c r="AA336" s="191" t="e">
        <f>ETI!E333/ETI!F333</f>
        <v>#DIV/0!</v>
      </c>
      <c r="AB336" s="192">
        <f>ETI!E333</f>
        <v>0</v>
      </c>
      <c r="AC336" s="191" t="e">
        <f>ETI!G333/ETI!E333</f>
        <v>#DIV/0!</v>
      </c>
      <c r="AD336" s="192">
        <f>ETI!K333 + ETI!L333</f>
        <v>0</v>
      </c>
      <c r="AE336" s="191" t="e">
        <f>(AD336)/ETI!F333</f>
        <v>#DIV/0!</v>
      </c>
      <c r="AI336" s="181">
        <f>ETI!E333</f>
        <v>0</v>
      </c>
      <c r="AJ336" s="86" t="e">
        <f>ETI!H333/ETI!E333</f>
        <v>#DIV/0!</v>
      </c>
    </row>
    <row r="337" spans="2:36">
      <c r="B337" s="238">
        <f>IRAG!$BZ334</f>
        <v>0</v>
      </c>
      <c r="C337" s="212"/>
      <c r="D337" s="85">
        <f>IRAG!E334</f>
        <v>0</v>
      </c>
      <c r="E337" s="238">
        <f>IRAG!$BZ334</f>
        <v>0</v>
      </c>
      <c r="F337" s="213"/>
      <c r="G337" s="191" t="e">
        <f>IRAG!E334/IRAG!D334</f>
        <v>#DIV/0!</v>
      </c>
      <c r="H337" s="238">
        <f>IRAG!$BZ334</f>
        <v>0</v>
      </c>
      <c r="I337" s="167">
        <f>IRAG!Q334</f>
        <v>0</v>
      </c>
      <c r="J337" s="167">
        <f>IRAG!R334</f>
        <v>0</v>
      </c>
      <c r="K337" s="239" t="e">
        <f>IRAG!R334/IRAG!Q334</f>
        <v>#DIV/0!</v>
      </c>
      <c r="Q337" s="238">
        <f>IRAG!$BZ334</f>
        <v>0</v>
      </c>
      <c r="R337" s="167">
        <f>IRAG!G334</f>
        <v>0</v>
      </c>
      <c r="S337" s="167" t="e">
        <f>IRAG!G334/IRAG!F334</f>
        <v>#DIV/0!</v>
      </c>
      <c r="T337" s="167">
        <f>IRAG!K334</f>
        <v>0</v>
      </c>
      <c r="U337" s="214" t="e">
        <f>IRAG!K334/IRAG!F334</f>
        <v>#DIV/0!</v>
      </c>
      <c r="V337" s="167">
        <f>IRAG!H334</f>
        <v>0</v>
      </c>
      <c r="W337" s="167" t="e">
        <f>IRAG!H334/IRAG!F334</f>
        <v>#DIV/0!</v>
      </c>
      <c r="X337" s="192">
        <f>ETI!E334</f>
        <v>0</v>
      </c>
      <c r="Y337" s="192">
        <f>ETI!D334</f>
        <v>0</v>
      </c>
      <c r="Z337" s="214" t="e">
        <f t="shared" si="6"/>
        <v>#DIV/0!</v>
      </c>
      <c r="AA337" s="191" t="e">
        <f>ETI!E334/ETI!F334</f>
        <v>#DIV/0!</v>
      </c>
      <c r="AB337" s="192">
        <f>ETI!E334</f>
        <v>0</v>
      </c>
      <c r="AC337" s="191" t="e">
        <f>ETI!G334/ETI!E334</f>
        <v>#DIV/0!</v>
      </c>
      <c r="AD337" s="192">
        <f>ETI!K334 + ETI!L334</f>
        <v>0</v>
      </c>
      <c r="AE337" s="191" t="e">
        <f>(AD337)/ETI!F334</f>
        <v>#DIV/0!</v>
      </c>
      <c r="AI337" s="181">
        <f>ETI!E334</f>
        <v>0</v>
      </c>
      <c r="AJ337" s="86" t="e">
        <f>ETI!H334/ETI!E334</f>
        <v>#DIV/0!</v>
      </c>
    </row>
    <row r="338" spans="2:36">
      <c r="B338" s="238">
        <f>IRAG!$BZ335</f>
        <v>0</v>
      </c>
      <c r="C338" s="212"/>
      <c r="D338" s="85">
        <f>IRAG!E335</f>
        <v>0</v>
      </c>
      <c r="E338" s="238">
        <f>IRAG!$BZ335</f>
        <v>0</v>
      </c>
      <c r="F338" s="213"/>
      <c r="G338" s="191" t="e">
        <f>IRAG!E335/IRAG!D335</f>
        <v>#DIV/0!</v>
      </c>
      <c r="H338" s="238">
        <f>IRAG!$BZ335</f>
        <v>0</v>
      </c>
      <c r="I338" s="167">
        <f>IRAG!Q335</f>
        <v>0</v>
      </c>
      <c r="J338" s="167">
        <f>IRAG!R335</f>
        <v>0</v>
      </c>
      <c r="K338" s="239" t="e">
        <f>IRAG!R335/IRAG!Q335</f>
        <v>#DIV/0!</v>
      </c>
      <c r="Q338" s="238">
        <f>IRAG!$BZ335</f>
        <v>0</v>
      </c>
      <c r="R338" s="167">
        <f>IRAG!G335</f>
        <v>0</v>
      </c>
      <c r="S338" s="167" t="e">
        <f>IRAG!G335/IRAG!F335</f>
        <v>#DIV/0!</v>
      </c>
      <c r="T338" s="167">
        <f>IRAG!K335</f>
        <v>0</v>
      </c>
      <c r="U338" s="214" t="e">
        <f>IRAG!K335/IRAG!F335</f>
        <v>#DIV/0!</v>
      </c>
      <c r="V338" s="167">
        <f>IRAG!H335</f>
        <v>0</v>
      </c>
      <c r="W338" s="167" t="e">
        <f>IRAG!H335/IRAG!F335</f>
        <v>#DIV/0!</v>
      </c>
      <c r="X338" s="192">
        <f>ETI!E335</f>
        <v>0</v>
      </c>
      <c r="Y338" s="192">
        <f>ETI!D335</f>
        <v>0</v>
      </c>
      <c r="Z338" s="214" t="e">
        <f t="shared" si="6"/>
        <v>#DIV/0!</v>
      </c>
      <c r="AA338" s="191" t="e">
        <f>ETI!E335/ETI!F335</f>
        <v>#DIV/0!</v>
      </c>
      <c r="AB338" s="192">
        <f>ETI!E335</f>
        <v>0</v>
      </c>
      <c r="AC338" s="191" t="e">
        <f>ETI!G335/ETI!E335</f>
        <v>#DIV/0!</v>
      </c>
      <c r="AD338" s="192">
        <f>ETI!K335 + ETI!L335</f>
        <v>0</v>
      </c>
      <c r="AE338" s="191" t="e">
        <f>(AD338)/ETI!F335</f>
        <v>#DIV/0!</v>
      </c>
      <c r="AI338" s="181">
        <f>ETI!E335</f>
        <v>0</v>
      </c>
      <c r="AJ338" s="86" t="e">
        <f>ETI!H335/ETI!E335</f>
        <v>#DIV/0!</v>
      </c>
    </row>
    <row r="339" spans="2:36">
      <c r="B339" s="238">
        <f>IRAG!$BZ336</f>
        <v>0</v>
      </c>
      <c r="C339" s="212"/>
      <c r="D339" s="85">
        <f>IRAG!E336</f>
        <v>0</v>
      </c>
      <c r="E339" s="238">
        <f>IRAG!$BZ336</f>
        <v>0</v>
      </c>
      <c r="F339" s="213"/>
      <c r="G339" s="191" t="e">
        <f>IRAG!E336/IRAG!D336</f>
        <v>#DIV/0!</v>
      </c>
      <c r="H339" s="238">
        <f>IRAG!$BZ336</f>
        <v>0</v>
      </c>
      <c r="I339" s="167">
        <f>IRAG!Q336</f>
        <v>0</v>
      </c>
      <c r="J339" s="167">
        <f>IRAG!R336</f>
        <v>0</v>
      </c>
      <c r="K339" s="239" t="e">
        <f>IRAG!R336/IRAG!Q336</f>
        <v>#DIV/0!</v>
      </c>
      <c r="Q339" s="238">
        <f>IRAG!$BZ336</f>
        <v>0</v>
      </c>
      <c r="R339" s="167">
        <f>IRAG!G336</f>
        <v>0</v>
      </c>
      <c r="S339" s="167" t="e">
        <f>IRAG!G336/IRAG!F336</f>
        <v>#DIV/0!</v>
      </c>
      <c r="T339" s="167">
        <f>IRAG!K336</f>
        <v>0</v>
      </c>
      <c r="U339" s="214" t="e">
        <f>IRAG!K336/IRAG!F336</f>
        <v>#DIV/0!</v>
      </c>
      <c r="V339" s="167">
        <f>IRAG!H336</f>
        <v>0</v>
      </c>
      <c r="W339" s="167" t="e">
        <f>IRAG!H336/IRAG!F336</f>
        <v>#DIV/0!</v>
      </c>
      <c r="X339" s="192">
        <f>ETI!E336</f>
        <v>0</v>
      </c>
      <c r="Y339" s="192">
        <f>ETI!D336</f>
        <v>0</v>
      </c>
      <c r="Z339" s="214" t="e">
        <f t="shared" si="6"/>
        <v>#DIV/0!</v>
      </c>
      <c r="AA339" s="191" t="e">
        <f>ETI!E336/ETI!F336</f>
        <v>#DIV/0!</v>
      </c>
      <c r="AB339" s="192">
        <f>ETI!E336</f>
        <v>0</v>
      </c>
      <c r="AC339" s="191" t="e">
        <f>ETI!G336/ETI!E336</f>
        <v>#DIV/0!</v>
      </c>
      <c r="AD339" s="192">
        <f>ETI!K336 + ETI!L336</f>
        <v>0</v>
      </c>
      <c r="AE339" s="191" t="e">
        <f>(AD339)/ETI!F336</f>
        <v>#DIV/0!</v>
      </c>
      <c r="AI339" s="181">
        <f>ETI!E336</f>
        <v>0</v>
      </c>
      <c r="AJ339" s="86" t="e">
        <f>ETI!H336/ETI!E336</f>
        <v>#DIV/0!</v>
      </c>
    </row>
    <row r="340" spans="2:36">
      <c r="B340" s="238">
        <f>IRAG!$BZ337</f>
        <v>0</v>
      </c>
      <c r="C340" s="212"/>
      <c r="D340" s="85">
        <f>IRAG!E337</f>
        <v>0</v>
      </c>
      <c r="E340" s="238">
        <f>IRAG!$BZ337</f>
        <v>0</v>
      </c>
      <c r="F340" s="213"/>
      <c r="G340" s="191" t="e">
        <f>IRAG!E337/IRAG!D337</f>
        <v>#DIV/0!</v>
      </c>
      <c r="H340" s="238">
        <f>IRAG!$BZ337</f>
        <v>0</v>
      </c>
      <c r="I340" s="167">
        <f>IRAG!Q337</f>
        <v>0</v>
      </c>
      <c r="J340" s="167">
        <f>IRAG!R337</f>
        <v>0</v>
      </c>
      <c r="K340" s="239" t="e">
        <f>IRAG!R337/IRAG!Q337</f>
        <v>#DIV/0!</v>
      </c>
      <c r="Q340" s="238">
        <f>IRAG!$BZ337</f>
        <v>0</v>
      </c>
      <c r="R340" s="167">
        <f>IRAG!G337</f>
        <v>0</v>
      </c>
      <c r="S340" s="167" t="e">
        <f>IRAG!G337/IRAG!F337</f>
        <v>#DIV/0!</v>
      </c>
      <c r="T340" s="167">
        <f>IRAG!K337</f>
        <v>0</v>
      </c>
      <c r="U340" s="214" t="e">
        <f>IRAG!K337/IRAG!F337</f>
        <v>#DIV/0!</v>
      </c>
      <c r="V340" s="167">
        <f>IRAG!H337</f>
        <v>0</v>
      </c>
      <c r="W340" s="167" t="e">
        <f>IRAG!H337/IRAG!F337</f>
        <v>#DIV/0!</v>
      </c>
      <c r="X340" s="192">
        <f>ETI!E337</f>
        <v>0</v>
      </c>
      <c r="Y340" s="192">
        <f>ETI!D337</f>
        <v>0</v>
      </c>
      <c r="Z340" s="214" t="e">
        <f t="shared" si="6"/>
        <v>#DIV/0!</v>
      </c>
      <c r="AA340" s="191" t="e">
        <f>ETI!E337/ETI!F337</f>
        <v>#DIV/0!</v>
      </c>
      <c r="AB340" s="192">
        <f>ETI!E337</f>
        <v>0</v>
      </c>
      <c r="AC340" s="191" t="e">
        <f>ETI!G337/ETI!E337</f>
        <v>#DIV/0!</v>
      </c>
      <c r="AD340" s="192">
        <f>ETI!K337 + ETI!L337</f>
        <v>0</v>
      </c>
      <c r="AE340" s="191" t="e">
        <f>(AD340)/ETI!F337</f>
        <v>#DIV/0!</v>
      </c>
      <c r="AI340" s="181">
        <f>ETI!E337</f>
        <v>0</v>
      </c>
      <c r="AJ340" s="86" t="e">
        <f>ETI!H337/ETI!E337</f>
        <v>#DIV/0!</v>
      </c>
    </row>
    <row r="341" spans="2:36">
      <c r="B341" s="238">
        <f>IRAG!$BZ338</f>
        <v>0</v>
      </c>
      <c r="C341" s="212"/>
      <c r="D341" s="85">
        <f>IRAG!E338</f>
        <v>0</v>
      </c>
      <c r="E341" s="238">
        <f>IRAG!$BZ338</f>
        <v>0</v>
      </c>
      <c r="F341" s="213"/>
      <c r="G341" s="191" t="e">
        <f>IRAG!E338/IRAG!D338</f>
        <v>#DIV/0!</v>
      </c>
      <c r="H341" s="238">
        <f>IRAG!$BZ338</f>
        <v>0</v>
      </c>
      <c r="I341" s="167">
        <f>IRAG!Q338</f>
        <v>0</v>
      </c>
      <c r="J341" s="167">
        <f>IRAG!R338</f>
        <v>0</v>
      </c>
      <c r="K341" s="239" t="e">
        <f>IRAG!R338/IRAG!Q338</f>
        <v>#DIV/0!</v>
      </c>
      <c r="Q341" s="238">
        <f>IRAG!$BZ338</f>
        <v>0</v>
      </c>
      <c r="R341" s="167">
        <f>IRAG!G338</f>
        <v>0</v>
      </c>
      <c r="S341" s="167" t="e">
        <f>IRAG!G338/IRAG!F338</f>
        <v>#DIV/0!</v>
      </c>
      <c r="T341" s="167">
        <f>IRAG!K338</f>
        <v>0</v>
      </c>
      <c r="U341" s="214" t="e">
        <f>IRAG!K338/IRAG!F338</f>
        <v>#DIV/0!</v>
      </c>
      <c r="V341" s="167">
        <f>IRAG!H338</f>
        <v>0</v>
      </c>
      <c r="W341" s="167" t="e">
        <f>IRAG!H338/IRAG!F338</f>
        <v>#DIV/0!</v>
      </c>
      <c r="X341" s="192">
        <f>ETI!E338</f>
        <v>0</v>
      </c>
      <c r="Y341" s="192">
        <f>ETI!D338</f>
        <v>0</v>
      </c>
      <c r="Z341" s="214" t="e">
        <f t="shared" si="6"/>
        <v>#DIV/0!</v>
      </c>
      <c r="AA341" s="191" t="e">
        <f>ETI!E338/ETI!F338</f>
        <v>#DIV/0!</v>
      </c>
      <c r="AB341" s="192">
        <f>ETI!E338</f>
        <v>0</v>
      </c>
      <c r="AC341" s="191" t="e">
        <f>ETI!G338/ETI!E338</f>
        <v>#DIV/0!</v>
      </c>
      <c r="AD341" s="192">
        <f>ETI!K338 + ETI!L338</f>
        <v>0</v>
      </c>
      <c r="AE341" s="191" t="e">
        <f>(AD341)/ETI!F338</f>
        <v>#DIV/0!</v>
      </c>
      <c r="AI341" s="181">
        <f>ETI!E338</f>
        <v>0</v>
      </c>
      <c r="AJ341" s="86" t="e">
        <f>ETI!H338/ETI!E338</f>
        <v>#DIV/0!</v>
      </c>
    </row>
    <row r="342" spans="2:36">
      <c r="B342" s="238">
        <f>IRAG!$BZ339</f>
        <v>0</v>
      </c>
      <c r="C342" s="212"/>
      <c r="D342" s="85">
        <f>IRAG!E339</f>
        <v>0</v>
      </c>
      <c r="E342" s="238">
        <f>IRAG!$BZ339</f>
        <v>0</v>
      </c>
      <c r="F342" s="213"/>
      <c r="G342" s="191" t="e">
        <f>IRAG!E339/IRAG!D339</f>
        <v>#DIV/0!</v>
      </c>
      <c r="H342" s="238">
        <f>IRAG!$BZ339</f>
        <v>0</v>
      </c>
      <c r="I342" s="167">
        <f>IRAG!Q339</f>
        <v>0</v>
      </c>
      <c r="J342" s="167">
        <f>IRAG!R339</f>
        <v>0</v>
      </c>
      <c r="K342" s="239" t="e">
        <f>IRAG!R339/IRAG!Q339</f>
        <v>#DIV/0!</v>
      </c>
      <c r="Q342" s="238">
        <f>IRAG!$BZ339</f>
        <v>0</v>
      </c>
      <c r="R342" s="167">
        <f>IRAG!G339</f>
        <v>0</v>
      </c>
      <c r="S342" s="167" t="e">
        <f>IRAG!G339/IRAG!F339</f>
        <v>#DIV/0!</v>
      </c>
      <c r="T342" s="167">
        <f>IRAG!K339</f>
        <v>0</v>
      </c>
      <c r="U342" s="214" t="e">
        <f>IRAG!K339/IRAG!F339</f>
        <v>#DIV/0!</v>
      </c>
      <c r="V342" s="167">
        <f>IRAG!H339</f>
        <v>0</v>
      </c>
      <c r="W342" s="167" t="e">
        <f>IRAG!H339/IRAG!F339</f>
        <v>#DIV/0!</v>
      </c>
      <c r="X342" s="192">
        <f>ETI!E339</f>
        <v>0</v>
      </c>
      <c r="Y342" s="192">
        <f>ETI!D339</f>
        <v>0</v>
      </c>
      <c r="Z342" s="214" t="e">
        <f t="shared" si="6"/>
        <v>#DIV/0!</v>
      </c>
      <c r="AA342" s="191" t="e">
        <f>ETI!E339/ETI!F339</f>
        <v>#DIV/0!</v>
      </c>
      <c r="AB342" s="192">
        <f>ETI!E339</f>
        <v>0</v>
      </c>
      <c r="AC342" s="191" t="e">
        <f>ETI!G339/ETI!E339</f>
        <v>#DIV/0!</v>
      </c>
      <c r="AD342" s="192">
        <f>ETI!K339 + ETI!L339</f>
        <v>0</v>
      </c>
      <c r="AE342" s="191" t="e">
        <f>(AD342)/ETI!F339</f>
        <v>#DIV/0!</v>
      </c>
      <c r="AI342" s="181">
        <f>ETI!E339</f>
        <v>0</v>
      </c>
      <c r="AJ342" s="86" t="e">
        <f>ETI!H339/ETI!E339</f>
        <v>#DIV/0!</v>
      </c>
    </row>
    <row r="343" spans="2:36">
      <c r="B343" s="238">
        <f>IRAG!$BZ340</f>
        <v>0</v>
      </c>
      <c r="C343" s="212"/>
      <c r="D343" s="85">
        <f>IRAG!E340</f>
        <v>0</v>
      </c>
      <c r="E343" s="238">
        <f>IRAG!$BZ340</f>
        <v>0</v>
      </c>
      <c r="F343" s="213"/>
      <c r="G343" s="191" t="e">
        <f>IRAG!E340/IRAG!D340</f>
        <v>#DIV/0!</v>
      </c>
      <c r="H343" s="238">
        <f>IRAG!$BZ340</f>
        <v>0</v>
      </c>
      <c r="I343" s="167">
        <f>IRAG!Q340</f>
        <v>0</v>
      </c>
      <c r="J343" s="167">
        <f>IRAG!R340</f>
        <v>0</v>
      </c>
      <c r="K343" s="239" t="e">
        <f>IRAG!R340/IRAG!Q340</f>
        <v>#DIV/0!</v>
      </c>
      <c r="Q343" s="238">
        <f>IRAG!$BZ340</f>
        <v>0</v>
      </c>
      <c r="R343" s="167">
        <f>IRAG!G340</f>
        <v>0</v>
      </c>
      <c r="S343" s="167" t="e">
        <f>IRAG!G340/IRAG!F340</f>
        <v>#DIV/0!</v>
      </c>
      <c r="T343" s="167">
        <f>IRAG!K340</f>
        <v>0</v>
      </c>
      <c r="U343" s="214" t="e">
        <f>IRAG!K340/IRAG!F340</f>
        <v>#DIV/0!</v>
      </c>
      <c r="V343" s="167">
        <f>IRAG!H340</f>
        <v>0</v>
      </c>
      <c r="W343" s="167" t="e">
        <f>IRAG!H340/IRAG!F340</f>
        <v>#DIV/0!</v>
      </c>
      <c r="X343" s="192">
        <f>ETI!E340</f>
        <v>0</v>
      </c>
      <c r="Y343" s="192">
        <f>ETI!D340</f>
        <v>0</v>
      </c>
      <c r="Z343" s="214" t="e">
        <f t="shared" si="6"/>
        <v>#DIV/0!</v>
      </c>
      <c r="AA343" s="191" t="e">
        <f>ETI!E340/ETI!F340</f>
        <v>#DIV/0!</v>
      </c>
      <c r="AB343" s="192">
        <f>ETI!E340</f>
        <v>0</v>
      </c>
      <c r="AC343" s="191" t="e">
        <f>ETI!G340/ETI!E340</f>
        <v>#DIV/0!</v>
      </c>
      <c r="AD343" s="192">
        <f>ETI!K340 + ETI!L340</f>
        <v>0</v>
      </c>
      <c r="AE343" s="191" t="e">
        <f>(AD343)/ETI!F340</f>
        <v>#DIV/0!</v>
      </c>
      <c r="AI343" s="181">
        <f>ETI!E340</f>
        <v>0</v>
      </c>
      <c r="AJ343" s="86" t="e">
        <f>ETI!H340/ETI!E340</f>
        <v>#DIV/0!</v>
      </c>
    </row>
    <row r="344" spans="2:36">
      <c r="B344" s="238">
        <f>IRAG!$BZ341</f>
        <v>0</v>
      </c>
      <c r="C344" s="212"/>
      <c r="D344" s="85">
        <f>IRAG!E341</f>
        <v>0</v>
      </c>
      <c r="E344" s="238">
        <f>IRAG!$BZ341</f>
        <v>0</v>
      </c>
      <c r="F344" s="213"/>
      <c r="G344" s="191" t="e">
        <f>IRAG!E341/IRAG!D341</f>
        <v>#DIV/0!</v>
      </c>
      <c r="H344" s="238">
        <f>IRAG!$BZ341</f>
        <v>0</v>
      </c>
      <c r="I344" s="167">
        <f>IRAG!Q341</f>
        <v>0</v>
      </c>
      <c r="J344" s="167">
        <f>IRAG!R341</f>
        <v>0</v>
      </c>
      <c r="K344" s="239" t="e">
        <f>IRAG!R341/IRAG!Q341</f>
        <v>#DIV/0!</v>
      </c>
      <c r="Q344" s="238">
        <f>IRAG!$BZ341</f>
        <v>0</v>
      </c>
      <c r="R344" s="167">
        <f>IRAG!G341</f>
        <v>0</v>
      </c>
      <c r="S344" s="167" t="e">
        <f>IRAG!G341/IRAG!F341</f>
        <v>#DIV/0!</v>
      </c>
      <c r="T344" s="167">
        <f>IRAG!K341</f>
        <v>0</v>
      </c>
      <c r="U344" s="214" t="e">
        <f>IRAG!K341/IRAG!F341</f>
        <v>#DIV/0!</v>
      </c>
      <c r="V344" s="167">
        <f>IRAG!H341</f>
        <v>0</v>
      </c>
      <c r="W344" s="167" t="e">
        <f>IRAG!H341/IRAG!F341</f>
        <v>#DIV/0!</v>
      </c>
      <c r="X344" s="192">
        <f>ETI!E341</f>
        <v>0</v>
      </c>
      <c r="Y344" s="192">
        <f>ETI!D341</f>
        <v>0</v>
      </c>
      <c r="Z344" s="214" t="e">
        <f t="shared" si="6"/>
        <v>#DIV/0!</v>
      </c>
      <c r="AA344" s="191" t="e">
        <f>ETI!E341/ETI!F341</f>
        <v>#DIV/0!</v>
      </c>
      <c r="AB344" s="192">
        <f>ETI!E341</f>
        <v>0</v>
      </c>
      <c r="AC344" s="191" t="e">
        <f>ETI!G341/ETI!E341</f>
        <v>#DIV/0!</v>
      </c>
      <c r="AD344" s="192">
        <f>ETI!K341 + ETI!L341</f>
        <v>0</v>
      </c>
      <c r="AE344" s="191" t="e">
        <f>(AD344)/ETI!F341</f>
        <v>#DIV/0!</v>
      </c>
      <c r="AI344" s="181">
        <f>ETI!E341</f>
        <v>0</v>
      </c>
      <c r="AJ344" s="86" t="e">
        <f>ETI!H341/ETI!E341</f>
        <v>#DIV/0!</v>
      </c>
    </row>
    <row r="345" spans="2:36">
      <c r="B345" s="238">
        <f>IRAG!$BZ342</f>
        <v>0</v>
      </c>
      <c r="C345" s="212"/>
      <c r="D345" s="85">
        <f>IRAG!E342</f>
        <v>0</v>
      </c>
      <c r="E345" s="238">
        <f>IRAG!$BZ342</f>
        <v>0</v>
      </c>
      <c r="F345" s="213"/>
      <c r="G345" s="191" t="e">
        <f>IRAG!E342/IRAG!D342</f>
        <v>#DIV/0!</v>
      </c>
      <c r="H345" s="238">
        <f>IRAG!$BZ342</f>
        <v>0</v>
      </c>
      <c r="I345" s="167">
        <f>IRAG!Q342</f>
        <v>0</v>
      </c>
      <c r="J345" s="167">
        <f>IRAG!R342</f>
        <v>0</v>
      </c>
      <c r="K345" s="239" t="e">
        <f>IRAG!R342/IRAG!Q342</f>
        <v>#DIV/0!</v>
      </c>
      <c r="Q345" s="238">
        <f>IRAG!$BZ342</f>
        <v>0</v>
      </c>
      <c r="R345" s="167">
        <f>IRAG!G342</f>
        <v>0</v>
      </c>
      <c r="S345" s="167" t="e">
        <f>IRAG!G342/IRAG!F342</f>
        <v>#DIV/0!</v>
      </c>
      <c r="T345" s="167">
        <f>IRAG!K342</f>
        <v>0</v>
      </c>
      <c r="U345" s="214" t="e">
        <f>IRAG!K342/IRAG!F342</f>
        <v>#DIV/0!</v>
      </c>
      <c r="V345" s="167">
        <f>IRAG!H342</f>
        <v>0</v>
      </c>
      <c r="W345" s="167" t="e">
        <f>IRAG!H342/IRAG!F342</f>
        <v>#DIV/0!</v>
      </c>
      <c r="X345" s="192">
        <f>ETI!E342</f>
        <v>0</v>
      </c>
      <c r="Y345" s="192">
        <f>ETI!D342</f>
        <v>0</v>
      </c>
      <c r="Z345" s="214" t="e">
        <f t="shared" si="6"/>
        <v>#DIV/0!</v>
      </c>
      <c r="AA345" s="191" t="e">
        <f>ETI!E342/ETI!F342</f>
        <v>#DIV/0!</v>
      </c>
      <c r="AB345" s="192">
        <f>ETI!E342</f>
        <v>0</v>
      </c>
      <c r="AC345" s="191" t="e">
        <f>ETI!G342/ETI!E342</f>
        <v>#DIV/0!</v>
      </c>
      <c r="AD345" s="192">
        <f>ETI!K342 + ETI!L342</f>
        <v>0</v>
      </c>
      <c r="AE345" s="191" t="e">
        <f>(AD345)/ETI!F342</f>
        <v>#DIV/0!</v>
      </c>
      <c r="AI345" s="181">
        <f>ETI!E342</f>
        <v>0</v>
      </c>
      <c r="AJ345" s="86" t="e">
        <f>ETI!H342/ETI!E342</f>
        <v>#DIV/0!</v>
      </c>
    </row>
    <row r="346" spans="2:36">
      <c r="B346" s="238">
        <f>IRAG!$BZ343</f>
        <v>0</v>
      </c>
      <c r="C346" s="212"/>
      <c r="D346" s="85">
        <f>IRAG!E343</f>
        <v>0</v>
      </c>
      <c r="E346" s="238">
        <f>IRAG!$BZ343</f>
        <v>0</v>
      </c>
      <c r="F346" s="213"/>
      <c r="G346" s="191" t="e">
        <f>IRAG!E343/IRAG!D343</f>
        <v>#DIV/0!</v>
      </c>
      <c r="H346" s="238">
        <f>IRAG!$BZ343</f>
        <v>0</v>
      </c>
      <c r="I346" s="167">
        <f>IRAG!Q343</f>
        <v>0</v>
      </c>
      <c r="J346" s="167">
        <f>IRAG!R343</f>
        <v>0</v>
      </c>
      <c r="K346" s="239" t="e">
        <f>IRAG!R343/IRAG!Q343</f>
        <v>#DIV/0!</v>
      </c>
      <c r="Q346" s="238">
        <f>IRAG!$BZ343</f>
        <v>0</v>
      </c>
      <c r="R346" s="167">
        <f>IRAG!G343</f>
        <v>0</v>
      </c>
      <c r="S346" s="167" t="e">
        <f>IRAG!G343/IRAG!F343</f>
        <v>#DIV/0!</v>
      </c>
      <c r="T346" s="167">
        <f>IRAG!K343</f>
        <v>0</v>
      </c>
      <c r="U346" s="214" t="e">
        <f>IRAG!K343/IRAG!F343</f>
        <v>#DIV/0!</v>
      </c>
      <c r="V346" s="167">
        <f>IRAG!H343</f>
        <v>0</v>
      </c>
      <c r="W346" s="167" t="e">
        <f>IRAG!H343/IRAG!F343</f>
        <v>#DIV/0!</v>
      </c>
      <c r="X346" s="192">
        <f>ETI!E343</f>
        <v>0</v>
      </c>
      <c r="Y346" s="192">
        <f>ETI!D343</f>
        <v>0</v>
      </c>
      <c r="Z346" s="214" t="e">
        <f t="shared" si="6"/>
        <v>#DIV/0!</v>
      </c>
      <c r="AA346" s="191" t="e">
        <f>ETI!E343/ETI!F343</f>
        <v>#DIV/0!</v>
      </c>
      <c r="AB346" s="192">
        <f>ETI!E343</f>
        <v>0</v>
      </c>
      <c r="AC346" s="191" t="e">
        <f>ETI!G343/ETI!E343</f>
        <v>#DIV/0!</v>
      </c>
      <c r="AD346" s="192">
        <f>ETI!K343 + ETI!L343</f>
        <v>0</v>
      </c>
      <c r="AE346" s="191" t="e">
        <f>(AD346)/ETI!F343</f>
        <v>#DIV/0!</v>
      </c>
      <c r="AI346" s="181">
        <f>ETI!E343</f>
        <v>0</v>
      </c>
      <c r="AJ346" s="86" t="e">
        <f>ETI!H343/ETI!E343</f>
        <v>#DIV/0!</v>
      </c>
    </row>
    <row r="347" spans="2:36">
      <c r="B347" s="238">
        <f>IRAG!$BZ344</f>
        <v>0</v>
      </c>
      <c r="C347" s="212"/>
      <c r="D347" s="85">
        <f>IRAG!E344</f>
        <v>0</v>
      </c>
      <c r="E347" s="238">
        <f>IRAG!$BZ344</f>
        <v>0</v>
      </c>
      <c r="F347" s="213"/>
      <c r="G347" s="191" t="e">
        <f>IRAG!E344/IRAG!D344</f>
        <v>#DIV/0!</v>
      </c>
      <c r="H347" s="238">
        <f>IRAG!$BZ344</f>
        <v>0</v>
      </c>
      <c r="I347" s="167">
        <f>IRAG!Q344</f>
        <v>0</v>
      </c>
      <c r="J347" s="167">
        <f>IRAG!R344</f>
        <v>0</v>
      </c>
      <c r="K347" s="239" t="e">
        <f>IRAG!R344/IRAG!Q344</f>
        <v>#DIV/0!</v>
      </c>
      <c r="Q347" s="238">
        <f>IRAG!$BZ344</f>
        <v>0</v>
      </c>
      <c r="R347" s="167">
        <f>IRAG!G344</f>
        <v>0</v>
      </c>
      <c r="S347" s="167" t="e">
        <f>IRAG!G344/IRAG!F344</f>
        <v>#DIV/0!</v>
      </c>
      <c r="T347" s="167">
        <f>IRAG!K344</f>
        <v>0</v>
      </c>
      <c r="U347" s="214" t="e">
        <f>IRAG!K344/IRAG!F344</f>
        <v>#DIV/0!</v>
      </c>
      <c r="V347" s="167">
        <f>IRAG!H344</f>
        <v>0</v>
      </c>
      <c r="W347" s="167" t="e">
        <f>IRAG!H344/IRAG!F344</f>
        <v>#DIV/0!</v>
      </c>
      <c r="X347" s="192">
        <f>ETI!E344</f>
        <v>0</v>
      </c>
      <c r="Y347" s="192">
        <f>ETI!D344</f>
        <v>0</v>
      </c>
      <c r="Z347" s="214" t="e">
        <f t="shared" si="6"/>
        <v>#DIV/0!</v>
      </c>
      <c r="AA347" s="191" t="e">
        <f>ETI!E344/ETI!F344</f>
        <v>#DIV/0!</v>
      </c>
      <c r="AB347" s="192">
        <f>ETI!E344</f>
        <v>0</v>
      </c>
      <c r="AC347" s="191" t="e">
        <f>ETI!G344/ETI!E344</f>
        <v>#DIV/0!</v>
      </c>
      <c r="AD347" s="192">
        <f>ETI!K344 + ETI!L344</f>
        <v>0</v>
      </c>
      <c r="AE347" s="191" t="e">
        <f>(AD347)/ETI!F344</f>
        <v>#DIV/0!</v>
      </c>
      <c r="AI347" s="181">
        <f>ETI!E344</f>
        <v>0</v>
      </c>
      <c r="AJ347" s="86" t="e">
        <f>ETI!H344/ETI!E344</f>
        <v>#DIV/0!</v>
      </c>
    </row>
    <row r="348" spans="2:36">
      <c r="B348" s="238">
        <f>IRAG!$BZ345</f>
        <v>0</v>
      </c>
      <c r="C348" s="212"/>
      <c r="D348" s="85">
        <f>IRAG!E345</f>
        <v>0</v>
      </c>
      <c r="E348" s="238">
        <f>IRAG!$BZ345</f>
        <v>0</v>
      </c>
      <c r="F348" s="213"/>
      <c r="G348" s="191" t="e">
        <f>IRAG!E345/IRAG!D345</f>
        <v>#DIV/0!</v>
      </c>
      <c r="H348" s="238">
        <f>IRAG!$BZ345</f>
        <v>0</v>
      </c>
      <c r="I348" s="167">
        <f>IRAG!Q345</f>
        <v>0</v>
      </c>
      <c r="J348" s="167">
        <f>IRAG!R345</f>
        <v>0</v>
      </c>
      <c r="K348" s="239" t="e">
        <f>IRAG!R345/IRAG!Q345</f>
        <v>#DIV/0!</v>
      </c>
      <c r="Q348" s="238">
        <f>IRAG!$BZ345</f>
        <v>0</v>
      </c>
      <c r="R348" s="167">
        <f>IRAG!G345</f>
        <v>0</v>
      </c>
      <c r="S348" s="167" t="e">
        <f>IRAG!G345/IRAG!F345</f>
        <v>#DIV/0!</v>
      </c>
      <c r="T348" s="167">
        <f>IRAG!K345</f>
        <v>0</v>
      </c>
      <c r="U348" s="214" t="e">
        <f>IRAG!K345/IRAG!F345</f>
        <v>#DIV/0!</v>
      </c>
      <c r="V348" s="167">
        <f>IRAG!H345</f>
        <v>0</v>
      </c>
      <c r="W348" s="167" t="e">
        <f>IRAG!H345/IRAG!F345</f>
        <v>#DIV/0!</v>
      </c>
      <c r="X348" s="192">
        <f>ETI!E345</f>
        <v>0</v>
      </c>
      <c r="Y348" s="192">
        <f>ETI!D345</f>
        <v>0</v>
      </c>
      <c r="Z348" s="214" t="e">
        <f t="shared" si="6"/>
        <v>#DIV/0!</v>
      </c>
      <c r="AA348" s="191" t="e">
        <f>ETI!E345/ETI!F345</f>
        <v>#DIV/0!</v>
      </c>
      <c r="AB348" s="192">
        <f>ETI!E345</f>
        <v>0</v>
      </c>
      <c r="AC348" s="191" t="e">
        <f>ETI!G345/ETI!E345</f>
        <v>#DIV/0!</v>
      </c>
      <c r="AD348" s="192">
        <f>ETI!K345 + ETI!L345</f>
        <v>0</v>
      </c>
      <c r="AE348" s="191" t="e">
        <f>(AD348)/ETI!F345</f>
        <v>#DIV/0!</v>
      </c>
      <c r="AI348" s="181">
        <f>ETI!E345</f>
        <v>0</v>
      </c>
      <c r="AJ348" s="86" t="e">
        <f>ETI!H345/ETI!E345</f>
        <v>#DIV/0!</v>
      </c>
    </row>
    <row r="349" spans="2:36">
      <c r="B349" s="238">
        <f>IRAG!$BZ346</f>
        <v>0</v>
      </c>
      <c r="C349" s="212"/>
      <c r="D349" s="85">
        <f>IRAG!E346</f>
        <v>0</v>
      </c>
      <c r="E349" s="238">
        <f>IRAG!$BZ346</f>
        <v>0</v>
      </c>
      <c r="F349" s="213"/>
      <c r="G349" s="191" t="e">
        <f>IRAG!E346/IRAG!D346</f>
        <v>#DIV/0!</v>
      </c>
      <c r="H349" s="238">
        <f>IRAG!$BZ346</f>
        <v>0</v>
      </c>
      <c r="I349" s="167">
        <f>IRAG!Q346</f>
        <v>0</v>
      </c>
      <c r="J349" s="167">
        <f>IRAG!R346</f>
        <v>0</v>
      </c>
      <c r="K349" s="239" t="e">
        <f>IRAG!R346/IRAG!Q346</f>
        <v>#DIV/0!</v>
      </c>
      <c r="Q349" s="238">
        <f>IRAG!$BZ346</f>
        <v>0</v>
      </c>
      <c r="R349" s="167">
        <f>IRAG!G346</f>
        <v>0</v>
      </c>
      <c r="S349" s="167" t="e">
        <f>IRAG!G346/IRAG!F346</f>
        <v>#DIV/0!</v>
      </c>
      <c r="T349" s="167">
        <f>IRAG!K346</f>
        <v>0</v>
      </c>
      <c r="U349" s="214" t="e">
        <f>IRAG!K346/IRAG!F346</f>
        <v>#DIV/0!</v>
      </c>
      <c r="V349" s="167">
        <f>IRAG!H346</f>
        <v>0</v>
      </c>
      <c r="W349" s="167" t="e">
        <f>IRAG!H346/IRAG!F346</f>
        <v>#DIV/0!</v>
      </c>
      <c r="X349" s="192">
        <f>ETI!E346</f>
        <v>0</v>
      </c>
      <c r="Y349" s="192">
        <f>ETI!D346</f>
        <v>0</v>
      </c>
      <c r="Z349" s="214" t="e">
        <f t="shared" si="6"/>
        <v>#DIV/0!</v>
      </c>
      <c r="AA349" s="191" t="e">
        <f>ETI!E346/ETI!F346</f>
        <v>#DIV/0!</v>
      </c>
      <c r="AB349" s="192">
        <f>ETI!E346</f>
        <v>0</v>
      </c>
      <c r="AC349" s="191" t="e">
        <f>ETI!G346/ETI!E346</f>
        <v>#DIV/0!</v>
      </c>
      <c r="AD349" s="192">
        <f>ETI!K346 + ETI!L346</f>
        <v>0</v>
      </c>
      <c r="AE349" s="191" t="e">
        <f>(AD349)/ETI!F346</f>
        <v>#DIV/0!</v>
      </c>
      <c r="AI349" s="181">
        <f>ETI!E346</f>
        <v>0</v>
      </c>
      <c r="AJ349" s="86" t="e">
        <f>ETI!H346/ETI!E346</f>
        <v>#DIV/0!</v>
      </c>
    </row>
    <row r="350" spans="2:36">
      <c r="B350" s="238">
        <f>IRAG!$BZ347</f>
        <v>0</v>
      </c>
      <c r="C350" s="212"/>
      <c r="D350" s="85">
        <f>IRAG!E347</f>
        <v>0</v>
      </c>
      <c r="E350" s="238">
        <f>IRAG!$BZ347</f>
        <v>0</v>
      </c>
      <c r="F350" s="213"/>
      <c r="G350" s="191" t="e">
        <f>IRAG!E347/IRAG!D347</f>
        <v>#DIV/0!</v>
      </c>
      <c r="H350" s="238">
        <f>IRAG!$BZ347</f>
        <v>0</v>
      </c>
      <c r="I350" s="167">
        <f>IRAG!Q347</f>
        <v>0</v>
      </c>
      <c r="J350" s="167">
        <f>IRAG!R347</f>
        <v>0</v>
      </c>
      <c r="K350" s="239" t="e">
        <f>IRAG!R347/IRAG!Q347</f>
        <v>#DIV/0!</v>
      </c>
      <c r="Q350" s="238">
        <f>IRAG!$BZ347</f>
        <v>0</v>
      </c>
      <c r="R350" s="167">
        <f>IRAG!G347</f>
        <v>0</v>
      </c>
      <c r="S350" s="167" t="e">
        <f>IRAG!G347/IRAG!F347</f>
        <v>#DIV/0!</v>
      </c>
      <c r="T350" s="167">
        <f>IRAG!K347</f>
        <v>0</v>
      </c>
      <c r="U350" s="214" t="e">
        <f>IRAG!K347/IRAG!F347</f>
        <v>#DIV/0!</v>
      </c>
      <c r="V350" s="167">
        <f>IRAG!H347</f>
        <v>0</v>
      </c>
      <c r="W350" s="167" t="e">
        <f>IRAG!H347/IRAG!F347</f>
        <v>#DIV/0!</v>
      </c>
      <c r="X350" s="192">
        <f>ETI!E347</f>
        <v>0</v>
      </c>
      <c r="Y350" s="192">
        <f>ETI!D347</f>
        <v>0</v>
      </c>
      <c r="Z350" s="214" t="e">
        <f t="shared" si="6"/>
        <v>#DIV/0!</v>
      </c>
      <c r="AA350" s="191" t="e">
        <f>ETI!E347/ETI!F347</f>
        <v>#DIV/0!</v>
      </c>
      <c r="AB350" s="192">
        <f>ETI!E347</f>
        <v>0</v>
      </c>
      <c r="AC350" s="191" t="e">
        <f>ETI!G347/ETI!E347</f>
        <v>#DIV/0!</v>
      </c>
      <c r="AD350" s="192">
        <f>ETI!K347 + ETI!L347</f>
        <v>0</v>
      </c>
      <c r="AE350" s="191" t="e">
        <f>(AD350)/ETI!F347</f>
        <v>#DIV/0!</v>
      </c>
      <c r="AI350" s="181">
        <f>ETI!E347</f>
        <v>0</v>
      </c>
      <c r="AJ350" s="86" t="e">
        <f>ETI!H347/ETI!E347</f>
        <v>#DIV/0!</v>
      </c>
    </row>
    <row r="351" spans="2:36">
      <c r="B351" s="238">
        <f>IRAG!$BZ348</f>
        <v>0</v>
      </c>
      <c r="C351" s="212"/>
      <c r="D351" s="85">
        <f>IRAG!E348</f>
        <v>0</v>
      </c>
      <c r="E351" s="238">
        <f>IRAG!$BZ348</f>
        <v>0</v>
      </c>
      <c r="F351" s="213"/>
      <c r="G351" s="191" t="e">
        <f>IRAG!E348/IRAG!D348</f>
        <v>#DIV/0!</v>
      </c>
      <c r="H351" s="238">
        <f>IRAG!$BZ348</f>
        <v>0</v>
      </c>
      <c r="I351" s="167">
        <f>IRAG!Q348</f>
        <v>0</v>
      </c>
      <c r="J351" s="167">
        <f>IRAG!R348</f>
        <v>0</v>
      </c>
      <c r="K351" s="239" t="e">
        <f>IRAG!R348/IRAG!Q348</f>
        <v>#DIV/0!</v>
      </c>
      <c r="Q351" s="238">
        <f>IRAG!$BZ348</f>
        <v>0</v>
      </c>
      <c r="R351" s="167">
        <f>IRAG!G348</f>
        <v>0</v>
      </c>
      <c r="S351" s="167" t="e">
        <f>IRAG!G348/IRAG!F348</f>
        <v>#DIV/0!</v>
      </c>
      <c r="T351" s="167">
        <f>IRAG!K348</f>
        <v>0</v>
      </c>
      <c r="U351" s="214" t="e">
        <f>IRAG!K348/IRAG!F348</f>
        <v>#DIV/0!</v>
      </c>
      <c r="V351" s="167">
        <f>IRAG!H348</f>
        <v>0</v>
      </c>
      <c r="W351" s="167" t="e">
        <f>IRAG!H348/IRAG!F348</f>
        <v>#DIV/0!</v>
      </c>
      <c r="X351" s="192">
        <f>ETI!E348</f>
        <v>0</v>
      </c>
      <c r="Y351" s="192">
        <f>ETI!D348</f>
        <v>0</v>
      </c>
      <c r="Z351" s="214" t="e">
        <f t="shared" si="6"/>
        <v>#DIV/0!</v>
      </c>
      <c r="AA351" s="191" t="e">
        <f>ETI!E348/ETI!F348</f>
        <v>#DIV/0!</v>
      </c>
      <c r="AB351" s="192">
        <f>ETI!E348</f>
        <v>0</v>
      </c>
      <c r="AC351" s="191" t="e">
        <f>ETI!G348/ETI!E348</f>
        <v>#DIV/0!</v>
      </c>
      <c r="AD351" s="192">
        <f>ETI!K348 + ETI!L348</f>
        <v>0</v>
      </c>
      <c r="AE351" s="191" t="e">
        <f>(AD351)/ETI!F348</f>
        <v>#DIV/0!</v>
      </c>
      <c r="AI351" s="181">
        <f>ETI!E348</f>
        <v>0</v>
      </c>
      <c r="AJ351" s="86" t="e">
        <f>ETI!H348/ETI!E348</f>
        <v>#DIV/0!</v>
      </c>
    </row>
    <row r="352" spans="2:36">
      <c r="B352" s="238">
        <f>IRAG!$BZ349</f>
        <v>0</v>
      </c>
      <c r="C352" s="212"/>
      <c r="D352" s="85">
        <f>IRAG!E349</f>
        <v>0</v>
      </c>
      <c r="E352" s="238">
        <f>IRAG!$BZ349</f>
        <v>0</v>
      </c>
      <c r="F352" s="213"/>
      <c r="G352" s="191" t="e">
        <f>IRAG!E349/IRAG!D349</f>
        <v>#DIV/0!</v>
      </c>
      <c r="H352" s="238">
        <f>IRAG!$BZ349</f>
        <v>0</v>
      </c>
      <c r="I352" s="167">
        <f>IRAG!Q349</f>
        <v>0</v>
      </c>
      <c r="J352" s="167">
        <f>IRAG!R349</f>
        <v>0</v>
      </c>
      <c r="K352" s="239" t="e">
        <f>IRAG!R349/IRAG!Q349</f>
        <v>#DIV/0!</v>
      </c>
      <c r="Q352" s="238">
        <f>IRAG!$BZ349</f>
        <v>0</v>
      </c>
      <c r="R352" s="167">
        <f>IRAG!G349</f>
        <v>0</v>
      </c>
      <c r="S352" s="167" t="e">
        <f>IRAG!G349/IRAG!F349</f>
        <v>#DIV/0!</v>
      </c>
      <c r="T352" s="167">
        <f>IRAG!K349</f>
        <v>0</v>
      </c>
      <c r="U352" s="214" t="e">
        <f>IRAG!K349/IRAG!F349</f>
        <v>#DIV/0!</v>
      </c>
      <c r="V352" s="167">
        <f>IRAG!H349</f>
        <v>0</v>
      </c>
      <c r="W352" s="167" t="e">
        <f>IRAG!H349/IRAG!F349</f>
        <v>#DIV/0!</v>
      </c>
      <c r="X352" s="192">
        <f>ETI!E349</f>
        <v>0</v>
      </c>
      <c r="Y352" s="192">
        <f>ETI!D349</f>
        <v>0</v>
      </c>
      <c r="Z352" s="214" t="e">
        <f t="shared" si="6"/>
        <v>#DIV/0!</v>
      </c>
      <c r="AA352" s="191" t="e">
        <f>ETI!E349/ETI!F349</f>
        <v>#DIV/0!</v>
      </c>
      <c r="AB352" s="192">
        <f>ETI!E349</f>
        <v>0</v>
      </c>
      <c r="AC352" s="191" t="e">
        <f>ETI!G349/ETI!E349</f>
        <v>#DIV/0!</v>
      </c>
      <c r="AD352" s="192">
        <f>ETI!K349 + ETI!L349</f>
        <v>0</v>
      </c>
      <c r="AE352" s="191" t="e">
        <f>(AD352)/ETI!F349</f>
        <v>#DIV/0!</v>
      </c>
      <c r="AI352" s="181">
        <f>ETI!E349</f>
        <v>0</v>
      </c>
      <c r="AJ352" s="86" t="e">
        <f>ETI!H349/ETI!E349</f>
        <v>#DIV/0!</v>
      </c>
    </row>
    <row r="353" spans="2:36">
      <c r="B353" s="238">
        <f>IRAG!$BZ350</f>
        <v>0</v>
      </c>
      <c r="C353" s="212"/>
      <c r="D353" s="85">
        <f>IRAG!E350</f>
        <v>0</v>
      </c>
      <c r="E353" s="238">
        <f>IRAG!$BZ350</f>
        <v>0</v>
      </c>
      <c r="F353" s="213"/>
      <c r="G353" s="191" t="e">
        <f>IRAG!E350/IRAG!D350</f>
        <v>#DIV/0!</v>
      </c>
      <c r="H353" s="238">
        <f>IRAG!$BZ350</f>
        <v>0</v>
      </c>
      <c r="I353" s="167">
        <f>IRAG!Q350</f>
        <v>0</v>
      </c>
      <c r="J353" s="167">
        <f>IRAG!R350</f>
        <v>0</v>
      </c>
      <c r="K353" s="239" t="e">
        <f>IRAG!R350/IRAG!Q350</f>
        <v>#DIV/0!</v>
      </c>
      <c r="Q353" s="238">
        <f>IRAG!$BZ350</f>
        <v>0</v>
      </c>
      <c r="R353" s="167">
        <f>IRAG!G350</f>
        <v>0</v>
      </c>
      <c r="S353" s="167" t="e">
        <f>IRAG!G350/IRAG!F350</f>
        <v>#DIV/0!</v>
      </c>
      <c r="T353" s="167">
        <f>IRAG!K350</f>
        <v>0</v>
      </c>
      <c r="U353" s="214" t="e">
        <f>IRAG!K350/IRAG!F350</f>
        <v>#DIV/0!</v>
      </c>
      <c r="V353" s="167">
        <f>IRAG!H350</f>
        <v>0</v>
      </c>
      <c r="W353" s="167" t="e">
        <f>IRAG!H350/IRAG!F350</f>
        <v>#DIV/0!</v>
      </c>
      <c r="X353" s="192">
        <f>ETI!E350</f>
        <v>0</v>
      </c>
      <c r="Y353" s="192">
        <f>ETI!D350</f>
        <v>0</v>
      </c>
      <c r="Z353" s="214" t="e">
        <f t="shared" si="6"/>
        <v>#DIV/0!</v>
      </c>
      <c r="AA353" s="191" t="e">
        <f>ETI!E350/ETI!F350</f>
        <v>#DIV/0!</v>
      </c>
      <c r="AB353" s="192">
        <f>ETI!E350</f>
        <v>0</v>
      </c>
      <c r="AC353" s="191" t="e">
        <f>ETI!G350/ETI!E350</f>
        <v>#DIV/0!</v>
      </c>
      <c r="AD353" s="192">
        <f>ETI!K350 + ETI!L350</f>
        <v>0</v>
      </c>
      <c r="AE353" s="191" t="e">
        <f>(AD353)/ETI!F350</f>
        <v>#DIV/0!</v>
      </c>
      <c r="AI353" s="181">
        <f>ETI!E350</f>
        <v>0</v>
      </c>
      <c r="AJ353" s="86" t="e">
        <f>ETI!H350/ETI!E350</f>
        <v>#DIV/0!</v>
      </c>
    </row>
    <row r="354" spans="2:36">
      <c r="B354" s="238">
        <f>IRAG!$BZ351</f>
        <v>0</v>
      </c>
      <c r="C354" s="212"/>
      <c r="D354" s="85">
        <f>IRAG!E351</f>
        <v>0</v>
      </c>
      <c r="E354" s="238">
        <f>IRAG!$BZ351</f>
        <v>0</v>
      </c>
      <c r="F354" s="213"/>
      <c r="G354" s="191" t="e">
        <f>IRAG!E351/IRAG!D351</f>
        <v>#DIV/0!</v>
      </c>
      <c r="H354" s="238">
        <f>IRAG!$BZ351</f>
        <v>0</v>
      </c>
      <c r="I354" s="167">
        <f>IRAG!Q351</f>
        <v>0</v>
      </c>
      <c r="J354" s="167">
        <f>IRAG!R351</f>
        <v>0</v>
      </c>
      <c r="K354" s="239" t="e">
        <f>IRAG!R351/IRAG!Q351</f>
        <v>#DIV/0!</v>
      </c>
      <c r="Q354" s="238">
        <f>IRAG!$BZ351</f>
        <v>0</v>
      </c>
      <c r="R354" s="167">
        <f>IRAG!G351</f>
        <v>0</v>
      </c>
      <c r="S354" s="167" t="e">
        <f>IRAG!G351/IRAG!F351</f>
        <v>#DIV/0!</v>
      </c>
      <c r="T354" s="167">
        <f>IRAG!K351</f>
        <v>0</v>
      </c>
      <c r="U354" s="214" t="e">
        <f>IRAG!K351/IRAG!F351</f>
        <v>#DIV/0!</v>
      </c>
      <c r="V354" s="167">
        <f>IRAG!H351</f>
        <v>0</v>
      </c>
      <c r="W354" s="167" t="e">
        <f>IRAG!H351/IRAG!F351</f>
        <v>#DIV/0!</v>
      </c>
      <c r="X354" s="192">
        <f>ETI!E351</f>
        <v>0</v>
      </c>
      <c r="Y354" s="192">
        <f>ETI!D351</f>
        <v>0</v>
      </c>
      <c r="Z354" s="214" t="e">
        <f t="shared" si="6"/>
        <v>#DIV/0!</v>
      </c>
      <c r="AA354" s="191" t="e">
        <f>ETI!E351/ETI!F351</f>
        <v>#DIV/0!</v>
      </c>
      <c r="AB354" s="192">
        <f>ETI!E351</f>
        <v>0</v>
      </c>
      <c r="AC354" s="191" t="e">
        <f>ETI!G351/ETI!E351</f>
        <v>#DIV/0!</v>
      </c>
      <c r="AD354" s="192">
        <f>ETI!K351 + ETI!L351</f>
        <v>0</v>
      </c>
      <c r="AE354" s="191" t="e">
        <f>(AD354)/ETI!F351</f>
        <v>#DIV/0!</v>
      </c>
      <c r="AI354" s="181">
        <f>ETI!E351</f>
        <v>0</v>
      </c>
      <c r="AJ354" s="86" t="e">
        <f>ETI!H351/ETI!E351</f>
        <v>#DIV/0!</v>
      </c>
    </row>
    <row r="355" spans="2:36">
      <c r="B355" s="238">
        <f>IRAG!$BZ352</f>
        <v>0</v>
      </c>
      <c r="C355" s="212"/>
      <c r="D355" s="85">
        <f>IRAG!E352</f>
        <v>0</v>
      </c>
      <c r="E355" s="238">
        <f>IRAG!$BZ352</f>
        <v>0</v>
      </c>
      <c r="F355" s="213"/>
      <c r="G355" s="191" t="e">
        <f>IRAG!E352/IRAG!D352</f>
        <v>#DIV/0!</v>
      </c>
      <c r="H355" s="238">
        <f>IRAG!$BZ352</f>
        <v>0</v>
      </c>
      <c r="I355" s="167">
        <f>IRAG!Q352</f>
        <v>0</v>
      </c>
      <c r="J355" s="167">
        <f>IRAG!R352</f>
        <v>0</v>
      </c>
      <c r="K355" s="239" t="e">
        <f>IRAG!R352/IRAG!Q352</f>
        <v>#DIV/0!</v>
      </c>
      <c r="Q355" s="238">
        <f>IRAG!$BZ352</f>
        <v>0</v>
      </c>
      <c r="R355" s="167">
        <f>IRAG!G352</f>
        <v>0</v>
      </c>
      <c r="S355" s="167" t="e">
        <f>IRAG!G352/IRAG!F352</f>
        <v>#DIV/0!</v>
      </c>
      <c r="T355" s="167">
        <f>IRAG!K352</f>
        <v>0</v>
      </c>
      <c r="U355" s="214" t="e">
        <f>IRAG!K352/IRAG!F352</f>
        <v>#DIV/0!</v>
      </c>
      <c r="V355" s="167">
        <f>IRAG!H352</f>
        <v>0</v>
      </c>
      <c r="W355" s="167" t="e">
        <f>IRAG!H352/IRAG!F352</f>
        <v>#DIV/0!</v>
      </c>
      <c r="X355" s="192">
        <f>ETI!E352</f>
        <v>0</v>
      </c>
      <c r="Y355" s="192">
        <f>ETI!D352</f>
        <v>0</v>
      </c>
      <c r="Z355" s="214" t="e">
        <f t="shared" si="6"/>
        <v>#DIV/0!</v>
      </c>
      <c r="AA355" s="191" t="e">
        <f>ETI!E352/ETI!F352</f>
        <v>#DIV/0!</v>
      </c>
      <c r="AB355" s="192">
        <f>ETI!E352</f>
        <v>0</v>
      </c>
      <c r="AC355" s="191" t="e">
        <f>ETI!G352/ETI!E352</f>
        <v>#DIV/0!</v>
      </c>
      <c r="AD355" s="192">
        <f>ETI!K352 + ETI!L352</f>
        <v>0</v>
      </c>
      <c r="AE355" s="191" t="e">
        <f>(AD355)/ETI!F352</f>
        <v>#DIV/0!</v>
      </c>
      <c r="AI355" s="181">
        <f>ETI!E352</f>
        <v>0</v>
      </c>
      <c r="AJ355" s="86" t="e">
        <f>ETI!H352/ETI!E352</f>
        <v>#DIV/0!</v>
      </c>
    </row>
    <row r="356" spans="2:36">
      <c r="B356" s="238">
        <f>IRAG!$BZ353</f>
        <v>0</v>
      </c>
      <c r="C356" s="212"/>
      <c r="D356" s="85">
        <f>IRAG!E353</f>
        <v>0</v>
      </c>
      <c r="E356" s="238">
        <f>IRAG!$BZ353</f>
        <v>0</v>
      </c>
      <c r="F356" s="213"/>
      <c r="G356" s="191" t="e">
        <f>IRAG!E353/IRAG!D353</f>
        <v>#DIV/0!</v>
      </c>
      <c r="H356" s="238">
        <f>IRAG!$BZ353</f>
        <v>0</v>
      </c>
      <c r="I356" s="167">
        <f>IRAG!Q353</f>
        <v>0</v>
      </c>
      <c r="J356" s="167">
        <f>IRAG!R353</f>
        <v>0</v>
      </c>
      <c r="K356" s="239" t="e">
        <f>IRAG!R353/IRAG!Q353</f>
        <v>#DIV/0!</v>
      </c>
      <c r="Q356" s="238">
        <f>IRAG!$BZ353</f>
        <v>0</v>
      </c>
      <c r="R356" s="167">
        <f>IRAG!G353</f>
        <v>0</v>
      </c>
      <c r="S356" s="167" t="e">
        <f>IRAG!G353/IRAG!F353</f>
        <v>#DIV/0!</v>
      </c>
      <c r="T356" s="167">
        <f>IRAG!K353</f>
        <v>0</v>
      </c>
      <c r="U356" s="214" t="e">
        <f>IRAG!K353/IRAG!F353</f>
        <v>#DIV/0!</v>
      </c>
      <c r="V356" s="167">
        <f>IRAG!H353</f>
        <v>0</v>
      </c>
      <c r="W356" s="167" t="e">
        <f>IRAG!H353/IRAG!F353</f>
        <v>#DIV/0!</v>
      </c>
      <c r="X356" s="192">
        <f>ETI!E353</f>
        <v>0</v>
      </c>
      <c r="Y356" s="192">
        <f>ETI!D353</f>
        <v>0</v>
      </c>
      <c r="Z356" s="214" t="e">
        <f t="shared" si="6"/>
        <v>#DIV/0!</v>
      </c>
      <c r="AA356" s="191" t="e">
        <f>ETI!E353/ETI!F353</f>
        <v>#DIV/0!</v>
      </c>
      <c r="AB356" s="192">
        <f>ETI!E353</f>
        <v>0</v>
      </c>
      <c r="AC356" s="191" t="e">
        <f>ETI!G353/ETI!E353</f>
        <v>#DIV/0!</v>
      </c>
      <c r="AD356" s="192">
        <f>ETI!K353 + ETI!L353</f>
        <v>0</v>
      </c>
      <c r="AE356" s="191" t="e">
        <f>(AD356)/ETI!F353</f>
        <v>#DIV/0!</v>
      </c>
      <c r="AI356" s="181">
        <f>ETI!E353</f>
        <v>0</v>
      </c>
      <c r="AJ356" s="86" t="e">
        <f>ETI!H353/ETI!E353</f>
        <v>#DIV/0!</v>
      </c>
    </row>
    <row r="357" spans="2:36">
      <c r="B357" s="238">
        <f>IRAG!$BZ354</f>
        <v>0</v>
      </c>
      <c r="C357" s="212"/>
      <c r="D357" s="85">
        <f>IRAG!E354</f>
        <v>0</v>
      </c>
      <c r="E357" s="238">
        <f>IRAG!$BZ354</f>
        <v>0</v>
      </c>
      <c r="F357" s="213"/>
      <c r="G357" s="191" t="e">
        <f>IRAG!E354/IRAG!D354</f>
        <v>#DIV/0!</v>
      </c>
      <c r="H357" s="238">
        <f>IRAG!$BZ354</f>
        <v>0</v>
      </c>
      <c r="I357" s="167">
        <f>IRAG!Q354</f>
        <v>0</v>
      </c>
      <c r="J357" s="167">
        <f>IRAG!R354</f>
        <v>0</v>
      </c>
      <c r="K357" s="239" t="e">
        <f>IRAG!R354/IRAG!Q354</f>
        <v>#DIV/0!</v>
      </c>
      <c r="Q357" s="238">
        <f>IRAG!$BZ354</f>
        <v>0</v>
      </c>
      <c r="R357" s="167">
        <f>IRAG!G354</f>
        <v>0</v>
      </c>
      <c r="S357" s="167" t="e">
        <f>IRAG!G354/IRAG!F354</f>
        <v>#DIV/0!</v>
      </c>
      <c r="T357" s="167">
        <f>IRAG!K354</f>
        <v>0</v>
      </c>
      <c r="U357" s="214" t="e">
        <f>IRAG!K354/IRAG!F354</f>
        <v>#DIV/0!</v>
      </c>
      <c r="V357" s="167">
        <f>IRAG!H354</f>
        <v>0</v>
      </c>
      <c r="W357" s="167" t="e">
        <f>IRAG!H354/IRAG!F354</f>
        <v>#DIV/0!</v>
      </c>
      <c r="X357" s="192">
        <f>ETI!E354</f>
        <v>0</v>
      </c>
      <c r="Y357" s="192">
        <f>ETI!D354</f>
        <v>0</v>
      </c>
      <c r="Z357" s="214" t="e">
        <f t="shared" si="6"/>
        <v>#DIV/0!</v>
      </c>
      <c r="AA357" s="191" t="e">
        <f>ETI!E354/ETI!F354</f>
        <v>#DIV/0!</v>
      </c>
      <c r="AB357" s="192">
        <f>ETI!E354</f>
        <v>0</v>
      </c>
      <c r="AC357" s="191" t="e">
        <f>ETI!G354/ETI!E354</f>
        <v>#DIV/0!</v>
      </c>
      <c r="AD357" s="192">
        <f>ETI!K354 + ETI!L354</f>
        <v>0</v>
      </c>
      <c r="AE357" s="191" t="e">
        <f>(AD357)/ETI!F354</f>
        <v>#DIV/0!</v>
      </c>
      <c r="AI357" s="181">
        <f>ETI!E354</f>
        <v>0</v>
      </c>
      <c r="AJ357" s="86" t="e">
        <f>ETI!H354/ETI!E354</f>
        <v>#DIV/0!</v>
      </c>
    </row>
    <row r="358" spans="2:36">
      <c r="B358" s="238">
        <f>IRAG!$BZ355</f>
        <v>0</v>
      </c>
      <c r="C358" s="212"/>
      <c r="D358" s="85">
        <f>IRAG!E355</f>
        <v>0</v>
      </c>
      <c r="E358" s="238">
        <f>IRAG!$BZ355</f>
        <v>0</v>
      </c>
      <c r="F358" s="213"/>
      <c r="G358" s="191" t="e">
        <f>IRAG!E355/IRAG!D355</f>
        <v>#DIV/0!</v>
      </c>
      <c r="H358" s="238">
        <f>IRAG!$BZ355</f>
        <v>0</v>
      </c>
      <c r="I358" s="167">
        <f>IRAG!Q355</f>
        <v>0</v>
      </c>
      <c r="J358" s="167">
        <f>IRAG!R355</f>
        <v>0</v>
      </c>
      <c r="K358" s="239" t="e">
        <f>IRAG!R355/IRAG!Q355</f>
        <v>#DIV/0!</v>
      </c>
      <c r="Q358" s="238">
        <f>IRAG!$BZ355</f>
        <v>0</v>
      </c>
      <c r="R358" s="167">
        <f>IRAG!G355</f>
        <v>0</v>
      </c>
      <c r="S358" s="167" t="e">
        <f>IRAG!G355/IRAG!F355</f>
        <v>#DIV/0!</v>
      </c>
      <c r="T358" s="167">
        <f>IRAG!K355</f>
        <v>0</v>
      </c>
      <c r="U358" s="214" t="e">
        <f>IRAG!K355/IRAG!F355</f>
        <v>#DIV/0!</v>
      </c>
      <c r="V358" s="167">
        <f>IRAG!H355</f>
        <v>0</v>
      </c>
      <c r="W358" s="167" t="e">
        <f>IRAG!H355/IRAG!F355</f>
        <v>#DIV/0!</v>
      </c>
      <c r="X358" s="192">
        <f>ETI!E355</f>
        <v>0</v>
      </c>
      <c r="Y358" s="192">
        <f>ETI!D355</f>
        <v>0</v>
      </c>
      <c r="Z358" s="214" t="e">
        <f t="shared" si="6"/>
        <v>#DIV/0!</v>
      </c>
      <c r="AA358" s="191" t="e">
        <f>ETI!E355/ETI!F355</f>
        <v>#DIV/0!</v>
      </c>
      <c r="AB358" s="192">
        <f>ETI!E355</f>
        <v>0</v>
      </c>
      <c r="AC358" s="191" t="e">
        <f>ETI!G355/ETI!E355</f>
        <v>#DIV/0!</v>
      </c>
      <c r="AD358" s="192">
        <f>ETI!K355 + ETI!L355</f>
        <v>0</v>
      </c>
      <c r="AE358" s="191" t="e">
        <f>(AD358)/ETI!F355</f>
        <v>#DIV/0!</v>
      </c>
      <c r="AI358" s="181">
        <f>ETI!E355</f>
        <v>0</v>
      </c>
      <c r="AJ358" s="86" t="e">
        <f>ETI!H355/ETI!E355</f>
        <v>#DIV/0!</v>
      </c>
    </row>
    <row r="359" spans="2:36">
      <c r="B359" s="238">
        <f>IRAG!$BZ356</f>
        <v>0</v>
      </c>
      <c r="C359" s="212"/>
      <c r="D359" s="85">
        <f>IRAG!E356</f>
        <v>0</v>
      </c>
      <c r="E359" s="238">
        <f>IRAG!$BZ356</f>
        <v>0</v>
      </c>
      <c r="F359" s="213"/>
      <c r="G359" s="191" t="e">
        <f>IRAG!E356/IRAG!D356</f>
        <v>#DIV/0!</v>
      </c>
      <c r="H359" s="238">
        <f>IRAG!$BZ356</f>
        <v>0</v>
      </c>
      <c r="I359" s="167">
        <f>IRAG!Q356</f>
        <v>0</v>
      </c>
      <c r="J359" s="167">
        <f>IRAG!R356</f>
        <v>0</v>
      </c>
      <c r="K359" s="239" t="e">
        <f>IRAG!R356/IRAG!Q356</f>
        <v>#DIV/0!</v>
      </c>
      <c r="Q359" s="238">
        <f>IRAG!$BZ356</f>
        <v>0</v>
      </c>
      <c r="R359" s="167">
        <f>IRAG!G356</f>
        <v>0</v>
      </c>
      <c r="S359" s="167" t="e">
        <f>IRAG!G356/IRAG!F356</f>
        <v>#DIV/0!</v>
      </c>
      <c r="T359" s="167">
        <f>IRAG!K356</f>
        <v>0</v>
      </c>
      <c r="U359" s="214" t="e">
        <f>IRAG!K356/IRAG!F356</f>
        <v>#DIV/0!</v>
      </c>
      <c r="V359" s="167">
        <f>IRAG!H356</f>
        <v>0</v>
      </c>
      <c r="W359" s="167" t="e">
        <f>IRAG!H356/IRAG!F356</f>
        <v>#DIV/0!</v>
      </c>
      <c r="X359" s="192">
        <f>ETI!E356</f>
        <v>0</v>
      </c>
      <c r="Y359" s="192">
        <f>ETI!D356</f>
        <v>0</v>
      </c>
      <c r="Z359" s="214" t="e">
        <f t="shared" si="6"/>
        <v>#DIV/0!</v>
      </c>
      <c r="AA359" s="191" t="e">
        <f>ETI!E356/ETI!F356</f>
        <v>#DIV/0!</v>
      </c>
      <c r="AB359" s="192">
        <f>ETI!E356</f>
        <v>0</v>
      </c>
      <c r="AC359" s="191" t="e">
        <f>ETI!G356/ETI!E356</f>
        <v>#DIV/0!</v>
      </c>
      <c r="AD359" s="192">
        <f>ETI!K356 + ETI!L356</f>
        <v>0</v>
      </c>
      <c r="AE359" s="191" t="e">
        <f>(AD359)/ETI!F356</f>
        <v>#DIV/0!</v>
      </c>
      <c r="AI359" s="181">
        <f>ETI!E356</f>
        <v>0</v>
      </c>
      <c r="AJ359" s="86" t="e">
        <f>ETI!H356/ETI!E356</f>
        <v>#DIV/0!</v>
      </c>
    </row>
    <row r="360" spans="2:36">
      <c r="B360" s="238">
        <f>IRAG!$BZ357</f>
        <v>0</v>
      </c>
      <c r="C360" s="212"/>
      <c r="D360" s="85">
        <f>IRAG!E357</f>
        <v>0</v>
      </c>
      <c r="E360" s="238">
        <f>IRAG!$BZ357</f>
        <v>0</v>
      </c>
      <c r="F360" s="213"/>
      <c r="G360" s="191" t="e">
        <f>IRAG!E357/IRAG!D357</f>
        <v>#DIV/0!</v>
      </c>
      <c r="H360" s="238">
        <f>IRAG!$BZ357</f>
        <v>0</v>
      </c>
      <c r="I360" s="167">
        <f>IRAG!Q357</f>
        <v>0</v>
      </c>
      <c r="J360" s="167">
        <f>IRAG!R357</f>
        <v>0</v>
      </c>
      <c r="K360" s="239" t="e">
        <f>IRAG!R357/IRAG!Q357</f>
        <v>#DIV/0!</v>
      </c>
      <c r="Q360" s="238">
        <f>IRAG!$BZ357</f>
        <v>0</v>
      </c>
      <c r="R360" s="167">
        <f>IRAG!G357</f>
        <v>0</v>
      </c>
      <c r="S360" s="167" t="e">
        <f>IRAG!G357/IRAG!F357</f>
        <v>#DIV/0!</v>
      </c>
      <c r="T360" s="167">
        <f>IRAG!K357</f>
        <v>0</v>
      </c>
      <c r="U360" s="214" t="e">
        <f>IRAG!K357/IRAG!F357</f>
        <v>#DIV/0!</v>
      </c>
      <c r="V360" s="167">
        <f>IRAG!H357</f>
        <v>0</v>
      </c>
      <c r="W360" s="167" t="e">
        <f>IRAG!H357/IRAG!F357</f>
        <v>#DIV/0!</v>
      </c>
      <c r="X360" s="192">
        <f>ETI!E357</f>
        <v>0</v>
      </c>
      <c r="Y360" s="192">
        <f>ETI!D357</f>
        <v>0</v>
      </c>
      <c r="Z360" s="214" t="e">
        <f t="shared" si="6"/>
        <v>#DIV/0!</v>
      </c>
      <c r="AA360" s="191" t="e">
        <f>ETI!E357/ETI!F357</f>
        <v>#DIV/0!</v>
      </c>
      <c r="AB360" s="192">
        <f>ETI!E357</f>
        <v>0</v>
      </c>
      <c r="AC360" s="191" t="e">
        <f>ETI!G357/ETI!E357</f>
        <v>#DIV/0!</v>
      </c>
      <c r="AD360" s="192">
        <f>ETI!K357 + ETI!L357</f>
        <v>0</v>
      </c>
      <c r="AE360" s="191" t="e">
        <f>(AD360)/ETI!F357</f>
        <v>#DIV/0!</v>
      </c>
      <c r="AI360" s="181">
        <f>ETI!E357</f>
        <v>0</v>
      </c>
      <c r="AJ360" s="86" t="e">
        <f>ETI!H357/ETI!E357</f>
        <v>#DIV/0!</v>
      </c>
    </row>
    <row r="361" spans="2:36">
      <c r="B361" s="238">
        <f>IRAG!$BZ358</f>
        <v>0</v>
      </c>
      <c r="C361" s="212"/>
      <c r="D361" s="85">
        <f>IRAG!E358</f>
        <v>0</v>
      </c>
      <c r="E361" s="238">
        <f>IRAG!$BZ358</f>
        <v>0</v>
      </c>
      <c r="F361" s="213"/>
      <c r="G361" s="191" t="e">
        <f>IRAG!E358/IRAG!D358</f>
        <v>#DIV/0!</v>
      </c>
      <c r="H361" s="238">
        <f>IRAG!$BZ358</f>
        <v>0</v>
      </c>
      <c r="I361" s="167">
        <f>IRAG!Q358</f>
        <v>0</v>
      </c>
      <c r="J361" s="167">
        <f>IRAG!R358</f>
        <v>0</v>
      </c>
      <c r="K361" s="239" t="e">
        <f>IRAG!R358/IRAG!Q358</f>
        <v>#DIV/0!</v>
      </c>
      <c r="Q361" s="238">
        <f>IRAG!$BZ358</f>
        <v>0</v>
      </c>
      <c r="R361" s="167">
        <f>IRAG!G358</f>
        <v>0</v>
      </c>
      <c r="S361" s="167" t="e">
        <f>IRAG!G358/IRAG!F358</f>
        <v>#DIV/0!</v>
      </c>
      <c r="T361" s="167">
        <f>IRAG!K358</f>
        <v>0</v>
      </c>
      <c r="U361" s="214" t="e">
        <f>IRAG!K358/IRAG!F358</f>
        <v>#DIV/0!</v>
      </c>
      <c r="V361" s="167">
        <f>IRAG!H358</f>
        <v>0</v>
      </c>
      <c r="W361" s="167" t="e">
        <f>IRAG!H358/IRAG!F358</f>
        <v>#DIV/0!</v>
      </c>
      <c r="X361" s="192">
        <f>ETI!E358</f>
        <v>0</v>
      </c>
      <c r="Y361" s="192">
        <f>ETI!D358</f>
        <v>0</v>
      </c>
      <c r="Z361" s="214" t="e">
        <f t="shared" si="6"/>
        <v>#DIV/0!</v>
      </c>
      <c r="AA361" s="191" t="e">
        <f>ETI!E358/ETI!F358</f>
        <v>#DIV/0!</v>
      </c>
      <c r="AB361" s="192">
        <f>ETI!E358</f>
        <v>0</v>
      </c>
      <c r="AC361" s="191" t="e">
        <f>ETI!G358/ETI!E358</f>
        <v>#DIV/0!</v>
      </c>
      <c r="AD361" s="192">
        <f>ETI!K358 + ETI!L358</f>
        <v>0</v>
      </c>
      <c r="AE361" s="191" t="e">
        <f>(AD361)/ETI!F358</f>
        <v>#DIV/0!</v>
      </c>
      <c r="AI361" s="181">
        <f>ETI!E358</f>
        <v>0</v>
      </c>
      <c r="AJ361" s="86" t="e">
        <f>ETI!H358/ETI!E358</f>
        <v>#DIV/0!</v>
      </c>
    </row>
    <row r="362" spans="2:36">
      <c r="B362" s="238">
        <f>IRAG!$BZ359</f>
        <v>0</v>
      </c>
      <c r="C362" s="212"/>
      <c r="D362" s="85">
        <f>IRAG!E359</f>
        <v>0</v>
      </c>
      <c r="E362" s="238">
        <f>IRAG!$BZ359</f>
        <v>0</v>
      </c>
      <c r="F362" s="213"/>
      <c r="G362" s="191" t="e">
        <f>IRAG!E359/IRAG!D359</f>
        <v>#DIV/0!</v>
      </c>
      <c r="H362" s="238">
        <f>IRAG!$BZ359</f>
        <v>0</v>
      </c>
      <c r="I362" s="167">
        <f>IRAG!Q359</f>
        <v>0</v>
      </c>
      <c r="J362" s="167">
        <f>IRAG!R359</f>
        <v>0</v>
      </c>
      <c r="K362" s="239" t="e">
        <f>IRAG!R359/IRAG!Q359</f>
        <v>#DIV/0!</v>
      </c>
      <c r="Q362" s="238">
        <f>IRAG!$BZ359</f>
        <v>0</v>
      </c>
      <c r="R362" s="167">
        <f>IRAG!G359</f>
        <v>0</v>
      </c>
      <c r="S362" s="167" t="e">
        <f>IRAG!G359/IRAG!F359</f>
        <v>#DIV/0!</v>
      </c>
      <c r="T362" s="167">
        <f>IRAG!K359</f>
        <v>0</v>
      </c>
      <c r="U362" s="214" t="e">
        <f>IRAG!K359/IRAG!F359</f>
        <v>#DIV/0!</v>
      </c>
      <c r="V362" s="167">
        <f>IRAG!H359</f>
        <v>0</v>
      </c>
      <c r="W362" s="167" t="e">
        <f>IRAG!H359/IRAG!F359</f>
        <v>#DIV/0!</v>
      </c>
      <c r="X362" s="192">
        <f>ETI!E359</f>
        <v>0</v>
      </c>
      <c r="Y362" s="192">
        <f>ETI!D359</f>
        <v>0</v>
      </c>
      <c r="Z362" s="214" t="e">
        <f t="shared" si="6"/>
        <v>#DIV/0!</v>
      </c>
      <c r="AA362" s="191" t="e">
        <f>ETI!E359/ETI!F359</f>
        <v>#DIV/0!</v>
      </c>
      <c r="AB362" s="192">
        <f>ETI!E359</f>
        <v>0</v>
      </c>
      <c r="AC362" s="191" t="e">
        <f>ETI!G359/ETI!E359</f>
        <v>#DIV/0!</v>
      </c>
      <c r="AD362" s="192">
        <f>ETI!K359 + ETI!L359</f>
        <v>0</v>
      </c>
      <c r="AE362" s="191" t="e">
        <f>(AD362)/ETI!F359</f>
        <v>#DIV/0!</v>
      </c>
      <c r="AI362" s="181">
        <f>ETI!E359</f>
        <v>0</v>
      </c>
      <c r="AJ362" s="86" t="e">
        <f>ETI!H359/ETI!E359</f>
        <v>#DIV/0!</v>
      </c>
    </row>
    <row r="363" spans="2:36">
      <c r="B363" s="238">
        <f>IRAG!$BZ360</f>
        <v>0</v>
      </c>
      <c r="C363" s="212"/>
      <c r="D363" s="85">
        <f>IRAG!E360</f>
        <v>0</v>
      </c>
      <c r="E363" s="238">
        <f>IRAG!$BZ360</f>
        <v>0</v>
      </c>
      <c r="F363" s="213"/>
      <c r="G363" s="191" t="e">
        <f>IRAG!E360/IRAG!D360</f>
        <v>#DIV/0!</v>
      </c>
      <c r="H363" s="238">
        <f>IRAG!$BZ360</f>
        <v>0</v>
      </c>
      <c r="I363" s="167">
        <f>IRAG!Q360</f>
        <v>0</v>
      </c>
      <c r="J363" s="167">
        <f>IRAG!R360</f>
        <v>0</v>
      </c>
      <c r="K363" s="239" t="e">
        <f>IRAG!R360/IRAG!Q360</f>
        <v>#DIV/0!</v>
      </c>
      <c r="Q363" s="238">
        <f>IRAG!$BZ360</f>
        <v>0</v>
      </c>
      <c r="R363" s="167">
        <f>IRAG!G360</f>
        <v>0</v>
      </c>
      <c r="S363" s="167" t="e">
        <f>IRAG!G360/IRAG!F360</f>
        <v>#DIV/0!</v>
      </c>
      <c r="T363" s="167">
        <f>IRAG!K360</f>
        <v>0</v>
      </c>
      <c r="U363" s="214" t="e">
        <f>IRAG!K360/IRAG!F360</f>
        <v>#DIV/0!</v>
      </c>
      <c r="V363" s="167">
        <f>IRAG!H360</f>
        <v>0</v>
      </c>
      <c r="W363" s="167" t="e">
        <f>IRAG!H360/IRAG!F360</f>
        <v>#DIV/0!</v>
      </c>
      <c r="X363" s="192">
        <f>ETI!E360</f>
        <v>0</v>
      </c>
      <c r="Y363" s="192">
        <f>ETI!D360</f>
        <v>0</v>
      </c>
      <c r="Z363" s="214" t="e">
        <f t="shared" si="6"/>
        <v>#DIV/0!</v>
      </c>
      <c r="AA363" s="191" t="e">
        <f>ETI!E360/ETI!F360</f>
        <v>#DIV/0!</v>
      </c>
      <c r="AB363" s="192">
        <f>ETI!E360</f>
        <v>0</v>
      </c>
      <c r="AC363" s="191" t="e">
        <f>ETI!G360/ETI!E360</f>
        <v>#DIV/0!</v>
      </c>
      <c r="AD363" s="192">
        <f>ETI!K360 + ETI!L360</f>
        <v>0</v>
      </c>
      <c r="AE363" s="191" t="e">
        <f>(AD363)/ETI!F360</f>
        <v>#DIV/0!</v>
      </c>
      <c r="AI363" s="181">
        <f>ETI!E360</f>
        <v>0</v>
      </c>
      <c r="AJ363" s="86" t="e">
        <f>ETI!H360/ETI!E360</f>
        <v>#DIV/0!</v>
      </c>
    </row>
    <row r="364" spans="2:36">
      <c r="B364" s="238">
        <f>IRAG!$BZ361</f>
        <v>0</v>
      </c>
      <c r="C364" s="212"/>
      <c r="D364" s="85">
        <f>IRAG!E361</f>
        <v>0</v>
      </c>
      <c r="E364" s="238">
        <f>IRAG!$BZ361</f>
        <v>0</v>
      </c>
      <c r="F364" s="213"/>
      <c r="G364" s="191" t="e">
        <f>IRAG!E361/IRAG!D361</f>
        <v>#DIV/0!</v>
      </c>
      <c r="H364" s="238">
        <f>IRAG!$BZ361</f>
        <v>0</v>
      </c>
      <c r="I364" s="167">
        <f>IRAG!Q361</f>
        <v>0</v>
      </c>
      <c r="J364" s="167">
        <f>IRAG!R361</f>
        <v>0</v>
      </c>
      <c r="K364" s="239" t="e">
        <f>IRAG!R361/IRAG!Q361</f>
        <v>#DIV/0!</v>
      </c>
      <c r="Q364" s="238">
        <f>IRAG!$BZ361</f>
        <v>0</v>
      </c>
      <c r="R364" s="167">
        <f>IRAG!G361</f>
        <v>0</v>
      </c>
      <c r="S364" s="167" t="e">
        <f>IRAG!G361/IRAG!F361</f>
        <v>#DIV/0!</v>
      </c>
      <c r="T364" s="167">
        <f>IRAG!K361</f>
        <v>0</v>
      </c>
      <c r="U364" s="214" t="e">
        <f>IRAG!K361/IRAG!F361</f>
        <v>#DIV/0!</v>
      </c>
      <c r="V364" s="167">
        <f>IRAG!H361</f>
        <v>0</v>
      </c>
      <c r="W364" s="167" t="e">
        <f>IRAG!H361/IRAG!F361</f>
        <v>#DIV/0!</v>
      </c>
      <c r="X364" s="192">
        <f>ETI!E361</f>
        <v>0</v>
      </c>
      <c r="Y364" s="192">
        <f>ETI!D361</f>
        <v>0</v>
      </c>
      <c r="Z364" s="214" t="e">
        <f t="shared" si="6"/>
        <v>#DIV/0!</v>
      </c>
      <c r="AA364" s="191" t="e">
        <f>ETI!E361/ETI!F361</f>
        <v>#DIV/0!</v>
      </c>
      <c r="AB364" s="192">
        <f>ETI!E361</f>
        <v>0</v>
      </c>
      <c r="AC364" s="191" t="e">
        <f>ETI!G361/ETI!E361</f>
        <v>#DIV/0!</v>
      </c>
      <c r="AD364" s="192">
        <f>ETI!K361 + ETI!L361</f>
        <v>0</v>
      </c>
      <c r="AE364" s="191" t="e">
        <f>(AD364)/ETI!F361</f>
        <v>#DIV/0!</v>
      </c>
      <c r="AI364" s="181">
        <f>ETI!E361</f>
        <v>0</v>
      </c>
      <c r="AJ364" s="86" t="e">
        <f>ETI!H361/ETI!E361</f>
        <v>#DIV/0!</v>
      </c>
    </row>
    <row r="365" spans="2:36">
      <c r="B365" s="238">
        <f>IRAG!$BZ362</f>
        <v>0</v>
      </c>
      <c r="C365" s="212"/>
      <c r="D365" s="85">
        <f>IRAG!E362</f>
        <v>0</v>
      </c>
      <c r="E365" s="238">
        <f>IRAG!$BZ362</f>
        <v>0</v>
      </c>
      <c r="F365" s="213"/>
      <c r="G365" s="191" t="e">
        <f>IRAG!E362/IRAG!D362</f>
        <v>#DIV/0!</v>
      </c>
      <c r="H365" s="238">
        <f>IRAG!$BZ362</f>
        <v>0</v>
      </c>
      <c r="I365" s="167">
        <f>IRAG!Q362</f>
        <v>0</v>
      </c>
      <c r="J365" s="167">
        <f>IRAG!R362</f>
        <v>0</v>
      </c>
      <c r="K365" s="239" t="e">
        <f>IRAG!R362/IRAG!Q362</f>
        <v>#DIV/0!</v>
      </c>
      <c r="Q365" s="238">
        <f>IRAG!$BZ362</f>
        <v>0</v>
      </c>
      <c r="R365" s="167">
        <f>IRAG!G362</f>
        <v>0</v>
      </c>
      <c r="S365" s="167" t="e">
        <f>IRAG!G362/IRAG!F362</f>
        <v>#DIV/0!</v>
      </c>
      <c r="T365" s="167">
        <f>IRAG!K362</f>
        <v>0</v>
      </c>
      <c r="U365" s="214" t="e">
        <f>IRAG!K362/IRAG!F362</f>
        <v>#DIV/0!</v>
      </c>
      <c r="V365" s="167">
        <f>IRAG!H362</f>
        <v>0</v>
      </c>
      <c r="W365" s="167" t="e">
        <f>IRAG!H362/IRAG!F362</f>
        <v>#DIV/0!</v>
      </c>
      <c r="X365" s="192">
        <f>ETI!E362</f>
        <v>0</v>
      </c>
      <c r="Y365" s="192">
        <f>ETI!D362</f>
        <v>0</v>
      </c>
      <c r="Z365" s="214" t="e">
        <f t="shared" si="6"/>
        <v>#DIV/0!</v>
      </c>
      <c r="AA365" s="191" t="e">
        <f>ETI!E362/ETI!F362</f>
        <v>#DIV/0!</v>
      </c>
      <c r="AB365" s="192">
        <f>ETI!E362</f>
        <v>0</v>
      </c>
      <c r="AC365" s="191" t="e">
        <f>ETI!G362/ETI!E362</f>
        <v>#DIV/0!</v>
      </c>
      <c r="AD365" s="192">
        <f>ETI!K362 + ETI!L362</f>
        <v>0</v>
      </c>
      <c r="AE365" s="191" t="e">
        <f>(AD365)/ETI!F362</f>
        <v>#DIV/0!</v>
      </c>
      <c r="AI365" s="181">
        <f>ETI!E362</f>
        <v>0</v>
      </c>
      <c r="AJ365" s="86" t="e">
        <f>ETI!H362/ETI!E362</f>
        <v>#DIV/0!</v>
      </c>
    </row>
    <row r="366" spans="2:36">
      <c r="B366" s="238">
        <f>IRAG!$BZ363</f>
        <v>0</v>
      </c>
      <c r="C366" s="212"/>
      <c r="D366" s="85">
        <f>IRAG!E363</f>
        <v>0</v>
      </c>
      <c r="E366" s="238">
        <f>IRAG!$BZ363</f>
        <v>0</v>
      </c>
      <c r="F366" s="213"/>
      <c r="G366" s="191" t="e">
        <f>IRAG!E363/IRAG!D363</f>
        <v>#DIV/0!</v>
      </c>
      <c r="H366" s="238">
        <f>IRAG!$BZ363</f>
        <v>0</v>
      </c>
      <c r="I366" s="167">
        <f>IRAG!Q363</f>
        <v>0</v>
      </c>
      <c r="J366" s="167">
        <f>IRAG!R363</f>
        <v>0</v>
      </c>
      <c r="K366" s="239" t="e">
        <f>IRAG!R363/IRAG!Q363</f>
        <v>#DIV/0!</v>
      </c>
      <c r="Q366" s="238">
        <f>IRAG!$BZ363</f>
        <v>0</v>
      </c>
      <c r="R366" s="167">
        <f>IRAG!G363</f>
        <v>0</v>
      </c>
      <c r="S366" s="167" t="e">
        <f>IRAG!G363/IRAG!F363</f>
        <v>#DIV/0!</v>
      </c>
      <c r="T366" s="167">
        <f>IRAG!K363</f>
        <v>0</v>
      </c>
      <c r="U366" s="214" t="e">
        <f>IRAG!K363/IRAG!F363</f>
        <v>#DIV/0!</v>
      </c>
      <c r="V366" s="167">
        <f>IRAG!H363</f>
        <v>0</v>
      </c>
      <c r="W366" s="167" t="e">
        <f>IRAG!H363/IRAG!F363</f>
        <v>#DIV/0!</v>
      </c>
      <c r="X366" s="192">
        <f>ETI!E363</f>
        <v>0</v>
      </c>
      <c r="Y366" s="192">
        <f>ETI!D363</f>
        <v>0</v>
      </c>
      <c r="Z366" s="214" t="e">
        <f t="shared" si="6"/>
        <v>#DIV/0!</v>
      </c>
      <c r="AA366" s="191" t="e">
        <f>ETI!E363/ETI!F363</f>
        <v>#DIV/0!</v>
      </c>
      <c r="AB366" s="192">
        <f>ETI!E363</f>
        <v>0</v>
      </c>
      <c r="AC366" s="191" t="e">
        <f>ETI!G363/ETI!E363</f>
        <v>#DIV/0!</v>
      </c>
      <c r="AD366" s="192">
        <f>ETI!K363 + ETI!L363</f>
        <v>0</v>
      </c>
      <c r="AE366" s="191" t="e">
        <f>(AD366)/ETI!F363</f>
        <v>#DIV/0!</v>
      </c>
      <c r="AI366" s="181">
        <f>ETI!E363</f>
        <v>0</v>
      </c>
      <c r="AJ366" s="86" t="e">
        <f>ETI!H363/ETI!E363</f>
        <v>#DIV/0!</v>
      </c>
    </row>
    <row r="367" spans="2:36">
      <c r="B367" s="238">
        <f>IRAG!$BZ364</f>
        <v>0</v>
      </c>
      <c r="C367" s="212"/>
      <c r="D367" s="85">
        <f>IRAG!E364</f>
        <v>0</v>
      </c>
      <c r="E367" s="238">
        <f>IRAG!$BZ364</f>
        <v>0</v>
      </c>
      <c r="F367" s="213"/>
      <c r="G367" s="191" t="e">
        <f>IRAG!E364/IRAG!D364</f>
        <v>#DIV/0!</v>
      </c>
      <c r="H367" s="238">
        <f>IRAG!$BZ364</f>
        <v>0</v>
      </c>
      <c r="I367" s="167">
        <f>IRAG!Q364</f>
        <v>0</v>
      </c>
      <c r="J367" s="167">
        <f>IRAG!R364</f>
        <v>0</v>
      </c>
      <c r="K367" s="239" t="e">
        <f>IRAG!R364/IRAG!Q364</f>
        <v>#DIV/0!</v>
      </c>
      <c r="Q367" s="238">
        <f>IRAG!$BZ364</f>
        <v>0</v>
      </c>
      <c r="R367" s="167">
        <f>IRAG!G364</f>
        <v>0</v>
      </c>
      <c r="S367" s="167" t="e">
        <f>IRAG!G364/IRAG!F364</f>
        <v>#DIV/0!</v>
      </c>
      <c r="T367" s="167">
        <f>IRAG!K364</f>
        <v>0</v>
      </c>
      <c r="U367" s="214" t="e">
        <f>IRAG!K364/IRAG!F364</f>
        <v>#DIV/0!</v>
      </c>
      <c r="V367" s="167">
        <f>IRAG!H364</f>
        <v>0</v>
      </c>
      <c r="W367" s="167" t="e">
        <f>IRAG!H364/IRAG!F364</f>
        <v>#DIV/0!</v>
      </c>
      <c r="X367" s="192">
        <f>ETI!E364</f>
        <v>0</v>
      </c>
      <c r="Y367" s="192">
        <f>ETI!D364</f>
        <v>0</v>
      </c>
      <c r="Z367" s="214" t="e">
        <f t="shared" si="6"/>
        <v>#DIV/0!</v>
      </c>
      <c r="AA367" s="191" t="e">
        <f>ETI!E364/ETI!F364</f>
        <v>#DIV/0!</v>
      </c>
      <c r="AB367" s="192">
        <f>ETI!E364</f>
        <v>0</v>
      </c>
      <c r="AC367" s="191" t="e">
        <f>ETI!G364/ETI!E364</f>
        <v>#DIV/0!</v>
      </c>
      <c r="AD367" s="192">
        <f>ETI!K364 + ETI!L364</f>
        <v>0</v>
      </c>
      <c r="AE367" s="191" t="e">
        <f>(AD367)/ETI!F364</f>
        <v>#DIV/0!</v>
      </c>
      <c r="AI367" s="181">
        <f>ETI!E364</f>
        <v>0</v>
      </c>
      <c r="AJ367" s="86" t="e">
        <f>ETI!H364/ETI!E364</f>
        <v>#DIV/0!</v>
      </c>
    </row>
    <row r="368" spans="2:36">
      <c r="B368" s="238">
        <f>IRAG!$BZ365</f>
        <v>0</v>
      </c>
      <c r="C368" s="212"/>
      <c r="D368" s="85">
        <f>IRAG!E365</f>
        <v>0</v>
      </c>
      <c r="E368" s="238">
        <f>IRAG!$BZ365</f>
        <v>0</v>
      </c>
      <c r="F368" s="213"/>
      <c r="G368" s="191" t="e">
        <f>IRAG!E365/IRAG!D365</f>
        <v>#DIV/0!</v>
      </c>
      <c r="H368" s="238">
        <f>IRAG!$BZ365</f>
        <v>0</v>
      </c>
      <c r="I368" s="167">
        <f>IRAG!Q365</f>
        <v>0</v>
      </c>
      <c r="J368" s="167">
        <f>IRAG!R365</f>
        <v>0</v>
      </c>
      <c r="K368" s="239" t="e">
        <f>IRAG!R365/IRAG!Q365</f>
        <v>#DIV/0!</v>
      </c>
      <c r="Q368" s="238">
        <f>IRAG!$BZ365</f>
        <v>0</v>
      </c>
      <c r="R368" s="167">
        <f>IRAG!G365</f>
        <v>0</v>
      </c>
      <c r="S368" s="167" t="e">
        <f>IRAG!G365/IRAG!F365</f>
        <v>#DIV/0!</v>
      </c>
      <c r="T368" s="167">
        <f>IRAG!K365</f>
        <v>0</v>
      </c>
      <c r="U368" s="214" t="e">
        <f>IRAG!K365/IRAG!F365</f>
        <v>#DIV/0!</v>
      </c>
      <c r="V368" s="167">
        <f>IRAG!H365</f>
        <v>0</v>
      </c>
      <c r="W368" s="167" t="e">
        <f>IRAG!H365/IRAG!F365</f>
        <v>#DIV/0!</v>
      </c>
      <c r="X368" s="192">
        <f>ETI!E365</f>
        <v>0</v>
      </c>
      <c r="Y368" s="192">
        <f>ETI!D365</f>
        <v>0</v>
      </c>
      <c r="Z368" s="214" t="e">
        <f t="shared" si="6"/>
        <v>#DIV/0!</v>
      </c>
      <c r="AA368" s="191" t="e">
        <f>ETI!E365/ETI!F365</f>
        <v>#DIV/0!</v>
      </c>
      <c r="AB368" s="192">
        <f>ETI!E365</f>
        <v>0</v>
      </c>
      <c r="AC368" s="191" t="e">
        <f>ETI!G365/ETI!E365</f>
        <v>#DIV/0!</v>
      </c>
      <c r="AD368" s="192">
        <f>ETI!K365 + ETI!L365</f>
        <v>0</v>
      </c>
      <c r="AE368" s="191" t="e">
        <f>(AD368)/ETI!F365</f>
        <v>#DIV/0!</v>
      </c>
      <c r="AI368" s="181">
        <f>ETI!E365</f>
        <v>0</v>
      </c>
      <c r="AJ368" s="86" t="e">
        <f>ETI!H365/ETI!E365</f>
        <v>#DIV/0!</v>
      </c>
    </row>
    <row r="369" spans="1:36">
      <c r="B369" s="238">
        <f>IRAG!$BZ366</f>
        <v>0</v>
      </c>
      <c r="C369" s="212"/>
      <c r="D369" s="85">
        <f>IRAG!E366</f>
        <v>0</v>
      </c>
      <c r="E369" s="238">
        <f>IRAG!$BZ366</f>
        <v>0</v>
      </c>
      <c r="F369" s="213"/>
      <c r="G369" s="191" t="e">
        <f>IRAG!E366/IRAG!D366</f>
        <v>#DIV/0!</v>
      </c>
      <c r="H369" s="238">
        <f>IRAG!$BZ366</f>
        <v>0</v>
      </c>
      <c r="I369" s="167">
        <f>IRAG!Q366</f>
        <v>0</v>
      </c>
      <c r="J369" s="167">
        <f>IRAG!R366</f>
        <v>0</v>
      </c>
      <c r="K369" s="239" t="e">
        <f>IRAG!R366/IRAG!Q366</f>
        <v>#DIV/0!</v>
      </c>
      <c r="Q369" s="238">
        <f>IRAG!$BZ366</f>
        <v>0</v>
      </c>
      <c r="R369" s="167">
        <f>IRAG!G366</f>
        <v>0</v>
      </c>
      <c r="S369" s="167" t="e">
        <f>IRAG!G366/IRAG!F366</f>
        <v>#DIV/0!</v>
      </c>
      <c r="T369" s="167">
        <f>IRAG!K366</f>
        <v>0</v>
      </c>
      <c r="U369" s="214" t="e">
        <f>IRAG!K366/IRAG!F366</f>
        <v>#DIV/0!</v>
      </c>
      <c r="V369" s="167">
        <f>IRAG!H366</f>
        <v>0</v>
      </c>
      <c r="W369" s="167" t="e">
        <f>IRAG!H366/IRAG!F366</f>
        <v>#DIV/0!</v>
      </c>
      <c r="X369" s="192">
        <f>ETI!E366</f>
        <v>0</v>
      </c>
      <c r="Y369" s="192">
        <f>ETI!D366</f>
        <v>0</v>
      </c>
      <c r="Z369" s="214" t="e">
        <f t="shared" si="6"/>
        <v>#DIV/0!</v>
      </c>
      <c r="AA369" s="191" t="e">
        <f>ETI!E366/ETI!F366</f>
        <v>#DIV/0!</v>
      </c>
      <c r="AB369" s="192">
        <f>ETI!E366</f>
        <v>0</v>
      </c>
      <c r="AC369" s="191" t="e">
        <f>ETI!G366/ETI!E366</f>
        <v>#DIV/0!</v>
      </c>
      <c r="AD369" s="192">
        <f>ETI!K366 + ETI!L366</f>
        <v>0</v>
      </c>
      <c r="AE369" s="191" t="e">
        <f>(AD369)/ETI!F366</f>
        <v>#DIV/0!</v>
      </c>
      <c r="AI369" s="181">
        <f>ETI!E366</f>
        <v>0</v>
      </c>
      <c r="AJ369" s="86" t="e">
        <f>ETI!H366/ETI!E366</f>
        <v>#DIV/0!</v>
      </c>
    </row>
    <row r="370" spans="1:36">
      <c r="B370" s="238">
        <f>IRAG!$BZ367</f>
        <v>0</v>
      </c>
      <c r="C370" s="212"/>
      <c r="D370" s="85">
        <f>IRAG!E367</f>
        <v>0</v>
      </c>
      <c r="E370" s="238">
        <f>IRAG!$BZ367</f>
        <v>0</v>
      </c>
      <c r="F370" s="213"/>
      <c r="G370" s="191" t="e">
        <f>IRAG!E367/IRAG!D367</f>
        <v>#DIV/0!</v>
      </c>
      <c r="H370" s="238">
        <f>IRAG!$BZ367</f>
        <v>0</v>
      </c>
      <c r="I370" s="167">
        <f>IRAG!Q367</f>
        <v>0</v>
      </c>
      <c r="J370" s="167">
        <f>IRAG!R367</f>
        <v>0</v>
      </c>
      <c r="K370" s="239" t="e">
        <f>IRAG!R367/IRAG!Q367</f>
        <v>#DIV/0!</v>
      </c>
      <c r="Q370" s="238">
        <f>IRAG!$BZ367</f>
        <v>0</v>
      </c>
      <c r="R370" s="167">
        <f>IRAG!G367</f>
        <v>0</v>
      </c>
      <c r="S370" s="167" t="e">
        <f>IRAG!G367/IRAG!F367</f>
        <v>#DIV/0!</v>
      </c>
      <c r="T370" s="167">
        <f>IRAG!K367</f>
        <v>0</v>
      </c>
      <c r="U370" s="214" t="e">
        <f>IRAG!K367/IRAG!F367</f>
        <v>#DIV/0!</v>
      </c>
      <c r="V370" s="167">
        <f>IRAG!H367</f>
        <v>0</v>
      </c>
      <c r="W370" s="167" t="e">
        <f>IRAG!H367/IRAG!F367</f>
        <v>#DIV/0!</v>
      </c>
      <c r="X370" s="192">
        <f>ETI!E367</f>
        <v>0</v>
      </c>
      <c r="Y370" s="192">
        <f>ETI!D367</f>
        <v>0</v>
      </c>
      <c r="Z370" s="214" t="e">
        <f t="shared" si="6"/>
        <v>#DIV/0!</v>
      </c>
      <c r="AA370" s="191" t="e">
        <f>ETI!E367/ETI!F367</f>
        <v>#DIV/0!</v>
      </c>
      <c r="AB370" s="192">
        <f>ETI!E367</f>
        <v>0</v>
      </c>
      <c r="AC370" s="191" t="e">
        <f>ETI!G367/ETI!E367</f>
        <v>#DIV/0!</v>
      </c>
      <c r="AD370" s="192">
        <f>ETI!K367 + ETI!L367</f>
        <v>0</v>
      </c>
      <c r="AE370" s="191" t="e">
        <f>(AD370)/ETI!F367</f>
        <v>#DIV/0!</v>
      </c>
      <c r="AI370" s="181">
        <f>ETI!E367</f>
        <v>0</v>
      </c>
      <c r="AJ370" s="86" t="e">
        <f>ETI!H367/ETI!E367</f>
        <v>#DIV/0!</v>
      </c>
    </row>
    <row r="371" spans="1:36">
      <c r="B371" s="238">
        <f>IRAG!$BZ368</f>
        <v>0</v>
      </c>
      <c r="C371" s="212"/>
      <c r="D371" s="85">
        <f>IRAG!E368</f>
        <v>0</v>
      </c>
      <c r="E371" s="238">
        <f>IRAG!$BZ368</f>
        <v>0</v>
      </c>
      <c r="F371" s="213"/>
      <c r="G371" s="191" t="e">
        <f>IRAG!E368/IRAG!D368</f>
        <v>#DIV/0!</v>
      </c>
      <c r="H371" s="238">
        <f>IRAG!$BZ368</f>
        <v>0</v>
      </c>
      <c r="I371" s="167">
        <f>IRAG!Q368</f>
        <v>0</v>
      </c>
      <c r="J371" s="167">
        <f>IRAG!R368</f>
        <v>0</v>
      </c>
      <c r="K371" s="239" t="e">
        <f>IRAG!R368/IRAG!Q368</f>
        <v>#DIV/0!</v>
      </c>
      <c r="Q371" s="238">
        <f>IRAG!$BZ368</f>
        <v>0</v>
      </c>
      <c r="R371" s="167">
        <f>IRAG!G368</f>
        <v>0</v>
      </c>
      <c r="S371" s="167" t="e">
        <f>IRAG!G368/IRAG!F368</f>
        <v>#DIV/0!</v>
      </c>
      <c r="T371" s="167">
        <f>IRAG!K368</f>
        <v>0</v>
      </c>
      <c r="U371" s="214" t="e">
        <f>IRAG!K368/IRAG!F368</f>
        <v>#DIV/0!</v>
      </c>
      <c r="V371" s="167">
        <f>IRAG!H368</f>
        <v>0</v>
      </c>
      <c r="W371" s="167" t="e">
        <f>IRAG!H368/IRAG!F368</f>
        <v>#DIV/0!</v>
      </c>
      <c r="X371" s="192">
        <f>ETI!E368</f>
        <v>0</v>
      </c>
      <c r="Y371" s="192">
        <f>ETI!D368</f>
        <v>0</v>
      </c>
      <c r="Z371" s="214" t="e">
        <f t="shared" si="6"/>
        <v>#DIV/0!</v>
      </c>
      <c r="AA371" s="191" t="e">
        <f>ETI!E368/ETI!F368</f>
        <v>#DIV/0!</v>
      </c>
      <c r="AB371" s="192">
        <f>ETI!E368</f>
        <v>0</v>
      </c>
      <c r="AC371" s="191" t="e">
        <f>ETI!G368/ETI!E368</f>
        <v>#DIV/0!</v>
      </c>
      <c r="AD371" s="192">
        <f>ETI!K368 + ETI!L368</f>
        <v>0</v>
      </c>
      <c r="AE371" s="191" t="e">
        <f>(AD371)/ETI!F368</f>
        <v>#DIV/0!</v>
      </c>
      <c r="AI371" s="181">
        <f>ETI!E368</f>
        <v>0</v>
      </c>
      <c r="AJ371" s="86" t="e">
        <f>ETI!H368/ETI!E368</f>
        <v>#DIV/0!</v>
      </c>
    </row>
    <row r="372" spans="1:36">
      <c r="B372" s="238">
        <f>IRAG!$BZ369</f>
        <v>0</v>
      </c>
      <c r="C372" s="212"/>
      <c r="D372" s="85">
        <f>IRAG!E369</f>
        <v>0</v>
      </c>
      <c r="E372" s="238">
        <f>IRAG!$BZ369</f>
        <v>0</v>
      </c>
      <c r="F372" s="213"/>
      <c r="G372" s="191" t="e">
        <f>IRAG!E369/IRAG!D369</f>
        <v>#DIV/0!</v>
      </c>
      <c r="H372" s="238">
        <f>IRAG!$BZ369</f>
        <v>0</v>
      </c>
      <c r="I372" s="167">
        <f>IRAG!Q369</f>
        <v>0</v>
      </c>
      <c r="J372" s="167">
        <f>IRAG!R369</f>
        <v>0</v>
      </c>
      <c r="K372" s="239" t="e">
        <f>IRAG!R369/IRAG!Q369</f>
        <v>#DIV/0!</v>
      </c>
      <c r="Q372" s="238">
        <f>IRAG!$BZ369</f>
        <v>0</v>
      </c>
      <c r="R372" s="167">
        <f>IRAG!G369</f>
        <v>0</v>
      </c>
      <c r="S372" s="167" t="e">
        <f>IRAG!G369/IRAG!F369</f>
        <v>#DIV/0!</v>
      </c>
      <c r="T372" s="167">
        <f>IRAG!K369</f>
        <v>0</v>
      </c>
      <c r="U372" s="214" t="e">
        <f>IRAG!K369/IRAG!F369</f>
        <v>#DIV/0!</v>
      </c>
      <c r="V372" s="167">
        <f>IRAG!H369</f>
        <v>0</v>
      </c>
      <c r="W372" s="167" t="e">
        <f>IRAG!H369/IRAG!F369</f>
        <v>#DIV/0!</v>
      </c>
      <c r="X372" s="192">
        <f>ETI!E369</f>
        <v>0</v>
      </c>
      <c r="Y372" s="192">
        <f>ETI!D369</f>
        <v>0</v>
      </c>
      <c r="Z372" s="214" t="e">
        <f t="shared" si="6"/>
        <v>#DIV/0!</v>
      </c>
      <c r="AA372" s="191" t="e">
        <f>ETI!E369/ETI!F369</f>
        <v>#DIV/0!</v>
      </c>
      <c r="AB372" s="192">
        <f>ETI!E369</f>
        <v>0</v>
      </c>
      <c r="AC372" s="191" t="e">
        <f>ETI!G369/ETI!E369</f>
        <v>#DIV/0!</v>
      </c>
      <c r="AD372" s="192">
        <f>ETI!K369 + ETI!L369</f>
        <v>0</v>
      </c>
      <c r="AE372" s="191" t="e">
        <f>(AD372)/ETI!F369</f>
        <v>#DIV/0!</v>
      </c>
      <c r="AI372" s="181">
        <f>ETI!E369</f>
        <v>0</v>
      </c>
      <c r="AJ372" s="86" t="e">
        <f>ETI!H369/ETI!E369</f>
        <v>#DIV/0!</v>
      </c>
    </row>
    <row r="373" spans="1:36">
      <c r="B373" s="238">
        <f>IRAG!$BZ370</f>
        <v>0</v>
      </c>
      <c r="C373" s="212"/>
      <c r="D373" s="85">
        <f>IRAG!E370</f>
        <v>0</v>
      </c>
      <c r="E373" s="238">
        <f>IRAG!$BZ370</f>
        <v>0</v>
      </c>
      <c r="F373" s="213"/>
      <c r="G373" s="191" t="e">
        <f>IRAG!E370/IRAG!D370</f>
        <v>#DIV/0!</v>
      </c>
      <c r="H373" s="238">
        <f>IRAG!$BZ370</f>
        <v>0</v>
      </c>
      <c r="I373" s="167">
        <f>IRAG!Q370</f>
        <v>0</v>
      </c>
      <c r="J373" s="167">
        <f>IRAG!R370</f>
        <v>0</v>
      </c>
      <c r="K373" s="239" t="e">
        <f>IRAG!R370/IRAG!Q370</f>
        <v>#DIV/0!</v>
      </c>
      <c r="Q373" s="238">
        <f>IRAG!$BZ370</f>
        <v>0</v>
      </c>
      <c r="R373" s="167">
        <f>IRAG!G370</f>
        <v>0</v>
      </c>
      <c r="S373" s="167" t="e">
        <f>IRAG!G370/IRAG!F370</f>
        <v>#DIV/0!</v>
      </c>
      <c r="T373" s="167">
        <f>IRAG!K370</f>
        <v>0</v>
      </c>
      <c r="U373" s="214" t="e">
        <f>IRAG!K370/IRAG!F370</f>
        <v>#DIV/0!</v>
      </c>
      <c r="V373" s="167">
        <f>IRAG!H370</f>
        <v>0</v>
      </c>
      <c r="W373" s="167" t="e">
        <f>IRAG!H370/IRAG!F370</f>
        <v>#DIV/0!</v>
      </c>
      <c r="X373" s="192">
        <f>ETI!E370</f>
        <v>0</v>
      </c>
      <c r="Y373" s="192">
        <f>ETI!D370</f>
        <v>0</v>
      </c>
      <c r="Z373" s="214" t="e">
        <f t="shared" si="6"/>
        <v>#DIV/0!</v>
      </c>
      <c r="AA373" s="191" t="e">
        <f>ETI!E370/ETI!F370</f>
        <v>#DIV/0!</v>
      </c>
      <c r="AB373" s="192">
        <f>ETI!E370</f>
        <v>0</v>
      </c>
      <c r="AC373" s="191" t="e">
        <f>ETI!G370/ETI!E370</f>
        <v>#DIV/0!</v>
      </c>
      <c r="AD373" s="192">
        <f>ETI!K370 + ETI!L370</f>
        <v>0</v>
      </c>
      <c r="AE373" s="191" t="e">
        <f>(AD373)/ETI!F370</f>
        <v>#DIV/0!</v>
      </c>
      <c r="AI373" s="181">
        <f>ETI!E370</f>
        <v>0</v>
      </c>
      <c r="AJ373" s="86" t="e">
        <f>ETI!H370/ETI!E370</f>
        <v>#DIV/0!</v>
      </c>
    </row>
    <row r="374" spans="1:36">
      <c r="B374" s="238">
        <f>IRAG!$BZ371</f>
        <v>0</v>
      </c>
      <c r="C374" s="212"/>
      <c r="D374" s="85">
        <f>IRAG!E371</f>
        <v>0</v>
      </c>
      <c r="E374" s="238">
        <f>IRAG!$BZ371</f>
        <v>0</v>
      </c>
      <c r="F374" s="213"/>
      <c r="G374" s="191" t="e">
        <f>IRAG!E371/IRAG!D371</f>
        <v>#DIV/0!</v>
      </c>
      <c r="H374" s="238">
        <f>IRAG!$BZ371</f>
        <v>0</v>
      </c>
      <c r="I374" s="167">
        <f>IRAG!Q371</f>
        <v>0</v>
      </c>
      <c r="J374" s="167">
        <f>IRAG!R371</f>
        <v>0</v>
      </c>
      <c r="K374" s="239" t="e">
        <f>IRAG!R371/IRAG!Q371</f>
        <v>#DIV/0!</v>
      </c>
      <c r="Q374" s="238">
        <f>IRAG!$BZ371</f>
        <v>0</v>
      </c>
      <c r="R374" s="167">
        <f>IRAG!G371</f>
        <v>0</v>
      </c>
      <c r="S374" s="167" t="e">
        <f>IRAG!G371/IRAG!F371</f>
        <v>#DIV/0!</v>
      </c>
      <c r="T374" s="167">
        <f>IRAG!K371</f>
        <v>0</v>
      </c>
      <c r="U374" s="214" t="e">
        <f>IRAG!K371/IRAG!F371</f>
        <v>#DIV/0!</v>
      </c>
      <c r="V374" s="167">
        <f>IRAG!H371</f>
        <v>0</v>
      </c>
      <c r="W374" s="167" t="e">
        <f>IRAG!H371/IRAG!F371</f>
        <v>#DIV/0!</v>
      </c>
      <c r="X374" s="192">
        <f>ETI!E371</f>
        <v>0</v>
      </c>
      <c r="Y374" s="192">
        <f>ETI!D371</f>
        <v>0</v>
      </c>
      <c r="Z374" s="214" t="e">
        <f t="shared" si="6"/>
        <v>#DIV/0!</v>
      </c>
      <c r="AA374" s="191" t="e">
        <f>ETI!E371/ETI!F371</f>
        <v>#DIV/0!</v>
      </c>
      <c r="AB374" s="192">
        <f>ETI!E371</f>
        <v>0</v>
      </c>
      <c r="AC374" s="191" t="e">
        <f>ETI!G371/ETI!E371</f>
        <v>#DIV/0!</v>
      </c>
      <c r="AD374" s="192">
        <f>ETI!K371 + ETI!L371</f>
        <v>0</v>
      </c>
      <c r="AE374" s="191" t="e">
        <f>(AD374)/ETI!F371</f>
        <v>#DIV/0!</v>
      </c>
      <c r="AI374" s="181">
        <f>ETI!E371</f>
        <v>0</v>
      </c>
      <c r="AJ374" s="86" t="e">
        <f>ETI!H371/ETI!E371</f>
        <v>#DIV/0!</v>
      </c>
    </row>
    <row r="375" spans="1:36">
      <c r="A375" s="85">
        <f>IRAG!$BY372</f>
        <v>0</v>
      </c>
      <c r="B375" s="238">
        <f>IRAG!$BZ372</f>
        <v>0</v>
      </c>
      <c r="C375" s="212"/>
      <c r="D375" s="85">
        <f>IRAG!E372</f>
        <v>0</v>
      </c>
      <c r="E375" s="238">
        <f>IRAG!$BZ372</f>
        <v>0</v>
      </c>
      <c r="F375" s="213"/>
      <c r="G375" s="191" t="e">
        <f>IRAG!E372/IRAG!D372</f>
        <v>#DIV/0!</v>
      </c>
      <c r="H375" s="238">
        <f>IRAG!$BZ372</f>
        <v>0</v>
      </c>
      <c r="I375" s="167">
        <f>IRAG!Q372</f>
        <v>0</v>
      </c>
      <c r="J375" s="167">
        <f>IRAG!R372</f>
        <v>0</v>
      </c>
      <c r="K375" s="239" t="e">
        <f>IRAG!R372/IRAG!Q372</f>
        <v>#DIV/0!</v>
      </c>
      <c r="P375" s="85">
        <f>IRAG!$BY372</f>
        <v>0</v>
      </c>
      <c r="Q375" s="238">
        <f>IRAG!$BZ372</f>
        <v>0</v>
      </c>
      <c r="R375" s="167">
        <f>IRAG!G372</f>
        <v>0</v>
      </c>
      <c r="S375" s="167" t="e">
        <f>IRAG!G372/IRAG!F372</f>
        <v>#DIV/0!</v>
      </c>
      <c r="T375" s="167">
        <f>IRAG!K372</f>
        <v>0</v>
      </c>
      <c r="U375" s="214" t="e">
        <f>IRAG!K372/IRAG!F372</f>
        <v>#DIV/0!</v>
      </c>
      <c r="V375" s="167">
        <f>IRAG!H372</f>
        <v>0</v>
      </c>
      <c r="W375" s="167" t="e">
        <f>IRAG!H372/IRAG!F372</f>
        <v>#DIV/0!</v>
      </c>
      <c r="X375" s="192">
        <f>ETI!E372</f>
        <v>0</v>
      </c>
      <c r="Y375" s="192">
        <f>ETI!D372</f>
        <v>0</v>
      </c>
      <c r="Z375" s="214" t="e">
        <f>X375/Y375</f>
        <v>#DIV/0!</v>
      </c>
      <c r="AA375" s="191" t="e">
        <f>ETI!E372/ETI!F372</f>
        <v>#DIV/0!</v>
      </c>
      <c r="AB375" s="192">
        <f>ETI!E372</f>
        <v>0</v>
      </c>
      <c r="AC375" s="191" t="e">
        <f>ETI!G372/ETI!E372</f>
        <v>#DIV/0!</v>
      </c>
      <c r="AD375" s="192">
        <f>ETI!K372 + ETI!L372</f>
        <v>0</v>
      </c>
      <c r="AE375" s="191" t="e">
        <f>(AD375)/ETI!F372</f>
        <v>#DIV/0!</v>
      </c>
      <c r="AI375" s="181">
        <f>ETI!E372</f>
        <v>0</v>
      </c>
      <c r="AJ375" s="86" t="e">
        <f>ETI!H372/ETI!E372</f>
        <v>#DIV/0!</v>
      </c>
    </row>
    <row r="376" spans="1:36">
      <c r="B376" s="238">
        <f>IRAG!$BZ373</f>
        <v>0</v>
      </c>
      <c r="C376" s="212"/>
      <c r="D376" s="85">
        <f>IRAG!E373</f>
        <v>0</v>
      </c>
      <c r="E376" s="238">
        <f>IRAG!$BZ373</f>
        <v>0</v>
      </c>
      <c r="F376" s="213"/>
      <c r="G376" s="191" t="e">
        <f>IRAG!E373/IRAG!D373</f>
        <v>#DIV/0!</v>
      </c>
      <c r="H376" s="238">
        <f>IRAG!$BZ373</f>
        <v>0</v>
      </c>
      <c r="I376" s="167">
        <f>IRAG!Q373</f>
        <v>0</v>
      </c>
      <c r="J376" s="167">
        <f>IRAG!R373</f>
        <v>0</v>
      </c>
      <c r="K376" s="239" t="e">
        <f>IRAG!R373/IRAG!Q373</f>
        <v>#DIV/0!</v>
      </c>
      <c r="Q376" s="238">
        <f>IRAG!$BZ373</f>
        <v>0</v>
      </c>
      <c r="R376" s="167">
        <f>IRAG!G373</f>
        <v>0</v>
      </c>
      <c r="S376" s="167" t="e">
        <f>IRAG!G373/IRAG!F373</f>
        <v>#DIV/0!</v>
      </c>
      <c r="T376" s="167">
        <f>IRAG!K373</f>
        <v>0</v>
      </c>
      <c r="U376" s="214" t="e">
        <f>IRAG!K373/IRAG!F373</f>
        <v>#DIV/0!</v>
      </c>
      <c r="V376" s="167">
        <f>IRAG!H373</f>
        <v>0</v>
      </c>
      <c r="W376" s="167" t="e">
        <f>IRAG!H373/IRAG!F373</f>
        <v>#DIV/0!</v>
      </c>
      <c r="X376" s="192">
        <f>ETI!E373</f>
        <v>0</v>
      </c>
      <c r="Y376" s="192">
        <f>ETI!D373</f>
        <v>0</v>
      </c>
      <c r="Z376" s="214" t="e">
        <f t="shared" ref="Z376:Z426" si="7">X376/Y376</f>
        <v>#DIV/0!</v>
      </c>
      <c r="AA376" s="191" t="e">
        <f>ETI!E373/ETI!F373</f>
        <v>#DIV/0!</v>
      </c>
      <c r="AB376" s="192">
        <f>ETI!E373</f>
        <v>0</v>
      </c>
      <c r="AC376" s="191" t="e">
        <f>ETI!G373/ETI!E373</f>
        <v>#DIV/0!</v>
      </c>
      <c r="AD376" s="192">
        <f>ETI!K373 + ETI!L373</f>
        <v>0</v>
      </c>
      <c r="AE376" s="191" t="e">
        <f>(AD376)/ETI!F373</f>
        <v>#DIV/0!</v>
      </c>
      <c r="AI376" s="181">
        <f>ETI!E373</f>
        <v>0</v>
      </c>
      <c r="AJ376" s="86" t="e">
        <f>ETI!H373/ETI!E373</f>
        <v>#DIV/0!</v>
      </c>
    </row>
    <row r="377" spans="1:36">
      <c r="B377" s="238">
        <f>IRAG!$BZ374</f>
        <v>0</v>
      </c>
      <c r="C377" s="212"/>
      <c r="D377" s="85">
        <f>IRAG!E374</f>
        <v>0</v>
      </c>
      <c r="E377" s="238">
        <f>IRAG!$BZ374</f>
        <v>0</v>
      </c>
      <c r="F377" s="213"/>
      <c r="G377" s="191" t="e">
        <f>IRAG!E374/IRAG!D374</f>
        <v>#DIV/0!</v>
      </c>
      <c r="H377" s="238">
        <f>IRAG!$BZ374</f>
        <v>0</v>
      </c>
      <c r="I377" s="167">
        <f>IRAG!Q374</f>
        <v>0</v>
      </c>
      <c r="J377" s="167">
        <f>IRAG!R374</f>
        <v>0</v>
      </c>
      <c r="K377" s="239" t="e">
        <f>IRAG!R374/IRAG!Q374</f>
        <v>#DIV/0!</v>
      </c>
      <c r="Q377" s="238">
        <f>IRAG!$BZ374</f>
        <v>0</v>
      </c>
      <c r="R377" s="167">
        <f>IRAG!G374</f>
        <v>0</v>
      </c>
      <c r="S377" s="167" t="e">
        <f>IRAG!G374/IRAG!F374</f>
        <v>#DIV/0!</v>
      </c>
      <c r="T377" s="167">
        <f>IRAG!K374</f>
        <v>0</v>
      </c>
      <c r="U377" s="214" t="e">
        <f>IRAG!K374/IRAG!F374</f>
        <v>#DIV/0!</v>
      </c>
      <c r="V377" s="167">
        <f>IRAG!H374</f>
        <v>0</v>
      </c>
      <c r="W377" s="167" t="e">
        <f>IRAG!H374/IRAG!F374</f>
        <v>#DIV/0!</v>
      </c>
      <c r="X377" s="192">
        <f>ETI!E374</f>
        <v>0</v>
      </c>
      <c r="Y377" s="192">
        <f>ETI!D374</f>
        <v>0</v>
      </c>
      <c r="Z377" s="214" t="e">
        <f t="shared" si="7"/>
        <v>#DIV/0!</v>
      </c>
      <c r="AA377" s="191" t="e">
        <f>ETI!E374/ETI!F374</f>
        <v>#DIV/0!</v>
      </c>
      <c r="AB377" s="192">
        <f>ETI!E374</f>
        <v>0</v>
      </c>
      <c r="AC377" s="191" t="e">
        <f>ETI!G374/ETI!E374</f>
        <v>#DIV/0!</v>
      </c>
      <c r="AD377" s="192">
        <f>ETI!K374 + ETI!L374</f>
        <v>0</v>
      </c>
      <c r="AE377" s="191" t="e">
        <f>(AD377)/ETI!F374</f>
        <v>#DIV/0!</v>
      </c>
      <c r="AI377" s="181">
        <f>ETI!E374</f>
        <v>0</v>
      </c>
      <c r="AJ377" s="86" t="e">
        <f>ETI!H374/ETI!E374</f>
        <v>#DIV/0!</v>
      </c>
    </row>
    <row r="378" spans="1:36">
      <c r="B378" s="238">
        <f>IRAG!$BZ375</f>
        <v>0</v>
      </c>
      <c r="C378" s="212"/>
      <c r="D378" s="85">
        <f>IRAG!E375</f>
        <v>0</v>
      </c>
      <c r="E378" s="238">
        <f>IRAG!$BZ375</f>
        <v>0</v>
      </c>
      <c r="F378" s="213"/>
      <c r="G378" s="191" t="e">
        <f>IRAG!E375/IRAG!D375</f>
        <v>#DIV/0!</v>
      </c>
      <c r="H378" s="238">
        <f>IRAG!$BZ375</f>
        <v>0</v>
      </c>
      <c r="I378" s="167">
        <f>IRAG!Q375</f>
        <v>0</v>
      </c>
      <c r="J378" s="167">
        <f>IRAG!R375</f>
        <v>0</v>
      </c>
      <c r="K378" s="239" t="e">
        <f>IRAG!R375/IRAG!Q375</f>
        <v>#DIV/0!</v>
      </c>
      <c r="Q378" s="238">
        <f>IRAG!$BZ375</f>
        <v>0</v>
      </c>
      <c r="R378" s="167">
        <f>IRAG!G375</f>
        <v>0</v>
      </c>
      <c r="S378" s="167" t="e">
        <f>IRAG!G375/IRAG!F375</f>
        <v>#DIV/0!</v>
      </c>
      <c r="T378" s="167">
        <f>IRAG!K375</f>
        <v>0</v>
      </c>
      <c r="U378" s="214" t="e">
        <f>IRAG!K375/IRAG!F375</f>
        <v>#DIV/0!</v>
      </c>
      <c r="V378" s="167">
        <f>IRAG!H375</f>
        <v>0</v>
      </c>
      <c r="W378" s="167" t="e">
        <f>IRAG!H375/IRAG!F375</f>
        <v>#DIV/0!</v>
      </c>
      <c r="X378" s="192">
        <f>ETI!E375</f>
        <v>0</v>
      </c>
      <c r="Y378" s="192">
        <f>ETI!D375</f>
        <v>0</v>
      </c>
      <c r="Z378" s="214" t="e">
        <f t="shared" si="7"/>
        <v>#DIV/0!</v>
      </c>
      <c r="AA378" s="191" t="e">
        <f>ETI!E375/ETI!F375</f>
        <v>#DIV/0!</v>
      </c>
      <c r="AB378" s="192">
        <f>ETI!E375</f>
        <v>0</v>
      </c>
      <c r="AC378" s="191" t="e">
        <f>ETI!G375/ETI!E375</f>
        <v>#DIV/0!</v>
      </c>
      <c r="AD378" s="192">
        <f>ETI!K375 + ETI!L375</f>
        <v>0</v>
      </c>
      <c r="AE378" s="191" t="e">
        <f>(AD378)/ETI!F375</f>
        <v>#DIV/0!</v>
      </c>
      <c r="AI378" s="181">
        <f>ETI!E375</f>
        <v>0</v>
      </c>
      <c r="AJ378" s="86" t="e">
        <f>ETI!H375/ETI!E375</f>
        <v>#DIV/0!</v>
      </c>
    </row>
    <row r="379" spans="1:36">
      <c r="B379" s="238">
        <f>IRAG!$BZ376</f>
        <v>0</v>
      </c>
      <c r="C379" s="212"/>
      <c r="D379" s="85">
        <f>IRAG!E376</f>
        <v>0</v>
      </c>
      <c r="E379" s="238">
        <f>IRAG!$BZ376</f>
        <v>0</v>
      </c>
      <c r="F379" s="213"/>
      <c r="G379" s="191" t="e">
        <f>IRAG!E376/IRAG!D376</f>
        <v>#DIV/0!</v>
      </c>
      <c r="H379" s="238">
        <f>IRAG!$BZ376</f>
        <v>0</v>
      </c>
      <c r="I379" s="167">
        <f>IRAG!Q376</f>
        <v>0</v>
      </c>
      <c r="J379" s="167">
        <f>IRAG!R376</f>
        <v>0</v>
      </c>
      <c r="K379" s="239" t="e">
        <f>IRAG!R376/IRAG!Q376</f>
        <v>#DIV/0!</v>
      </c>
      <c r="Q379" s="238">
        <f>IRAG!$BZ376</f>
        <v>0</v>
      </c>
      <c r="R379" s="167">
        <f>IRAG!G376</f>
        <v>0</v>
      </c>
      <c r="S379" s="167" t="e">
        <f>IRAG!G376/IRAG!F376</f>
        <v>#DIV/0!</v>
      </c>
      <c r="T379" s="167">
        <f>IRAG!K376</f>
        <v>0</v>
      </c>
      <c r="U379" s="214" t="e">
        <f>IRAG!K376/IRAG!F376</f>
        <v>#DIV/0!</v>
      </c>
      <c r="V379" s="167">
        <f>IRAG!H376</f>
        <v>0</v>
      </c>
      <c r="W379" s="167" t="e">
        <f>IRAG!H376/IRAG!F376</f>
        <v>#DIV/0!</v>
      </c>
      <c r="X379" s="192">
        <f>ETI!E376</f>
        <v>0</v>
      </c>
      <c r="Y379" s="192">
        <f>ETI!D376</f>
        <v>0</v>
      </c>
      <c r="Z379" s="214" t="e">
        <f t="shared" si="7"/>
        <v>#DIV/0!</v>
      </c>
      <c r="AA379" s="191" t="e">
        <f>ETI!E376/ETI!F376</f>
        <v>#DIV/0!</v>
      </c>
      <c r="AB379" s="192">
        <f>ETI!E376</f>
        <v>0</v>
      </c>
      <c r="AC379" s="191" t="e">
        <f>ETI!G376/ETI!E376</f>
        <v>#DIV/0!</v>
      </c>
      <c r="AD379" s="192">
        <f>ETI!K376 + ETI!L376</f>
        <v>0</v>
      </c>
      <c r="AE379" s="191" t="e">
        <f>(AD379)/ETI!F376</f>
        <v>#DIV/0!</v>
      </c>
      <c r="AI379" s="181">
        <f>ETI!E376</f>
        <v>0</v>
      </c>
      <c r="AJ379" s="86" t="e">
        <f>ETI!H376/ETI!E376</f>
        <v>#DIV/0!</v>
      </c>
    </row>
    <row r="380" spans="1:36">
      <c r="B380" s="238">
        <f>IRAG!$BZ377</f>
        <v>0</v>
      </c>
      <c r="C380" s="212"/>
      <c r="D380" s="85">
        <f>IRAG!E377</f>
        <v>0</v>
      </c>
      <c r="E380" s="238">
        <f>IRAG!$BZ377</f>
        <v>0</v>
      </c>
      <c r="F380" s="213"/>
      <c r="G380" s="191" t="e">
        <f>IRAG!E377/IRAG!D377</f>
        <v>#DIV/0!</v>
      </c>
      <c r="H380" s="238">
        <f>IRAG!$BZ377</f>
        <v>0</v>
      </c>
      <c r="I380" s="167">
        <f>IRAG!Q377</f>
        <v>0</v>
      </c>
      <c r="J380" s="167">
        <f>IRAG!R377</f>
        <v>0</v>
      </c>
      <c r="K380" s="239" t="e">
        <f>IRAG!R377/IRAG!Q377</f>
        <v>#DIV/0!</v>
      </c>
      <c r="Q380" s="238">
        <f>IRAG!$BZ377</f>
        <v>0</v>
      </c>
      <c r="R380" s="167">
        <f>IRAG!G377</f>
        <v>0</v>
      </c>
      <c r="S380" s="167" t="e">
        <f>IRAG!G377/IRAG!F377</f>
        <v>#DIV/0!</v>
      </c>
      <c r="T380" s="167">
        <f>IRAG!K377</f>
        <v>0</v>
      </c>
      <c r="U380" s="214" t="e">
        <f>IRAG!K377/IRAG!F377</f>
        <v>#DIV/0!</v>
      </c>
      <c r="V380" s="167">
        <f>IRAG!H377</f>
        <v>0</v>
      </c>
      <c r="W380" s="167" t="e">
        <f>IRAG!H377/IRAG!F377</f>
        <v>#DIV/0!</v>
      </c>
      <c r="X380" s="192">
        <f>ETI!E377</f>
        <v>0</v>
      </c>
      <c r="Y380" s="192">
        <f>ETI!D377</f>
        <v>0</v>
      </c>
      <c r="Z380" s="214" t="e">
        <f t="shared" si="7"/>
        <v>#DIV/0!</v>
      </c>
      <c r="AA380" s="191" t="e">
        <f>ETI!E377/ETI!F377</f>
        <v>#DIV/0!</v>
      </c>
      <c r="AB380" s="192">
        <f>ETI!E377</f>
        <v>0</v>
      </c>
      <c r="AC380" s="191" t="e">
        <f>ETI!G377/ETI!E377</f>
        <v>#DIV/0!</v>
      </c>
      <c r="AD380" s="192">
        <f>ETI!K377 + ETI!L377</f>
        <v>0</v>
      </c>
      <c r="AE380" s="191" t="e">
        <f>(AD380)/ETI!F377</f>
        <v>#DIV/0!</v>
      </c>
      <c r="AI380" s="181">
        <f>ETI!E377</f>
        <v>0</v>
      </c>
      <c r="AJ380" s="86" t="e">
        <f>ETI!H377/ETI!E377</f>
        <v>#DIV/0!</v>
      </c>
    </row>
    <row r="381" spans="1:36">
      <c r="B381" s="238">
        <f>IRAG!$BZ378</f>
        <v>0</v>
      </c>
      <c r="C381" s="212"/>
      <c r="D381" s="85">
        <f>IRAG!E378</f>
        <v>0</v>
      </c>
      <c r="E381" s="238">
        <f>IRAG!$BZ378</f>
        <v>0</v>
      </c>
      <c r="F381" s="213"/>
      <c r="G381" s="191" t="e">
        <f>IRAG!E378/IRAG!D378</f>
        <v>#DIV/0!</v>
      </c>
      <c r="H381" s="238">
        <f>IRAG!$BZ378</f>
        <v>0</v>
      </c>
      <c r="I381" s="167">
        <f>IRAG!Q378</f>
        <v>0</v>
      </c>
      <c r="J381" s="167">
        <f>IRAG!R378</f>
        <v>0</v>
      </c>
      <c r="K381" s="239" t="e">
        <f>IRAG!R378/IRAG!Q378</f>
        <v>#DIV/0!</v>
      </c>
      <c r="Q381" s="238">
        <f>IRAG!$BZ378</f>
        <v>0</v>
      </c>
      <c r="R381" s="167">
        <f>IRAG!G378</f>
        <v>0</v>
      </c>
      <c r="S381" s="167" t="e">
        <f>IRAG!G378/IRAG!F378</f>
        <v>#DIV/0!</v>
      </c>
      <c r="T381" s="167">
        <f>IRAG!K378</f>
        <v>0</v>
      </c>
      <c r="U381" s="214" t="e">
        <f>IRAG!K378/IRAG!F378</f>
        <v>#DIV/0!</v>
      </c>
      <c r="V381" s="167">
        <f>IRAG!H378</f>
        <v>0</v>
      </c>
      <c r="W381" s="167" t="e">
        <f>IRAG!H378/IRAG!F378</f>
        <v>#DIV/0!</v>
      </c>
      <c r="X381" s="192">
        <f>ETI!E378</f>
        <v>0</v>
      </c>
      <c r="Y381" s="192">
        <f>ETI!D378</f>
        <v>0</v>
      </c>
      <c r="Z381" s="214" t="e">
        <f t="shared" si="7"/>
        <v>#DIV/0!</v>
      </c>
      <c r="AA381" s="191" t="e">
        <f>ETI!E378/ETI!F378</f>
        <v>#DIV/0!</v>
      </c>
      <c r="AB381" s="192">
        <f>ETI!E378</f>
        <v>0</v>
      </c>
      <c r="AC381" s="191" t="e">
        <f>ETI!G378/ETI!E378</f>
        <v>#DIV/0!</v>
      </c>
      <c r="AD381" s="192">
        <f>ETI!K378 + ETI!L378</f>
        <v>0</v>
      </c>
      <c r="AE381" s="191" t="e">
        <f>(AD381)/ETI!F378</f>
        <v>#DIV/0!</v>
      </c>
      <c r="AI381" s="181">
        <f>ETI!E378</f>
        <v>0</v>
      </c>
      <c r="AJ381" s="86" t="e">
        <f>ETI!H378/ETI!E378</f>
        <v>#DIV/0!</v>
      </c>
    </row>
    <row r="382" spans="1:36">
      <c r="B382" s="238">
        <f>IRAG!$BZ379</f>
        <v>0</v>
      </c>
      <c r="C382" s="212"/>
      <c r="D382" s="85">
        <f>IRAG!E379</f>
        <v>0</v>
      </c>
      <c r="E382" s="238">
        <f>IRAG!$BZ379</f>
        <v>0</v>
      </c>
      <c r="F382" s="213"/>
      <c r="G382" s="191" t="e">
        <f>IRAG!E379/IRAG!D379</f>
        <v>#DIV/0!</v>
      </c>
      <c r="H382" s="238">
        <f>IRAG!$BZ379</f>
        <v>0</v>
      </c>
      <c r="I382" s="167">
        <f>IRAG!Q379</f>
        <v>0</v>
      </c>
      <c r="J382" s="167">
        <f>IRAG!R379</f>
        <v>0</v>
      </c>
      <c r="K382" s="239" t="e">
        <f>IRAG!R379/IRAG!Q379</f>
        <v>#DIV/0!</v>
      </c>
      <c r="Q382" s="238">
        <f>IRAG!$BZ379</f>
        <v>0</v>
      </c>
      <c r="R382" s="167">
        <f>IRAG!G379</f>
        <v>0</v>
      </c>
      <c r="S382" s="167" t="e">
        <f>IRAG!G379/IRAG!F379</f>
        <v>#DIV/0!</v>
      </c>
      <c r="T382" s="167">
        <f>IRAG!K379</f>
        <v>0</v>
      </c>
      <c r="U382" s="214" t="e">
        <f>IRAG!K379/IRAG!F379</f>
        <v>#DIV/0!</v>
      </c>
      <c r="V382" s="167">
        <f>IRAG!H379</f>
        <v>0</v>
      </c>
      <c r="W382" s="167" t="e">
        <f>IRAG!H379/IRAG!F379</f>
        <v>#DIV/0!</v>
      </c>
      <c r="X382" s="192">
        <f>ETI!E379</f>
        <v>0</v>
      </c>
      <c r="Y382" s="192">
        <f>ETI!D379</f>
        <v>0</v>
      </c>
      <c r="Z382" s="214" t="e">
        <f t="shared" si="7"/>
        <v>#DIV/0!</v>
      </c>
      <c r="AA382" s="191" t="e">
        <f>ETI!E379/ETI!F379</f>
        <v>#DIV/0!</v>
      </c>
      <c r="AB382" s="192">
        <f>ETI!E379</f>
        <v>0</v>
      </c>
      <c r="AC382" s="191" t="e">
        <f>ETI!G379/ETI!E379</f>
        <v>#DIV/0!</v>
      </c>
      <c r="AD382" s="192">
        <f>ETI!K379 + ETI!L379</f>
        <v>0</v>
      </c>
      <c r="AE382" s="191" t="e">
        <f>(AD382)/ETI!F379</f>
        <v>#DIV/0!</v>
      </c>
      <c r="AI382" s="181">
        <f>ETI!E379</f>
        <v>0</v>
      </c>
      <c r="AJ382" s="86" t="e">
        <f>ETI!H379/ETI!E379</f>
        <v>#DIV/0!</v>
      </c>
    </row>
    <row r="383" spans="1:36">
      <c r="B383" s="238">
        <f>IRAG!$BZ380</f>
        <v>0</v>
      </c>
      <c r="C383" s="212"/>
      <c r="D383" s="85">
        <f>IRAG!E380</f>
        <v>0</v>
      </c>
      <c r="E383" s="238">
        <f>IRAG!$BZ380</f>
        <v>0</v>
      </c>
      <c r="F383" s="213"/>
      <c r="G383" s="191" t="e">
        <f>IRAG!E380/IRAG!D380</f>
        <v>#DIV/0!</v>
      </c>
      <c r="H383" s="238">
        <f>IRAG!$BZ380</f>
        <v>0</v>
      </c>
      <c r="I383" s="167">
        <f>IRAG!Q380</f>
        <v>0</v>
      </c>
      <c r="J383" s="167">
        <f>IRAG!R380</f>
        <v>0</v>
      </c>
      <c r="K383" s="239" t="e">
        <f>IRAG!R380/IRAG!Q380</f>
        <v>#DIV/0!</v>
      </c>
      <c r="Q383" s="238">
        <f>IRAG!$BZ380</f>
        <v>0</v>
      </c>
      <c r="R383" s="167">
        <f>IRAG!G380</f>
        <v>0</v>
      </c>
      <c r="S383" s="167" t="e">
        <f>IRAG!G380/IRAG!F380</f>
        <v>#DIV/0!</v>
      </c>
      <c r="T383" s="167">
        <f>IRAG!K380</f>
        <v>0</v>
      </c>
      <c r="U383" s="214" t="e">
        <f>IRAG!K380/IRAG!F380</f>
        <v>#DIV/0!</v>
      </c>
      <c r="V383" s="167">
        <f>IRAG!H380</f>
        <v>0</v>
      </c>
      <c r="W383" s="167" t="e">
        <f>IRAG!H380/IRAG!F380</f>
        <v>#DIV/0!</v>
      </c>
      <c r="X383" s="192">
        <f>ETI!E380</f>
        <v>0</v>
      </c>
      <c r="Y383" s="192">
        <f>ETI!D380</f>
        <v>0</v>
      </c>
      <c r="Z383" s="214" t="e">
        <f t="shared" si="7"/>
        <v>#DIV/0!</v>
      </c>
      <c r="AA383" s="191" t="e">
        <f>ETI!E380/ETI!F380</f>
        <v>#DIV/0!</v>
      </c>
      <c r="AB383" s="192">
        <f>ETI!E380</f>
        <v>0</v>
      </c>
      <c r="AC383" s="191" t="e">
        <f>ETI!G380/ETI!E380</f>
        <v>#DIV/0!</v>
      </c>
      <c r="AD383" s="192">
        <f>ETI!K380 + ETI!L380</f>
        <v>0</v>
      </c>
      <c r="AE383" s="191" t="e">
        <f>(AD383)/ETI!F380</f>
        <v>#DIV/0!</v>
      </c>
      <c r="AI383" s="181">
        <f>ETI!E380</f>
        <v>0</v>
      </c>
      <c r="AJ383" s="86" t="e">
        <f>ETI!H380/ETI!E380</f>
        <v>#DIV/0!</v>
      </c>
    </row>
    <row r="384" spans="1:36">
      <c r="B384" s="238">
        <f>IRAG!$BZ381</f>
        <v>0</v>
      </c>
      <c r="C384" s="212"/>
      <c r="D384" s="85">
        <f>IRAG!E381</f>
        <v>0</v>
      </c>
      <c r="E384" s="238">
        <f>IRAG!$BZ381</f>
        <v>0</v>
      </c>
      <c r="F384" s="213"/>
      <c r="G384" s="191" t="e">
        <f>IRAG!E381/IRAG!D381</f>
        <v>#DIV/0!</v>
      </c>
      <c r="H384" s="238">
        <f>IRAG!$BZ381</f>
        <v>0</v>
      </c>
      <c r="I384" s="167">
        <f>IRAG!Q381</f>
        <v>0</v>
      </c>
      <c r="J384" s="167">
        <f>IRAG!R381</f>
        <v>0</v>
      </c>
      <c r="K384" s="239" t="e">
        <f>IRAG!R381/IRAG!Q381</f>
        <v>#DIV/0!</v>
      </c>
      <c r="Q384" s="238">
        <f>IRAG!$BZ381</f>
        <v>0</v>
      </c>
      <c r="R384" s="167">
        <f>IRAG!G381</f>
        <v>0</v>
      </c>
      <c r="S384" s="167" t="e">
        <f>IRAG!G381/IRAG!F381</f>
        <v>#DIV/0!</v>
      </c>
      <c r="T384" s="167">
        <f>IRAG!K381</f>
        <v>0</v>
      </c>
      <c r="U384" s="214" t="e">
        <f>IRAG!K381/IRAG!F381</f>
        <v>#DIV/0!</v>
      </c>
      <c r="V384" s="167">
        <f>IRAG!H381</f>
        <v>0</v>
      </c>
      <c r="W384" s="167" t="e">
        <f>IRAG!H381/IRAG!F381</f>
        <v>#DIV/0!</v>
      </c>
      <c r="X384" s="192">
        <f>ETI!E381</f>
        <v>0</v>
      </c>
      <c r="Y384" s="192">
        <f>ETI!D381</f>
        <v>0</v>
      </c>
      <c r="Z384" s="214" t="e">
        <f t="shared" si="7"/>
        <v>#DIV/0!</v>
      </c>
      <c r="AA384" s="191" t="e">
        <f>ETI!E381/ETI!F381</f>
        <v>#DIV/0!</v>
      </c>
      <c r="AB384" s="192">
        <f>ETI!E381</f>
        <v>0</v>
      </c>
      <c r="AC384" s="191" t="e">
        <f>ETI!G381/ETI!E381</f>
        <v>#DIV/0!</v>
      </c>
      <c r="AD384" s="192">
        <f>ETI!K381 + ETI!L381</f>
        <v>0</v>
      </c>
      <c r="AE384" s="191" t="e">
        <f>(AD384)/ETI!F381</f>
        <v>#DIV/0!</v>
      </c>
      <c r="AI384" s="181">
        <f>ETI!E381</f>
        <v>0</v>
      </c>
      <c r="AJ384" s="86" t="e">
        <f>ETI!H381/ETI!E381</f>
        <v>#DIV/0!</v>
      </c>
    </row>
    <row r="385" spans="2:36">
      <c r="B385" s="238">
        <f>IRAG!$BZ382</f>
        <v>0</v>
      </c>
      <c r="C385" s="212"/>
      <c r="D385" s="85">
        <f>IRAG!E382</f>
        <v>0</v>
      </c>
      <c r="E385" s="238">
        <f>IRAG!$BZ382</f>
        <v>0</v>
      </c>
      <c r="F385" s="213"/>
      <c r="G385" s="191" t="e">
        <f>IRAG!E382/IRAG!D382</f>
        <v>#DIV/0!</v>
      </c>
      <c r="H385" s="238">
        <f>IRAG!$BZ382</f>
        <v>0</v>
      </c>
      <c r="I385" s="167">
        <f>IRAG!Q382</f>
        <v>0</v>
      </c>
      <c r="J385" s="167">
        <f>IRAG!R382</f>
        <v>0</v>
      </c>
      <c r="K385" s="239" t="e">
        <f>IRAG!R382/IRAG!Q382</f>
        <v>#DIV/0!</v>
      </c>
      <c r="Q385" s="238">
        <f>IRAG!$BZ382</f>
        <v>0</v>
      </c>
      <c r="R385" s="167">
        <f>IRAG!G382</f>
        <v>0</v>
      </c>
      <c r="S385" s="167" t="e">
        <f>IRAG!G382/IRAG!F382</f>
        <v>#DIV/0!</v>
      </c>
      <c r="T385" s="167">
        <f>IRAG!K382</f>
        <v>0</v>
      </c>
      <c r="U385" s="214" t="e">
        <f>IRAG!K382/IRAG!F382</f>
        <v>#DIV/0!</v>
      </c>
      <c r="V385" s="167">
        <f>IRAG!H382</f>
        <v>0</v>
      </c>
      <c r="W385" s="167" t="e">
        <f>IRAG!H382/IRAG!F382</f>
        <v>#DIV/0!</v>
      </c>
      <c r="X385" s="192">
        <f>ETI!E382</f>
        <v>0</v>
      </c>
      <c r="Y385" s="192">
        <f>ETI!D382</f>
        <v>0</v>
      </c>
      <c r="Z385" s="214" t="e">
        <f t="shared" si="7"/>
        <v>#DIV/0!</v>
      </c>
      <c r="AA385" s="191" t="e">
        <f>ETI!E382/ETI!F382</f>
        <v>#DIV/0!</v>
      </c>
      <c r="AB385" s="192">
        <f>ETI!E382</f>
        <v>0</v>
      </c>
      <c r="AC385" s="191" t="e">
        <f>ETI!G382/ETI!E382</f>
        <v>#DIV/0!</v>
      </c>
      <c r="AD385" s="192">
        <f>ETI!K382 + ETI!L382</f>
        <v>0</v>
      </c>
      <c r="AE385" s="191" t="e">
        <f>(AD385)/ETI!F382</f>
        <v>#DIV/0!</v>
      </c>
      <c r="AI385" s="181">
        <f>ETI!E382</f>
        <v>0</v>
      </c>
      <c r="AJ385" s="86" t="e">
        <f>ETI!H382/ETI!E382</f>
        <v>#DIV/0!</v>
      </c>
    </row>
    <row r="386" spans="2:36">
      <c r="B386" s="238">
        <f>IRAG!$BZ383</f>
        <v>0</v>
      </c>
      <c r="C386" s="212"/>
      <c r="D386" s="85">
        <f>IRAG!E383</f>
        <v>0</v>
      </c>
      <c r="E386" s="238">
        <f>IRAG!$BZ383</f>
        <v>0</v>
      </c>
      <c r="F386" s="213"/>
      <c r="G386" s="191" t="e">
        <f>IRAG!E383/IRAG!D383</f>
        <v>#DIV/0!</v>
      </c>
      <c r="H386" s="238">
        <f>IRAG!$BZ383</f>
        <v>0</v>
      </c>
      <c r="I386" s="167">
        <f>IRAG!Q383</f>
        <v>0</v>
      </c>
      <c r="J386" s="167">
        <f>IRAG!R383</f>
        <v>0</v>
      </c>
      <c r="K386" s="239" t="e">
        <f>IRAG!R383/IRAG!Q383</f>
        <v>#DIV/0!</v>
      </c>
      <c r="Q386" s="238">
        <f>IRAG!$BZ383</f>
        <v>0</v>
      </c>
      <c r="R386" s="167">
        <f>IRAG!G383</f>
        <v>0</v>
      </c>
      <c r="S386" s="167" t="e">
        <f>IRAG!G383/IRAG!F383</f>
        <v>#DIV/0!</v>
      </c>
      <c r="T386" s="167">
        <f>IRAG!K383</f>
        <v>0</v>
      </c>
      <c r="U386" s="214" t="e">
        <f>IRAG!K383/IRAG!F383</f>
        <v>#DIV/0!</v>
      </c>
      <c r="V386" s="167">
        <f>IRAG!H383</f>
        <v>0</v>
      </c>
      <c r="W386" s="167" t="e">
        <f>IRAG!H383/IRAG!F383</f>
        <v>#DIV/0!</v>
      </c>
      <c r="X386" s="192">
        <f>ETI!E383</f>
        <v>0</v>
      </c>
      <c r="Y386" s="192">
        <f>ETI!D383</f>
        <v>0</v>
      </c>
      <c r="Z386" s="214" t="e">
        <f t="shared" si="7"/>
        <v>#DIV/0!</v>
      </c>
      <c r="AA386" s="191" t="e">
        <f>ETI!E383/ETI!F383</f>
        <v>#DIV/0!</v>
      </c>
      <c r="AB386" s="192">
        <f>ETI!E383</f>
        <v>0</v>
      </c>
      <c r="AC386" s="191" t="e">
        <f>ETI!G383/ETI!E383</f>
        <v>#DIV/0!</v>
      </c>
      <c r="AD386" s="192">
        <f>ETI!K383 + ETI!L383</f>
        <v>0</v>
      </c>
      <c r="AE386" s="191" t="e">
        <f>(AD386)/ETI!F383</f>
        <v>#DIV/0!</v>
      </c>
      <c r="AI386" s="181">
        <f>ETI!E383</f>
        <v>0</v>
      </c>
      <c r="AJ386" s="86" t="e">
        <f>ETI!H383/ETI!E383</f>
        <v>#DIV/0!</v>
      </c>
    </row>
    <row r="387" spans="2:36">
      <c r="B387" s="238">
        <f>IRAG!$BZ384</f>
        <v>0</v>
      </c>
      <c r="C387" s="212"/>
      <c r="D387" s="85">
        <f>IRAG!E384</f>
        <v>0</v>
      </c>
      <c r="E387" s="238">
        <f>IRAG!$BZ384</f>
        <v>0</v>
      </c>
      <c r="F387" s="213"/>
      <c r="G387" s="191" t="e">
        <f>IRAG!E384/IRAG!D384</f>
        <v>#DIV/0!</v>
      </c>
      <c r="H387" s="238">
        <f>IRAG!$BZ384</f>
        <v>0</v>
      </c>
      <c r="I387" s="167">
        <f>IRAG!Q384</f>
        <v>0</v>
      </c>
      <c r="J387" s="167">
        <f>IRAG!R384</f>
        <v>0</v>
      </c>
      <c r="K387" s="239" t="e">
        <f>IRAG!R384/IRAG!Q384</f>
        <v>#DIV/0!</v>
      </c>
      <c r="Q387" s="238">
        <f>IRAG!$BZ384</f>
        <v>0</v>
      </c>
      <c r="R387" s="167">
        <f>IRAG!G384</f>
        <v>0</v>
      </c>
      <c r="S387" s="167" t="e">
        <f>IRAG!G384/IRAG!F384</f>
        <v>#DIV/0!</v>
      </c>
      <c r="T387" s="167">
        <f>IRAG!K384</f>
        <v>0</v>
      </c>
      <c r="U387" s="214" t="e">
        <f>IRAG!K384/IRAG!F384</f>
        <v>#DIV/0!</v>
      </c>
      <c r="V387" s="167">
        <f>IRAG!H384</f>
        <v>0</v>
      </c>
      <c r="W387" s="167" t="e">
        <f>IRAG!H384/IRAG!F384</f>
        <v>#DIV/0!</v>
      </c>
      <c r="X387" s="192">
        <f>ETI!E384</f>
        <v>0</v>
      </c>
      <c r="Y387" s="192">
        <f>ETI!D384</f>
        <v>0</v>
      </c>
      <c r="Z387" s="214" t="e">
        <f t="shared" si="7"/>
        <v>#DIV/0!</v>
      </c>
      <c r="AA387" s="191" t="e">
        <f>ETI!E384/ETI!F384</f>
        <v>#DIV/0!</v>
      </c>
      <c r="AB387" s="192">
        <f>ETI!E384</f>
        <v>0</v>
      </c>
      <c r="AC387" s="191" t="e">
        <f>ETI!G384/ETI!E384</f>
        <v>#DIV/0!</v>
      </c>
      <c r="AD387" s="192">
        <f>ETI!K384 + ETI!L384</f>
        <v>0</v>
      </c>
      <c r="AE387" s="191" t="e">
        <f>(AD387)/ETI!F384</f>
        <v>#DIV/0!</v>
      </c>
      <c r="AI387" s="181">
        <f>ETI!E384</f>
        <v>0</v>
      </c>
      <c r="AJ387" s="86" t="e">
        <f>ETI!H384/ETI!E384</f>
        <v>#DIV/0!</v>
      </c>
    </row>
    <row r="388" spans="2:36">
      <c r="B388" s="238">
        <f>IRAG!$BZ385</f>
        <v>0</v>
      </c>
      <c r="C388" s="212"/>
      <c r="D388" s="85">
        <f>IRAG!E385</f>
        <v>0</v>
      </c>
      <c r="E388" s="238">
        <f>IRAG!$BZ385</f>
        <v>0</v>
      </c>
      <c r="F388" s="213"/>
      <c r="G388" s="191" t="e">
        <f>IRAG!E385/IRAG!D385</f>
        <v>#DIV/0!</v>
      </c>
      <c r="H388" s="238">
        <f>IRAG!$BZ385</f>
        <v>0</v>
      </c>
      <c r="I388" s="167">
        <f>IRAG!Q385</f>
        <v>0</v>
      </c>
      <c r="J388" s="167">
        <f>IRAG!R385</f>
        <v>0</v>
      </c>
      <c r="K388" s="239" t="e">
        <f>IRAG!R385/IRAG!Q385</f>
        <v>#DIV/0!</v>
      </c>
      <c r="Q388" s="238">
        <f>IRAG!$BZ385</f>
        <v>0</v>
      </c>
      <c r="R388" s="167">
        <f>IRAG!G385</f>
        <v>0</v>
      </c>
      <c r="S388" s="167" t="e">
        <f>IRAG!G385/IRAG!F385</f>
        <v>#DIV/0!</v>
      </c>
      <c r="T388" s="167">
        <f>IRAG!K385</f>
        <v>0</v>
      </c>
      <c r="U388" s="214" t="e">
        <f>IRAG!K385/IRAG!F385</f>
        <v>#DIV/0!</v>
      </c>
      <c r="V388" s="167">
        <f>IRAG!H385</f>
        <v>0</v>
      </c>
      <c r="W388" s="167" t="e">
        <f>IRAG!H385/IRAG!F385</f>
        <v>#DIV/0!</v>
      </c>
      <c r="X388" s="192">
        <f>ETI!E385</f>
        <v>0</v>
      </c>
      <c r="Y388" s="192">
        <f>ETI!D385</f>
        <v>0</v>
      </c>
      <c r="Z388" s="214" t="e">
        <f t="shared" si="7"/>
        <v>#DIV/0!</v>
      </c>
      <c r="AA388" s="191" t="e">
        <f>ETI!E385/ETI!F385</f>
        <v>#DIV/0!</v>
      </c>
      <c r="AB388" s="192">
        <f>ETI!E385</f>
        <v>0</v>
      </c>
      <c r="AC388" s="191" t="e">
        <f>ETI!G385/ETI!E385</f>
        <v>#DIV/0!</v>
      </c>
      <c r="AD388" s="192">
        <f>ETI!K385 + ETI!L385</f>
        <v>0</v>
      </c>
      <c r="AE388" s="191" t="e">
        <f>(AD388)/ETI!F385</f>
        <v>#DIV/0!</v>
      </c>
      <c r="AI388" s="181">
        <f>ETI!E385</f>
        <v>0</v>
      </c>
      <c r="AJ388" s="86" t="e">
        <f>ETI!H385/ETI!E385</f>
        <v>#DIV/0!</v>
      </c>
    </row>
    <row r="389" spans="2:36">
      <c r="B389" s="238">
        <f>IRAG!$BZ386</f>
        <v>0</v>
      </c>
      <c r="C389" s="212"/>
      <c r="D389" s="85">
        <f>IRAG!E386</f>
        <v>0</v>
      </c>
      <c r="E389" s="238">
        <f>IRAG!$BZ386</f>
        <v>0</v>
      </c>
      <c r="F389" s="213"/>
      <c r="G389" s="191" t="e">
        <f>IRAG!E386/IRAG!D386</f>
        <v>#DIV/0!</v>
      </c>
      <c r="H389" s="238">
        <f>IRAG!$BZ386</f>
        <v>0</v>
      </c>
      <c r="I389" s="167">
        <f>IRAG!Q386</f>
        <v>0</v>
      </c>
      <c r="J389" s="167">
        <f>IRAG!R386</f>
        <v>0</v>
      </c>
      <c r="K389" s="239" t="e">
        <f>IRAG!R386/IRAG!Q386</f>
        <v>#DIV/0!</v>
      </c>
      <c r="Q389" s="238">
        <f>IRAG!$BZ386</f>
        <v>0</v>
      </c>
      <c r="R389" s="167">
        <f>IRAG!G386</f>
        <v>0</v>
      </c>
      <c r="S389" s="167" t="e">
        <f>IRAG!G386/IRAG!F386</f>
        <v>#DIV/0!</v>
      </c>
      <c r="T389" s="167">
        <f>IRAG!K386</f>
        <v>0</v>
      </c>
      <c r="U389" s="214" t="e">
        <f>IRAG!K386/IRAG!F386</f>
        <v>#DIV/0!</v>
      </c>
      <c r="V389" s="167">
        <f>IRAG!H386</f>
        <v>0</v>
      </c>
      <c r="W389" s="167" t="e">
        <f>IRAG!H386/IRAG!F386</f>
        <v>#DIV/0!</v>
      </c>
      <c r="X389" s="192">
        <f>ETI!E386</f>
        <v>0</v>
      </c>
      <c r="Y389" s="192">
        <f>ETI!D386</f>
        <v>0</v>
      </c>
      <c r="Z389" s="214" t="e">
        <f t="shared" si="7"/>
        <v>#DIV/0!</v>
      </c>
      <c r="AA389" s="191" t="e">
        <f>ETI!E386/ETI!F386</f>
        <v>#DIV/0!</v>
      </c>
      <c r="AB389" s="192">
        <f>ETI!E386</f>
        <v>0</v>
      </c>
      <c r="AC389" s="191" t="e">
        <f>ETI!G386/ETI!E386</f>
        <v>#DIV/0!</v>
      </c>
      <c r="AD389" s="192">
        <f>ETI!K386 + ETI!L386</f>
        <v>0</v>
      </c>
      <c r="AE389" s="191" t="e">
        <f>(AD389)/ETI!F386</f>
        <v>#DIV/0!</v>
      </c>
      <c r="AI389" s="181">
        <f>ETI!E386</f>
        <v>0</v>
      </c>
      <c r="AJ389" s="86" t="e">
        <f>ETI!H386/ETI!E386</f>
        <v>#DIV/0!</v>
      </c>
    </row>
    <row r="390" spans="2:36">
      <c r="B390" s="238">
        <f>IRAG!$BZ387</f>
        <v>0</v>
      </c>
      <c r="C390" s="212"/>
      <c r="D390" s="85">
        <f>IRAG!E387</f>
        <v>0</v>
      </c>
      <c r="E390" s="238">
        <f>IRAG!$BZ387</f>
        <v>0</v>
      </c>
      <c r="F390" s="213"/>
      <c r="G390" s="191" t="e">
        <f>IRAG!E387/IRAG!D387</f>
        <v>#DIV/0!</v>
      </c>
      <c r="H390" s="238">
        <f>IRAG!$BZ387</f>
        <v>0</v>
      </c>
      <c r="I390" s="167">
        <f>IRAG!Q387</f>
        <v>0</v>
      </c>
      <c r="J390" s="167">
        <f>IRAG!R387</f>
        <v>0</v>
      </c>
      <c r="K390" s="239" t="e">
        <f>IRAG!R387/IRAG!Q387</f>
        <v>#DIV/0!</v>
      </c>
      <c r="Q390" s="238">
        <f>IRAG!$BZ387</f>
        <v>0</v>
      </c>
      <c r="R390" s="167">
        <f>IRAG!G387</f>
        <v>0</v>
      </c>
      <c r="S390" s="167" t="e">
        <f>IRAG!G387/IRAG!F387</f>
        <v>#DIV/0!</v>
      </c>
      <c r="T390" s="167">
        <f>IRAG!K387</f>
        <v>0</v>
      </c>
      <c r="U390" s="214" t="e">
        <f>IRAG!K387/IRAG!F387</f>
        <v>#DIV/0!</v>
      </c>
      <c r="V390" s="167">
        <f>IRAG!H387</f>
        <v>0</v>
      </c>
      <c r="W390" s="167" t="e">
        <f>IRAG!H387/IRAG!F387</f>
        <v>#DIV/0!</v>
      </c>
      <c r="X390" s="192">
        <f>ETI!E387</f>
        <v>0</v>
      </c>
      <c r="Y390" s="192">
        <f>ETI!D387</f>
        <v>0</v>
      </c>
      <c r="Z390" s="214" t="e">
        <f t="shared" si="7"/>
        <v>#DIV/0!</v>
      </c>
      <c r="AA390" s="191" t="e">
        <f>ETI!E387/ETI!F387</f>
        <v>#DIV/0!</v>
      </c>
      <c r="AB390" s="192">
        <f>ETI!E387</f>
        <v>0</v>
      </c>
      <c r="AC390" s="191" t="e">
        <f>ETI!G387/ETI!E387</f>
        <v>#DIV/0!</v>
      </c>
      <c r="AD390" s="192">
        <f>ETI!K387 + ETI!L387</f>
        <v>0</v>
      </c>
      <c r="AE390" s="191" t="e">
        <f>(AD390)/ETI!F387</f>
        <v>#DIV/0!</v>
      </c>
      <c r="AI390" s="181">
        <f>ETI!E387</f>
        <v>0</v>
      </c>
      <c r="AJ390" s="86" t="e">
        <f>ETI!H387/ETI!E387</f>
        <v>#DIV/0!</v>
      </c>
    </row>
    <row r="391" spans="2:36">
      <c r="B391" s="238">
        <f>IRAG!$BZ388</f>
        <v>0</v>
      </c>
      <c r="C391" s="212"/>
      <c r="D391" s="85">
        <f>IRAG!E388</f>
        <v>0</v>
      </c>
      <c r="E391" s="238">
        <f>IRAG!$BZ388</f>
        <v>0</v>
      </c>
      <c r="F391" s="213"/>
      <c r="G391" s="191" t="e">
        <f>IRAG!E388/IRAG!D388</f>
        <v>#DIV/0!</v>
      </c>
      <c r="H391" s="238">
        <f>IRAG!$BZ388</f>
        <v>0</v>
      </c>
      <c r="I391" s="167">
        <f>IRAG!Q388</f>
        <v>0</v>
      </c>
      <c r="J391" s="167">
        <f>IRAG!R388</f>
        <v>0</v>
      </c>
      <c r="K391" s="239" t="e">
        <f>IRAG!R388/IRAG!Q388</f>
        <v>#DIV/0!</v>
      </c>
      <c r="Q391" s="238">
        <f>IRAG!$BZ388</f>
        <v>0</v>
      </c>
      <c r="R391" s="167">
        <f>IRAG!G388</f>
        <v>0</v>
      </c>
      <c r="S391" s="167" t="e">
        <f>IRAG!G388/IRAG!F388</f>
        <v>#DIV/0!</v>
      </c>
      <c r="T391" s="167">
        <f>IRAG!K388</f>
        <v>0</v>
      </c>
      <c r="U391" s="214" t="e">
        <f>IRAG!K388/IRAG!F388</f>
        <v>#DIV/0!</v>
      </c>
      <c r="V391" s="167">
        <f>IRAG!H388</f>
        <v>0</v>
      </c>
      <c r="W391" s="167" t="e">
        <f>IRAG!H388/IRAG!F388</f>
        <v>#DIV/0!</v>
      </c>
      <c r="X391" s="192">
        <f>ETI!E388</f>
        <v>0</v>
      </c>
      <c r="Y391" s="192">
        <f>ETI!D388</f>
        <v>0</v>
      </c>
      <c r="Z391" s="214" t="e">
        <f t="shared" si="7"/>
        <v>#DIV/0!</v>
      </c>
      <c r="AA391" s="191" t="e">
        <f>ETI!E388/ETI!F388</f>
        <v>#DIV/0!</v>
      </c>
      <c r="AB391" s="192">
        <f>ETI!E388</f>
        <v>0</v>
      </c>
      <c r="AC391" s="191" t="e">
        <f>ETI!G388/ETI!E388</f>
        <v>#DIV/0!</v>
      </c>
      <c r="AD391" s="192">
        <f>ETI!K388 + ETI!L388</f>
        <v>0</v>
      </c>
      <c r="AE391" s="191" t="e">
        <f>(AD391)/ETI!F388</f>
        <v>#DIV/0!</v>
      </c>
      <c r="AI391" s="181">
        <f>ETI!E388</f>
        <v>0</v>
      </c>
      <c r="AJ391" s="86" t="e">
        <f>ETI!H388/ETI!E388</f>
        <v>#DIV/0!</v>
      </c>
    </row>
    <row r="392" spans="2:36">
      <c r="B392" s="238">
        <f>IRAG!$BZ389</f>
        <v>0</v>
      </c>
      <c r="C392" s="212"/>
      <c r="D392" s="85">
        <f>IRAG!E389</f>
        <v>0</v>
      </c>
      <c r="E392" s="238">
        <f>IRAG!$BZ389</f>
        <v>0</v>
      </c>
      <c r="F392" s="213"/>
      <c r="G392" s="191" t="e">
        <f>IRAG!E389/IRAG!D389</f>
        <v>#DIV/0!</v>
      </c>
      <c r="H392" s="238">
        <f>IRAG!$BZ389</f>
        <v>0</v>
      </c>
      <c r="I392" s="167">
        <f>IRAG!Q389</f>
        <v>0</v>
      </c>
      <c r="J392" s="167">
        <f>IRAG!R389</f>
        <v>0</v>
      </c>
      <c r="K392" s="239" t="e">
        <f>IRAG!R389/IRAG!Q389</f>
        <v>#DIV/0!</v>
      </c>
      <c r="Q392" s="238">
        <f>IRAG!$BZ389</f>
        <v>0</v>
      </c>
      <c r="R392" s="167">
        <f>IRAG!G389</f>
        <v>0</v>
      </c>
      <c r="S392" s="167" t="e">
        <f>IRAG!G389/IRAG!F389</f>
        <v>#DIV/0!</v>
      </c>
      <c r="T392" s="167">
        <f>IRAG!K389</f>
        <v>0</v>
      </c>
      <c r="U392" s="214" t="e">
        <f>IRAG!K389/IRAG!F389</f>
        <v>#DIV/0!</v>
      </c>
      <c r="V392" s="167">
        <f>IRAG!H389</f>
        <v>0</v>
      </c>
      <c r="W392" s="167" t="e">
        <f>IRAG!H389/IRAG!F389</f>
        <v>#DIV/0!</v>
      </c>
      <c r="X392" s="192">
        <f>ETI!E389</f>
        <v>0</v>
      </c>
      <c r="Y392" s="192">
        <f>ETI!D389</f>
        <v>0</v>
      </c>
      <c r="Z392" s="214" t="e">
        <f t="shared" si="7"/>
        <v>#DIV/0!</v>
      </c>
      <c r="AA392" s="191" t="e">
        <f>ETI!E389/ETI!F389</f>
        <v>#DIV/0!</v>
      </c>
      <c r="AB392" s="192">
        <f>ETI!E389</f>
        <v>0</v>
      </c>
      <c r="AC392" s="191" t="e">
        <f>ETI!G389/ETI!E389</f>
        <v>#DIV/0!</v>
      </c>
      <c r="AD392" s="192">
        <f>ETI!K389 + ETI!L389</f>
        <v>0</v>
      </c>
      <c r="AE392" s="191" t="e">
        <f>(AD392)/ETI!F389</f>
        <v>#DIV/0!</v>
      </c>
      <c r="AI392" s="181">
        <f>ETI!E389</f>
        <v>0</v>
      </c>
      <c r="AJ392" s="86" t="e">
        <f>ETI!H389/ETI!E389</f>
        <v>#DIV/0!</v>
      </c>
    </row>
    <row r="393" spans="2:36">
      <c r="B393" s="238">
        <f>IRAG!$BZ390</f>
        <v>0</v>
      </c>
      <c r="C393" s="212"/>
      <c r="D393" s="85">
        <f>IRAG!E390</f>
        <v>0</v>
      </c>
      <c r="E393" s="238">
        <f>IRAG!$BZ390</f>
        <v>0</v>
      </c>
      <c r="F393" s="213"/>
      <c r="G393" s="191" t="e">
        <f>IRAG!E390/IRAG!D390</f>
        <v>#DIV/0!</v>
      </c>
      <c r="H393" s="238">
        <f>IRAG!$BZ390</f>
        <v>0</v>
      </c>
      <c r="I393" s="167">
        <f>IRAG!Q390</f>
        <v>0</v>
      </c>
      <c r="J393" s="167">
        <f>IRAG!R390</f>
        <v>0</v>
      </c>
      <c r="K393" s="239" t="e">
        <f>IRAG!R390/IRAG!Q390</f>
        <v>#DIV/0!</v>
      </c>
      <c r="Q393" s="238">
        <f>IRAG!$BZ390</f>
        <v>0</v>
      </c>
      <c r="R393" s="167">
        <f>IRAG!G390</f>
        <v>0</v>
      </c>
      <c r="S393" s="167" t="e">
        <f>IRAG!G390/IRAG!F390</f>
        <v>#DIV/0!</v>
      </c>
      <c r="T393" s="167">
        <f>IRAG!K390</f>
        <v>0</v>
      </c>
      <c r="U393" s="214" t="e">
        <f>IRAG!K390/IRAG!F390</f>
        <v>#DIV/0!</v>
      </c>
      <c r="V393" s="167">
        <f>IRAG!H390</f>
        <v>0</v>
      </c>
      <c r="W393" s="167" t="e">
        <f>IRAG!H390/IRAG!F390</f>
        <v>#DIV/0!</v>
      </c>
      <c r="X393" s="192">
        <f>ETI!E390</f>
        <v>0</v>
      </c>
      <c r="Y393" s="192">
        <f>ETI!D390</f>
        <v>0</v>
      </c>
      <c r="Z393" s="214" t="e">
        <f t="shared" si="7"/>
        <v>#DIV/0!</v>
      </c>
      <c r="AA393" s="191" t="e">
        <f>ETI!E390/ETI!F390</f>
        <v>#DIV/0!</v>
      </c>
      <c r="AB393" s="192">
        <f>ETI!E390</f>
        <v>0</v>
      </c>
      <c r="AC393" s="191" t="e">
        <f>ETI!G390/ETI!E390</f>
        <v>#DIV/0!</v>
      </c>
      <c r="AD393" s="192">
        <f>ETI!K390 + ETI!L390</f>
        <v>0</v>
      </c>
      <c r="AE393" s="191" t="e">
        <f>(AD393)/ETI!F390</f>
        <v>#DIV/0!</v>
      </c>
      <c r="AI393" s="181">
        <f>ETI!E390</f>
        <v>0</v>
      </c>
      <c r="AJ393" s="86" t="e">
        <f>ETI!H390/ETI!E390</f>
        <v>#DIV/0!</v>
      </c>
    </row>
    <row r="394" spans="2:36">
      <c r="B394" s="238">
        <f>IRAG!$BZ391</f>
        <v>0</v>
      </c>
      <c r="C394" s="212"/>
      <c r="D394" s="85">
        <f>IRAG!E391</f>
        <v>0</v>
      </c>
      <c r="E394" s="238">
        <f>IRAG!$BZ391</f>
        <v>0</v>
      </c>
      <c r="F394" s="213"/>
      <c r="G394" s="191" t="e">
        <f>IRAG!E391/IRAG!D391</f>
        <v>#DIV/0!</v>
      </c>
      <c r="H394" s="238">
        <f>IRAG!$BZ391</f>
        <v>0</v>
      </c>
      <c r="I394" s="167">
        <f>IRAG!Q391</f>
        <v>0</v>
      </c>
      <c r="J394" s="167">
        <f>IRAG!R391</f>
        <v>0</v>
      </c>
      <c r="K394" s="239" t="e">
        <f>IRAG!R391/IRAG!Q391</f>
        <v>#DIV/0!</v>
      </c>
      <c r="Q394" s="238">
        <f>IRAG!$BZ391</f>
        <v>0</v>
      </c>
      <c r="R394" s="167">
        <f>IRAG!G391</f>
        <v>0</v>
      </c>
      <c r="S394" s="167" t="e">
        <f>IRAG!G391/IRAG!F391</f>
        <v>#DIV/0!</v>
      </c>
      <c r="T394" s="167">
        <f>IRAG!K391</f>
        <v>0</v>
      </c>
      <c r="U394" s="214" t="e">
        <f>IRAG!K391/IRAG!F391</f>
        <v>#DIV/0!</v>
      </c>
      <c r="V394" s="167">
        <f>IRAG!H391</f>
        <v>0</v>
      </c>
      <c r="W394" s="167" t="e">
        <f>IRAG!H391/IRAG!F391</f>
        <v>#DIV/0!</v>
      </c>
      <c r="X394" s="192">
        <f>ETI!E391</f>
        <v>0</v>
      </c>
      <c r="Y394" s="192">
        <f>ETI!D391</f>
        <v>0</v>
      </c>
      <c r="Z394" s="214" t="e">
        <f t="shared" si="7"/>
        <v>#DIV/0!</v>
      </c>
      <c r="AA394" s="191" t="e">
        <f>ETI!E391/ETI!F391</f>
        <v>#DIV/0!</v>
      </c>
      <c r="AB394" s="192">
        <f>ETI!E391</f>
        <v>0</v>
      </c>
      <c r="AC394" s="191" t="e">
        <f>ETI!G391/ETI!E391</f>
        <v>#DIV/0!</v>
      </c>
      <c r="AD394" s="192">
        <f>ETI!K391 + ETI!L391</f>
        <v>0</v>
      </c>
      <c r="AE394" s="191" t="e">
        <f>(AD394)/ETI!F391</f>
        <v>#DIV/0!</v>
      </c>
      <c r="AI394" s="181">
        <f>ETI!E391</f>
        <v>0</v>
      </c>
      <c r="AJ394" s="86" t="e">
        <f>ETI!H391/ETI!E391</f>
        <v>#DIV/0!</v>
      </c>
    </row>
    <row r="395" spans="2:36">
      <c r="B395" s="238">
        <f>IRAG!$BZ392</f>
        <v>0</v>
      </c>
      <c r="C395" s="212"/>
      <c r="D395" s="85">
        <f>IRAG!E392</f>
        <v>0</v>
      </c>
      <c r="E395" s="238">
        <f>IRAG!$BZ392</f>
        <v>0</v>
      </c>
      <c r="F395" s="213"/>
      <c r="G395" s="191" t="e">
        <f>IRAG!E392/IRAG!D392</f>
        <v>#DIV/0!</v>
      </c>
      <c r="H395" s="238">
        <f>IRAG!$BZ392</f>
        <v>0</v>
      </c>
      <c r="I395" s="167">
        <f>IRAG!Q392</f>
        <v>0</v>
      </c>
      <c r="J395" s="167">
        <f>IRAG!R392</f>
        <v>0</v>
      </c>
      <c r="K395" s="239" t="e">
        <f>IRAG!R392/IRAG!Q392</f>
        <v>#DIV/0!</v>
      </c>
      <c r="Q395" s="238">
        <f>IRAG!$BZ392</f>
        <v>0</v>
      </c>
      <c r="R395" s="167">
        <f>IRAG!G392</f>
        <v>0</v>
      </c>
      <c r="S395" s="167" t="e">
        <f>IRAG!G392/IRAG!F392</f>
        <v>#DIV/0!</v>
      </c>
      <c r="T395" s="167">
        <f>IRAG!K392</f>
        <v>0</v>
      </c>
      <c r="U395" s="214" t="e">
        <f>IRAG!K392/IRAG!F392</f>
        <v>#DIV/0!</v>
      </c>
      <c r="V395" s="167">
        <f>IRAG!H392</f>
        <v>0</v>
      </c>
      <c r="W395" s="167" t="e">
        <f>IRAG!H392/IRAG!F392</f>
        <v>#DIV/0!</v>
      </c>
      <c r="X395" s="192">
        <f>ETI!E392</f>
        <v>0</v>
      </c>
      <c r="Y395" s="192">
        <f>ETI!D392</f>
        <v>0</v>
      </c>
      <c r="Z395" s="214" t="e">
        <f t="shared" si="7"/>
        <v>#DIV/0!</v>
      </c>
      <c r="AA395" s="191" t="e">
        <f>ETI!E392/ETI!F392</f>
        <v>#DIV/0!</v>
      </c>
      <c r="AB395" s="192">
        <f>ETI!E392</f>
        <v>0</v>
      </c>
      <c r="AC395" s="191" t="e">
        <f>ETI!G392/ETI!E392</f>
        <v>#DIV/0!</v>
      </c>
      <c r="AD395" s="192">
        <f>ETI!K392 + ETI!L392</f>
        <v>0</v>
      </c>
      <c r="AE395" s="191" t="e">
        <f>(AD395)/ETI!F392</f>
        <v>#DIV/0!</v>
      </c>
      <c r="AI395" s="181">
        <f>ETI!E392</f>
        <v>0</v>
      </c>
      <c r="AJ395" s="86" t="e">
        <f>ETI!H392/ETI!E392</f>
        <v>#DIV/0!</v>
      </c>
    </row>
    <row r="396" spans="2:36">
      <c r="B396" s="238">
        <f>IRAG!$BZ393</f>
        <v>0</v>
      </c>
      <c r="C396" s="212"/>
      <c r="D396" s="85">
        <f>IRAG!E393</f>
        <v>0</v>
      </c>
      <c r="E396" s="238">
        <f>IRAG!$BZ393</f>
        <v>0</v>
      </c>
      <c r="F396" s="213"/>
      <c r="G396" s="191" t="e">
        <f>IRAG!E393/IRAG!D393</f>
        <v>#DIV/0!</v>
      </c>
      <c r="H396" s="238">
        <f>IRAG!$BZ393</f>
        <v>0</v>
      </c>
      <c r="I396" s="167">
        <f>IRAG!Q393</f>
        <v>0</v>
      </c>
      <c r="J396" s="167">
        <f>IRAG!R393</f>
        <v>0</v>
      </c>
      <c r="K396" s="239" t="e">
        <f>IRAG!R393/IRAG!Q393</f>
        <v>#DIV/0!</v>
      </c>
      <c r="Q396" s="238">
        <f>IRAG!$BZ393</f>
        <v>0</v>
      </c>
      <c r="R396" s="167">
        <f>IRAG!G393</f>
        <v>0</v>
      </c>
      <c r="S396" s="167" t="e">
        <f>IRAG!G393/IRAG!F393</f>
        <v>#DIV/0!</v>
      </c>
      <c r="T396" s="167">
        <f>IRAG!K393</f>
        <v>0</v>
      </c>
      <c r="U396" s="214" t="e">
        <f>IRAG!K393/IRAG!F393</f>
        <v>#DIV/0!</v>
      </c>
      <c r="V396" s="167">
        <f>IRAG!H393</f>
        <v>0</v>
      </c>
      <c r="W396" s="167" t="e">
        <f>IRAG!H393/IRAG!F393</f>
        <v>#DIV/0!</v>
      </c>
      <c r="X396" s="192">
        <f>ETI!E393</f>
        <v>0</v>
      </c>
      <c r="Y396" s="192">
        <f>ETI!D393</f>
        <v>0</v>
      </c>
      <c r="Z396" s="214" t="e">
        <f t="shared" si="7"/>
        <v>#DIV/0!</v>
      </c>
      <c r="AA396" s="191" t="e">
        <f>ETI!E393/ETI!F393</f>
        <v>#DIV/0!</v>
      </c>
      <c r="AB396" s="192">
        <f>ETI!E393</f>
        <v>0</v>
      </c>
      <c r="AC396" s="191" t="e">
        <f>ETI!G393/ETI!E393</f>
        <v>#DIV/0!</v>
      </c>
      <c r="AD396" s="192">
        <f>ETI!K393 + ETI!L393</f>
        <v>0</v>
      </c>
      <c r="AE396" s="191" t="e">
        <f>(AD396)/ETI!F393</f>
        <v>#DIV/0!</v>
      </c>
      <c r="AI396" s="181">
        <f>ETI!E393</f>
        <v>0</v>
      </c>
      <c r="AJ396" s="86" t="e">
        <f>ETI!H393/ETI!E393</f>
        <v>#DIV/0!</v>
      </c>
    </row>
    <row r="397" spans="2:36">
      <c r="B397" s="238">
        <f>IRAG!$BZ394</f>
        <v>0</v>
      </c>
      <c r="C397" s="212"/>
      <c r="D397" s="85">
        <f>IRAG!E394</f>
        <v>0</v>
      </c>
      <c r="E397" s="238">
        <f>IRAG!$BZ394</f>
        <v>0</v>
      </c>
      <c r="F397" s="213"/>
      <c r="G397" s="191" t="e">
        <f>IRAG!E394/IRAG!D394</f>
        <v>#DIV/0!</v>
      </c>
      <c r="H397" s="238">
        <f>IRAG!$BZ394</f>
        <v>0</v>
      </c>
      <c r="I397" s="167">
        <f>IRAG!Q394</f>
        <v>0</v>
      </c>
      <c r="J397" s="167">
        <f>IRAG!R394</f>
        <v>0</v>
      </c>
      <c r="K397" s="239" t="e">
        <f>IRAG!R394/IRAG!Q394</f>
        <v>#DIV/0!</v>
      </c>
      <c r="Q397" s="238">
        <f>IRAG!$BZ394</f>
        <v>0</v>
      </c>
      <c r="R397" s="167">
        <f>IRAG!G394</f>
        <v>0</v>
      </c>
      <c r="S397" s="167" t="e">
        <f>IRAG!G394/IRAG!F394</f>
        <v>#DIV/0!</v>
      </c>
      <c r="T397" s="167">
        <f>IRAG!K394</f>
        <v>0</v>
      </c>
      <c r="U397" s="214" t="e">
        <f>IRAG!K394/IRAG!F394</f>
        <v>#DIV/0!</v>
      </c>
      <c r="V397" s="167">
        <f>IRAG!H394</f>
        <v>0</v>
      </c>
      <c r="W397" s="167" t="e">
        <f>IRAG!H394/IRAG!F394</f>
        <v>#DIV/0!</v>
      </c>
      <c r="X397" s="192">
        <f>ETI!E394</f>
        <v>0</v>
      </c>
      <c r="Y397" s="192">
        <f>ETI!D394</f>
        <v>0</v>
      </c>
      <c r="Z397" s="214" t="e">
        <f t="shared" si="7"/>
        <v>#DIV/0!</v>
      </c>
      <c r="AA397" s="191" t="e">
        <f>ETI!E394/ETI!F394</f>
        <v>#DIV/0!</v>
      </c>
      <c r="AB397" s="192">
        <f>ETI!E394</f>
        <v>0</v>
      </c>
      <c r="AC397" s="191" t="e">
        <f>ETI!G394/ETI!E394</f>
        <v>#DIV/0!</v>
      </c>
      <c r="AD397" s="192">
        <f>ETI!K394 + ETI!L394</f>
        <v>0</v>
      </c>
      <c r="AE397" s="191" t="e">
        <f>(AD397)/ETI!F394</f>
        <v>#DIV/0!</v>
      </c>
      <c r="AI397" s="181">
        <f>ETI!E394</f>
        <v>0</v>
      </c>
      <c r="AJ397" s="86" t="e">
        <f>ETI!H394/ETI!E394</f>
        <v>#DIV/0!</v>
      </c>
    </row>
    <row r="398" spans="2:36">
      <c r="B398" s="238">
        <f>IRAG!$BZ395</f>
        <v>0</v>
      </c>
      <c r="C398" s="212"/>
      <c r="D398" s="85">
        <f>IRAG!E395</f>
        <v>0</v>
      </c>
      <c r="E398" s="238">
        <f>IRAG!$BZ395</f>
        <v>0</v>
      </c>
      <c r="F398" s="213"/>
      <c r="G398" s="191" t="e">
        <f>IRAG!E395/IRAG!D395</f>
        <v>#DIV/0!</v>
      </c>
      <c r="H398" s="238">
        <f>IRAG!$BZ395</f>
        <v>0</v>
      </c>
      <c r="I398" s="167">
        <f>IRAG!Q395</f>
        <v>0</v>
      </c>
      <c r="J398" s="167">
        <f>IRAG!R395</f>
        <v>0</v>
      </c>
      <c r="K398" s="239" t="e">
        <f>IRAG!R395/IRAG!Q395</f>
        <v>#DIV/0!</v>
      </c>
      <c r="Q398" s="238">
        <f>IRAG!$BZ395</f>
        <v>0</v>
      </c>
      <c r="R398" s="167">
        <f>IRAG!G395</f>
        <v>0</v>
      </c>
      <c r="S398" s="167" t="e">
        <f>IRAG!G395/IRAG!F395</f>
        <v>#DIV/0!</v>
      </c>
      <c r="T398" s="167">
        <f>IRAG!K395</f>
        <v>0</v>
      </c>
      <c r="U398" s="214" t="e">
        <f>IRAG!K395/IRAG!F395</f>
        <v>#DIV/0!</v>
      </c>
      <c r="V398" s="167">
        <f>IRAG!H395</f>
        <v>0</v>
      </c>
      <c r="W398" s="167" t="e">
        <f>IRAG!H395/IRAG!F395</f>
        <v>#DIV/0!</v>
      </c>
      <c r="X398" s="192">
        <f>ETI!E395</f>
        <v>0</v>
      </c>
      <c r="Y398" s="192">
        <f>ETI!D395</f>
        <v>0</v>
      </c>
      <c r="Z398" s="214" t="e">
        <f t="shared" si="7"/>
        <v>#DIV/0!</v>
      </c>
      <c r="AA398" s="191" t="e">
        <f>ETI!E395/ETI!F395</f>
        <v>#DIV/0!</v>
      </c>
      <c r="AB398" s="192">
        <f>ETI!E395</f>
        <v>0</v>
      </c>
      <c r="AC398" s="191" t="e">
        <f>ETI!G395/ETI!E395</f>
        <v>#DIV/0!</v>
      </c>
      <c r="AD398" s="192">
        <f>ETI!K395 + ETI!L395</f>
        <v>0</v>
      </c>
      <c r="AE398" s="191" t="e">
        <f>(AD398)/ETI!F395</f>
        <v>#DIV/0!</v>
      </c>
      <c r="AI398" s="181">
        <f>ETI!E395</f>
        <v>0</v>
      </c>
      <c r="AJ398" s="86" t="e">
        <f>ETI!H395/ETI!E395</f>
        <v>#DIV/0!</v>
      </c>
    </row>
    <row r="399" spans="2:36">
      <c r="B399" s="238">
        <f>IRAG!$BZ396</f>
        <v>0</v>
      </c>
      <c r="C399" s="212"/>
      <c r="D399" s="85">
        <f>IRAG!E396</f>
        <v>0</v>
      </c>
      <c r="E399" s="238">
        <f>IRAG!$BZ396</f>
        <v>0</v>
      </c>
      <c r="F399" s="213"/>
      <c r="G399" s="191" t="e">
        <f>IRAG!E396/IRAG!D396</f>
        <v>#DIV/0!</v>
      </c>
      <c r="H399" s="238">
        <f>IRAG!$BZ396</f>
        <v>0</v>
      </c>
      <c r="I399" s="167">
        <f>IRAG!Q396</f>
        <v>0</v>
      </c>
      <c r="J399" s="167">
        <f>IRAG!R396</f>
        <v>0</v>
      </c>
      <c r="K399" s="239" t="e">
        <f>IRAG!R396/IRAG!Q396</f>
        <v>#DIV/0!</v>
      </c>
      <c r="Q399" s="238">
        <f>IRAG!$BZ396</f>
        <v>0</v>
      </c>
      <c r="R399" s="167">
        <f>IRAG!G396</f>
        <v>0</v>
      </c>
      <c r="S399" s="167" t="e">
        <f>IRAG!G396/IRAG!F396</f>
        <v>#DIV/0!</v>
      </c>
      <c r="T399" s="167">
        <f>IRAG!K396</f>
        <v>0</v>
      </c>
      <c r="U399" s="214" t="e">
        <f>IRAG!K396/IRAG!F396</f>
        <v>#DIV/0!</v>
      </c>
      <c r="V399" s="167">
        <f>IRAG!H396</f>
        <v>0</v>
      </c>
      <c r="W399" s="167" t="e">
        <f>IRAG!H396/IRAG!F396</f>
        <v>#DIV/0!</v>
      </c>
      <c r="X399" s="192">
        <f>ETI!E396</f>
        <v>0</v>
      </c>
      <c r="Y399" s="192">
        <f>ETI!D396</f>
        <v>0</v>
      </c>
      <c r="Z399" s="214" t="e">
        <f t="shared" si="7"/>
        <v>#DIV/0!</v>
      </c>
      <c r="AA399" s="191" t="e">
        <f>ETI!E396/ETI!F396</f>
        <v>#DIV/0!</v>
      </c>
      <c r="AB399" s="192">
        <f>ETI!E396</f>
        <v>0</v>
      </c>
      <c r="AC399" s="191" t="e">
        <f>ETI!G396/ETI!E396</f>
        <v>#DIV/0!</v>
      </c>
      <c r="AD399" s="192">
        <f>ETI!K396 + ETI!L396</f>
        <v>0</v>
      </c>
      <c r="AE399" s="191" t="e">
        <f>(AD399)/ETI!F396</f>
        <v>#DIV/0!</v>
      </c>
      <c r="AI399" s="181">
        <f>ETI!E396</f>
        <v>0</v>
      </c>
      <c r="AJ399" s="86" t="e">
        <f>ETI!H396/ETI!E396</f>
        <v>#DIV/0!</v>
      </c>
    </row>
    <row r="400" spans="2:36">
      <c r="B400" s="238">
        <f>IRAG!$BZ397</f>
        <v>0</v>
      </c>
      <c r="C400" s="212"/>
      <c r="D400" s="85">
        <f>IRAG!E397</f>
        <v>0</v>
      </c>
      <c r="E400" s="238">
        <f>IRAG!$BZ397</f>
        <v>0</v>
      </c>
      <c r="F400" s="213"/>
      <c r="G400" s="191" t="e">
        <f>IRAG!E397/IRAG!D397</f>
        <v>#DIV/0!</v>
      </c>
      <c r="H400" s="238">
        <f>IRAG!$BZ397</f>
        <v>0</v>
      </c>
      <c r="I400" s="167">
        <f>IRAG!Q397</f>
        <v>0</v>
      </c>
      <c r="J400" s="167">
        <f>IRAG!R397</f>
        <v>0</v>
      </c>
      <c r="K400" s="239" t="e">
        <f>IRAG!R397/IRAG!Q397</f>
        <v>#DIV/0!</v>
      </c>
      <c r="Q400" s="238">
        <f>IRAG!$BZ397</f>
        <v>0</v>
      </c>
      <c r="R400" s="167">
        <f>IRAG!G397</f>
        <v>0</v>
      </c>
      <c r="S400" s="167" t="e">
        <f>IRAG!G397/IRAG!F397</f>
        <v>#DIV/0!</v>
      </c>
      <c r="T400" s="167">
        <f>IRAG!K397</f>
        <v>0</v>
      </c>
      <c r="U400" s="214" t="e">
        <f>IRAG!K397/IRAG!F397</f>
        <v>#DIV/0!</v>
      </c>
      <c r="V400" s="167">
        <f>IRAG!H397</f>
        <v>0</v>
      </c>
      <c r="W400" s="167" t="e">
        <f>IRAG!H397/IRAG!F397</f>
        <v>#DIV/0!</v>
      </c>
      <c r="X400" s="192">
        <f>ETI!E397</f>
        <v>0</v>
      </c>
      <c r="Y400" s="192">
        <f>ETI!D397</f>
        <v>0</v>
      </c>
      <c r="Z400" s="214" t="e">
        <f t="shared" si="7"/>
        <v>#DIV/0!</v>
      </c>
      <c r="AA400" s="191" t="e">
        <f>ETI!E397/ETI!F397</f>
        <v>#DIV/0!</v>
      </c>
      <c r="AB400" s="192">
        <f>ETI!E397</f>
        <v>0</v>
      </c>
      <c r="AC400" s="191" t="e">
        <f>ETI!G397/ETI!E397</f>
        <v>#DIV/0!</v>
      </c>
      <c r="AD400" s="192">
        <f>ETI!K397 + ETI!L397</f>
        <v>0</v>
      </c>
      <c r="AE400" s="191" t="e">
        <f>(AD400)/ETI!F397</f>
        <v>#DIV/0!</v>
      </c>
      <c r="AI400" s="181">
        <f>ETI!E397</f>
        <v>0</v>
      </c>
      <c r="AJ400" s="86" t="e">
        <f>ETI!H397/ETI!E397</f>
        <v>#DIV/0!</v>
      </c>
    </row>
    <row r="401" spans="2:36">
      <c r="B401" s="238">
        <f>IRAG!$BZ398</f>
        <v>0</v>
      </c>
      <c r="C401" s="212"/>
      <c r="D401" s="85">
        <f>IRAG!E398</f>
        <v>0</v>
      </c>
      <c r="E401" s="238">
        <f>IRAG!$BZ398</f>
        <v>0</v>
      </c>
      <c r="F401" s="213"/>
      <c r="G401" s="191" t="e">
        <f>IRAG!E398/IRAG!D398</f>
        <v>#DIV/0!</v>
      </c>
      <c r="H401" s="238">
        <f>IRAG!$BZ398</f>
        <v>0</v>
      </c>
      <c r="I401" s="167">
        <f>IRAG!Q398</f>
        <v>0</v>
      </c>
      <c r="J401" s="167">
        <f>IRAG!R398</f>
        <v>0</v>
      </c>
      <c r="K401" s="239" t="e">
        <f>IRAG!R398/IRAG!Q398</f>
        <v>#DIV/0!</v>
      </c>
      <c r="Q401" s="238">
        <f>IRAG!$BZ398</f>
        <v>0</v>
      </c>
      <c r="R401" s="167">
        <f>IRAG!G398</f>
        <v>0</v>
      </c>
      <c r="S401" s="167" t="e">
        <f>IRAG!G398/IRAG!F398</f>
        <v>#DIV/0!</v>
      </c>
      <c r="T401" s="167">
        <f>IRAG!K398</f>
        <v>0</v>
      </c>
      <c r="U401" s="214" t="e">
        <f>IRAG!K398/IRAG!F398</f>
        <v>#DIV/0!</v>
      </c>
      <c r="V401" s="167">
        <f>IRAG!H398</f>
        <v>0</v>
      </c>
      <c r="W401" s="167" t="e">
        <f>IRAG!H398/IRAG!F398</f>
        <v>#DIV/0!</v>
      </c>
      <c r="X401" s="192">
        <f>ETI!E398</f>
        <v>0</v>
      </c>
      <c r="Y401" s="192">
        <f>ETI!D398</f>
        <v>0</v>
      </c>
      <c r="Z401" s="214" t="e">
        <f t="shared" si="7"/>
        <v>#DIV/0!</v>
      </c>
      <c r="AA401" s="191" t="e">
        <f>ETI!E398/ETI!F398</f>
        <v>#DIV/0!</v>
      </c>
      <c r="AB401" s="192">
        <f>ETI!E398</f>
        <v>0</v>
      </c>
      <c r="AC401" s="191" t="e">
        <f>ETI!G398/ETI!E398</f>
        <v>#DIV/0!</v>
      </c>
      <c r="AD401" s="192">
        <f>ETI!K398 + ETI!L398</f>
        <v>0</v>
      </c>
      <c r="AE401" s="191" t="e">
        <f>(AD401)/ETI!F398</f>
        <v>#DIV/0!</v>
      </c>
      <c r="AI401" s="181">
        <f>ETI!E398</f>
        <v>0</v>
      </c>
      <c r="AJ401" s="86" t="e">
        <f>ETI!H398/ETI!E398</f>
        <v>#DIV/0!</v>
      </c>
    </row>
    <row r="402" spans="2:36">
      <c r="B402" s="238">
        <f>IRAG!$BZ399</f>
        <v>0</v>
      </c>
      <c r="C402" s="212"/>
      <c r="D402" s="85">
        <f>IRAG!E399</f>
        <v>0</v>
      </c>
      <c r="E402" s="238">
        <f>IRAG!$BZ399</f>
        <v>0</v>
      </c>
      <c r="F402" s="213"/>
      <c r="G402" s="191" t="e">
        <f>IRAG!E399/IRAG!D399</f>
        <v>#DIV/0!</v>
      </c>
      <c r="H402" s="238">
        <f>IRAG!$BZ399</f>
        <v>0</v>
      </c>
      <c r="I402" s="167">
        <f>IRAG!Q399</f>
        <v>0</v>
      </c>
      <c r="J402" s="167">
        <f>IRAG!R399</f>
        <v>0</v>
      </c>
      <c r="K402" s="239" t="e">
        <f>IRAG!R399/IRAG!Q399</f>
        <v>#DIV/0!</v>
      </c>
      <c r="Q402" s="238">
        <f>IRAG!$BZ399</f>
        <v>0</v>
      </c>
      <c r="R402" s="167">
        <f>IRAG!G399</f>
        <v>0</v>
      </c>
      <c r="S402" s="167" t="e">
        <f>IRAG!G399/IRAG!F399</f>
        <v>#DIV/0!</v>
      </c>
      <c r="T402" s="167">
        <f>IRAG!K399</f>
        <v>0</v>
      </c>
      <c r="U402" s="214" t="e">
        <f>IRAG!K399/IRAG!F399</f>
        <v>#DIV/0!</v>
      </c>
      <c r="V402" s="167">
        <f>IRAG!H399</f>
        <v>0</v>
      </c>
      <c r="W402" s="167" t="e">
        <f>IRAG!H399/IRAG!F399</f>
        <v>#DIV/0!</v>
      </c>
      <c r="X402" s="192">
        <f>ETI!E399</f>
        <v>0</v>
      </c>
      <c r="Y402" s="192">
        <f>ETI!D399</f>
        <v>0</v>
      </c>
      <c r="Z402" s="214" t="e">
        <f t="shared" si="7"/>
        <v>#DIV/0!</v>
      </c>
      <c r="AA402" s="191" t="e">
        <f>ETI!E399/ETI!F399</f>
        <v>#DIV/0!</v>
      </c>
      <c r="AB402" s="192">
        <f>ETI!E399</f>
        <v>0</v>
      </c>
      <c r="AC402" s="191" t="e">
        <f>ETI!G399/ETI!E399</f>
        <v>#DIV/0!</v>
      </c>
      <c r="AD402" s="192">
        <f>ETI!K399 + ETI!L399</f>
        <v>0</v>
      </c>
      <c r="AE402" s="191" t="e">
        <f>(AD402)/ETI!F399</f>
        <v>#DIV/0!</v>
      </c>
      <c r="AI402" s="181">
        <f>ETI!E399</f>
        <v>0</v>
      </c>
      <c r="AJ402" s="86" t="e">
        <f>ETI!H399/ETI!E399</f>
        <v>#DIV/0!</v>
      </c>
    </row>
    <row r="403" spans="2:36">
      <c r="B403" s="238">
        <f>IRAG!$BZ400</f>
        <v>0</v>
      </c>
      <c r="C403" s="212"/>
      <c r="D403" s="85">
        <f>IRAG!E400</f>
        <v>0</v>
      </c>
      <c r="E403" s="238">
        <f>IRAG!$BZ400</f>
        <v>0</v>
      </c>
      <c r="F403" s="213"/>
      <c r="G403" s="191" t="e">
        <f>IRAG!E400/IRAG!D400</f>
        <v>#DIV/0!</v>
      </c>
      <c r="H403" s="238">
        <f>IRAG!$BZ400</f>
        <v>0</v>
      </c>
      <c r="I403" s="167">
        <f>IRAG!Q400</f>
        <v>0</v>
      </c>
      <c r="J403" s="167">
        <f>IRAG!R400</f>
        <v>0</v>
      </c>
      <c r="K403" s="239" t="e">
        <f>IRAG!R400/IRAG!Q400</f>
        <v>#DIV/0!</v>
      </c>
      <c r="Q403" s="238">
        <f>IRAG!$BZ400</f>
        <v>0</v>
      </c>
      <c r="R403" s="167">
        <f>IRAG!G400</f>
        <v>0</v>
      </c>
      <c r="S403" s="167" t="e">
        <f>IRAG!G400/IRAG!F400</f>
        <v>#DIV/0!</v>
      </c>
      <c r="T403" s="167">
        <f>IRAG!K400</f>
        <v>0</v>
      </c>
      <c r="U403" s="214" t="e">
        <f>IRAG!K400/IRAG!F400</f>
        <v>#DIV/0!</v>
      </c>
      <c r="V403" s="167">
        <f>IRAG!H400</f>
        <v>0</v>
      </c>
      <c r="W403" s="167" t="e">
        <f>IRAG!H400/IRAG!F400</f>
        <v>#DIV/0!</v>
      </c>
      <c r="X403" s="192">
        <f>ETI!E400</f>
        <v>0</v>
      </c>
      <c r="Y403" s="192">
        <f>ETI!D400</f>
        <v>0</v>
      </c>
      <c r="Z403" s="214" t="e">
        <f t="shared" si="7"/>
        <v>#DIV/0!</v>
      </c>
      <c r="AA403" s="191" t="e">
        <f>ETI!E400/ETI!F400</f>
        <v>#DIV/0!</v>
      </c>
      <c r="AB403" s="192">
        <f>ETI!E400</f>
        <v>0</v>
      </c>
      <c r="AC403" s="191" t="e">
        <f>ETI!G400/ETI!E400</f>
        <v>#DIV/0!</v>
      </c>
      <c r="AD403" s="192">
        <f>ETI!K400 + ETI!L400</f>
        <v>0</v>
      </c>
      <c r="AE403" s="191" t="e">
        <f>(AD403)/ETI!F400</f>
        <v>#DIV/0!</v>
      </c>
      <c r="AI403" s="181">
        <f>ETI!E400</f>
        <v>0</v>
      </c>
      <c r="AJ403" s="86" t="e">
        <f>ETI!H400/ETI!E400</f>
        <v>#DIV/0!</v>
      </c>
    </row>
    <row r="404" spans="2:36">
      <c r="B404" s="238">
        <f>IRAG!$BZ401</f>
        <v>0</v>
      </c>
      <c r="C404" s="212"/>
      <c r="D404" s="85">
        <f>IRAG!E401</f>
        <v>0</v>
      </c>
      <c r="E404" s="238">
        <f>IRAG!$BZ401</f>
        <v>0</v>
      </c>
      <c r="F404" s="213"/>
      <c r="G404" s="191" t="e">
        <f>IRAG!E401/IRAG!D401</f>
        <v>#DIV/0!</v>
      </c>
      <c r="H404" s="238">
        <f>IRAG!$BZ401</f>
        <v>0</v>
      </c>
      <c r="I404" s="167">
        <f>IRAG!Q401</f>
        <v>0</v>
      </c>
      <c r="J404" s="167">
        <f>IRAG!R401</f>
        <v>0</v>
      </c>
      <c r="K404" s="239" t="e">
        <f>IRAG!R401/IRAG!Q401</f>
        <v>#DIV/0!</v>
      </c>
      <c r="Q404" s="238">
        <f>IRAG!$BZ401</f>
        <v>0</v>
      </c>
      <c r="R404" s="167">
        <f>IRAG!G401</f>
        <v>0</v>
      </c>
      <c r="S404" s="167" t="e">
        <f>IRAG!G401/IRAG!F401</f>
        <v>#DIV/0!</v>
      </c>
      <c r="T404" s="167">
        <f>IRAG!K401</f>
        <v>0</v>
      </c>
      <c r="U404" s="214" t="e">
        <f>IRAG!K401/IRAG!F401</f>
        <v>#DIV/0!</v>
      </c>
      <c r="V404" s="167">
        <f>IRAG!H401</f>
        <v>0</v>
      </c>
      <c r="W404" s="167" t="e">
        <f>IRAG!H401/IRAG!F401</f>
        <v>#DIV/0!</v>
      </c>
      <c r="X404" s="192">
        <f>ETI!E401</f>
        <v>0</v>
      </c>
      <c r="Y404" s="192">
        <f>ETI!D401</f>
        <v>0</v>
      </c>
      <c r="Z404" s="214" t="e">
        <f t="shared" si="7"/>
        <v>#DIV/0!</v>
      </c>
      <c r="AA404" s="191" t="e">
        <f>ETI!E401/ETI!F401</f>
        <v>#DIV/0!</v>
      </c>
      <c r="AB404" s="192">
        <f>ETI!E401</f>
        <v>0</v>
      </c>
      <c r="AC404" s="191" t="e">
        <f>ETI!G401/ETI!E401</f>
        <v>#DIV/0!</v>
      </c>
      <c r="AD404" s="192">
        <f>ETI!K401 + ETI!L401</f>
        <v>0</v>
      </c>
      <c r="AE404" s="191" t="e">
        <f>(AD404)/ETI!F401</f>
        <v>#DIV/0!</v>
      </c>
      <c r="AI404" s="181">
        <f>ETI!E401</f>
        <v>0</v>
      </c>
      <c r="AJ404" s="86" t="e">
        <f>ETI!H401/ETI!E401</f>
        <v>#DIV/0!</v>
      </c>
    </row>
    <row r="405" spans="2:36">
      <c r="B405" s="238">
        <f>IRAG!$BZ402</f>
        <v>0</v>
      </c>
      <c r="C405" s="212"/>
      <c r="D405" s="85">
        <f>IRAG!E402</f>
        <v>0</v>
      </c>
      <c r="E405" s="238">
        <f>IRAG!$BZ402</f>
        <v>0</v>
      </c>
      <c r="F405" s="213"/>
      <c r="G405" s="191" t="e">
        <f>IRAG!E402/IRAG!D402</f>
        <v>#DIV/0!</v>
      </c>
      <c r="H405" s="238">
        <f>IRAG!$BZ402</f>
        <v>0</v>
      </c>
      <c r="I405" s="167">
        <f>IRAG!Q402</f>
        <v>0</v>
      </c>
      <c r="J405" s="167">
        <f>IRAG!R402</f>
        <v>0</v>
      </c>
      <c r="K405" s="239" t="e">
        <f>IRAG!R402/IRAG!Q402</f>
        <v>#DIV/0!</v>
      </c>
      <c r="Q405" s="238">
        <f>IRAG!$BZ402</f>
        <v>0</v>
      </c>
      <c r="R405" s="167">
        <f>IRAG!G402</f>
        <v>0</v>
      </c>
      <c r="S405" s="167" t="e">
        <f>IRAG!G402/IRAG!F402</f>
        <v>#DIV/0!</v>
      </c>
      <c r="T405" s="167">
        <f>IRAG!K402</f>
        <v>0</v>
      </c>
      <c r="U405" s="214" t="e">
        <f>IRAG!K402/IRAG!F402</f>
        <v>#DIV/0!</v>
      </c>
      <c r="V405" s="167">
        <f>IRAG!H402</f>
        <v>0</v>
      </c>
      <c r="W405" s="167" t="e">
        <f>IRAG!H402/IRAG!F402</f>
        <v>#DIV/0!</v>
      </c>
      <c r="X405" s="192">
        <f>ETI!E402</f>
        <v>0</v>
      </c>
      <c r="Y405" s="192">
        <f>ETI!D402</f>
        <v>0</v>
      </c>
      <c r="Z405" s="214" t="e">
        <f t="shared" si="7"/>
        <v>#DIV/0!</v>
      </c>
      <c r="AA405" s="191" t="e">
        <f>ETI!E402/ETI!F402</f>
        <v>#DIV/0!</v>
      </c>
      <c r="AB405" s="192">
        <f>ETI!E402</f>
        <v>0</v>
      </c>
      <c r="AC405" s="191" t="e">
        <f>ETI!G402/ETI!E402</f>
        <v>#DIV/0!</v>
      </c>
      <c r="AD405" s="192">
        <f>ETI!K402 + ETI!L402</f>
        <v>0</v>
      </c>
      <c r="AE405" s="191" t="e">
        <f>(AD405)/ETI!F402</f>
        <v>#DIV/0!</v>
      </c>
      <c r="AI405" s="181">
        <f>ETI!E402</f>
        <v>0</v>
      </c>
      <c r="AJ405" s="86" t="e">
        <f>ETI!H402/ETI!E402</f>
        <v>#DIV/0!</v>
      </c>
    </row>
    <row r="406" spans="2:36">
      <c r="B406" s="238">
        <f>IRAG!$BZ403</f>
        <v>0</v>
      </c>
      <c r="C406" s="212"/>
      <c r="D406" s="85">
        <f>IRAG!E403</f>
        <v>0</v>
      </c>
      <c r="E406" s="238">
        <f>IRAG!$BZ403</f>
        <v>0</v>
      </c>
      <c r="F406" s="213"/>
      <c r="G406" s="191" t="e">
        <f>IRAG!E403/IRAG!D403</f>
        <v>#DIV/0!</v>
      </c>
      <c r="H406" s="238">
        <f>IRAG!$BZ403</f>
        <v>0</v>
      </c>
      <c r="I406" s="167">
        <f>IRAG!Q403</f>
        <v>0</v>
      </c>
      <c r="J406" s="167">
        <f>IRAG!R403</f>
        <v>0</v>
      </c>
      <c r="K406" s="239" t="e">
        <f>IRAG!R403/IRAG!Q403</f>
        <v>#DIV/0!</v>
      </c>
      <c r="Q406" s="238">
        <f>IRAG!$BZ403</f>
        <v>0</v>
      </c>
      <c r="R406" s="167">
        <f>IRAG!G403</f>
        <v>0</v>
      </c>
      <c r="S406" s="167" t="e">
        <f>IRAG!G403/IRAG!F403</f>
        <v>#DIV/0!</v>
      </c>
      <c r="T406" s="167">
        <f>IRAG!K403</f>
        <v>0</v>
      </c>
      <c r="U406" s="214" t="e">
        <f>IRAG!K403/IRAG!F403</f>
        <v>#DIV/0!</v>
      </c>
      <c r="V406" s="167">
        <f>IRAG!H403</f>
        <v>0</v>
      </c>
      <c r="W406" s="167" t="e">
        <f>IRAG!H403/IRAG!F403</f>
        <v>#DIV/0!</v>
      </c>
      <c r="X406" s="192">
        <f>ETI!E403</f>
        <v>0</v>
      </c>
      <c r="Y406" s="192">
        <f>ETI!D403</f>
        <v>0</v>
      </c>
      <c r="Z406" s="214" t="e">
        <f t="shared" si="7"/>
        <v>#DIV/0!</v>
      </c>
      <c r="AA406" s="191" t="e">
        <f>ETI!E403/ETI!F403</f>
        <v>#DIV/0!</v>
      </c>
      <c r="AB406" s="192">
        <f>ETI!E403</f>
        <v>0</v>
      </c>
      <c r="AC406" s="191" t="e">
        <f>ETI!G403/ETI!E403</f>
        <v>#DIV/0!</v>
      </c>
      <c r="AD406" s="192">
        <f>ETI!K403 + ETI!L403</f>
        <v>0</v>
      </c>
      <c r="AE406" s="191" t="e">
        <f>(AD406)/ETI!F403</f>
        <v>#DIV/0!</v>
      </c>
      <c r="AI406" s="181">
        <f>ETI!E403</f>
        <v>0</v>
      </c>
      <c r="AJ406" s="86" t="e">
        <f>ETI!H403/ETI!E403</f>
        <v>#DIV/0!</v>
      </c>
    </row>
    <row r="407" spans="2:36">
      <c r="B407" s="238">
        <f>IRAG!$BZ404</f>
        <v>0</v>
      </c>
      <c r="C407" s="212"/>
      <c r="D407" s="85">
        <f>IRAG!E404</f>
        <v>0</v>
      </c>
      <c r="E407" s="238">
        <f>IRAG!$BZ404</f>
        <v>0</v>
      </c>
      <c r="F407" s="213"/>
      <c r="G407" s="191" t="e">
        <f>IRAG!E404/IRAG!D404</f>
        <v>#DIV/0!</v>
      </c>
      <c r="H407" s="238">
        <f>IRAG!$BZ404</f>
        <v>0</v>
      </c>
      <c r="I407" s="167">
        <f>IRAG!Q404</f>
        <v>0</v>
      </c>
      <c r="J407" s="167">
        <f>IRAG!R404</f>
        <v>0</v>
      </c>
      <c r="K407" s="239" t="e">
        <f>IRAG!R404/IRAG!Q404</f>
        <v>#DIV/0!</v>
      </c>
      <c r="Q407" s="238">
        <f>IRAG!$BZ404</f>
        <v>0</v>
      </c>
      <c r="R407" s="167">
        <f>IRAG!G404</f>
        <v>0</v>
      </c>
      <c r="S407" s="167" t="e">
        <f>IRAG!G404/IRAG!F404</f>
        <v>#DIV/0!</v>
      </c>
      <c r="T407" s="167">
        <f>IRAG!K404</f>
        <v>0</v>
      </c>
      <c r="U407" s="214" t="e">
        <f>IRAG!K404/IRAG!F404</f>
        <v>#DIV/0!</v>
      </c>
      <c r="V407" s="167">
        <f>IRAG!H404</f>
        <v>0</v>
      </c>
      <c r="W407" s="167" t="e">
        <f>IRAG!H404/IRAG!F404</f>
        <v>#DIV/0!</v>
      </c>
      <c r="X407" s="192">
        <f>ETI!E404</f>
        <v>0</v>
      </c>
      <c r="Y407" s="192">
        <f>ETI!D404</f>
        <v>0</v>
      </c>
      <c r="Z407" s="214" t="e">
        <f t="shared" si="7"/>
        <v>#DIV/0!</v>
      </c>
      <c r="AA407" s="191" t="e">
        <f>ETI!E404/ETI!F404</f>
        <v>#DIV/0!</v>
      </c>
      <c r="AB407" s="192">
        <f>ETI!E404</f>
        <v>0</v>
      </c>
      <c r="AC407" s="191" t="e">
        <f>ETI!G404/ETI!E404</f>
        <v>#DIV/0!</v>
      </c>
      <c r="AD407" s="192">
        <f>ETI!K404 + ETI!L404</f>
        <v>0</v>
      </c>
      <c r="AE407" s="191" t="e">
        <f>(AD407)/ETI!F404</f>
        <v>#DIV/0!</v>
      </c>
      <c r="AI407" s="181">
        <f>ETI!E404</f>
        <v>0</v>
      </c>
      <c r="AJ407" s="86" t="e">
        <f>ETI!H404/ETI!E404</f>
        <v>#DIV/0!</v>
      </c>
    </row>
    <row r="408" spans="2:36">
      <c r="B408" s="238">
        <f>IRAG!$BZ405</f>
        <v>0</v>
      </c>
      <c r="C408" s="212"/>
      <c r="D408" s="85">
        <f>IRAG!E405</f>
        <v>0</v>
      </c>
      <c r="E408" s="238">
        <f>IRAG!$BZ405</f>
        <v>0</v>
      </c>
      <c r="F408" s="213"/>
      <c r="G408" s="191" t="e">
        <f>IRAG!E405/IRAG!D405</f>
        <v>#DIV/0!</v>
      </c>
      <c r="H408" s="238">
        <f>IRAG!$BZ405</f>
        <v>0</v>
      </c>
      <c r="I408" s="167">
        <f>IRAG!Q405</f>
        <v>0</v>
      </c>
      <c r="J408" s="167">
        <f>IRAG!R405</f>
        <v>0</v>
      </c>
      <c r="K408" s="239" t="e">
        <f>IRAG!R405/IRAG!Q405</f>
        <v>#DIV/0!</v>
      </c>
      <c r="Q408" s="238">
        <f>IRAG!$BZ405</f>
        <v>0</v>
      </c>
      <c r="R408" s="167">
        <f>IRAG!G405</f>
        <v>0</v>
      </c>
      <c r="S408" s="167" t="e">
        <f>IRAG!G405/IRAG!F405</f>
        <v>#DIV/0!</v>
      </c>
      <c r="T408" s="167">
        <f>IRAG!K405</f>
        <v>0</v>
      </c>
      <c r="U408" s="214" t="e">
        <f>IRAG!K405/IRAG!F405</f>
        <v>#DIV/0!</v>
      </c>
      <c r="V408" s="167">
        <f>IRAG!H405</f>
        <v>0</v>
      </c>
      <c r="W408" s="167" t="e">
        <f>IRAG!H405/IRAG!F405</f>
        <v>#DIV/0!</v>
      </c>
      <c r="X408" s="192">
        <f>ETI!E405</f>
        <v>0</v>
      </c>
      <c r="Y408" s="192">
        <f>ETI!D405</f>
        <v>0</v>
      </c>
      <c r="Z408" s="214" t="e">
        <f t="shared" si="7"/>
        <v>#DIV/0!</v>
      </c>
      <c r="AA408" s="191" t="e">
        <f>ETI!E405/ETI!F405</f>
        <v>#DIV/0!</v>
      </c>
      <c r="AB408" s="192">
        <f>ETI!E405</f>
        <v>0</v>
      </c>
      <c r="AC408" s="191" t="e">
        <f>ETI!G405/ETI!E405</f>
        <v>#DIV/0!</v>
      </c>
      <c r="AD408" s="192">
        <f>ETI!K405 + ETI!L405</f>
        <v>0</v>
      </c>
      <c r="AE408" s="191" t="e">
        <f>(AD408)/ETI!F405</f>
        <v>#DIV/0!</v>
      </c>
      <c r="AI408" s="181">
        <f>ETI!E405</f>
        <v>0</v>
      </c>
      <c r="AJ408" s="86" t="e">
        <f>ETI!H405/ETI!E405</f>
        <v>#DIV/0!</v>
      </c>
    </row>
    <row r="409" spans="2:36">
      <c r="B409" s="238">
        <f>IRAG!$BZ406</f>
        <v>0</v>
      </c>
      <c r="C409" s="212"/>
      <c r="D409" s="85">
        <f>IRAG!E406</f>
        <v>0</v>
      </c>
      <c r="E409" s="238">
        <f>IRAG!$BZ406</f>
        <v>0</v>
      </c>
      <c r="F409" s="213"/>
      <c r="G409" s="191" t="e">
        <f>IRAG!E406/IRAG!D406</f>
        <v>#DIV/0!</v>
      </c>
      <c r="H409" s="238">
        <f>IRAG!$BZ406</f>
        <v>0</v>
      </c>
      <c r="I409" s="167">
        <f>IRAG!Q406</f>
        <v>0</v>
      </c>
      <c r="J409" s="167">
        <f>IRAG!R406</f>
        <v>0</v>
      </c>
      <c r="K409" s="239" t="e">
        <f>IRAG!R406/IRAG!Q406</f>
        <v>#DIV/0!</v>
      </c>
      <c r="Q409" s="238">
        <f>IRAG!$BZ406</f>
        <v>0</v>
      </c>
      <c r="R409" s="167">
        <f>IRAG!G406</f>
        <v>0</v>
      </c>
      <c r="S409" s="167" t="e">
        <f>IRAG!G406/IRAG!F406</f>
        <v>#DIV/0!</v>
      </c>
      <c r="T409" s="167">
        <f>IRAG!K406</f>
        <v>0</v>
      </c>
      <c r="U409" s="214" t="e">
        <f>IRAG!K406/IRAG!F406</f>
        <v>#DIV/0!</v>
      </c>
      <c r="V409" s="167">
        <f>IRAG!H406</f>
        <v>0</v>
      </c>
      <c r="W409" s="167" t="e">
        <f>IRAG!H406/IRAG!F406</f>
        <v>#DIV/0!</v>
      </c>
      <c r="X409" s="192">
        <f>ETI!E406</f>
        <v>0</v>
      </c>
      <c r="Y409" s="192">
        <f>ETI!D406</f>
        <v>0</v>
      </c>
      <c r="Z409" s="214" t="e">
        <f t="shared" si="7"/>
        <v>#DIV/0!</v>
      </c>
      <c r="AA409" s="191" t="e">
        <f>ETI!E406/ETI!F406</f>
        <v>#DIV/0!</v>
      </c>
      <c r="AB409" s="192">
        <f>ETI!E406</f>
        <v>0</v>
      </c>
      <c r="AC409" s="191" t="e">
        <f>ETI!G406/ETI!E406</f>
        <v>#DIV/0!</v>
      </c>
      <c r="AD409" s="192">
        <f>ETI!K406 + ETI!L406</f>
        <v>0</v>
      </c>
      <c r="AE409" s="191" t="e">
        <f>(AD409)/ETI!F406</f>
        <v>#DIV/0!</v>
      </c>
      <c r="AI409" s="181">
        <f>ETI!E406</f>
        <v>0</v>
      </c>
      <c r="AJ409" s="86" t="e">
        <f>ETI!H406/ETI!E406</f>
        <v>#DIV/0!</v>
      </c>
    </row>
    <row r="410" spans="2:36">
      <c r="B410" s="238">
        <f>IRAG!$BZ407</f>
        <v>0</v>
      </c>
      <c r="C410" s="212"/>
      <c r="D410" s="85">
        <f>IRAG!E407</f>
        <v>0</v>
      </c>
      <c r="E410" s="238">
        <f>IRAG!$BZ407</f>
        <v>0</v>
      </c>
      <c r="F410" s="213"/>
      <c r="G410" s="191" t="e">
        <f>IRAG!E407/IRAG!D407</f>
        <v>#DIV/0!</v>
      </c>
      <c r="H410" s="238">
        <f>IRAG!$BZ407</f>
        <v>0</v>
      </c>
      <c r="I410" s="167">
        <f>IRAG!Q407</f>
        <v>0</v>
      </c>
      <c r="J410" s="167">
        <f>IRAG!R407</f>
        <v>0</v>
      </c>
      <c r="K410" s="239" t="e">
        <f>IRAG!R407/IRAG!Q407</f>
        <v>#DIV/0!</v>
      </c>
      <c r="Q410" s="238">
        <f>IRAG!$BZ407</f>
        <v>0</v>
      </c>
      <c r="R410" s="167">
        <f>IRAG!G407</f>
        <v>0</v>
      </c>
      <c r="S410" s="167" t="e">
        <f>IRAG!G407/IRAG!F407</f>
        <v>#DIV/0!</v>
      </c>
      <c r="T410" s="167">
        <f>IRAG!K407</f>
        <v>0</v>
      </c>
      <c r="U410" s="214" t="e">
        <f>IRAG!K407/IRAG!F407</f>
        <v>#DIV/0!</v>
      </c>
      <c r="V410" s="167">
        <f>IRAG!H407</f>
        <v>0</v>
      </c>
      <c r="W410" s="167" t="e">
        <f>IRAG!H407/IRAG!F407</f>
        <v>#DIV/0!</v>
      </c>
      <c r="X410" s="192">
        <f>ETI!E407</f>
        <v>0</v>
      </c>
      <c r="Y410" s="192">
        <f>ETI!D407</f>
        <v>0</v>
      </c>
      <c r="Z410" s="214" t="e">
        <f t="shared" si="7"/>
        <v>#DIV/0!</v>
      </c>
      <c r="AA410" s="191" t="e">
        <f>ETI!E407/ETI!F407</f>
        <v>#DIV/0!</v>
      </c>
      <c r="AB410" s="192">
        <f>ETI!E407</f>
        <v>0</v>
      </c>
      <c r="AC410" s="191" t="e">
        <f>ETI!G407/ETI!E407</f>
        <v>#DIV/0!</v>
      </c>
      <c r="AD410" s="192">
        <f>ETI!K407 + ETI!L407</f>
        <v>0</v>
      </c>
      <c r="AE410" s="191" t="e">
        <f>(AD410)/ETI!F407</f>
        <v>#DIV/0!</v>
      </c>
      <c r="AI410" s="181">
        <f>ETI!E407</f>
        <v>0</v>
      </c>
      <c r="AJ410" s="86" t="e">
        <f>ETI!H407/ETI!E407</f>
        <v>#DIV/0!</v>
      </c>
    </row>
    <row r="411" spans="2:36">
      <c r="B411" s="238">
        <f>IRAG!$BZ408</f>
        <v>0</v>
      </c>
      <c r="C411" s="212"/>
      <c r="D411" s="85">
        <f>IRAG!E408</f>
        <v>0</v>
      </c>
      <c r="E411" s="238">
        <f>IRAG!$BZ408</f>
        <v>0</v>
      </c>
      <c r="F411" s="213"/>
      <c r="G411" s="191" t="e">
        <f>IRAG!E408/IRAG!D408</f>
        <v>#DIV/0!</v>
      </c>
      <c r="H411" s="238">
        <f>IRAG!$BZ408</f>
        <v>0</v>
      </c>
      <c r="I411" s="167">
        <f>IRAG!Q408</f>
        <v>0</v>
      </c>
      <c r="J411" s="167">
        <f>IRAG!R408</f>
        <v>0</v>
      </c>
      <c r="K411" s="239" t="e">
        <f>IRAG!R408/IRAG!Q408</f>
        <v>#DIV/0!</v>
      </c>
      <c r="Q411" s="238">
        <f>IRAG!$BZ408</f>
        <v>0</v>
      </c>
      <c r="R411" s="167">
        <f>IRAG!G408</f>
        <v>0</v>
      </c>
      <c r="S411" s="167" t="e">
        <f>IRAG!G408/IRAG!F408</f>
        <v>#DIV/0!</v>
      </c>
      <c r="T411" s="167">
        <f>IRAG!K408</f>
        <v>0</v>
      </c>
      <c r="U411" s="214" t="e">
        <f>IRAG!K408/IRAG!F408</f>
        <v>#DIV/0!</v>
      </c>
      <c r="V411" s="167">
        <f>IRAG!H408</f>
        <v>0</v>
      </c>
      <c r="W411" s="167" t="e">
        <f>IRAG!H408/IRAG!F408</f>
        <v>#DIV/0!</v>
      </c>
      <c r="X411" s="192">
        <f>ETI!E408</f>
        <v>0</v>
      </c>
      <c r="Y411" s="192">
        <f>ETI!D408</f>
        <v>0</v>
      </c>
      <c r="Z411" s="214" t="e">
        <f t="shared" si="7"/>
        <v>#DIV/0!</v>
      </c>
      <c r="AA411" s="191" t="e">
        <f>ETI!E408/ETI!F408</f>
        <v>#DIV/0!</v>
      </c>
      <c r="AB411" s="192">
        <f>ETI!E408</f>
        <v>0</v>
      </c>
      <c r="AC411" s="191" t="e">
        <f>ETI!G408/ETI!E408</f>
        <v>#DIV/0!</v>
      </c>
      <c r="AD411" s="192">
        <f>ETI!K408 + ETI!L408</f>
        <v>0</v>
      </c>
      <c r="AE411" s="191" t="e">
        <f>(AD411)/ETI!F408</f>
        <v>#DIV/0!</v>
      </c>
      <c r="AI411" s="181">
        <f>ETI!E408</f>
        <v>0</v>
      </c>
      <c r="AJ411" s="86" t="e">
        <f>ETI!H408/ETI!E408</f>
        <v>#DIV/0!</v>
      </c>
    </row>
    <row r="412" spans="2:36">
      <c r="B412" s="238">
        <f>IRAG!$BZ409</f>
        <v>0</v>
      </c>
      <c r="C412" s="212"/>
      <c r="D412" s="85">
        <f>IRAG!E409</f>
        <v>0</v>
      </c>
      <c r="E412" s="238">
        <f>IRAG!$BZ409</f>
        <v>0</v>
      </c>
      <c r="F412" s="213"/>
      <c r="G412" s="191" t="e">
        <f>IRAG!E409/IRAG!D409</f>
        <v>#DIV/0!</v>
      </c>
      <c r="H412" s="238">
        <f>IRAG!$BZ409</f>
        <v>0</v>
      </c>
      <c r="I412" s="167">
        <f>IRAG!Q409</f>
        <v>0</v>
      </c>
      <c r="J412" s="167">
        <f>IRAG!R409</f>
        <v>0</v>
      </c>
      <c r="K412" s="239" t="e">
        <f>IRAG!R409/IRAG!Q409</f>
        <v>#DIV/0!</v>
      </c>
      <c r="Q412" s="238">
        <f>IRAG!$BZ409</f>
        <v>0</v>
      </c>
      <c r="R412" s="167">
        <f>IRAG!G409</f>
        <v>0</v>
      </c>
      <c r="S412" s="167" t="e">
        <f>IRAG!G409/IRAG!F409</f>
        <v>#DIV/0!</v>
      </c>
      <c r="T412" s="167">
        <f>IRAG!K409</f>
        <v>0</v>
      </c>
      <c r="U412" s="214" t="e">
        <f>IRAG!K409/IRAG!F409</f>
        <v>#DIV/0!</v>
      </c>
      <c r="V412" s="167">
        <f>IRAG!H409</f>
        <v>0</v>
      </c>
      <c r="W412" s="167" t="e">
        <f>IRAG!H409/IRAG!F409</f>
        <v>#DIV/0!</v>
      </c>
      <c r="X412" s="192">
        <f>ETI!E409</f>
        <v>0</v>
      </c>
      <c r="Y412" s="192">
        <f>ETI!D409</f>
        <v>0</v>
      </c>
      <c r="Z412" s="214" t="e">
        <f t="shared" si="7"/>
        <v>#DIV/0!</v>
      </c>
      <c r="AA412" s="191" t="e">
        <f>ETI!E409/ETI!F409</f>
        <v>#DIV/0!</v>
      </c>
      <c r="AB412" s="192">
        <f>ETI!E409</f>
        <v>0</v>
      </c>
      <c r="AC412" s="191" t="e">
        <f>ETI!G409/ETI!E409</f>
        <v>#DIV/0!</v>
      </c>
      <c r="AD412" s="192">
        <f>ETI!K409 + ETI!L409</f>
        <v>0</v>
      </c>
      <c r="AE412" s="191" t="e">
        <f>(AD412)/ETI!F409</f>
        <v>#DIV/0!</v>
      </c>
      <c r="AI412" s="181">
        <f>ETI!E409</f>
        <v>0</v>
      </c>
      <c r="AJ412" s="86" t="e">
        <f>ETI!H409/ETI!E409</f>
        <v>#DIV/0!</v>
      </c>
    </row>
    <row r="413" spans="2:36">
      <c r="B413" s="238">
        <f>IRAG!$BZ410</f>
        <v>0</v>
      </c>
      <c r="C413" s="212"/>
      <c r="D413" s="85">
        <f>IRAG!E410</f>
        <v>0</v>
      </c>
      <c r="E413" s="238">
        <f>IRAG!$BZ410</f>
        <v>0</v>
      </c>
      <c r="F413" s="213"/>
      <c r="G413" s="191" t="e">
        <f>IRAG!E410/IRAG!D410</f>
        <v>#DIV/0!</v>
      </c>
      <c r="H413" s="238">
        <f>IRAG!$BZ410</f>
        <v>0</v>
      </c>
      <c r="I413" s="167">
        <f>IRAG!Q410</f>
        <v>0</v>
      </c>
      <c r="J413" s="167">
        <f>IRAG!R410</f>
        <v>0</v>
      </c>
      <c r="K413" s="239" t="e">
        <f>IRAG!R410/IRAG!Q410</f>
        <v>#DIV/0!</v>
      </c>
      <c r="Q413" s="238">
        <f>IRAG!$BZ410</f>
        <v>0</v>
      </c>
      <c r="R413" s="167">
        <f>IRAG!G410</f>
        <v>0</v>
      </c>
      <c r="S413" s="167" t="e">
        <f>IRAG!G410/IRAG!F410</f>
        <v>#DIV/0!</v>
      </c>
      <c r="T413" s="167">
        <f>IRAG!K410</f>
        <v>0</v>
      </c>
      <c r="U413" s="214" t="e">
        <f>IRAG!K410/IRAG!F410</f>
        <v>#DIV/0!</v>
      </c>
      <c r="V413" s="167">
        <f>IRAG!H410</f>
        <v>0</v>
      </c>
      <c r="W413" s="167" t="e">
        <f>IRAG!H410/IRAG!F410</f>
        <v>#DIV/0!</v>
      </c>
      <c r="X413" s="192">
        <f>ETI!E410</f>
        <v>0</v>
      </c>
      <c r="Y413" s="192">
        <f>ETI!D410</f>
        <v>0</v>
      </c>
      <c r="Z413" s="214" t="e">
        <f t="shared" si="7"/>
        <v>#DIV/0!</v>
      </c>
      <c r="AA413" s="191" t="e">
        <f>ETI!E410/ETI!F410</f>
        <v>#DIV/0!</v>
      </c>
      <c r="AB413" s="192">
        <f>ETI!E410</f>
        <v>0</v>
      </c>
      <c r="AC413" s="191" t="e">
        <f>ETI!G410/ETI!E410</f>
        <v>#DIV/0!</v>
      </c>
      <c r="AD413" s="192">
        <f>ETI!K410 + ETI!L410</f>
        <v>0</v>
      </c>
      <c r="AE413" s="191" t="e">
        <f>(AD413)/ETI!F410</f>
        <v>#DIV/0!</v>
      </c>
      <c r="AI413" s="181">
        <f>ETI!E410</f>
        <v>0</v>
      </c>
      <c r="AJ413" s="86" t="e">
        <f>ETI!H410/ETI!E410</f>
        <v>#DIV/0!</v>
      </c>
    </row>
    <row r="414" spans="2:36">
      <c r="B414" s="238">
        <f>IRAG!$BZ411</f>
        <v>0</v>
      </c>
      <c r="C414" s="212"/>
      <c r="D414" s="85">
        <f>IRAG!E411</f>
        <v>0</v>
      </c>
      <c r="E414" s="238">
        <f>IRAG!$BZ411</f>
        <v>0</v>
      </c>
      <c r="F414" s="213"/>
      <c r="G414" s="191" t="e">
        <f>IRAG!E411/IRAG!D411</f>
        <v>#DIV/0!</v>
      </c>
      <c r="H414" s="238">
        <f>IRAG!$BZ411</f>
        <v>0</v>
      </c>
      <c r="I414" s="167">
        <f>IRAG!Q411</f>
        <v>0</v>
      </c>
      <c r="J414" s="167">
        <f>IRAG!R411</f>
        <v>0</v>
      </c>
      <c r="K414" s="239" t="e">
        <f>IRAG!R411/IRAG!Q411</f>
        <v>#DIV/0!</v>
      </c>
      <c r="Q414" s="238">
        <f>IRAG!$BZ411</f>
        <v>0</v>
      </c>
      <c r="R414" s="167">
        <f>IRAG!G411</f>
        <v>0</v>
      </c>
      <c r="S414" s="167" t="e">
        <f>IRAG!G411/IRAG!F411</f>
        <v>#DIV/0!</v>
      </c>
      <c r="T414" s="167">
        <f>IRAG!K411</f>
        <v>0</v>
      </c>
      <c r="U414" s="214" t="e">
        <f>IRAG!K411/IRAG!F411</f>
        <v>#DIV/0!</v>
      </c>
      <c r="V414" s="167">
        <f>IRAG!H411</f>
        <v>0</v>
      </c>
      <c r="W414" s="167" t="e">
        <f>IRAG!H411/IRAG!F411</f>
        <v>#DIV/0!</v>
      </c>
      <c r="X414" s="192">
        <f>ETI!E411</f>
        <v>0</v>
      </c>
      <c r="Y414" s="192">
        <f>ETI!D411</f>
        <v>0</v>
      </c>
      <c r="Z414" s="214" t="e">
        <f t="shared" si="7"/>
        <v>#DIV/0!</v>
      </c>
      <c r="AA414" s="191" t="e">
        <f>ETI!E411/ETI!F411</f>
        <v>#DIV/0!</v>
      </c>
      <c r="AB414" s="192">
        <f>ETI!E411</f>
        <v>0</v>
      </c>
      <c r="AC414" s="191" t="e">
        <f>ETI!G411/ETI!E411</f>
        <v>#DIV/0!</v>
      </c>
      <c r="AD414" s="192">
        <f>ETI!K411 + ETI!L411</f>
        <v>0</v>
      </c>
      <c r="AE414" s="191" t="e">
        <f>(AD414)/ETI!F411</f>
        <v>#DIV/0!</v>
      </c>
      <c r="AI414" s="181">
        <f>ETI!E411</f>
        <v>0</v>
      </c>
      <c r="AJ414" s="86" t="e">
        <f>ETI!H411/ETI!E411</f>
        <v>#DIV/0!</v>
      </c>
    </row>
    <row r="415" spans="2:36">
      <c r="B415" s="238">
        <f>IRAG!$BZ412</f>
        <v>0</v>
      </c>
      <c r="C415" s="212"/>
      <c r="D415" s="85">
        <f>IRAG!E412</f>
        <v>0</v>
      </c>
      <c r="E415" s="238">
        <f>IRAG!$BZ412</f>
        <v>0</v>
      </c>
      <c r="F415" s="213"/>
      <c r="G415" s="191" t="e">
        <f>IRAG!E412/IRAG!D412</f>
        <v>#DIV/0!</v>
      </c>
      <c r="H415" s="238">
        <f>IRAG!$BZ412</f>
        <v>0</v>
      </c>
      <c r="I415" s="167">
        <f>IRAG!Q412</f>
        <v>0</v>
      </c>
      <c r="J415" s="167">
        <f>IRAG!R412</f>
        <v>0</v>
      </c>
      <c r="K415" s="239" t="e">
        <f>IRAG!R412/IRAG!Q412</f>
        <v>#DIV/0!</v>
      </c>
      <c r="Q415" s="238">
        <f>IRAG!$BZ412</f>
        <v>0</v>
      </c>
      <c r="R415" s="167">
        <f>IRAG!G412</f>
        <v>0</v>
      </c>
      <c r="S415" s="167" t="e">
        <f>IRAG!G412/IRAG!F412</f>
        <v>#DIV/0!</v>
      </c>
      <c r="T415" s="167">
        <f>IRAG!K412</f>
        <v>0</v>
      </c>
      <c r="U415" s="214" t="e">
        <f>IRAG!K412/IRAG!F412</f>
        <v>#DIV/0!</v>
      </c>
      <c r="V415" s="167">
        <f>IRAG!H412</f>
        <v>0</v>
      </c>
      <c r="W415" s="167" t="e">
        <f>IRAG!H412/IRAG!F412</f>
        <v>#DIV/0!</v>
      </c>
      <c r="X415" s="192">
        <f>ETI!E412</f>
        <v>0</v>
      </c>
      <c r="Y415" s="192">
        <f>ETI!D412</f>
        <v>0</v>
      </c>
      <c r="Z415" s="214" t="e">
        <f t="shared" si="7"/>
        <v>#DIV/0!</v>
      </c>
      <c r="AA415" s="191" t="e">
        <f>ETI!E412/ETI!F412</f>
        <v>#DIV/0!</v>
      </c>
      <c r="AB415" s="192">
        <f>ETI!E412</f>
        <v>0</v>
      </c>
      <c r="AC415" s="191" t="e">
        <f>ETI!G412/ETI!E412</f>
        <v>#DIV/0!</v>
      </c>
      <c r="AD415" s="192">
        <f>ETI!K412 + ETI!L412</f>
        <v>0</v>
      </c>
      <c r="AE415" s="191" t="e">
        <f>(AD415)/ETI!F412</f>
        <v>#DIV/0!</v>
      </c>
      <c r="AI415" s="181">
        <f>ETI!E412</f>
        <v>0</v>
      </c>
      <c r="AJ415" s="86" t="e">
        <f>ETI!H412/ETI!E412</f>
        <v>#DIV/0!</v>
      </c>
    </row>
    <row r="416" spans="2:36">
      <c r="B416" s="238">
        <f>IRAG!$BZ413</f>
        <v>0</v>
      </c>
      <c r="C416" s="212"/>
      <c r="D416" s="85">
        <f>IRAG!E413</f>
        <v>0</v>
      </c>
      <c r="E416" s="238">
        <f>IRAG!$BZ413</f>
        <v>0</v>
      </c>
      <c r="F416" s="213"/>
      <c r="G416" s="191" t="e">
        <f>IRAG!E413/IRAG!D413</f>
        <v>#DIV/0!</v>
      </c>
      <c r="H416" s="238">
        <f>IRAG!$BZ413</f>
        <v>0</v>
      </c>
      <c r="I416" s="167">
        <f>IRAG!Q413</f>
        <v>0</v>
      </c>
      <c r="J416" s="167">
        <f>IRAG!R413</f>
        <v>0</v>
      </c>
      <c r="K416" s="239" t="e">
        <f>IRAG!R413/IRAG!Q413</f>
        <v>#DIV/0!</v>
      </c>
      <c r="Q416" s="238">
        <f>IRAG!$BZ413</f>
        <v>0</v>
      </c>
      <c r="R416" s="167">
        <f>IRAG!G413</f>
        <v>0</v>
      </c>
      <c r="S416" s="167" t="e">
        <f>IRAG!G413/IRAG!F413</f>
        <v>#DIV/0!</v>
      </c>
      <c r="T416" s="167">
        <f>IRAG!K413</f>
        <v>0</v>
      </c>
      <c r="U416" s="214" t="e">
        <f>IRAG!K413/IRAG!F413</f>
        <v>#DIV/0!</v>
      </c>
      <c r="V416" s="167">
        <f>IRAG!H413</f>
        <v>0</v>
      </c>
      <c r="W416" s="167" t="e">
        <f>IRAG!H413/IRAG!F413</f>
        <v>#DIV/0!</v>
      </c>
      <c r="X416" s="192">
        <f>ETI!E413</f>
        <v>0</v>
      </c>
      <c r="Y416" s="192">
        <f>ETI!D413</f>
        <v>0</v>
      </c>
      <c r="Z416" s="214" t="e">
        <f t="shared" si="7"/>
        <v>#DIV/0!</v>
      </c>
      <c r="AA416" s="191" t="e">
        <f>ETI!E413/ETI!F413</f>
        <v>#DIV/0!</v>
      </c>
      <c r="AB416" s="192">
        <f>ETI!E413</f>
        <v>0</v>
      </c>
      <c r="AC416" s="191" t="e">
        <f>ETI!G413/ETI!E413</f>
        <v>#DIV/0!</v>
      </c>
      <c r="AD416" s="192">
        <f>ETI!K413 + ETI!L413</f>
        <v>0</v>
      </c>
      <c r="AE416" s="191" t="e">
        <f>(AD416)/ETI!F413</f>
        <v>#DIV/0!</v>
      </c>
      <c r="AI416" s="181">
        <f>ETI!E413</f>
        <v>0</v>
      </c>
      <c r="AJ416" s="86" t="e">
        <f>ETI!H413/ETI!E413</f>
        <v>#DIV/0!</v>
      </c>
    </row>
    <row r="417" spans="2:36">
      <c r="B417" s="238">
        <f>IRAG!$BZ414</f>
        <v>0</v>
      </c>
      <c r="C417" s="212"/>
      <c r="D417" s="85">
        <f>IRAG!E414</f>
        <v>0</v>
      </c>
      <c r="E417" s="238">
        <f>IRAG!$BZ414</f>
        <v>0</v>
      </c>
      <c r="F417" s="213"/>
      <c r="G417" s="191" t="e">
        <f>IRAG!E414/IRAG!D414</f>
        <v>#DIV/0!</v>
      </c>
      <c r="H417" s="238">
        <f>IRAG!$BZ414</f>
        <v>0</v>
      </c>
      <c r="I417" s="167">
        <f>IRAG!Q414</f>
        <v>0</v>
      </c>
      <c r="J417" s="167">
        <f>IRAG!R414</f>
        <v>0</v>
      </c>
      <c r="K417" s="239" t="e">
        <f>IRAG!R414/IRAG!Q414</f>
        <v>#DIV/0!</v>
      </c>
      <c r="Q417" s="238">
        <f>IRAG!$BZ414</f>
        <v>0</v>
      </c>
      <c r="R417" s="167">
        <f>IRAG!G414</f>
        <v>0</v>
      </c>
      <c r="S417" s="167" t="e">
        <f>IRAG!G414/IRAG!F414</f>
        <v>#DIV/0!</v>
      </c>
      <c r="T417" s="167">
        <f>IRAG!K414</f>
        <v>0</v>
      </c>
      <c r="U417" s="214" t="e">
        <f>IRAG!K414/IRAG!F414</f>
        <v>#DIV/0!</v>
      </c>
      <c r="V417" s="167">
        <f>IRAG!H414</f>
        <v>0</v>
      </c>
      <c r="W417" s="167" t="e">
        <f>IRAG!H414/IRAG!F414</f>
        <v>#DIV/0!</v>
      </c>
      <c r="X417" s="192">
        <f>ETI!E414</f>
        <v>0</v>
      </c>
      <c r="Y417" s="192">
        <f>ETI!D414</f>
        <v>0</v>
      </c>
      <c r="Z417" s="214" t="e">
        <f t="shared" si="7"/>
        <v>#DIV/0!</v>
      </c>
      <c r="AA417" s="191" t="e">
        <f>ETI!E414/ETI!F414</f>
        <v>#DIV/0!</v>
      </c>
      <c r="AB417" s="192">
        <f>ETI!E414</f>
        <v>0</v>
      </c>
      <c r="AC417" s="191" t="e">
        <f>ETI!G414/ETI!E414</f>
        <v>#DIV/0!</v>
      </c>
      <c r="AD417" s="192">
        <f>ETI!K414 + ETI!L414</f>
        <v>0</v>
      </c>
      <c r="AE417" s="191" t="e">
        <f>(AD417)/ETI!F414</f>
        <v>#DIV/0!</v>
      </c>
      <c r="AI417" s="181">
        <f>ETI!E414</f>
        <v>0</v>
      </c>
      <c r="AJ417" s="86" t="e">
        <f>ETI!H414/ETI!E414</f>
        <v>#DIV/0!</v>
      </c>
    </row>
    <row r="418" spans="2:36">
      <c r="B418" s="238">
        <f>IRAG!$BZ415</f>
        <v>0</v>
      </c>
      <c r="C418" s="212"/>
      <c r="D418" s="85">
        <f>IRAG!E415</f>
        <v>0</v>
      </c>
      <c r="E418" s="238">
        <f>IRAG!$BZ415</f>
        <v>0</v>
      </c>
      <c r="F418" s="213"/>
      <c r="G418" s="191" t="e">
        <f>IRAG!E415/IRAG!D415</f>
        <v>#DIV/0!</v>
      </c>
      <c r="H418" s="238">
        <f>IRAG!$BZ415</f>
        <v>0</v>
      </c>
      <c r="I418" s="167">
        <f>IRAG!Q415</f>
        <v>0</v>
      </c>
      <c r="J418" s="167">
        <f>IRAG!R415</f>
        <v>0</v>
      </c>
      <c r="K418" s="239" t="e">
        <f>IRAG!R415/IRAG!Q415</f>
        <v>#DIV/0!</v>
      </c>
      <c r="Q418" s="238">
        <f>IRAG!$BZ415</f>
        <v>0</v>
      </c>
      <c r="R418" s="167">
        <f>IRAG!G415</f>
        <v>0</v>
      </c>
      <c r="S418" s="167" t="e">
        <f>IRAG!G415/IRAG!F415</f>
        <v>#DIV/0!</v>
      </c>
      <c r="T418" s="167">
        <f>IRAG!K415</f>
        <v>0</v>
      </c>
      <c r="U418" s="214" t="e">
        <f>IRAG!K415/IRAG!F415</f>
        <v>#DIV/0!</v>
      </c>
      <c r="V418" s="167">
        <f>IRAG!H415</f>
        <v>0</v>
      </c>
      <c r="W418" s="167" t="e">
        <f>IRAG!H415/IRAG!F415</f>
        <v>#DIV/0!</v>
      </c>
      <c r="X418" s="192">
        <f>ETI!E415</f>
        <v>0</v>
      </c>
      <c r="Y418" s="192">
        <f>ETI!D415</f>
        <v>0</v>
      </c>
      <c r="Z418" s="214" t="e">
        <f t="shared" si="7"/>
        <v>#DIV/0!</v>
      </c>
      <c r="AA418" s="191" t="e">
        <f>ETI!E415/ETI!F415</f>
        <v>#DIV/0!</v>
      </c>
      <c r="AB418" s="192">
        <f>ETI!E415</f>
        <v>0</v>
      </c>
      <c r="AC418" s="191" t="e">
        <f>ETI!G415/ETI!E415</f>
        <v>#DIV/0!</v>
      </c>
      <c r="AD418" s="192">
        <f>ETI!K415 + ETI!L415</f>
        <v>0</v>
      </c>
      <c r="AE418" s="191" t="e">
        <f>(AD418)/ETI!F415</f>
        <v>#DIV/0!</v>
      </c>
      <c r="AI418" s="181">
        <f>ETI!E415</f>
        <v>0</v>
      </c>
      <c r="AJ418" s="86" t="e">
        <f>ETI!H415/ETI!E415</f>
        <v>#DIV/0!</v>
      </c>
    </row>
    <row r="419" spans="2:36">
      <c r="B419" s="238">
        <f>IRAG!$BZ416</f>
        <v>0</v>
      </c>
      <c r="C419" s="212"/>
      <c r="D419" s="85">
        <f>IRAG!E416</f>
        <v>0</v>
      </c>
      <c r="E419" s="238">
        <f>IRAG!$BZ416</f>
        <v>0</v>
      </c>
      <c r="F419" s="213"/>
      <c r="G419" s="191" t="e">
        <f>IRAG!E416/IRAG!D416</f>
        <v>#DIV/0!</v>
      </c>
      <c r="H419" s="238">
        <f>IRAG!$BZ416</f>
        <v>0</v>
      </c>
      <c r="I419" s="167">
        <f>IRAG!Q416</f>
        <v>0</v>
      </c>
      <c r="J419" s="167">
        <f>IRAG!R416</f>
        <v>0</v>
      </c>
      <c r="K419" s="239" t="e">
        <f>IRAG!R416/IRAG!Q416</f>
        <v>#DIV/0!</v>
      </c>
      <c r="Q419" s="238">
        <f>IRAG!$BZ416</f>
        <v>0</v>
      </c>
      <c r="R419" s="167">
        <f>IRAG!G416</f>
        <v>0</v>
      </c>
      <c r="S419" s="167" t="e">
        <f>IRAG!G416/IRAG!F416</f>
        <v>#DIV/0!</v>
      </c>
      <c r="T419" s="167">
        <f>IRAG!K416</f>
        <v>0</v>
      </c>
      <c r="U419" s="214" t="e">
        <f>IRAG!K416/IRAG!F416</f>
        <v>#DIV/0!</v>
      </c>
      <c r="V419" s="167">
        <f>IRAG!H416</f>
        <v>0</v>
      </c>
      <c r="W419" s="167" t="e">
        <f>IRAG!H416/IRAG!F416</f>
        <v>#DIV/0!</v>
      </c>
      <c r="X419" s="192">
        <f>ETI!E416</f>
        <v>0</v>
      </c>
      <c r="Y419" s="192">
        <f>ETI!D416</f>
        <v>0</v>
      </c>
      <c r="Z419" s="214" t="e">
        <f t="shared" si="7"/>
        <v>#DIV/0!</v>
      </c>
      <c r="AA419" s="191" t="e">
        <f>ETI!E416/ETI!F416</f>
        <v>#DIV/0!</v>
      </c>
      <c r="AB419" s="192">
        <f>ETI!E416</f>
        <v>0</v>
      </c>
      <c r="AC419" s="191" t="e">
        <f>ETI!G416/ETI!E416</f>
        <v>#DIV/0!</v>
      </c>
      <c r="AD419" s="192">
        <f>ETI!K416 + ETI!L416</f>
        <v>0</v>
      </c>
      <c r="AE419" s="191" t="e">
        <f>(AD419)/ETI!F416</f>
        <v>#DIV/0!</v>
      </c>
      <c r="AI419" s="181">
        <f>ETI!E416</f>
        <v>0</v>
      </c>
      <c r="AJ419" s="86" t="e">
        <f>ETI!H416/ETI!E416</f>
        <v>#DIV/0!</v>
      </c>
    </row>
    <row r="420" spans="2:36">
      <c r="B420" s="238">
        <f>IRAG!$BZ417</f>
        <v>0</v>
      </c>
      <c r="C420" s="212"/>
      <c r="D420" s="85">
        <f>IRAG!E417</f>
        <v>0</v>
      </c>
      <c r="E420" s="238">
        <f>IRAG!$BZ417</f>
        <v>0</v>
      </c>
      <c r="F420" s="213"/>
      <c r="G420" s="191" t="e">
        <f>IRAG!E417/IRAG!D417</f>
        <v>#DIV/0!</v>
      </c>
      <c r="H420" s="238">
        <f>IRAG!$BZ417</f>
        <v>0</v>
      </c>
      <c r="I420" s="167">
        <f>IRAG!Q417</f>
        <v>0</v>
      </c>
      <c r="J420" s="167">
        <f>IRAG!R417</f>
        <v>0</v>
      </c>
      <c r="K420" s="239" t="e">
        <f>IRAG!R417/IRAG!Q417</f>
        <v>#DIV/0!</v>
      </c>
      <c r="Q420" s="238">
        <f>IRAG!$BZ417</f>
        <v>0</v>
      </c>
      <c r="R420" s="167">
        <f>IRAG!G417</f>
        <v>0</v>
      </c>
      <c r="S420" s="167" t="e">
        <f>IRAG!G417/IRAG!F417</f>
        <v>#DIV/0!</v>
      </c>
      <c r="T420" s="167">
        <f>IRAG!K417</f>
        <v>0</v>
      </c>
      <c r="U420" s="214" t="e">
        <f>IRAG!K417/IRAG!F417</f>
        <v>#DIV/0!</v>
      </c>
      <c r="V420" s="167">
        <f>IRAG!H417</f>
        <v>0</v>
      </c>
      <c r="W420" s="167" t="e">
        <f>IRAG!H417/IRAG!F417</f>
        <v>#DIV/0!</v>
      </c>
      <c r="X420" s="192">
        <f>ETI!E417</f>
        <v>0</v>
      </c>
      <c r="Y420" s="192">
        <f>ETI!D417</f>
        <v>0</v>
      </c>
      <c r="Z420" s="214" t="e">
        <f t="shared" si="7"/>
        <v>#DIV/0!</v>
      </c>
      <c r="AA420" s="191" t="e">
        <f>ETI!E417/ETI!F417</f>
        <v>#DIV/0!</v>
      </c>
      <c r="AB420" s="192">
        <f>ETI!E417</f>
        <v>0</v>
      </c>
      <c r="AC420" s="191" t="e">
        <f>ETI!G417/ETI!E417</f>
        <v>#DIV/0!</v>
      </c>
      <c r="AD420" s="192">
        <f>ETI!K417 + ETI!L417</f>
        <v>0</v>
      </c>
      <c r="AE420" s="191" t="e">
        <f>(AD420)/ETI!F417</f>
        <v>#DIV/0!</v>
      </c>
      <c r="AI420" s="181">
        <f>ETI!E417</f>
        <v>0</v>
      </c>
      <c r="AJ420" s="86" t="e">
        <f>ETI!H417/ETI!E417</f>
        <v>#DIV/0!</v>
      </c>
    </row>
    <row r="421" spans="2:36">
      <c r="B421" s="238">
        <f>IRAG!$BZ418</f>
        <v>0</v>
      </c>
      <c r="C421" s="212"/>
      <c r="D421" s="85">
        <f>IRAG!E418</f>
        <v>0</v>
      </c>
      <c r="E421" s="238">
        <f>IRAG!$BZ418</f>
        <v>0</v>
      </c>
      <c r="F421" s="213"/>
      <c r="G421" s="191" t="e">
        <f>IRAG!E418/IRAG!D418</f>
        <v>#DIV/0!</v>
      </c>
      <c r="H421" s="238">
        <f>IRAG!$BZ418</f>
        <v>0</v>
      </c>
      <c r="I421" s="167">
        <f>IRAG!Q418</f>
        <v>0</v>
      </c>
      <c r="J421" s="167">
        <f>IRAG!R418</f>
        <v>0</v>
      </c>
      <c r="K421" s="239" t="e">
        <f>IRAG!R418/IRAG!Q418</f>
        <v>#DIV/0!</v>
      </c>
      <c r="Q421" s="238">
        <f>IRAG!$BZ418</f>
        <v>0</v>
      </c>
      <c r="R421" s="167">
        <f>IRAG!G418</f>
        <v>0</v>
      </c>
      <c r="S421" s="167" t="e">
        <f>IRAG!G418/IRAG!F418</f>
        <v>#DIV/0!</v>
      </c>
      <c r="T421" s="167">
        <f>IRAG!K418</f>
        <v>0</v>
      </c>
      <c r="U421" s="214" t="e">
        <f>IRAG!K418/IRAG!F418</f>
        <v>#DIV/0!</v>
      </c>
      <c r="V421" s="167">
        <f>IRAG!H418</f>
        <v>0</v>
      </c>
      <c r="W421" s="167" t="e">
        <f>IRAG!H418/IRAG!F418</f>
        <v>#DIV/0!</v>
      </c>
      <c r="X421" s="192">
        <f>ETI!E418</f>
        <v>0</v>
      </c>
      <c r="Y421" s="192">
        <f>ETI!D418</f>
        <v>0</v>
      </c>
      <c r="Z421" s="214" t="e">
        <f t="shared" si="7"/>
        <v>#DIV/0!</v>
      </c>
      <c r="AA421" s="191" t="e">
        <f>ETI!E418/ETI!F418</f>
        <v>#DIV/0!</v>
      </c>
      <c r="AB421" s="192">
        <f>ETI!E418</f>
        <v>0</v>
      </c>
      <c r="AC421" s="191" t="e">
        <f>ETI!G418/ETI!E418</f>
        <v>#DIV/0!</v>
      </c>
      <c r="AD421" s="192">
        <f>ETI!K418 + ETI!L418</f>
        <v>0</v>
      </c>
      <c r="AE421" s="191" t="e">
        <f>(AD421)/ETI!F418</f>
        <v>#DIV/0!</v>
      </c>
      <c r="AI421" s="181">
        <f>ETI!E418</f>
        <v>0</v>
      </c>
      <c r="AJ421" s="86" t="e">
        <f>ETI!H418/ETI!E418</f>
        <v>#DIV/0!</v>
      </c>
    </row>
    <row r="422" spans="2:36">
      <c r="B422" s="238">
        <f>IRAG!$BZ419</f>
        <v>0</v>
      </c>
      <c r="C422" s="212"/>
      <c r="D422" s="85">
        <f>IRAG!E419</f>
        <v>0</v>
      </c>
      <c r="E422" s="238">
        <f>IRAG!$BZ419</f>
        <v>0</v>
      </c>
      <c r="F422" s="213"/>
      <c r="G422" s="191" t="e">
        <f>IRAG!E419/IRAG!D419</f>
        <v>#DIV/0!</v>
      </c>
      <c r="H422" s="238">
        <f>IRAG!$BZ419</f>
        <v>0</v>
      </c>
      <c r="I422" s="167">
        <f>IRAG!Q419</f>
        <v>0</v>
      </c>
      <c r="J422" s="167">
        <f>IRAG!R419</f>
        <v>0</v>
      </c>
      <c r="K422" s="239" t="e">
        <f>IRAG!R419/IRAG!Q419</f>
        <v>#DIV/0!</v>
      </c>
      <c r="Q422" s="238">
        <f>IRAG!$BZ419</f>
        <v>0</v>
      </c>
      <c r="R422" s="167">
        <f>IRAG!G419</f>
        <v>0</v>
      </c>
      <c r="S422" s="167" t="e">
        <f>IRAG!G419/IRAG!F419</f>
        <v>#DIV/0!</v>
      </c>
      <c r="T422" s="167">
        <f>IRAG!K419</f>
        <v>0</v>
      </c>
      <c r="U422" s="214" t="e">
        <f>IRAG!K419/IRAG!F419</f>
        <v>#DIV/0!</v>
      </c>
      <c r="V422" s="167">
        <f>IRAG!H419</f>
        <v>0</v>
      </c>
      <c r="W422" s="167" t="e">
        <f>IRAG!H419/IRAG!F419</f>
        <v>#DIV/0!</v>
      </c>
      <c r="X422" s="192">
        <f>ETI!E419</f>
        <v>0</v>
      </c>
      <c r="Y422" s="192">
        <f>ETI!D419</f>
        <v>0</v>
      </c>
      <c r="Z422" s="214" t="e">
        <f t="shared" si="7"/>
        <v>#DIV/0!</v>
      </c>
      <c r="AA422" s="191" t="e">
        <f>ETI!E419/ETI!F419</f>
        <v>#DIV/0!</v>
      </c>
      <c r="AB422" s="192">
        <f>ETI!E419</f>
        <v>0</v>
      </c>
      <c r="AC422" s="191" t="e">
        <f>ETI!G419/ETI!E419</f>
        <v>#DIV/0!</v>
      </c>
      <c r="AD422" s="192">
        <f>ETI!K419 + ETI!L419</f>
        <v>0</v>
      </c>
      <c r="AE422" s="191" t="e">
        <f>(AD422)/ETI!F419</f>
        <v>#DIV/0!</v>
      </c>
      <c r="AI422" s="181">
        <f>ETI!E419</f>
        <v>0</v>
      </c>
      <c r="AJ422" s="86" t="e">
        <f>ETI!H419/ETI!E419</f>
        <v>#DIV/0!</v>
      </c>
    </row>
    <row r="423" spans="2:36">
      <c r="B423" s="238">
        <f>IRAG!$BZ420</f>
        <v>0</v>
      </c>
      <c r="C423" s="212"/>
      <c r="D423" s="85">
        <f>IRAG!E420</f>
        <v>0</v>
      </c>
      <c r="E423" s="238">
        <f>IRAG!$BZ420</f>
        <v>0</v>
      </c>
      <c r="F423" s="213"/>
      <c r="G423" s="191" t="e">
        <f>IRAG!E420/IRAG!D420</f>
        <v>#DIV/0!</v>
      </c>
      <c r="H423" s="238">
        <f>IRAG!$BZ420</f>
        <v>0</v>
      </c>
      <c r="I423" s="167">
        <f>IRAG!Q420</f>
        <v>0</v>
      </c>
      <c r="J423" s="167">
        <f>IRAG!R420</f>
        <v>0</v>
      </c>
      <c r="K423" s="239" t="e">
        <f>IRAG!R420/IRAG!Q420</f>
        <v>#DIV/0!</v>
      </c>
      <c r="Q423" s="238">
        <f>IRAG!$BZ420</f>
        <v>0</v>
      </c>
      <c r="R423" s="167">
        <f>IRAG!G420</f>
        <v>0</v>
      </c>
      <c r="S423" s="167" t="e">
        <f>IRAG!G420/IRAG!F420</f>
        <v>#DIV/0!</v>
      </c>
      <c r="T423" s="167">
        <f>IRAG!K420</f>
        <v>0</v>
      </c>
      <c r="U423" s="214" t="e">
        <f>IRAG!K420/IRAG!F420</f>
        <v>#DIV/0!</v>
      </c>
      <c r="V423" s="167">
        <f>IRAG!H420</f>
        <v>0</v>
      </c>
      <c r="W423" s="167" t="e">
        <f>IRAG!H420/IRAG!F420</f>
        <v>#DIV/0!</v>
      </c>
      <c r="X423" s="192">
        <f>ETI!E420</f>
        <v>0</v>
      </c>
      <c r="Y423" s="192">
        <f>ETI!D420</f>
        <v>0</v>
      </c>
      <c r="Z423" s="214" t="e">
        <f t="shared" si="7"/>
        <v>#DIV/0!</v>
      </c>
      <c r="AA423" s="191" t="e">
        <f>ETI!E420/ETI!F420</f>
        <v>#DIV/0!</v>
      </c>
      <c r="AB423" s="192">
        <f>ETI!E420</f>
        <v>0</v>
      </c>
      <c r="AC423" s="191" t="e">
        <f>ETI!G420/ETI!E420</f>
        <v>#DIV/0!</v>
      </c>
      <c r="AD423" s="192">
        <f>ETI!K420 + ETI!L420</f>
        <v>0</v>
      </c>
      <c r="AE423" s="191" t="e">
        <f>(AD423)/ETI!F420</f>
        <v>#DIV/0!</v>
      </c>
      <c r="AI423" s="181">
        <f>ETI!E420</f>
        <v>0</v>
      </c>
      <c r="AJ423" s="86" t="e">
        <f>ETI!H420/ETI!E420</f>
        <v>#DIV/0!</v>
      </c>
    </row>
    <row r="424" spans="2:36">
      <c r="B424" s="238">
        <f>IRAG!$BZ421</f>
        <v>0</v>
      </c>
      <c r="C424" s="212"/>
      <c r="D424" s="85">
        <f>IRAG!E421</f>
        <v>0</v>
      </c>
      <c r="E424" s="238">
        <f>IRAG!$BZ421</f>
        <v>0</v>
      </c>
      <c r="F424" s="213"/>
      <c r="G424" s="191" t="e">
        <f>IRAG!E421/IRAG!D421</f>
        <v>#DIV/0!</v>
      </c>
      <c r="H424" s="238">
        <f>IRAG!$BZ421</f>
        <v>0</v>
      </c>
      <c r="I424" s="167">
        <f>IRAG!Q421</f>
        <v>0</v>
      </c>
      <c r="J424" s="167">
        <f>IRAG!R421</f>
        <v>0</v>
      </c>
      <c r="K424" s="239" t="e">
        <f>IRAG!R421/IRAG!Q421</f>
        <v>#DIV/0!</v>
      </c>
      <c r="Q424" s="238">
        <f>IRAG!$BZ421</f>
        <v>0</v>
      </c>
      <c r="R424" s="167">
        <f>IRAG!G421</f>
        <v>0</v>
      </c>
      <c r="S424" s="167" t="e">
        <f>IRAG!G421/IRAG!F421</f>
        <v>#DIV/0!</v>
      </c>
      <c r="T424" s="167">
        <f>IRAG!K421</f>
        <v>0</v>
      </c>
      <c r="U424" s="214" t="e">
        <f>IRAG!K421/IRAG!F421</f>
        <v>#DIV/0!</v>
      </c>
      <c r="V424" s="167">
        <f>IRAG!H421</f>
        <v>0</v>
      </c>
      <c r="W424" s="167" t="e">
        <f>IRAG!H421/IRAG!F421</f>
        <v>#DIV/0!</v>
      </c>
      <c r="X424" s="192">
        <f>ETI!E421</f>
        <v>0</v>
      </c>
      <c r="Y424" s="192">
        <f>ETI!D421</f>
        <v>0</v>
      </c>
      <c r="Z424" s="214" t="e">
        <f t="shared" si="7"/>
        <v>#DIV/0!</v>
      </c>
      <c r="AA424" s="191" t="e">
        <f>ETI!E421/ETI!F421</f>
        <v>#DIV/0!</v>
      </c>
      <c r="AB424" s="192">
        <f>ETI!E421</f>
        <v>0</v>
      </c>
      <c r="AC424" s="191" t="e">
        <f>ETI!G421/ETI!E421</f>
        <v>#DIV/0!</v>
      </c>
      <c r="AD424" s="192">
        <f>ETI!K421 + ETI!L421</f>
        <v>0</v>
      </c>
      <c r="AE424" s="191" t="e">
        <f>(AD424)/ETI!F421</f>
        <v>#DIV/0!</v>
      </c>
      <c r="AI424" s="181">
        <f>ETI!E421</f>
        <v>0</v>
      </c>
      <c r="AJ424" s="86" t="e">
        <f>ETI!H421/ETI!E421</f>
        <v>#DIV/0!</v>
      </c>
    </row>
    <row r="425" spans="2:36">
      <c r="B425" s="238">
        <f>IRAG!$BZ422</f>
        <v>0</v>
      </c>
      <c r="C425" s="212"/>
      <c r="D425" s="85">
        <f>IRAG!E422</f>
        <v>0</v>
      </c>
      <c r="E425" s="238">
        <f>IRAG!$BZ422</f>
        <v>0</v>
      </c>
      <c r="F425" s="213"/>
      <c r="G425" s="191" t="e">
        <f>IRAG!E422/IRAG!D422</f>
        <v>#DIV/0!</v>
      </c>
      <c r="H425" s="238">
        <f>IRAG!$BZ422</f>
        <v>0</v>
      </c>
      <c r="I425" s="167">
        <f>IRAG!Q422</f>
        <v>0</v>
      </c>
      <c r="J425" s="167">
        <f>IRAG!R422</f>
        <v>0</v>
      </c>
      <c r="K425" s="239" t="e">
        <f>IRAG!R422/IRAG!Q422</f>
        <v>#DIV/0!</v>
      </c>
      <c r="Q425" s="238">
        <f>IRAG!$BZ422</f>
        <v>0</v>
      </c>
      <c r="R425" s="167">
        <f>IRAG!G422</f>
        <v>0</v>
      </c>
      <c r="S425" s="167" t="e">
        <f>IRAG!G422/IRAG!F422</f>
        <v>#DIV/0!</v>
      </c>
      <c r="T425" s="167">
        <f>IRAG!K422</f>
        <v>0</v>
      </c>
      <c r="U425" s="214" t="e">
        <f>IRAG!K422/IRAG!F422</f>
        <v>#DIV/0!</v>
      </c>
      <c r="V425" s="167">
        <f>IRAG!H422</f>
        <v>0</v>
      </c>
      <c r="W425" s="167" t="e">
        <f>IRAG!H422/IRAG!F422</f>
        <v>#DIV/0!</v>
      </c>
      <c r="X425" s="192">
        <f>ETI!E422</f>
        <v>0</v>
      </c>
      <c r="Y425" s="192">
        <f>ETI!D422</f>
        <v>0</v>
      </c>
      <c r="Z425" s="214" t="e">
        <f t="shared" si="7"/>
        <v>#DIV/0!</v>
      </c>
      <c r="AA425" s="191" t="e">
        <f>ETI!E422/ETI!F422</f>
        <v>#DIV/0!</v>
      </c>
      <c r="AB425" s="192">
        <f>ETI!E422</f>
        <v>0</v>
      </c>
      <c r="AC425" s="191" t="e">
        <f>ETI!G422/ETI!E422</f>
        <v>#DIV/0!</v>
      </c>
      <c r="AD425" s="192">
        <f>ETI!K422 + ETI!L422</f>
        <v>0</v>
      </c>
      <c r="AE425" s="191" t="e">
        <f>(AD425)/ETI!F422</f>
        <v>#DIV/0!</v>
      </c>
      <c r="AI425" s="181">
        <f>ETI!E422</f>
        <v>0</v>
      </c>
      <c r="AJ425" s="86" t="e">
        <f>ETI!H422/ETI!E422</f>
        <v>#DIV/0!</v>
      </c>
    </row>
    <row r="426" spans="2:36">
      <c r="B426" s="238">
        <f>IRAG!$BZ423</f>
        <v>0</v>
      </c>
      <c r="C426" s="212"/>
      <c r="D426" s="85">
        <f>IRAG!E423</f>
        <v>0</v>
      </c>
      <c r="E426" s="238">
        <f>IRAG!$BZ423</f>
        <v>0</v>
      </c>
      <c r="F426" s="213"/>
      <c r="G426" s="191" t="e">
        <f>IRAG!E423/IRAG!D423</f>
        <v>#DIV/0!</v>
      </c>
      <c r="H426" s="238">
        <f>IRAG!$BZ423</f>
        <v>0</v>
      </c>
      <c r="I426" s="167">
        <f>IRAG!Q423</f>
        <v>0</v>
      </c>
      <c r="J426" s="167">
        <f>IRAG!R423</f>
        <v>0</v>
      </c>
      <c r="K426" s="239" t="e">
        <f>IRAG!R423/IRAG!Q423</f>
        <v>#DIV/0!</v>
      </c>
      <c r="Q426" s="238">
        <f>IRAG!$BZ423</f>
        <v>0</v>
      </c>
      <c r="R426" s="167">
        <f>IRAG!G423</f>
        <v>0</v>
      </c>
      <c r="S426" s="167" t="e">
        <f>IRAG!G423/IRAG!F423</f>
        <v>#DIV/0!</v>
      </c>
      <c r="T426" s="167">
        <f>IRAG!K423</f>
        <v>0</v>
      </c>
      <c r="U426" s="214" t="e">
        <f>IRAG!K423/IRAG!F423</f>
        <v>#DIV/0!</v>
      </c>
      <c r="V426" s="167">
        <f>IRAG!H423</f>
        <v>0</v>
      </c>
      <c r="W426" s="167" t="e">
        <f>IRAG!H423/IRAG!F423</f>
        <v>#DIV/0!</v>
      </c>
      <c r="X426" s="192">
        <f>ETI!E423</f>
        <v>0</v>
      </c>
      <c r="Y426" s="192">
        <f>ETI!D423</f>
        <v>0</v>
      </c>
      <c r="Z426" s="214" t="e">
        <f t="shared" si="7"/>
        <v>#DIV/0!</v>
      </c>
      <c r="AA426" s="191" t="e">
        <f>ETI!E423/ETI!F423</f>
        <v>#DIV/0!</v>
      </c>
      <c r="AB426" s="192">
        <f>ETI!E423</f>
        <v>0</v>
      </c>
      <c r="AC426" s="191" t="e">
        <f>ETI!G423/ETI!E423</f>
        <v>#DIV/0!</v>
      </c>
      <c r="AD426" s="192">
        <f>ETI!K423 + ETI!L423</f>
        <v>0</v>
      </c>
      <c r="AE426" s="191" t="e">
        <f>(AD426)/ETI!F423</f>
        <v>#DIV/0!</v>
      </c>
      <c r="AI426" s="181">
        <f>ETI!E423</f>
        <v>0</v>
      </c>
      <c r="AJ426" s="86" t="e">
        <f>ETI!H423/ETI!E423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Variables cualitativas</vt:lpstr>
      <vt:lpstr>Virus IRAG Identificados</vt:lpstr>
      <vt:lpstr>Gráficos Virus IRAG</vt:lpstr>
      <vt:lpstr>IRAG</vt:lpstr>
      <vt:lpstr>Gráficos IRAG</vt:lpstr>
      <vt:lpstr>Gráficos IRAG - Anterior</vt:lpstr>
      <vt:lpstr>Fallecidos IRAG</vt:lpstr>
      <vt:lpstr>Leyendas</vt:lpstr>
      <vt:lpstr>All Calculations</vt:lpstr>
      <vt:lpstr>ETI</vt:lpstr>
      <vt:lpstr>Virus ETI Identificados</vt:lpstr>
      <vt:lpstr>Gráficos Virus ETI</vt:lpstr>
      <vt:lpstr>CÁLCULOS</vt:lpstr>
      <vt:lpstr>Virus_INF_GEO</vt:lpstr>
      <vt:lpstr>Virus_VSR_GEO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admin</cp:lastModifiedBy>
  <dcterms:created xsi:type="dcterms:W3CDTF">2013-09-30T20:01:39Z</dcterms:created>
  <dcterms:modified xsi:type="dcterms:W3CDTF">2020-05-07T16:59:17Z</dcterms:modified>
</cp:coreProperties>
</file>