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57480" yWindow="7245" windowWidth="29040" windowHeight="15840" tabRatio="756"/>
  </bookViews>
  <sheets>
    <sheet name="SARS-CoV-2_Summary" sheetId="18" r:id="rId1"/>
    <sheet name="SARS-CoV-2_Confirm_x_AG" sheetId="23" r:id="rId2"/>
    <sheet name="SARS-CoV-2_x_GEO" sheetId="13" r:id="rId3"/>
    <sheet name="Leyendas" sheetId="22" state="hidden" r:id="rId4"/>
  </sheets>
  <definedNames>
    <definedName name="_xlnm._FilterDatabase" localSheetId="2" hidden="1">'SARS-CoV-2_x_GEO'!#REF!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23" l="1"/>
  <c r="G59" i="23"/>
  <c r="H59" i="23"/>
  <c r="I59" i="23"/>
  <c r="J59" i="23"/>
  <c r="K59" i="23"/>
  <c r="A2" i="18" l="1"/>
  <c r="H4" i="18"/>
  <c r="C24" i="22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7" i="1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6" i="23"/>
  <c r="A2" i="13"/>
  <c r="A2" i="23" l="1"/>
  <c r="AH6" i="13" l="1"/>
  <c r="T2" i="22"/>
  <c r="A7" i="18" l="1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6" i="18"/>
  <c r="F3" i="22" l="1"/>
  <c r="AH8" i="13" l="1"/>
  <c r="AH9" i="13"/>
  <c r="AH10" i="13"/>
  <c r="AH11" i="13"/>
  <c r="AH12" i="13"/>
  <c r="AH13" i="13"/>
  <c r="AH14" i="13"/>
  <c r="AH15" i="13"/>
  <c r="AH16" i="13"/>
  <c r="AH7" i="13"/>
  <c r="E60" i="13"/>
  <c r="AJ7" i="13" s="1"/>
  <c r="F60" i="13"/>
  <c r="AK7" i="13" s="1"/>
  <c r="G60" i="13"/>
  <c r="AI8" i="13" s="1"/>
  <c r="H60" i="13"/>
  <c r="AJ8" i="13" s="1"/>
  <c r="I60" i="13"/>
  <c r="AK8" i="13" s="1"/>
  <c r="J60" i="13"/>
  <c r="AI9" i="13" s="1"/>
  <c r="K60" i="13"/>
  <c r="AJ9" i="13" s="1"/>
  <c r="L60" i="13"/>
  <c r="AK9" i="13" s="1"/>
  <c r="M60" i="13"/>
  <c r="AI10" i="13" s="1"/>
  <c r="N60" i="13"/>
  <c r="AJ10" i="13" s="1"/>
  <c r="O60" i="13"/>
  <c r="AK10" i="13" s="1"/>
  <c r="P60" i="13"/>
  <c r="AI11" i="13" s="1"/>
  <c r="Q60" i="13"/>
  <c r="AJ11" i="13" s="1"/>
  <c r="R60" i="13"/>
  <c r="AK11" i="13" s="1"/>
  <c r="S60" i="13"/>
  <c r="AI12" i="13" s="1"/>
  <c r="T60" i="13"/>
  <c r="AJ12" i="13" s="1"/>
  <c r="U60" i="13"/>
  <c r="AK12" i="13" s="1"/>
  <c r="V60" i="13"/>
  <c r="AI13" i="13" s="1"/>
  <c r="W60" i="13"/>
  <c r="AJ13" i="13" s="1"/>
  <c r="X60" i="13"/>
  <c r="AK13" i="13" s="1"/>
  <c r="Y60" i="13"/>
  <c r="AI14" i="13" s="1"/>
  <c r="Z60" i="13"/>
  <c r="AJ14" i="13" s="1"/>
  <c r="AA60" i="13"/>
  <c r="AK14" i="13" s="1"/>
  <c r="AB60" i="13"/>
  <c r="AI15" i="13" s="1"/>
  <c r="AC60" i="13"/>
  <c r="AJ15" i="13" s="1"/>
  <c r="AD60" i="13"/>
  <c r="AK15" i="13" s="1"/>
  <c r="AE60" i="13"/>
  <c r="AI16" i="13" s="1"/>
  <c r="AF60" i="13"/>
  <c r="AJ16" i="13" s="1"/>
  <c r="AG60" i="13"/>
  <c r="AK16" i="13" s="1"/>
  <c r="AL10" i="13" l="1"/>
  <c r="AM10" i="13" s="1"/>
  <c r="AL14" i="13"/>
  <c r="AM14" i="13" s="1"/>
  <c r="AL13" i="13"/>
  <c r="AM13" i="13" s="1"/>
  <c r="AL9" i="13"/>
  <c r="AM9" i="13" s="1"/>
  <c r="AL15" i="13"/>
  <c r="AM15" i="13" s="1"/>
  <c r="AL11" i="13"/>
  <c r="AM11" i="13" s="1"/>
  <c r="AL16" i="13"/>
  <c r="AM16" i="13" s="1"/>
  <c r="AL12" i="13"/>
  <c r="AM12" i="13" s="1"/>
  <c r="AL8" i="13"/>
  <c r="AM8" i="13" s="1"/>
  <c r="E59" i="23"/>
  <c r="L59" i="23"/>
  <c r="D59" i="23" l="1"/>
  <c r="CC58" i="23"/>
  <c r="CC57" i="23"/>
  <c r="CC56" i="23"/>
  <c r="CC55" i="23"/>
  <c r="CC54" i="23"/>
  <c r="CC53" i="23"/>
  <c r="CC52" i="23"/>
  <c r="CC51" i="23"/>
  <c r="CC50" i="23"/>
  <c r="CC49" i="23"/>
  <c r="CC48" i="23"/>
  <c r="CC47" i="23"/>
  <c r="CC46" i="23"/>
  <c r="CC45" i="23"/>
  <c r="CC44" i="23"/>
  <c r="CC43" i="23"/>
  <c r="CC42" i="23"/>
  <c r="CC41" i="23"/>
  <c r="CC40" i="23"/>
  <c r="CC39" i="23"/>
  <c r="CC38" i="23"/>
  <c r="CC37" i="23"/>
  <c r="CC36" i="23"/>
  <c r="CC35" i="23"/>
  <c r="CC34" i="23"/>
  <c r="CC33" i="23"/>
  <c r="CC32" i="23"/>
  <c r="CC31" i="23"/>
  <c r="CC30" i="23"/>
  <c r="CC29" i="23"/>
  <c r="CC28" i="23"/>
  <c r="CC27" i="23"/>
  <c r="CC26" i="23"/>
  <c r="CC25" i="23"/>
  <c r="CC24" i="23"/>
  <c r="CC23" i="23"/>
  <c r="CC22" i="23"/>
  <c r="CC21" i="23"/>
  <c r="CC20" i="23"/>
  <c r="CC19" i="23"/>
  <c r="CC18" i="23"/>
  <c r="CC17" i="23"/>
  <c r="CC16" i="23"/>
  <c r="CC15" i="23"/>
  <c r="CC14" i="23"/>
  <c r="CC13" i="23"/>
  <c r="CC12" i="23"/>
  <c r="CC11" i="23"/>
  <c r="CC10" i="23"/>
  <c r="CC9" i="23"/>
  <c r="CC8" i="23"/>
  <c r="CC7" i="23"/>
  <c r="CC6" i="23"/>
  <c r="CB6" i="23"/>
  <c r="C5" i="23"/>
  <c r="B5" i="23"/>
  <c r="A5" i="23"/>
  <c r="H59" i="18" l="1"/>
  <c r="Q4" i="18" s="1"/>
  <c r="D60" i="13" l="1"/>
  <c r="AI7" i="13" s="1"/>
  <c r="AL7" i="13" s="1"/>
  <c r="AM7" i="13" s="1"/>
  <c r="C5" i="13" l="1"/>
  <c r="B5" i="13"/>
  <c r="E59" i="18" l="1"/>
  <c r="F59" i="18"/>
  <c r="N4" i="18" s="1"/>
  <c r="G59" i="18"/>
  <c r="P4" i="18" s="1"/>
  <c r="I59" i="18"/>
  <c r="L4" i="18" s="1"/>
  <c r="D59" i="18"/>
  <c r="J58" i="18"/>
  <c r="CA58" i="18" l="1"/>
  <c r="B4" i="18" l="1"/>
  <c r="D5" i="18"/>
  <c r="C4" i="18" l="1"/>
  <c r="J4" i="18"/>
  <c r="I4" i="18"/>
  <c r="G4" i="18"/>
  <c r="E5" i="18"/>
  <c r="A4" i="18" l="1"/>
  <c r="T3" i="22" l="1"/>
  <c r="T1" i="22"/>
  <c r="A5" i="13"/>
  <c r="CA57" i="18"/>
  <c r="J57" i="18"/>
  <c r="CA56" i="18"/>
  <c r="J56" i="18"/>
  <c r="CA55" i="18"/>
  <c r="J55" i="18"/>
  <c r="CA54" i="18"/>
  <c r="J54" i="18"/>
  <c r="CA53" i="18"/>
  <c r="J53" i="18"/>
  <c r="CA52" i="18"/>
  <c r="J52" i="18"/>
  <c r="CA51" i="18"/>
  <c r="J51" i="18"/>
  <c r="CA50" i="18"/>
  <c r="J50" i="18"/>
  <c r="CA49" i="18"/>
  <c r="J49" i="18"/>
  <c r="CA48" i="18"/>
  <c r="J48" i="18"/>
  <c r="CA47" i="18"/>
  <c r="J47" i="18"/>
  <c r="CA46" i="18"/>
  <c r="J46" i="18"/>
  <c r="CA45" i="18"/>
  <c r="J45" i="18"/>
  <c r="CA44" i="18"/>
  <c r="J44" i="18"/>
  <c r="CA43" i="18"/>
  <c r="J43" i="18"/>
  <c r="CA42" i="18"/>
  <c r="J42" i="18"/>
  <c r="CA41" i="18"/>
  <c r="J41" i="18"/>
  <c r="CA40" i="18"/>
  <c r="J40" i="18"/>
  <c r="CA39" i="18"/>
  <c r="J39" i="18"/>
  <c r="CA38" i="18"/>
  <c r="J38" i="18"/>
  <c r="CA37" i="18"/>
  <c r="J37" i="18"/>
  <c r="CA36" i="18"/>
  <c r="J36" i="18"/>
  <c r="CA35" i="18"/>
  <c r="J35" i="18"/>
  <c r="CA34" i="18"/>
  <c r="J34" i="18"/>
  <c r="CA33" i="18"/>
  <c r="J33" i="18"/>
  <c r="CA32" i="18"/>
  <c r="J32" i="18"/>
  <c r="CA31" i="18"/>
  <c r="J31" i="18"/>
  <c r="CA30" i="18"/>
  <c r="J30" i="18"/>
  <c r="CA29" i="18"/>
  <c r="J29" i="18"/>
  <c r="CA28" i="18"/>
  <c r="J28" i="18"/>
  <c r="CA27" i="18"/>
  <c r="J27" i="18"/>
  <c r="CA26" i="18"/>
  <c r="J26" i="18"/>
  <c r="CA25" i="18"/>
  <c r="J25" i="18"/>
  <c r="CA24" i="18"/>
  <c r="J24" i="18"/>
  <c r="CA23" i="18"/>
  <c r="J23" i="18"/>
  <c r="CA22" i="18"/>
  <c r="J22" i="18"/>
  <c r="CA21" i="18"/>
  <c r="J21" i="18"/>
  <c r="CA20" i="18"/>
  <c r="J20" i="18"/>
  <c r="CA19" i="18"/>
  <c r="J19" i="18"/>
  <c r="CA18" i="18"/>
  <c r="J18" i="18"/>
  <c r="CA17" i="18"/>
  <c r="J17" i="18"/>
  <c r="CA16" i="18"/>
  <c r="J16" i="18"/>
  <c r="CA15" i="18"/>
  <c r="J15" i="18"/>
  <c r="CA14" i="18"/>
  <c r="J14" i="18"/>
  <c r="CA13" i="18"/>
  <c r="J13" i="18"/>
  <c r="CA12" i="18"/>
  <c r="J12" i="18"/>
  <c r="CA11" i="18"/>
  <c r="J11" i="18"/>
  <c r="CA10" i="18"/>
  <c r="J10" i="18"/>
  <c r="CA9" i="18"/>
  <c r="J9" i="18"/>
  <c r="CA8" i="18"/>
  <c r="J8" i="18"/>
  <c r="CA7" i="18"/>
  <c r="J7" i="18"/>
  <c r="CA6" i="18"/>
  <c r="BZ6" i="18"/>
  <c r="J6" i="18"/>
  <c r="A3" i="23" l="1"/>
  <c r="T4" i="22"/>
  <c r="A3" i="13"/>
  <c r="A3" i="18"/>
  <c r="J59" i="18"/>
</calcChain>
</file>

<file path=xl/sharedStrings.xml><?xml version="1.0" encoding="utf-8"?>
<sst xmlns="http://schemas.openxmlformats.org/spreadsheetml/2006/main" count="195" uniqueCount="102">
  <si>
    <t/>
  </si>
  <si>
    <t>Total</t>
  </si>
  <si>
    <t>Vigilancia</t>
  </si>
  <si>
    <t>1er nivel geografico</t>
  </si>
  <si>
    <t>StartDate</t>
  </si>
  <si>
    <t>EndDate</t>
  </si>
  <si>
    <t>Range begin</t>
  </si>
  <si>
    <t>Range end</t>
  </si>
  <si>
    <t>Month</t>
  </si>
  <si>
    <t>Start week</t>
  </si>
  <si>
    <t>End week</t>
  </si>
  <si>
    <t>WeekEW</t>
  </si>
  <si>
    <t>Hojas</t>
  </si>
  <si>
    <t>Nombre</t>
  </si>
  <si>
    <t>Procesar (1: Si)</t>
  </si>
  <si>
    <t>Subtitle 1</t>
  </si>
  <si>
    <t>2020</t>
  </si>
  <si>
    <t>Subtitle 2</t>
  </si>
  <si>
    <t>Grafica</t>
  </si>
  <si>
    <t>Pestaña</t>
  </si>
  <si>
    <t>Leyenda</t>
  </si>
  <si>
    <t>Subtitle 3</t>
  </si>
  <si>
    <t>Subtitle 4</t>
  </si>
  <si>
    <t>Label Numero de casos</t>
  </si>
  <si>
    <t>Label Porcenateje Positividad</t>
  </si>
  <si>
    <t>Label Semana Epidemiologica</t>
  </si>
  <si>
    <t>Label Titulo Grafico</t>
  </si>
  <si>
    <t>Label Country</t>
  </si>
  <si>
    <t>Label Year</t>
  </si>
  <si>
    <t>Label SE</t>
  </si>
  <si>
    <t>Label Masculino</t>
  </si>
  <si>
    <t>Label Femenino</t>
  </si>
  <si>
    <t>Label Negativas Tabla</t>
  </si>
  <si>
    <t>Label Analizadas Tabla</t>
  </si>
  <si>
    <t>Label Positividad Tabla</t>
  </si>
  <si>
    <t>Label Titulo Grafico Circular</t>
  </si>
  <si>
    <t>Fila Inicio Datos (Situacional x Area)</t>
  </si>
  <si>
    <t>Columna Inicio Datos (Situacional x Area)</t>
  </si>
  <si>
    <t>Hoja Confirm_Negativas x Adminis1</t>
  </si>
  <si>
    <t>Hoja Confirm_Negativas</t>
  </si>
  <si>
    <t>Fila Inicio</t>
  </si>
  <si>
    <t>Columna Inicio</t>
  </si>
  <si>
    <t>Hoja Confirmados x GE</t>
  </si>
  <si>
    <t>Graph 3</t>
  </si>
  <si>
    <t>SARS-CoV-2_x_GEO</t>
  </si>
  <si>
    <t>Titulo Grafico 3 Hoja 1</t>
  </si>
  <si>
    <t>Titulo Grafico Hoja 2</t>
  </si>
  <si>
    <t>Country</t>
  </si>
  <si>
    <t>Surveillance</t>
  </si>
  <si>
    <t>EW</t>
  </si>
  <si>
    <t>SARI</t>
  </si>
  <si>
    <t>Year</t>
  </si>
  <si>
    <t>Male</t>
  </si>
  <si>
    <t>Female</t>
  </si>
  <si>
    <t>Number of cases</t>
  </si>
  <si>
    <t>Positivity percentage</t>
  </si>
  <si>
    <t>Epidemiological week</t>
  </si>
  <si>
    <t>SARS-CoV-2 negative</t>
  </si>
  <si>
    <t>Health center</t>
  </si>
  <si>
    <t>parish</t>
  </si>
  <si>
    <t>SARI &amp; ILI</t>
  </si>
  <si>
    <t>Region</t>
  </si>
  <si>
    <t>SARS-CoV-2_Summary</t>
  </si>
  <si>
    <t>Number of Samples analyzed SARS-Cov-2</t>
  </si>
  <si>
    <t>SARS-CoV-2 confirmed cases by gender</t>
  </si>
  <si>
    <t>Confirmed SARS-CoV-2 cases, negative and percentage of positivity</t>
  </si>
  <si>
    <t>SARS-CoV-2 confirmed cases by age group</t>
  </si>
  <si>
    <t>Confirmed</t>
  </si>
  <si>
    <t>Negative</t>
  </si>
  <si>
    <t>Deceased</t>
  </si>
  <si>
    <t>Samples analyzed</t>
  </si>
  <si>
    <t>% Positivity</t>
  </si>
  <si>
    <t>Health center sample</t>
  </si>
  <si>
    <t xml:space="preserve"> 6-11 months</t>
  </si>
  <si>
    <t>12 to 23 months</t>
  </si>
  <si>
    <t>2 to 4 years</t>
  </si>
  <si>
    <t>5 to 14 years</t>
  </si>
  <si>
    <t>15 to 49 years</t>
  </si>
  <si>
    <t>50 to 59 years</t>
  </si>
  <si>
    <t>60 to 64 years</t>
  </si>
  <si>
    <t>65 years +</t>
  </si>
  <si>
    <t>&lt;6 months</t>
  </si>
  <si>
    <t>SARS-CoV-2 Confirmed</t>
  </si>
  <si>
    <t>Label Deaths Tabla</t>
  </si>
  <si>
    <t>SARS-CoV-2 deaths</t>
  </si>
  <si>
    <t>SARS-CoV-2 cases deaths</t>
  </si>
  <si>
    <t>Processed</t>
  </si>
  <si>
    <t>Deaths</t>
  </si>
  <si>
    <t>Processed and Deceased Samples</t>
  </si>
  <si>
    <t>SARS-CoV-2 % Positivity</t>
  </si>
  <si>
    <t>SARS-CoV-2_Confirm_x_AG</t>
  </si>
  <si>
    <t>Dominica</t>
  </si>
  <si>
    <t>Saint Andrew Parish</t>
  </si>
  <si>
    <t>Saint David Parish</t>
  </si>
  <si>
    <t>Saint George Parish</t>
  </si>
  <si>
    <t>Saint John Parish</t>
  </si>
  <si>
    <t>Saint Joseph Parish</t>
  </si>
  <si>
    <t>Saint Luke Parish</t>
  </si>
  <si>
    <t>Saint Mark Parish</t>
  </si>
  <si>
    <t>Saint Patrick Parish</t>
  </si>
  <si>
    <t>Saint Paul Parish</t>
  </si>
  <si>
    <t>Saint Peter Parish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</si>
</sst>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35">
    <xf numFmtId="0" fontId="0" fillId="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13" borderId="0"/>
    <xf numFmtId="0" fontId="9" fillId="14" borderId="0"/>
    <xf numFmtId="0" fontId="9" fillId="9" borderId="0"/>
    <xf numFmtId="0" fontId="9" fillId="12" borderId="0"/>
    <xf numFmtId="0" fontId="9" fillId="15" borderId="0"/>
    <xf numFmtId="0" fontId="10" fillId="16" borderId="0"/>
    <xf numFmtId="0" fontId="10" fillId="13" borderId="0"/>
    <xf numFmtId="0" fontId="10" fillId="14" borderId="0"/>
    <xf numFmtId="0" fontId="10" fillId="17" borderId="0"/>
    <xf numFmtId="0" fontId="10" fillId="18" borderId="0"/>
    <xf numFmtId="0" fontId="10" fillId="19" borderId="0"/>
    <xf numFmtId="0" fontId="11" fillId="8" borderId="0"/>
    <xf numFmtId="0" fontId="12" fillId="20" borderId="4"/>
    <xf numFmtId="0" fontId="12" fillId="20" borderId="12"/>
    <xf numFmtId="0" fontId="12" fillId="20" borderId="15"/>
    <xf numFmtId="0" fontId="12" fillId="20" borderId="18"/>
    <xf numFmtId="0" fontId="12" fillId="20" borderId="18"/>
    <xf numFmtId="0" fontId="12" fillId="20" borderId="12"/>
    <xf numFmtId="0" fontId="12" fillId="20" borderId="18"/>
    <xf numFmtId="0" fontId="12" fillId="20" borderId="15"/>
    <xf numFmtId="0" fontId="12" fillId="20" borderId="18"/>
    <xf numFmtId="0" fontId="12" fillId="20" borderId="18"/>
    <xf numFmtId="0" fontId="13" fillId="21" borderId="5"/>
    <xf numFmtId="0" fontId="14" fillId="0" borderId="6"/>
    <xf numFmtId="0" fontId="15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5" borderId="0"/>
    <xf numFmtId="0" fontId="16" fillId="11" borderId="4"/>
    <xf numFmtId="0" fontId="16" fillId="11" borderId="12"/>
    <xf numFmtId="0" fontId="16" fillId="11" borderId="15"/>
    <xf numFmtId="0" fontId="16" fillId="11" borderId="18"/>
    <xf numFmtId="0" fontId="16" fillId="11" borderId="18"/>
    <xf numFmtId="0" fontId="16" fillId="11" borderId="12"/>
    <xf numFmtId="0" fontId="16" fillId="11" borderId="18"/>
    <xf numFmtId="0" fontId="16" fillId="11" borderId="15"/>
    <xf numFmtId="0" fontId="16" fillId="11" borderId="18"/>
    <xf numFmtId="0" fontId="16" fillId="11" borderId="18"/>
    <xf numFmtId="0" fontId="17" fillId="7" borderId="0"/>
    <xf numFmtId="0" fontId="18" fillId="26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5" borderId="3"/>
    <xf numFmtId="0" fontId="9" fillId="27" borderId="22"/>
    <xf numFmtId="0" fontId="9" fillId="5" borderId="3"/>
    <xf numFmtId="9" fontId="5" fillId="0" borderId="0"/>
    <xf numFmtId="0" fontId="22" fillId="20" borderId="7"/>
    <xf numFmtId="0" fontId="22" fillId="20" borderId="13"/>
    <xf numFmtId="0" fontId="22" fillId="20" borderId="16"/>
    <xf numFmtId="0" fontId="22" fillId="20" borderId="19"/>
    <xf numFmtId="0" fontId="22" fillId="20" borderId="19"/>
    <xf numFmtId="0" fontId="22" fillId="20" borderId="13"/>
    <xf numFmtId="0" fontId="22" fillId="20" borderId="19"/>
    <xf numFmtId="0" fontId="22" fillId="20" borderId="16"/>
    <xf numFmtId="0" fontId="22" fillId="20" borderId="19"/>
    <xf numFmtId="0" fontId="22" fillId="20" borderId="19"/>
    <xf numFmtId="0" fontId="23" fillId="0" borderId="0"/>
    <xf numFmtId="0" fontId="24" fillId="0" borderId="0"/>
    <xf numFmtId="0" fontId="25" fillId="0" borderId="8"/>
    <xf numFmtId="0" fontId="26" fillId="0" borderId="9"/>
    <xf numFmtId="0" fontId="15" fillId="0" borderId="10"/>
    <xf numFmtId="0" fontId="27" fillId="0" borderId="0"/>
    <xf numFmtId="0" fontId="30" fillId="0" borderId="0"/>
    <xf numFmtId="0" fontId="28" fillId="0" borderId="11"/>
    <xf numFmtId="0" fontId="28" fillId="0" borderId="14"/>
    <xf numFmtId="0" fontId="28" fillId="0" borderId="17"/>
    <xf numFmtId="0" fontId="28" fillId="0" borderId="20"/>
    <xf numFmtId="0" fontId="28" fillId="0" borderId="20"/>
    <xf numFmtId="0" fontId="28" fillId="0" borderId="14"/>
    <xf numFmtId="0" fontId="28" fillId="0" borderId="20"/>
    <xf numFmtId="0" fontId="28" fillId="0" borderId="17"/>
    <xf numFmtId="0" fontId="28" fillId="0" borderId="20"/>
    <xf numFmtId="0" fontId="28" fillId="0" borderId="20"/>
    <xf numFmtId="43" fontId="4" fillId="0" borderId="0" applyFont="0" applyFill="0" applyBorder="0" applyAlignment="0" applyProtection="0"/>
  </cellStyleXfs>
  <cellXfs count="204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9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1" fillId="0" borderId="25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0" borderId="38" xfId="0" applyFont="1" applyFill="1" applyBorder="1"/>
    <xf numFmtId="0" fontId="1" fillId="0" borderId="35" xfId="0" applyFont="1" applyFill="1" applyBorder="1"/>
    <xf numFmtId="0" fontId="1" fillId="0" borderId="37" xfId="0" applyFont="1" applyFill="1" applyBorder="1"/>
    <xf numFmtId="49" fontId="0" fillId="0" borderId="0" xfId="0" applyNumberFormat="1" applyFont="1" applyFill="1" applyBorder="1"/>
    <xf numFmtId="14" fontId="0" fillId="0" borderId="31" xfId="0" applyNumberFormat="1" applyFont="1" applyFill="1" applyBorder="1"/>
    <xf numFmtId="14" fontId="0" fillId="0" borderId="30" xfId="0" applyNumberFormat="1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8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1" fillId="0" borderId="28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31" fillId="0" borderId="0" xfId="0" applyNumberFormat="1" applyFont="1" applyFill="1" applyBorder="1"/>
    <xf numFmtId="0" fontId="31" fillId="0" borderId="34" xfId="0" applyFont="1" applyFill="1" applyBorder="1"/>
    <xf numFmtId="0" fontId="31" fillId="0" borderId="0" xfId="0" applyFont="1" applyFill="1" applyBorder="1"/>
    <xf numFmtId="0" fontId="31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/>
    <xf numFmtId="0" fontId="31" fillId="0" borderId="0" xfId="0" applyNumberFormat="1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0" fillId="0" borderId="40" xfId="0" applyFont="1" applyFill="1" applyBorder="1"/>
    <xf numFmtId="0" fontId="1" fillId="2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0" fillId="0" borderId="50" xfId="0" applyFont="1" applyFill="1" applyBorder="1"/>
    <xf numFmtId="0" fontId="0" fillId="0" borderId="5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/>
    </xf>
    <xf numFmtId="0" fontId="1" fillId="0" borderId="31" xfId="0" applyFont="1" applyFill="1" applyBorder="1"/>
    <xf numFmtId="3" fontId="34" fillId="0" borderId="58" xfId="234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3" fontId="34" fillId="0" borderId="46" xfId="234" applyNumberFormat="1" applyFont="1" applyFill="1" applyBorder="1" applyAlignment="1">
      <alignment horizontal="center" vertical="center"/>
    </xf>
    <xf numFmtId="0" fontId="1" fillId="2" borderId="43" xfId="0" applyFont="1" applyFill="1" applyBorder="1"/>
    <xf numFmtId="0" fontId="1" fillId="38" borderId="43" xfId="0" applyFont="1" applyFill="1" applyBorder="1"/>
    <xf numFmtId="0" fontId="0" fillId="0" borderId="23" xfId="0" applyFont="1" applyFill="1" applyBorder="1" applyAlignment="1">
      <alignment horizontal="left" vertical="center" wrapText="1"/>
    </xf>
    <xf numFmtId="0" fontId="32" fillId="0" borderId="60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0" fontId="0" fillId="40" borderId="64" xfId="0" applyFont="1" applyFill="1" applyBorder="1" applyAlignment="1">
      <alignment horizontal="center" vertical="center"/>
    </xf>
    <xf numFmtId="0" fontId="0" fillId="40" borderId="65" xfId="0" applyFont="1" applyFill="1" applyBorder="1" applyAlignment="1">
      <alignment horizontal="center" vertical="center"/>
    </xf>
    <xf numFmtId="0" fontId="0" fillId="2" borderId="63" xfId="0" applyFont="1" applyFill="1" applyBorder="1"/>
    <xf numFmtId="0" fontId="0" fillId="2" borderId="65" xfId="0" applyFont="1" applyFill="1" applyBorder="1"/>
    <xf numFmtId="0" fontId="0" fillId="41" borderId="64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horizontal="center" vertical="center"/>
    </xf>
    <xf numFmtId="0" fontId="1" fillId="0" borderId="67" xfId="0" applyFont="1" applyFill="1" applyBorder="1"/>
    <xf numFmtId="0" fontId="0" fillId="2" borderId="53" xfId="0" applyFont="1" applyFill="1" applyBorder="1" applyAlignment="1">
      <alignment horizontal="left" wrapText="1"/>
    </xf>
    <xf numFmtId="0" fontId="0" fillId="2" borderId="68" xfId="0" applyFont="1" applyFill="1" applyBorder="1"/>
    <xf numFmtId="0" fontId="0" fillId="41" borderId="1" xfId="0" applyFont="1" applyFill="1" applyBorder="1"/>
    <xf numFmtId="0" fontId="0" fillId="40" borderId="1" xfId="0" applyFont="1" applyFill="1" applyBorder="1" applyAlignment="1">
      <alignment horizontal="left" vertical="top" wrapText="1"/>
    </xf>
    <xf numFmtId="0" fontId="0" fillId="2" borderId="66" xfId="0" applyFont="1" applyFill="1" applyBorder="1" applyAlignment="1">
      <alignment vertical="center"/>
    </xf>
    <xf numFmtId="0" fontId="0" fillId="40" borderId="65" xfId="0" applyFont="1" applyFill="1" applyBorder="1" applyAlignment="1">
      <alignment horizontal="left" vertical="center" wrapText="1"/>
    </xf>
    <xf numFmtId="0" fontId="0" fillId="41" borderId="65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62" xfId="0" applyFont="1" applyFill="1" applyBorder="1"/>
    <xf numFmtId="0" fontId="0" fillId="0" borderId="44" xfId="0" applyFont="1" applyFill="1" applyBorder="1"/>
    <xf numFmtId="0" fontId="0" fillId="0" borderId="70" xfId="0" applyFont="1" applyFill="1" applyBorder="1"/>
    <xf numFmtId="0" fontId="0" fillId="0" borderId="45" xfId="0" applyFont="1" applyFill="1" applyBorder="1"/>
    <xf numFmtId="0" fontId="1" fillId="34" borderId="43" xfId="0" applyFont="1" applyFill="1" applyBorder="1"/>
    <xf numFmtId="0" fontId="0" fillId="0" borderId="32" xfId="0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164" fontId="0" fillId="0" borderId="71" xfId="0" applyNumberFormat="1" applyFont="1" applyFill="1" applyBorder="1" applyAlignment="1">
      <alignment horizontal="center"/>
    </xf>
    <xf numFmtId="49" fontId="0" fillId="0" borderId="57" xfId="0" applyNumberFormat="1" applyFont="1" applyFill="1" applyBorder="1"/>
    <xf numFmtId="0" fontId="1" fillId="0" borderId="53" xfId="0" applyFont="1" applyFill="1" applyBorder="1"/>
    <xf numFmtId="0" fontId="0" fillId="0" borderId="72" xfId="0" applyFont="1" applyFill="1" applyBorder="1"/>
    <xf numFmtId="0" fontId="0" fillId="0" borderId="73" xfId="0" applyFont="1" applyFill="1" applyBorder="1"/>
    <xf numFmtId="0" fontId="36" fillId="34" borderId="69" xfId="0" applyFont="1" applyFill="1" applyBorder="1" applyAlignment="1">
      <alignment horizontal="center" vertical="center"/>
    </xf>
    <xf numFmtId="0" fontId="36" fillId="34" borderId="69" xfId="0" applyFont="1" applyFill="1" applyBorder="1" applyAlignment="1">
      <alignment horizontal="center" vertical="center" wrapText="1"/>
    </xf>
    <xf numFmtId="0" fontId="0" fillId="0" borderId="74" xfId="0" applyFont="1" applyFill="1" applyBorder="1" applyAlignment="1">
      <alignment horizontal="center"/>
    </xf>
    <xf numFmtId="164" fontId="0" fillId="0" borderId="75" xfId="0" applyNumberFormat="1" applyFont="1" applyFill="1" applyBorder="1" applyAlignment="1">
      <alignment horizontal="center"/>
    </xf>
    <xf numFmtId="0" fontId="0" fillId="42" borderId="1" xfId="0" applyFont="1" applyFill="1" applyBorder="1"/>
    <xf numFmtId="0" fontId="0" fillId="43" borderId="1" xfId="0" applyFont="1" applyFill="1" applyBorder="1"/>
    <xf numFmtId="0" fontId="0" fillId="43" borderId="77" xfId="0" applyFont="1" applyFill="1" applyBorder="1"/>
    <xf numFmtId="0" fontId="32" fillId="0" borderId="0" xfId="0" applyNumberFormat="1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0" fontId="37" fillId="32" borderId="68" xfId="0" applyFont="1" applyFill="1" applyBorder="1"/>
    <xf numFmtId="0" fontId="37" fillId="32" borderId="66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wrapText="1"/>
    </xf>
    <xf numFmtId="0" fontId="1" fillId="38" borderId="52" xfId="0" applyFont="1" applyFill="1" applyBorder="1" applyAlignment="1">
      <alignment horizontal="center" vertical="center" wrapText="1"/>
    </xf>
    <xf numFmtId="0" fontId="1" fillId="34" borderId="52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8" borderId="74" xfId="0" applyFont="1" applyFill="1" applyBorder="1" applyAlignment="1">
      <alignment horizontal="center" vertical="center" wrapText="1"/>
    </xf>
    <xf numFmtId="0" fontId="2" fillId="34" borderId="74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40" fillId="28" borderId="41" xfId="0" applyNumberFormat="1" applyFont="1" applyFill="1" applyBorder="1" applyAlignment="1">
      <alignment horizontal="center" vertical="center" wrapText="1"/>
    </xf>
    <xf numFmtId="0" fontId="39" fillId="39" borderId="48" xfId="0" applyFont="1" applyFill="1" applyBorder="1" applyAlignment="1">
      <alignment horizontal="center" vertical="center" wrapText="1"/>
    </xf>
    <xf numFmtId="0" fontId="38" fillId="0" borderId="0" xfId="0" applyNumberFormat="1" applyFont="1" applyFill="1" applyBorder="1"/>
    <xf numFmtId="0" fontId="38" fillId="0" borderId="0" xfId="0" applyNumberFormat="1" applyFont="1" applyFill="1" applyBorder="1" applyAlignment="1">
      <alignment horizontal="center"/>
    </xf>
    <xf numFmtId="0" fontId="38" fillId="0" borderId="21" xfId="0" applyNumberFormat="1" applyFont="1" applyFill="1" applyBorder="1" applyAlignment="1">
      <alignment horizontal="center" vertical="top" wrapText="1"/>
    </xf>
    <xf numFmtId="0" fontId="38" fillId="0" borderId="21" xfId="0" applyNumberFormat="1" applyFont="1" applyFill="1" applyBorder="1" applyAlignment="1">
      <alignment horizontal="right" vertical="top" wrapText="1"/>
    </xf>
    <xf numFmtId="0" fontId="38" fillId="0" borderId="21" xfId="0" applyNumberFormat="1" applyFont="1" applyFill="1" applyBorder="1" applyAlignment="1" applyProtection="1">
      <alignment horizontal="right" vertical="top" wrapText="1"/>
      <protection locked="0"/>
    </xf>
    <xf numFmtId="0" fontId="38" fillId="35" borderId="21" xfId="0" applyNumberFormat="1" applyFont="1" applyFill="1" applyBorder="1" applyAlignment="1">
      <alignment horizontal="right" vertical="top" wrapText="1"/>
    </xf>
    <xf numFmtId="0" fontId="38" fillId="0" borderId="2" xfId="0" applyNumberFormat="1" applyFont="1" applyFill="1" applyBorder="1" applyAlignment="1">
      <alignment horizontal="center" vertical="top" wrapText="1"/>
    </xf>
    <xf numFmtId="0" fontId="38" fillId="0" borderId="42" xfId="0" applyNumberFormat="1" applyFont="1" applyFill="1" applyBorder="1" applyAlignment="1">
      <alignment horizontal="right" vertical="top" wrapText="1"/>
    </xf>
    <xf numFmtId="0" fontId="38" fillId="0" borderId="78" xfId="0" applyNumberFormat="1" applyFont="1" applyFill="1" applyBorder="1" applyAlignment="1">
      <alignment horizontal="right" vertical="top" wrapText="1"/>
    </xf>
    <xf numFmtId="0" fontId="38" fillId="0" borderId="33" xfId="0" applyNumberFormat="1" applyFont="1" applyFill="1" applyBorder="1" applyAlignment="1" applyProtection="1">
      <alignment horizontal="right" vertical="top" wrapText="1"/>
      <protection locked="0"/>
    </xf>
    <xf numFmtId="0" fontId="38" fillId="0" borderId="59" xfId="0" applyNumberFormat="1" applyFont="1" applyFill="1" applyBorder="1" applyAlignment="1" applyProtection="1">
      <alignment horizontal="right" vertical="top" wrapText="1"/>
      <protection locked="0"/>
    </xf>
    <xf numFmtId="0" fontId="38" fillId="35" borderId="33" xfId="0" applyNumberFormat="1" applyFont="1" applyFill="1" applyBorder="1" applyAlignment="1">
      <alignment horizontal="right" vertical="top" wrapText="1"/>
    </xf>
    <xf numFmtId="0" fontId="35" fillId="36" borderId="41" xfId="0" applyFont="1" applyFill="1" applyBorder="1" applyAlignment="1">
      <alignment horizontal="center" vertical="center"/>
    </xf>
    <xf numFmtId="0" fontId="39" fillId="31" borderId="45" xfId="0" applyNumberFormat="1" applyFont="1" applyFill="1" applyBorder="1" applyAlignment="1">
      <alignment horizontal="center" vertical="center" wrapText="1"/>
    </xf>
    <xf numFmtId="0" fontId="39" fillId="31" borderId="46" xfId="0" applyNumberFormat="1" applyFont="1" applyFill="1" applyBorder="1" applyAlignment="1">
      <alignment horizontal="center" vertical="center" wrapText="1"/>
    </xf>
    <xf numFmtId="0" fontId="39" fillId="31" borderId="58" xfId="0" applyNumberFormat="1" applyFont="1" applyFill="1" applyBorder="1" applyAlignment="1">
      <alignment horizontal="center" vertical="center" wrapText="1"/>
    </xf>
    <xf numFmtId="0" fontId="38" fillId="4" borderId="21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21" xfId="0" applyNumberFormat="1" applyFont="1" applyFill="1" applyBorder="1" applyAlignment="1">
      <alignment horizontal="center"/>
    </xf>
    <xf numFmtId="0" fontId="38" fillId="4" borderId="33" xfId="0" applyNumberFormat="1" applyFont="1" applyFill="1" applyBorder="1" applyAlignment="1" applyProtection="1">
      <alignment horizontal="right" vertical="top" wrapText="1"/>
      <protection locked="0"/>
    </xf>
    <xf numFmtId="0" fontId="38" fillId="4" borderId="59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42" xfId="0" applyNumberFormat="1" applyFont="1" applyFill="1" applyBorder="1" applyAlignment="1">
      <alignment horizontal="center"/>
    </xf>
    <xf numFmtId="0" fontId="38" fillId="0" borderId="42" xfId="0" applyNumberFormat="1" applyFont="1" applyFill="1" applyBorder="1" applyAlignment="1">
      <alignment horizontal="center" vertical="top" wrapText="1"/>
    </xf>
    <xf numFmtId="0" fontId="38" fillId="4" borderId="42" xfId="0" applyNumberFormat="1" applyFont="1" applyFill="1" applyBorder="1" applyAlignment="1" applyProtection="1">
      <alignment horizontal="right" vertical="top" wrapText="1"/>
      <protection locked="0"/>
    </xf>
    <xf numFmtId="0" fontId="38" fillId="0" borderId="0" xfId="0" applyNumberFormat="1" applyFont="1" applyFill="1" applyBorder="1" applyAlignment="1">
      <alignment vertical="center"/>
    </xf>
    <xf numFmtId="0" fontId="38" fillId="0" borderId="0" xfId="0" applyNumberFormat="1" applyFont="1" applyFill="1" applyBorder="1" applyAlignment="1">
      <alignment horizontal="center" vertical="center"/>
    </xf>
    <xf numFmtId="0" fontId="38" fillId="3" borderId="2" xfId="0" applyNumberFormat="1" applyFont="1" applyFill="1" applyBorder="1" applyAlignment="1">
      <alignment horizontal="center" vertical="center" wrapText="1"/>
    </xf>
    <xf numFmtId="0" fontId="38" fillId="3" borderId="2" xfId="0" applyNumberFormat="1" applyFont="1" applyFill="1" applyBorder="1" applyAlignment="1">
      <alignment horizontal="right" vertical="center" wrapText="1"/>
    </xf>
    <xf numFmtId="164" fontId="38" fillId="3" borderId="2" xfId="0" applyNumberFormat="1" applyFont="1" applyFill="1" applyBorder="1" applyAlignment="1">
      <alignment horizontal="center" vertical="center"/>
    </xf>
    <xf numFmtId="0" fontId="38" fillId="0" borderId="42" xfId="0" applyNumberFormat="1" applyFont="1" applyFill="1" applyBorder="1" applyAlignment="1" applyProtection="1">
      <alignment horizontal="right" vertical="top" wrapText="1"/>
      <protection locked="0"/>
    </xf>
    <xf numFmtId="0" fontId="1" fillId="33" borderId="5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35" fillId="36" borderId="44" xfId="0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3" fontId="34" fillId="0" borderId="45" xfId="234" applyNumberFormat="1" applyFont="1" applyFill="1" applyBorder="1" applyAlignment="1">
      <alignment horizontal="center" vertical="center"/>
    </xf>
    <xf numFmtId="3" fontId="34" fillId="0" borderId="46" xfId="234" applyNumberFormat="1" applyFont="1" applyFill="1" applyBorder="1" applyAlignment="1">
      <alignment horizontal="center" vertical="center"/>
    </xf>
    <xf numFmtId="0" fontId="32" fillId="0" borderId="25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center" vertical="center"/>
    </xf>
    <xf numFmtId="0" fontId="32" fillId="0" borderId="2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9" fontId="39" fillId="37" borderId="25" xfId="0" applyNumberFormat="1" applyFont="1" applyFill="1" applyBorder="1" applyAlignment="1">
      <alignment horizontal="center" vertical="center" wrapText="1"/>
    </xf>
    <xf numFmtId="49" fontId="39" fillId="37" borderId="26" xfId="0" applyNumberFormat="1" applyFont="1" applyFill="1" applyBorder="1" applyAlignment="1">
      <alignment horizontal="center" vertical="center" wrapText="1"/>
    </xf>
    <xf numFmtId="49" fontId="39" fillId="37" borderId="27" xfId="0" applyNumberFormat="1" applyFont="1" applyFill="1" applyBorder="1" applyAlignment="1">
      <alignment horizontal="center" vertical="center" wrapText="1"/>
    </xf>
    <xf numFmtId="0" fontId="39" fillId="30" borderId="38" xfId="0" applyNumberFormat="1" applyFont="1" applyFill="1" applyBorder="1" applyAlignment="1">
      <alignment horizontal="center" vertical="top" wrapText="1"/>
    </xf>
    <xf numFmtId="0" fontId="39" fillId="30" borderId="76" xfId="0" applyNumberFormat="1" applyFont="1" applyFill="1" applyBorder="1" applyAlignment="1">
      <alignment horizontal="center" vertical="top" wrapText="1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45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40" fillId="28" borderId="46" xfId="0" applyNumberFormat="1" applyFont="1" applyFill="1" applyBorder="1" applyAlignment="1">
      <alignment horizontal="center" vertical="center" wrapText="1"/>
    </xf>
    <xf numFmtId="0" fontId="40" fillId="28" borderId="41" xfId="0" applyNumberFormat="1" applyFont="1" applyFill="1" applyBorder="1" applyAlignment="1">
      <alignment horizontal="center" vertical="center" wrapText="1"/>
    </xf>
    <xf numFmtId="0" fontId="40" fillId="28" borderId="58" xfId="0" applyNumberFormat="1" applyFont="1" applyFill="1" applyBorder="1" applyAlignment="1">
      <alignment horizontal="center" vertical="center" wrapText="1"/>
    </xf>
    <xf numFmtId="0" fontId="39" fillId="29" borderId="38" xfId="0" applyNumberFormat="1" applyFont="1" applyFill="1" applyBorder="1" applyAlignment="1">
      <alignment horizontal="center" vertical="top" wrapText="1"/>
    </xf>
    <xf numFmtId="0" fontId="39" fillId="29" borderId="61" xfId="0" applyNumberFormat="1" applyFont="1" applyFill="1" applyBorder="1" applyAlignment="1">
      <alignment horizontal="center" vertical="top" wrapText="1"/>
    </xf>
    <xf numFmtId="0" fontId="39" fillId="29" borderId="27" xfId="0" applyNumberFormat="1" applyFont="1" applyFill="1" applyBorder="1" applyAlignment="1">
      <alignment horizontal="center" vertical="top" wrapText="1"/>
    </xf>
    <xf numFmtId="0" fontId="39" fillId="29" borderId="62" xfId="0" applyNumberFormat="1" applyFont="1" applyFill="1" applyBorder="1" applyAlignment="1">
      <alignment horizontal="center" vertical="top" wrapText="1"/>
    </xf>
    <xf numFmtId="0" fontId="34" fillId="34" borderId="3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1" fillId="33" borderId="54" xfId="0" applyFont="1" applyFill="1" applyBorder="1" applyAlignment="1">
      <alignment horizontal="center" vertical="center" wrapText="1"/>
    </xf>
    <xf numFmtId="0" fontId="1" fillId="33" borderId="53" xfId="0" applyFont="1" applyFill="1" applyBorder="1" applyAlignment="1">
      <alignment horizontal="center" vertical="center" wrapText="1"/>
    </xf>
    <xf numFmtId="0" fontId="1" fillId="33" borderId="55" xfId="0" applyFont="1" applyFill="1" applyBorder="1" applyAlignment="1">
      <alignment horizontal="center" vertical="center" wrapText="1"/>
    </xf>
    <xf numFmtId="0" fontId="36" fillId="33" borderId="56" xfId="0" applyFont="1" applyFill="1" applyBorder="1" applyAlignment="1">
      <alignment horizontal="center" vertical="center" wrapText="1"/>
    </xf>
    <xf numFmtId="0" fontId="36" fillId="33" borderId="57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34" borderId="44" xfId="0" applyFont="1" applyFill="1" applyBorder="1" applyAlignment="1">
      <alignment horizontal="center" vertical="center" wrapText="1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Comma" xfId="234" builtinId="3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 2" xfId="206"/>
    <cellStyle name="Salida 2" xfId="207"/>
    <cellStyle name="Salida 2 2" xfId="208"/>
    <cellStyle name="Salida 2 2 2" xfId="209"/>
    <cellStyle name="Salida 2 2 2 2" xfId="210"/>
    <cellStyle name="Salida 2 2 3" xfId="211"/>
    <cellStyle name="Salida 2 3" xfId="212"/>
    <cellStyle name="Salida 2 3 2" xfId="213"/>
    <cellStyle name="Salida 2 4" xfId="214"/>
    <cellStyle name="Salida 2 4 2" xfId="215"/>
    <cellStyle name="Salida 2 5" xfId="216"/>
    <cellStyle name="Texto de advertencia 2" xfId="217"/>
    <cellStyle name="Texto explicativo 2" xfId="218"/>
    <cellStyle name="Título 1 2" xfId="219"/>
    <cellStyle name="Título 2 2" xfId="220"/>
    <cellStyle name="Título 3 2" xfId="221"/>
    <cellStyle name="Título 4" xfId="222"/>
    <cellStyle name="Título 4 2" xfId="223"/>
    <cellStyle name="Total 2" xfId="224"/>
    <cellStyle name="Total 2 2" xfId="225"/>
    <cellStyle name="Total 2 2 2" xfId="226"/>
    <cellStyle name="Total 2 2 2 2" xfId="227"/>
    <cellStyle name="Total 2 2 3" xfId="228"/>
    <cellStyle name="Total 2 3" xfId="229"/>
    <cellStyle name="Total 2 3 2" xfId="230"/>
    <cellStyle name="Total 2 4" xfId="231"/>
    <cellStyle name="Total 2 4 2" xfId="232"/>
    <cellStyle name="Total 2 5" xfId="233"/>
  </cellStyles>
  <dxfs count="0"/>
  <tableStyles count="0" defaultTableStyle="TableStyleMedium2" defaultPivotStyle="PivotStyleLight16"/>
  <colors>
    <mruColors>
      <color rgb="FFCC9900"/>
      <color rgb="FFFF9999"/>
      <color rgb="FFFF99FF"/>
      <color rgb="FFFFFFCC"/>
      <color rgb="FFFFFF66"/>
      <color rgb="FFFFFF99"/>
      <color rgb="FFB1A0C7"/>
      <color rgb="FFFF0000"/>
      <color rgb="FFCCCC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Confirmed SARS-CoV-2 cases, negative and percentage of positivity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97674607872E-2"/>
          <c:y val="0.12219315391689289"/>
          <c:w val="0.87205061731342026"/>
          <c:h val="0.7281586413617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'SARS-CoV-2_Summary'!$D$4:$F$4</c:f>
              <c:strCache>
                <c:ptCount val="1"/>
                <c:pt idx="0">
                  <c:v>SARS-CoV-2 Confirmed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'SARS-CoV-2_Summary'!$F$6:$F$57</c:f>
              <c:numCache>
                <c:formatCode>General</c:formatCode>
                <c:ptCount val="52"/>
                <c:pt idx="2">
                  <c:v>30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25-9E65-1EFF10CA3C47}"/>
            </c:ext>
          </c:extLst>
        </c:ser>
        <c:ser>
          <c:idx val="1"/>
          <c:order val="1"/>
          <c:tx>
            <c:strRef>
              <c:f>'SARS-CoV-2_Summary'!$G$4:$G$5</c:f>
              <c:strCache>
                <c:ptCount val="2"/>
                <c:pt idx="0">
                  <c:v>SARS-CoV-2 negative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'SARS-CoV-2_Summary'!$G$6:$G$57</c:f>
              <c:numCache>
                <c:formatCode>General</c:formatCode>
                <c:ptCount val="52"/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881983"/>
        <c:axId val="623396175"/>
      </c:barChart>
      <c:lineChart>
        <c:grouping val="standard"/>
        <c:varyColors val="0"/>
        <c:ser>
          <c:idx val="2"/>
          <c:order val="2"/>
          <c:tx>
            <c:strRef>
              <c:f>'SARS-CoV-2_Summary'!$J$4:$J$5</c:f>
              <c:strCache>
                <c:ptCount val="2"/>
                <c:pt idx="0">
                  <c:v>SARS-CoV-2 % Positivity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'SARS-CoV-2_Summary'!$J$6:$J$57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0.27710843373493976</c:v>
                </c:pt>
                <c:pt idx="4">
                  <c:v>0.18604651162790697</c:v>
                </c:pt>
                <c:pt idx="5">
                  <c:v>0.27710843373493976</c:v>
                </c:pt>
                <c:pt idx="6">
                  <c:v>0.375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63647"/>
        <c:axId val="867875023"/>
      </c:lineChart>
      <c:catAx>
        <c:axId val="917881983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3686397571214608"/>
              <c:y val="0.895432788627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17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3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>
            <c:manualLayout>
              <c:xMode val="edge"/>
              <c:yMode val="edge"/>
              <c:x val="1.3395810630311134E-2"/>
              <c:y val="0.3910154810107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1983"/>
        <c:crosses val="autoZero"/>
        <c:crossBetween val="between"/>
      </c:valAx>
      <c:valAx>
        <c:axId val="867875023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>
            <c:manualLayout>
              <c:xMode val="edge"/>
              <c:yMode val="edge"/>
              <c:x val="0.97223325312702591"/>
              <c:y val="0.39544096960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3647"/>
        <c:crosses val="max"/>
        <c:crossBetween val="between"/>
      </c:valAx>
      <c:catAx>
        <c:axId val="111226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86787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78473639205327"/>
          <c:y val="0.93934748499517062"/>
          <c:w val="0.49623436768742668"/>
          <c:h val="4.035961679866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SARS-CoV-2 confirmed cases by 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76900025386443"/>
          <c:y val="0.23588753085930264"/>
          <c:w val="0.51876006124234486"/>
          <c:h val="0.69240135831201255"/>
        </c:manualLayout>
      </c:layout>
      <c:doughnutChart>
        <c:varyColors val="1"/>
        <c:ser>
          <c:idx val="0"/>
          <c:order val="0"/>
          <c:tx>
            <c:strRef>
              <c:f>'SARS-CoV-2_Summary'!$D$4:$F$4</c:f>
              <c:strCache>
                <c:ptCount val="3"/>
                <c:pt idx="0">
                  <c:v>SARS-CoV-2 Confirmed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5-4BA6-B24A-8DBF7538A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5-4BA6-B24A-8DBF7538AD1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'SARS-CoV-2_Summary'!$D$5:$E$5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'SARS-CoV-2_Summary'!$D$59:$E$59</c:f>
              <c:numCache>
                <c:formatCode>General</c:formatCode>
                <c:ptCount val="2"/>
                <c:pt idx="0">
                  <c:v>80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067-90AA-C2133EBB4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539459232768269"/>
          <c:y val="0.10226869512891022"/>
          <c:w val="0.34513237256679302"/>
          <c:h val="5.377987875600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SARS-CoV-2 cases confirmed, negative, death and percentage of positivity by parish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'SARS-CoV-2_x_GEO'!$AI$6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'SARS-CoV-2_x_GEO'!$AH$7:$AH$24</c15:sqref>
                  </c15:fullRef>
                </c:ext>
              </c:extLst>
              <c:f>'SARS-CoV-2_x_GEO'!$AH$7:$AH$16</c:f>
              <c:strCache>
                <c:ptCount val="10"/>
                <c:pt idx="0">
                  <c:v>Saint Andrew Parish</c:v>
                </c:pt>
                <c:pt idx="1">
                  <c:v>Saint David Parish</c:v>
                </c:pt>
                <c:pt idx="2">
                  <c:v>Saint George Parish</c:v>
                </c:pt>
                <c:pt idx="3">
                  <c:v>Saint John Parish</c:v>
                </c:pt>
                <c:pt idx="4">
                  <c:v>Saint Joseph Parish</c:v>
                </c:pt>
                <c:pt idx="5">
                  <c:v>Saint Luke Parish</c:v>
                </c:pt>
                <c:pt idx="6">
                  <c:v>Saint Mark Parish</c:v>
                </c:pt>
                <c:pt idx="7">
                  <c:v>Saint Patrick Parish</c:v>
                </c:pt>
                <c:pt idx="8">
                  <c:v>Saint Paul Parish</c:v>
                </c:pt>
                <c:pt idx="9">
                  <c:v>Saint Peter Parish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'SARS-CoV-2_x_GEO'!$AI$7:$AI$24</c15:sqref>
                  </c15:fullRef>
                </c:ext>
              </c:extLst>
              <c:f>'SARS-CoV-2_x_GEO'!$AI$7:$AI$16</c:f>
              <c:numCache>
                <c:formatCode>General</c:formatCode>
                <c:ptCount val="10"/>
                <c:pt idx="0">
                  <c:v>15</c:v>
                </c:pt>
                <c:pt idx="1">
                  <c:v>35</c:v>
                </c:pt>
                <c:pt idx="2">
                  <c:v>20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4A92-91A3-A0595A606C25}"/>
            </c:ext>
          </c:extLst>
        </c:ser>
        <c:ser>
          <c:idx val="1"/>
          <c:order val="1"/>
          <c:tx>
            <c:strRef>
              <c:f>'SARS-CoV-2_x_GEO'!$AJ$6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'SARS-CoV-2_x_GEO'!$AH$7:$AH$24</c15:sqref>
                  </c15:fullRef>
                </c:ext>
              </c:extLst>
              <c:f>'SARS-CoV-2_x_GEO'!$AH$7:$AH$16</c:f>
              <c:strCache>
                <c:ptCount val="10"/>
                <c:pt idx="0">
                  <c:v>Saint Andrew Parish</c:v>
                </c:pt>
                <c:pt idx="1">
                  <c:v>Saint David Parish</c:v>
                </c:pt>
                <c:pt idx="2">
                  <c:v>Saint George Parish</c:v>
                </c:pt>
                <c:pt idx="3">
                  <c:v>Saint John Parish</c:v>
                </c:pt>
                <c:pt idx="4">
                  <c:v>Saint Joseph Parish</c:v>
                </c:pt>
                <c:pt idx="5">
                  <c:v>Saint Luke Parish</c:v>
                </c:pt>
                <c:pt idx="6">
                  <c:v>Saint Mark Parish</c:v>
                </c:pt>
                <c:pt idx="7">
                  <c:v>Saint Patrick Parish</c:v>
                </c:pt>
                <c:pt idx="8">
                  <c:v>Saint Paul Parish</c:v>
                </c:pt>
                <c:pt idx="9">
                  <c:v>Saint Peter Parish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'SARS-CoV-2_x_GEO'!$AJ$7:$AJ$24</c15:sqref>
                  </c15:fullRef>
                </c:ext>
              </c:extLst>
              <c:f>'SARS-CoV-2_x_GEO'!$AJ$7:$AJ$16</c:f>
              <c:numCache>
                <c:formatCode>General</c:formatCode>
                <c:ptCount val="10"/>
                <c:pt idx="0">
                  <c:v>12</c:v>
                </c:pt>
                <c:pt idx="1">
                  <c:v>81</c:v>
                </c:pt>
                <c:pt idx="2">
                  <c:v>31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4A92-91A3-A0595A606C25}"/>
            </c:ext>
          </c:extLst>
        </c:ser>
        <c:ser>
          <c:idx val="2"/>
          <c:order val="2"/>
          <c:tx>
            <c:strRef>
              <c:f>'SARS-CoV-2_x_GEO'!$AK$6</c:f>
              <c:strCache>
                <c:ptCount val="1"/>
                <c:pt idx="0">
                  <c:v>Deceased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'SARS-CoV-2_x_GEO'!$AH$7:$AH$24</c15:sqref>
                  </c15:fullRef>
                </c:ext>
              </c:extLst>
              <c:f>'SARS-CoV-2_x_GEO'!$AH$7:$AH$16</c:f>
              <c:strCache>
                <c:ptCount val="10"/>
                <c:pt idx="0">
                  <c:v>Saint Andrew Parish</c:v>
                </c:pt>
                <c:pt idx="1">
                  <c:v>Saint David Parish</c:v>
                </c:pt>
                <c:pt idx="2">
                  <c:v>Saint George Parish</c:v>
                </c:pt>
                <c:pt idx="3">
                  <c:v>Saint John Parish</c:v>
                </c:pt>
                <c:pt idx="4">
                  <c:v>Saint Joseph Parish</c:v>
                </c:pt>
                <c:pt idx="5">
                  <c:v>Saint Luke Parish</c:v>
                </c:pt>
                <c:pt idx="6">
                  <c:v>Saint Mark Parish</c:v>
                </c:pt>
                <c:pt idx="7">
                  <c:v>Saint Patrick Parish</c:v>
                </c:pt>
                <c:pt idx="8">
                  <c:v>Saint Paul Parish</c:v>
                </c:pt>
                <c:pt idx="9">
                  <c:v>Saint Peter Parish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'SARS-CoV-2_x_GEO'!$AK$7:$AK$24</c15:sqref>
                  </c15:fullRef>
                </c:ext>
              </c:extLst>
              <c:f>'SARS-CoV-2_x_GEO'!$AK$7:$AK$16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07280"/>
        <c:axId val="1611409360"/>
      </c:barChart>
      <c:lineChart>
        <c:grouping val="standard"/>
        <c:varyColors val="0"/>
        <c:ser>
          <c:idx val="3"/>
          <c:order val="3"/>
          <c:tx>
            <c:strRef>
              <c:f>'SARS-CoV-2_x_GEO'!$AM$6</c:f>
              <c:strCache>
                <c:ptCount val="1"/>
                <c:pt idx="0">
                  <c:v>% Positivity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'SARS-CoV-2_x_GEO'!$AH$7:$AH$24</c15:sqref>
                  </c15:fullRef>
                </c:ext>
              </c:extLst>
              <c:f>'SARS-CoV-2_x_GEO'!$AH$7:$AH$16</c:f>
              <c:strCache>
                <c:ptCount val="10"/>
                <c:pt idx="0">
                  <c:v>Saint Andrew Parish</c:v>
                </c:pt>
                <c:pt idx="1">
                  <c:v>Saint David Parish</c:v>
                </c:pt>
                <c:pt idx="2">
                  <c:v>Saint George Parish</c:v>
                </c:pt>
                <c:pt idx="3">
                  <c:v>Saint John Parish</c:v>
                </c:pt>
                <c:pt idx="4">
                  <c:v>Saint Joseph Parish</c:v>
                </c:pt>
                <c:pt idx="5">
                  <c:v>Saint Luke Parish</c:v>
                </c:pt>
                <c:pt idx="6">
                  <c:v>Saint Mark Parish</c:v>
                </c:pt>
                <c:pt idx="7">
                  <c:v>Saint Patrick Parish</c:v>
                </c:pt>
                <c:pt idx="8">
                  <c:v>Saint Paul Parish</c:v>
                </c:pt>
                <c:pt idx="9">
                  <c:v>Saint Peter Parish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'SARS-CoV-2_x_GEO'!$AM$7:$AM$24</c15:sqref>
                  </c15:fullRef>
                </c:ext>
              </c:extLst>
              <c:f>'SARS-CoV-2_x_GEO'!$AM$7:$AM$16</c:f>
              <c:numCache>
                <c:formatCode>0.0%</c:formatCode>
                <c:ptCount val="10"/>
                <c:pt idx="0">
                  <c:v>0.55555555555555558</c:v>
                </c:pt>
                <c:pt idx="1">
                  <c:v>0.30172413793103448</c:v>
                </c:pt>
                <c:pt idx="2">
                  <c:v>0.39215686274509803</c:v>
                </c:pt>
                <c:pt idx="3">
                  <c:v>0.75961538461538458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79584"/>
        <c:axId val="1573689152"/>
      </c:lineChart>
      <c:catAx>
        <c:axId val="1611407280"/>
        <c:scaling>
          <c:orientation val="minMax"/>
        </c:scaling>
        <c:delete val="0"/>
        <c:axPos val="b"/>
        <c:title>
          <c:tx>
            <c:strRef>
              <c:f>Leyendas!$F$3</c:f>
              <c:strCache>
                <c:ptCount val="1"/>
                <c:pt idx="0">
                  <c:v>Parish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9360"/>
        <c:crosses val="autoZero"/>
        <c:auto val="1"/>
        <c:lblAlgn val="ctr"/>
        <c:lblOffset val="100"/>
        <c:noMultiLvlLbl val="0"/>
      </c:catAx>
      <c:valAx>
        <c:axId val="1611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7280"/>
        <c:crosses val="autoZero"/>
        <c:crossBetween val="between"/>
      </c:valAx>
      <c:valAx>
        <c:axId val="1573689152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9584"/>
        <c:crosses val="max"/>
        <c:crossBetween val="between"/>
      </c:valAx>
      <c:catAx>
        <c:axId val="15736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SARS-CoV-2 cases deaths</c:v>
            </c:pt>
          </c:strCache>
        </c:strRef>
      </c:tx>
      <c:layout>
        <c:manualLayout>
          <c:xMode val="edge"/>
          <c:yMode val="edge"/>
          <c:x val="0.41963634713144515"/>
          <c:y val="2.247979915686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'SARS-CoV-2_Summary'!$H$4</c:f>
              <c:strCache>
                <c:ptCount val="1"/>
                <c:pt idx="0">
                  <c:v>SARS-CoV-2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'SARS-CoV-2_Summary'!$C$6:$C$58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'SARS-CoV-2_Summary'!$H$6:$H$58</c:f>
              <c:numCache>
                <c:formatCode>General</c:formatCode>
                <c:ptCount val="5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5FC-B344-C94393BD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7246208"/>
        <c:axId val="507242048"/>
      </c:barChart>
      <c:catAx>
        <c:axId val="507246208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048"/>
        <c:crosses val="autoZero"/>
        <c:auto val="1"/>
        <c:lblAlgn val="ctr"/>
        <c:lblOffset val="100"/>
        <c:noMultiLvlLbl val="0"/>
      </c:catAx>
      <c:valAx>
        <c:axId val="507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SARS-CoV-2 confirmed cases by age group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'SARS-CoV-2_Confirm_x_AG'!$D$5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'SARS-CoV-2_Confirm_x_AG'!$D$6:$D$58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601-B0D4-FFBB6AFDBE1F}"/>
            </c:ext>
          </c:extLst>
        </c:ser>
        <c:ser>
          <c:idx val="2"/>
          <c:order val="2"/>
          <c:tx>
            <c:strRef>
              <c:f>'SARS-CoV-2_Confirm_x_AG'!$E$5</c:f>
              <c:strCache>
                <c:ptCount val="1"/>
                <c:pt idx="0">
                  <c:v> 6-11 months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'SARS-CoV-2_Confirm_x_AG'!$E$6:$E$58</c:f>
              <c:numCache>
                <c:formatCode>General</c:formatCode>
                <c:ptCount val="53"/>
                <c:pt idx="2">
                  <c:v>8</c:v>
                </c:pt>
                <c:pt idx="3">
                  <c:v>5</c:v>
                </c:pt>
                <c:pt idx="4">
                  <c:v>20</c:v>
                </c:pt>
                <c:pt idx="5">
                  <c:v>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4-4601-B0D4-FFBB6AFDBE1F}"/>
            </c:ext>
          </c:extLst>
        </c:ser>
        <c:ser>
          <c:idx val="3"/>
          <c:order val="3"/>
          <c:tx>
            <c:strRef>
              <c:f>'SARS-CoV-2_Confirm_x_AG'!$F$5</c:f>
              <c:strCache>
                <c:ptCount val="1"/>
                <c:pt idx="0">
                  <c:v>12 to 23 months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'SARS-CoV-2_Confirm_x_AG'!$F$6:$F$58</c:f>
              <c:numCache>
                <c:formatCode>General</c:formatCode>
                <c:ptCount val="53"/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4-4601-B0D4-FFBB6AFDBE1F}"/>
            </c:ext>
          </c:extLst>
        </c:ser>
        <c:ser>
          <c:idx val="4"/>
          <c:order val="4"/>
          <c:tx>
            <c:strRef>
              <c:f>'SARS-CoV-2_Confirm_x_AG'!$G$5</c:f>
              <c:strCache>
                <c:ptCount val="1"/>
                <c:pt idx="0">
                  <c:v>2 to 4 years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'SARS-CoV-2_Confirm_x_AG'!$G$6:$G$58</c:f>
              <c:numCache>
                <c:formatCode>General</c:formatCode>
                <c:ptCount val="53"/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4-4601-B0D4-FFBB6AFDBE1F}"/>
            </c:ext>
          </c:extLst>
        </c:ser>
        <c:ser>
          <c:idx val="5"/>
          <c:order val="5"/>
          <c:tx>
            <c:strRef>
              <c:f>'SARS-CoV-2_Confirm_x_AG'!$H$5</c:f>
              <c:strCache>
                <c:ptCount val="1"/>
                <c:pt idx="0">
                  <c:v>5 to 14 years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'SARS-CoV-2_Confirm_x_AG'!$H$6:$H$58</c:f>
              <c:numCache>
                <c:formatCode>General</c:formatCode>
                <c:ptCount val="53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4-4601-B0D4-FFBB6AFDBE1F}"/>
            </c:ext>
          </c:extLst>
        </c:ser>
        <c:ser>
          <c:idx val="6"/>
          <c:order val="6"/>
          <c:tx>
            <c:strRef>
              <c:f>'SARS-CoV-2_Confirm_x_AG'!$I$5</c:f>
              <c:strCache>
                <c:ptCount val="1"/>
                <c:pt idx="0">
                  <c:v>15 to 49 years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'SARS-CoV-2_Confirm_x_AG'!$I$6:$I$58</c:f>
              <c:numCache>
                <c:formatCode>General</c:formatCode>
                <c:ptCount val="53"/>
                <c:pt idx="2">
                  <c:v>11</c:v>
                </c:pt>
                <c:pt idx="3">
                  <c:v>6</c:v>
                </c:pt>
                <c:pt idx="4">
                  <c:v>26</c:v>
                </c:pt>
                <c:pt idx="5">
                  <c:v>13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4DF-B32A-AB2213A81606}"/>
            </c:ext>
          </c:extLst>
        </c:ser>
        <c:ser>
          <c:idx val="7"/>
          <c:order val="7"/>
          <c:tx>
            <c:strRef>
              <c:f>'SARS-CoV-2_Confirm_x_AG'!$J$5</c:f>
              <c:strCache>
                <c:ptCount val="1"/>
                <c:pt idx="0">
                  <c:v>50 to 59 years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'SARS-CoV-2_Confirm_x_AG'!$J$6:$J$58</c:f>
              <c:numCache>
                <c:formatCode>General</c:formatCode>
                <c:ptCount val="53"/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4DF-B32A-AB2213A81606}"/>
            </c:ext>
          </c:extLst>
        </c:ser>
        <c:ser>
          <c:idx val="8"/>
          <c:order val="8"/>
          <c:tx>
            <c:strRef>
              <c:f>'SARS-CoV-2_Confirm_x_AG'!$K$5</c:f>
              <c:strCache>
                <c:ptCount val="1"/>
                <c:pt idx="0">
                  <c:v>60 to 64 years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'SARS-CoV-2_Confirm_x_AG'!$K$6:$K$58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8-44DF-B32A-AB2213A81606}"/>
            </c:ext>
          </c:extLst>
        </c:ser>
        <c:ser>
          <c:idx val="9"/>
          <c:order val="9"/>
          <c:tx>
            <c:strRef>
              <c:f>'SARS-CoV-2_Confirm_x_AG'!$L$5</c:f>
              <c:strCache>
                <c:ptCount val="1"/>
                <c:pt idx="0">
                  <c:v>65 years +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'SARS-CoV-2_Confirm_x_AG'!$L$6:$L$58</c:f>
              <c:numCache>
                <c:formatCode>General</c:formatCode>
                <c:ptCount val="53"/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28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8-44DF-B32A-AB2213A8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44152367"/>
        <c:axId val="7441536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'SARS-CoV-2_Confirm_x_AG'!$C$5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'SARS-CoV-2_Confirm_x_AG'!$C$6:$C$58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54-4601-B0D4-FFBB6AFDBE1F}"/>
                  </c:ext>
                </c:extLst>
              </c15:ser>
            </c15:filteredBarSeries>
          </c:ext>
        </c:extLst>
      </c:barChart>
      <c:catAx>
        <c:axId val="744152367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3615"/>
        <c:crosses val="autoZero"/>
        <c:auto val="1"/>
        <c:lblAlgn val="ctr"/>
        <c:lblOffset val="100"/>
        <c:tickMarkSkip val="1"/>
        <c:noMultiLvlLbl val="0"/>
      </c:catAx>
      <c:valAx>
        <c:axId val="7441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36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452436</xdr:colOff>
      <xdr:row>5</xdr:row>
      <xdr:rowOff>1020</xdr:rowOff>
    </xdr:from>
    <xdr:to>
      <xdr:col>26</xdr:col>
      <xdr:colOff>738187</xdr:colOff>
      <xdr:row>31</xdr:row>
      <xdr:rowOff>188332</xdr:rowOff>
    </xdr:to>
    <xdr:graphicFrame macro="">
      <xdr:nvGraphicFramePr>
        <xdr:cNvPr id="4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452435</xdr:colOff>
      <xdr:row>34</xdr:row>
      <xdr:rowOff>3572</xdr:rowOff>
    </xdr:from>
    <xdr:to>
      <xdr:col>18</xdr:col>
      <xdr:colOff>404811</xdr:colOff>
      <xdr:row>55</xdr:row>
      <xdr:rowOff>190500</xdr:rowOff>
    </xdr:to>
    <xdr:graphicFrame macro="">
      <xdr:nvGraphicFramePr>
        <xdr:cNvPr id="5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190500</xdr:rowOff>
    </xdr:from>
    <xdr:to>
      <xdr:col>36</xdr:col>
      <xdr:colOff>83343</xdr:colOff>
      <xdr:row>56</xdr:row>
      <xdr:rowOff>11906</xdr:rowOff>
    </xdr:to>
    <xdr:graphicFrame macro="">
      <xdr:nvGraphicFramePr>
        <xdr:cNvPr id="6" name="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57</xdr:row>
      <xdr:rowOff>217883</xdr:rowOff>
    </xdr:from>
    <xdr:to>
      <xdr:col>25</xdr:col>
      <xdr:colOff>371813</xdr:colOff>
      <xdr:row>74</xdr:row>
      <xdr:rowOff>214312</xdr:rowOff>
    </xdr:to>
    <xdr:graphicFrame macro="">
      <xdr:nvGraphicFramePr>
        <xdr:cNvPr id="2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9525</xdr:rowOff>
    </xdr:from>
    <xdr:to>
      <xdr:col>26</xdr:col>
      <xdr:colOff>750093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80"/>
  <sheetViews>
    <sheetView tabSelected="1"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2" customWidth="1"/>
    <col min="2" max="2" width="8.140625" style="61" customWidth="1"/>
    <col min="3" max="3" width="8.140625" style="52" customWidth="1"/>
    <col min="4" max="6" width="8.28515625" style="57" customWidth="1"/>
    <col min="7" max="8" width="12.140625" style="57" customWidth="1"/>
    <col min="9" max="9" width="15.42578125" style="57" customWidth="1"/>
    <col min="10" max="10" width="12" style="54" customWidth="1"/>
    <col min="11" max="11" width="6.7109375" customWidth="1"/>
    <col min="12" max="15" width="7.85546875" customWidth="1"/>
    <col min="16" max="17" width="15.7109375" customWidth="1"/>
    <col min="31" max="71" width="11.42578125" style="18"/>
    <col min="78" max="79" width="11.42578125" style="16" customWidth="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8" customFormat="1" ht="11.25" customHeight="1" thickBot="1" x14ac:dyDescent="0.3">
      <c r="A1" s="54"/>
      <c r="B1" s="63"/>
      <c r="C1" s="54"/>
      <c r="D1" s="64"/>
      <c r="E1" s="64"/>
      <c r="F1" s="64"/>
      <c r="G1" s="64"/>
      <c r="H1" s="64"/>
      <c r="I1" s="64"/>
      <c r="J1" s="54"/>
      <c r="BZ1" s="51"/>
      <c r="CA1" s="51"/>
    </row>
    <row r="2" spans="1:79" s="18" customFormat="1" ht="28.5" customHeight="1" thickBot="1" x14ac:dyDescent="0.3">
      <c r="A2" s="175" t="str">
        <f>"SARS-COV-2 CASE REPORT"</f>
        <v>SARS-COV-2 CASE REPORT</v>
      </c>
      <c r="B2" s="175"/>
      <c r="C2" s="175"/>
      <c r="D2" s="175"/>
      <c r="E2" s="175"/>
      <c r="F2" s="175"/>
      <c r="G2" s="175"/>
      <c r="H2" s="175"/>
      <c r="I2" s="175"/>
      <c r="J2" s="175"/>
      <c r="L2" s="172" t="s">
        <v>88</v>
      </c>
      <c r="M2" s="173"/>
      <c r="N2" s="173"/>
      <c r="O2" s="173"/>
      <c r="P2" s="173"/>
      <c r="Q2" s="174"/>
      <c r="BZ2" s="51"/>
      <c r="CA2" s="51"/>
    </row>
    <row r="3" spans="1:79" s="18" customFormat="1" ht="22.5" customHeight="1" thickBot="1" x14ac:dyDescent="0.3">
      <c r="A3" s="176" t="str">
        <f>Leyendas!$T$3 &amp; Leyendas!$T$5 &amp; Leyendas!$T1</f>
        <v>Dominica - Health center sample, 2020</v>
      </c>
      <c r="B3" s="176"/>
      <c r="C3" s="176"/>
      <c r="D3" s="176"/>
      <c r="E3" s="176"/>
      <c r="F3" s="176"/>
      <c r="G3" s="176"/>
      <c r="H3" s="176"/>
      <c r="I3" s="176"/>
      <c r="J3" s="176"/>
      <c r="L3" s="168" t="s">
        <v>86</v>
      </c>
      <c r="M3" s="169"/>
      <c r="N3" s="169" t="s">
        <v>67</v>
      </c>
      <c r="O3" s="169"/>
      <c r="P3" s="123" t="s">
        <v>68</v>
      </c>
      <c r="Q3" s="149" t="s">
        <v>87</v>
      </c>
      <c r="BZ3" s="51"/>
      <c r="CA3" s="51"/>
    </row>
    <row r="4" spans="1:79" s="5" customFormat="1" ht="29.25" customHeight="1" thickBot="1" x14ac:dyDescent="0.3">
      <c r="A4" s="182" t="str">
        <f>IF(Leyendas!$E$2&lt;&gt;"",Leyendas!$E$1,IF(Leyendas!$D$2&lt;&gt;"",Leyendas!$D$1,Leyendas!$C$1))</f>
        <v>Health center</v>
      </c>
      <c r="B4" s="184" t="str">
        <f>Leyendas!$C$8</f>
        <v>Year</v>
      </c>
      <c r="C4" s="186" t="str">
        <f>Leyendas!$C$9</f>
        <v>EW</v>
      </c>
      <c r="D4" s="177" t="s">
        <v>82</v>
      </c>
      <c r="E4" s="178"/>
      <c r="F4" s="179"/>
      <c r="G4" s="180" t="str">
        <f>Leyendas!$C$16</f>
        <v>SARS-CoV-2 negative</v>
      </c>
      <c r="H4" s="180" t="str">
        <f>Leyendas!$C$26</f>
        <v>SARS-CoV-2 deaths</v>
      </c>
      <c r="I4" s="188" t="str">
        <f>Leyendas!$C$17</f>
        <v>Number of Samples analyzed SARS-Cov-2</v>
      </c>
      <c r="J4" s="190" t="str">
        <f>Leyendas!$C$18</f>
        <v>SARS-CoV-2 % Positivity</v>
      </c>
      <c r="L4" s="170">
        <f>I59</f>
        <v>412</v>
      </c>
      <c r="M4" s="171"/>
      <c r="N4" s="171">
        <f>F59</f>
        <v>122</v>
      </c>
      <c r="O4" s="171"/>
      <c r="P4" s="80">
        <f>G59</f>
        <v>290</v>
      </c>
      <c r="Q4" s="78">
        <f>H59</f>
        <v>9</v>
      </c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Z4" s="16"/>
      <c r="CA4" s="16"/>
    </row>
    <row r="5" spans="1:79" s="51" customFormat="1" ht="26.1" customHeight="1" thickBot="1" x14ac:dyDescent="0.3">
      <c r="A5" s="183"/>
      <c r="B5" s="185"/>
      <c r="C5" s="187"/>
      <c r="D5" s="150" t="str">
        <f>Leyendas!$C$10</f>
        <v>Male</v>
      </c>
      <c r="E5" s="151" t="str">
        <f>Leyendas!$C$11</f>
        <v>Female</v>
      </c>
      <c r="F5" s="152" t="s">
        <v>1</v>
      </c>
      <c r="G5" s="181"/>
      <c r="H5" s="181"/>
      <c r="I5" s="189"/>
      <c r="J5" s="191"/>
    </row>
    <row r="6" spans="1:79" s="6" customFormat="1" ht="16.5" customHeight="1" x14ac:dyDescent="0.25">
      <c r="A6" s="137" t="str">
        <f>Leyendas!$C$2</f>
        <v>Dominica</v>
      </c>
      <c r="B6" s="138">
        <v>2020</v>
      </c>
      <c r="C6" s="139">
        <v>1</v>
      </c>
      <c r="D6" s="140"/>
      <c r="E6" s="140"/>
      <c r="F6" s="153"/>
      <c r="G6" s="153"/>
      <c r="H6" s="153"/>
      <c r="I6" s="142"/>
      <c r="J6" s="154" t="str">
        <f t="shared" ref="J6:J37" si="0">IF(OR($I6=0, $I6=""),"",F6/$I6)</f>
        <v/>
      </c>
      <c r="K6" s="7"/>
      <c r="BZ6" s="19">
        <f>$B6</f>
        <v>2020</v>
      </c>
      <c r="CA6" s="19">
        <f>$C6</f>
        <v>1</v>
      </c>
    </row>
    <row r="7" spans="1:79" s="6" customFormat="1" ht="16.5" customHeight="1" x14ac:dyDescent="0.25">
      <c r="A7" s="137" t="str">
        <f>Leyendas!$C$2</f>
        <v>Dominica</v>
      </c>
      <c r="B7" s="138">
        <v>2020</v>
      </c>
      <c r="C7" s="143">
        <v>2</v>
      </c>
      <c r="D7" s="144"/>
      <c r="E7" s="144"/>
      <c r="F7" s="155"/>
      <c r="G7" s="155"/>
      <c r="H7" s="156"/>
      <c r="I7" s="148"/>
      <c r="J7" s="157" t="str">
        <f t="shared" si="0"/>
        <v/>
      </c>
      <c r="K7" s="7"/>
      <c r="BZ7" s="19"/>
      <c r="CA7" s="19">
        <f t="shared" ref="CA7:CA58" si="1">$C7</f>
        <v>2</v>
      </c>
    </row>
    <row r="8" spans="1:79" s="6" customFormat="1" ht="16.5" customHeight="1" x14ac:dyDescent="0.25">
      <c r="A8" s="137" t="str">
        <f>Leyendas!$C$2</f>
        <v>Dominica</v>
      </c>
      <c r="B8" s="138">
        <v>2020</v>
      </c>
      <c r="C8" s="143">
        <v>3</v>
      </c>
      <c r="D8" s="144">
        <v>20</v>
      </c>
      <c r="E8" s="144">
        <v>10</v>
      </c>
      <c r="F8" s="155">
        <v>30</v>
      </c>
      <c r="G8" s="155">
        <v>50</v>
      </c>
      <c r="H8" s="156">
        <v>1</v>
      </c>
      <c r="I8" s="148">
        <v>80</v>
      </c>
      <c r="J8" s="157">
        <f t="shared" si="0"/>
        <v>0.375</v>
      </c>
      <c r="K8" s="7"/>
      <c r="BZ8" s="19"/>
      <c r="CA8" s="19">
        <f t="shared" si="1"/>
        <v>3</v>
      </c>
    </row>
    <row r="9" spans="1:79" s="6" customFormat="1" ht="16.5" customHeight="1" x14ac:dyDescent="0.25">
      <c r="A9" s="137" t="str">
        <f>Leyendas!$C$2</f>
        <v>Dominica</v>
      </c>
      <c r="B9" s="138">
        <v>2020</v>
      </c>
      <c r="C9" s="143">
        <v>4</v>
      </c>
      <c r="D9" s="144">
        <v>15</v>
      </c>
      <c r="E9" s="144">
        <v>8</v>
      </c>
      <c r="F9" s="155">
        <v>23</v>
      </c>
      <c r="G9" s="155">
        <v>60</v>
      </c>
      <c r="H9" s="156">
        <v>2</v>
      </c>
      <c r="I9" s="148">
        <v>83</v>
      </c>
      <c r="J9" s="157">
        <f t="shared" si="0"/>
        <v>0.27710843373493976</v>
      </c>
      <c r="K9" s="7"/>
      <c r="BZ9" s="19"/>
      <c r="CA9" s="19">
        <f t="shared" si="1"/>
        <v>4</v>
      </c>
    </row>
    <row r="10" spans="1:79" s="6" customFormat="1" ht="16.5" customHeight="1" x14ac:dyDescent="0.25">
      <c r="A10" s="137" t="str">
        <f>Leyendas!$C$2</f>
        <v>Dominica</v>
      </c>
      <c r="B10" s="138">
        <v>2020</v>
      </c>
      <c r="C10" s="143">
        <v>5</v>
      </c>
      <c r="D10" s="144">
        <v>10</v>
      </c>
      <c r="E10" s="144">
        <v>6</v>
      </c>
      <c r="F10" s="155">
        <v>16</v>
      </c>
      <c r="G10" s="155">
        <v>70</v>
      </c>
      <c r="H10" s="156">
        <v>3</v>
      </c>
      <c r="I10" s="148">
        <v>86</v>
      </c>
      <c r="J10" s="157">
        <f t="shared" si="0"/>
        <v>0.18604651162790697</v>
      </c>
      <c r="K10" s="7"/>
      <c r="BZ10" s="19"/>
      <c r="CA10" s="19">
        <f t="shared" si="1"/>
        <v>5</v>
      </c>
    </row>
    <row r="11" spans="1:79" s="6" customFormat="1" ht="16.5" customHeight="1" x14ac:dyDescent="0.25">
      <c r="A11" s="137" t="str">
        <f>Leyendas!$C$2</f>
        <v>Dominica</v>
      </c>
      <c r="B11" s="138">
        <v>2020</v>
      </c>
      <c r="C11" s="143">
        <v>6</v>
      </c>
      <c r="D11" s="144">
        <v>15</v>
      </c>
      <c r="E11" s="144">
        <v>8</v>
      </c>
      <c r="F11" s="155">
        <v>23</v>
      </c>
      <c r="G11" s="155">
        <v>60</v>
      </c>
      <c r="H11" s="156">
        <v>2</v>
      </c>
      <c r="I11" s="148">
        <v>83</v>
      </c>
      <c r="J11" s="157">
        <f t="shared" si="0"/>
        <v>0.27710843373493976</v>
      </c>
      <c r="K11" s="7"/>
      <c r="BZ11" s="19"/>
      <c r="CA11" s="19">
        <f t="shared" si="1"/>
        <v>6</v>
      </c>
    </row>
    <row r="12" spans="1:79" s="6" customFormat="1" ht="16.5" customHeight="1" x14ac:dyDescent="0.25">
      <c r="A12" s="137" t="str">
        <f>Leyendas!$C$2</f>
        <v>Dominica</v>
      </c>
      <c r="B12" s="138">
        <v>2020</v>
      </c>
      <c r="C12" s="143">
        <v>7</v>
      </c>
      <c r="D12" s="144">
        <v>20</v>
      </c>
      <c r="E12" s="144">
        <v>10</v>
      </c>
      <c r="F12" s="155">
        <v>30</v>
      </c>
      <c r="G12" s="155">
        <v>50</v>
      </c>
      <c r="H12" s="156">
        <v>1</v>
      </c>
      <c r="I12" s="148">
        <v>80</v>
      </c>
      <c r="J12" s="157">
        <f t="shared" si="0"/>
        <v>0.375</v>
      </c>
      <c r="K12" s="7"/>
      <c r="BZ12" s="19"/>
      <c r="CA12" s="19">
        <f t="shared" si="1"/>
        <v>7</v>
      </c>
    </row>
    <row r="13" spans="1:79" s="6" customFormat="1" ht="16.5" customHeight="1" x14ac:dyDescent="0.25">
      <c r="A13" s="137" t="str">
        <f>Leyendas!$C$2</f>
        <v>Dominica</v>
      </c>
      <c r="B13" s="138">
        <v>2020</v>
      </c>
      <c r="C13" s="143">
        <v>8</v>
      </c>
      <c r="D13" s="144"/>
      <c r="E13" s="144"/>
      <c r="F13" s="155"/>
      <c r="G13" s="155"/>
      <c r="H13" s="156"/>
      <c r="I13" s="148"/>
      <c r="J13" s="157" t="str">
        <f t="shared" si="0"/>
        <v/>
      </c>
      <c r="K13" s="7"/>
      <c r="BZ13" s="19"/>
      <c r="CA13" s="19">
        <f t="shared" si="1"/>
        <v>8</v>
      </c>
    </row>
    <row r="14" spans="1:79" s="6" customFormat="1" ht="16.5" customHeight="1" x14ac:dyDescent="0.25">
      <c r="A14" s="137" t="str">
        <f>Leyendas!$C$2</f>
        <v>Dominica</v>
      </c>
      <c r="B14" s="138">
        <v>2020</v>
      </c>
      <c r="C14" s="143">
        <v>9</v>
      </c>
      <c r="D14" s="144"/>
      <c r="E14" s="144"/>
      <c r="F14" s="155"/>
      <c r="G14" s="155"/>
      <c r="H14" s="156"/>
      <c r="I14" s="148"/>
      <c r="J14" s="157" t="str">
        <f t="shared" si="0"/>
        <v/>
      </c>
      <c r="K14" s="7"/>
      <c r="BZ14" s="19"/>
      <c r="CA14" s="19">
        <f t="shared" si="1"/>
        <v>9</v>
      </c>
    </row>
    <row r="15" spans="1:79" s="6" customFormat="1" ht="16.5" customHeight="1" x14ac:dyDescent="0.25">
      <c r="A15" s="137" t="str">
        <f>Leyendas!$C$2</f>
        <v>Dominica</v>
      </c>
      <c r="B15" s="138">
        <v>2020</v>
      </c>
      <c r="C15" s="143">
        <v>10</v>
      </c>
      <c r="D15" s="144"/>
      <c r="E15" s="144"/>
      <c r="F15" s="155"/>
      <c r="G15" s="155"/>
      <c r="H15" s="156"/>
      <c r="I15" s="148"/>
      <c r="J15" s="157" t="str">
        <f t="shared" si="0"/>
        <v/>
      </c>
      <c r="K15" s="7"/>
      <c r="BZ15" s="19"/>
      <c r="CA15" s="19">
        <f t="shared" si="1"/>
        <v>10</v>
      </c>
    </row>
    <row r="16" spans="1:79" s="6" customFormat="1" ht="16.5" customHeight="1" x14ac:dyDescent="0.25">
      <c r="A16" s="137" t="str">
        <f>Leyendas!$C$2</f>
        <v>Dominica</v>
      </c>
      <c r="B16" s="138">
        <v>2020</v>
      </c>
      <c r="C16" s="143">
        <v>11</v>
      </c>
      <c r="D16" s="144"/>
      <c r="E16" s="144"/>
      <c r="F16" s="155"/>
      <c r="G16" s="155"/>
      <c r="H16" s="156"/>
      <c r="I16" s="148"/>
      <c r="J16" s="157" t="str">
        <f t="shared" si="0"/>
        <v/>
      </c>
      <c r="K16" s="7"/>
      <c r="BZ16" s="19"/>
      <c r="CA16" s="19">
        <f t="shared" si="1"/>
        <v>11</v>
      </c>
    </row>
    <row r="17" spans="1:79" s="6" customFormat="1" ht="16.5" customHeight="1" x14ac:dyDescent="0.25">
      <c r="A17" s="137" t="str">
        <f>Leyendas!$C$2</f>
        <v>Dominica</v>
      </c>
      <c r="B17" s="138">
        <v>2020</v>
      </c>
      <c r="C17" s="143">
        <v>12</v>
      </c>
      <c r="D17" s="144"/>
      <c r="E17" s="144"/>
      <c r="F17" s="155"/>
      <c r="G17" s="155"/>
      <c r="H17" s="156"/>
      <c r="I17" s="148"/>
      <c r="J17" s="157" t="str">
        <f t="shared" si="0"/>
        <v/>
      </c>
      <c r="K17" s="7"/>
      <c r="BZ17" s="19"/>
      <c r="CA17" s="19">
        <f t="shared" si="1"/>
        <v>12</v>
      </c>
    </row>
    <row r="18" spans="1:79" s="6" customFormat="1" ht="16.5" customHeight="1" x14ac:dyDescent="0.25">
      <c r="A18" s="137" t="str">
        <f>Leyendas!$C$2</f>
        <v>Dominica</v>
      </c>
      <c r="B18" s="138">
        <v>2020</v>
      </c>
      <c r="C18" s="143">
        <v>13</v>
      </c>
      <c r="D18" s="144"/>
      <c r="E18" s="144"/>
      <c r="F18" s="155"/>
      <c r="G18" s="155"/>
      <c r="H18" s="156"/>
      <c r="I18" s="148"/>
      <c r="J18" s="157" t="str">
        <f t="shared" si="0"/>
        <v/>
      </c>
      <c r="K18" s="7"/>
      <c r="BZ18" s="19"/>
      <c r="CA18" s="19">
        <f t="shared" si="1"/>
        <v>13</v>
      </c>
    </row>
    <row r="19" spans="1:79" s="6" customFormat="1" ht="16.5" customHeight="1" x14ac:dyDescent="0.25">
      <c r="A19" s="137" t="str">
        <f>Leyendas!$C$2</f>
        <v>Dominica</v>
      </c>
      <c r="B19" s="138">
        <v>2020</v>
      </c>
      <c r="C19" s="143">
        <v>14</v>
      </c>
      <c r="D19" s="144"/>
      <c r="E19" s="144"/>
      <c r="F19" s="155"/>
      <c r="G19" s="155"/>
      <c r="H19" s="156"/>
      <c r="I19" s="148"/>
      <c r="J19" s="157" t="str">
        <f t="shared" si="0"/>
        <v/>
      </c>
      <c r="K19" s="7"/>
      <c r="BZ19" s="19"/>
      <c r="CA19" s="19">
        <f t="shared" si="1"/>
        <v>14</v>
      </c>
    </row>
    <row r="20" spans="1:79" s="6" customFormat="1" ht="16.5" customHeight="1" x14ac:dyDescent="0.25">
      <c r="A20" s="137" t="str">
        <f>Leyendas!$C$2</f>
        <v>Dominica</v>
      </c>
      <c r="B20" s="138">
        <v>2020</v>
      </c>
      <c r="C20" s="143">
        <v>15</v>
      </c>
      <c r="D20" s="144"/>
      <c r="E20" s="144"/>
      <c r="F20" s="155"/>
      <c r="G20" s="155"/>
      <c r="H20" s="156"/>
      <c r="I20" s="148"/>
      <c r="J20" s="157" t="str">
        <f t="shared" si="0"/>
        <v/>
      </c>
      <c r="K20" s="7"/>
      <c r="BZ20" s="19"/>
      <c r="CA20" s="19">
        <f t="shared" si="1"/>
        <v>15</v>
      </c>
    </row>
    <row r="21" spans="1:79" s="12" customFormat="1" ht="16.5" customHeight="1" x14ac:dyDescent="0.25">
      <c r="A21" s="137" t="str">
        <f>Leyendas!$C$2</f>
        <v>Dominica</v>
      </c>
      <c r="B21" s="138">
        <v>2020</v>
      </c>
      <c r="C21" s="143">
        <v>16</v>
      </c>
      <c r="D21" s="144"/>
      <c r="E21" s="144"/>
      <c r="F21" s="155"/>
      <c r="G21" s="155"/>
      <c r="H21" s="156"/>
      <c r="I21" s="148"/>
      <c r="J21" s="157" t="str">
        <f t="shared" si="0"/>
        <v/>
      </c>
      <c r="K21" s="11"/>
      <c r="BZ21" s="22"/>
      <c r="CA21" s="19">
        <f t="shared" si="1"/>
        <v>16</v>
      </c>
    </row>
    <row r="22" spans="1:79" s="6" customFormat="1" ht="16.5" customHeight="1" x14ac:dyDescent="0.25">
      <c r="A22" s="137" t="str">
        <f>Leyendas!$C$2</f>
        <v>Dominica</v>
      </c>
      <c r="B22" s="138">
        <v>2020</v>
      </c>
      <c r="C22" s="143">
        <v>17</v>
      </c>
      <c r="D22" s="144"/>
      <c r="E22" s="144"/>
      <c r="F22" s="155"/>
      <c r="G22" s="155"/>
      <c r="H22" s="156"/>
      <c r="I22" s="148"/>
      <c r="J22" s="157" t="str">
        <f t="shared" si="0"/>
        <v/>
      </c>
      <c r="K22" s="7"/>
      <c r="BZ22" s="19"/>
      <c r="CA22" s="19">
        <f t="shared" si="1"/>
        <v>17</v>
      </c>
    </row>
    <row r="23" spans="1:79" s="6" customFormat="1" ht="16.5" customHeight="1" x14ac:dyDescent="0.25">
      <c r="A23" s="137" t="str">
        <f>Leyendas!$C$2</f>
        <v>Dominica</v>
      </c>
      <c r="B23" s="138">
        <v>2020</v>
      </c>
      <c r="C23" s="143">
        <v>18</v>
      </c>
      <c r="D23" s="144"/>
      <c r="E23" s="144"/>
      <c r="F23" s="155"/>
      <c r="G23" s="155"/>
      <c r="H23" s="156"/>
      <c r="I23" s="148"/>
      <c r="J23" s="157" t="str">
        <f t="shared" si="0"/>
        <v/>
      </c>
      <c r="K23" s="7"/>
      <c r="BZ23" s="19"/>
      <c r="CA23" s="19">
        <f t="shared" si="1"/>
        <v>18</v>
      </c>
    </row>
    <row r="24" spans="1:79" s="6" customFormat="1" ht="16.5" customHeight="1" x14ac:dyDescent="0.25">
      <c r="A24" s="137" t="str">
        <f>Leyendas!$C$2</f>
        <v>Dominica</v>
      </c>
      <c r="B24" s="138">
        <v>2020</v>
      </c>
      <c r="C24" s="143">
        <v>19</v>
      </c>
      <c r="D24" s="144"/>
      <c r="E24" s="144"/>
      <c r="F24" s="155"/>
      <c r="G24" s="155"/>
      <c r="H24" s="156"/>
      <c r="I24" s="148"/>
      <c r="J24" s="157" t="str">
        <f t="shared" si="0"/>
        <v/>
      </c>
      <c r="K24" s="7"/>
      <c r="BZ24" s="19"/>
      <c r="CA24" s="19">
        <f t="shared" si="1"/>
        <v>19</v>
      </c>
    </row>
    <row r="25" spans="1:79" s="6" customFormat="1" ht="16.5" customHeight="1" x14ac:dyDescent="0.25">
      <c r="A25" s="137" t="str">
        <f>Leyendas!$C$2</f>
        <v>Dominica</v>
      </c>
      <c r="B25" s="138">
        <v>2020</v>
      </c>
      <c r="C25" s="143">
        <v>20</v>
      </c>
      <c r="D25" s="144"/>
      <c r="E25" s="144"/>
      <c r="F25" s="155"/>
      <c r="G25" s="155"/>
      <c r="H25" s="156"/>
      <c r="I25" s="148"/>
      <c r="J25" s="157" t="str">
        <f t="shared" si="0"/>
        <v/>
      </c>
      <c r="K25" s="7"/>
      <c r="BZ25" s="19"/>
      <c r="CA25" s="19">
        <f t="shared" si="1"/>
        <v>20</v>
      </c>
    </row>
    <row r="26" spans="1:79" s="6" customFormat="1" x14ac:dyDescent="0.25">
      <c r="A26" s="137" t="str">
        <f>Leyendas!$C$2</f>
        <v>Dominica</v>
      </c>
      <c r="B26" s="138">
        <v>2020</v>
      </c>
      <c r="C26" s="143">
        <v>21</v>
      </c>
      <c r="D26" s="144"/>
      <c r="E26" s="144"/>
      <c r="F26" s="155"/>
      <c r="G26" s="155"/>
      <c r="H26" s="156"/>
      <c r="I26" s="148"/>
      <c r="J26" s="157" t="str">
        <f t="shared" si="0"/>
        <v/>
      </c>
      <c r="K26" s="7"/>
      <c r="BZ26" s="19"/>
      <c r="CA26" s="19">
        <f t="shared" si="1"/>
        <v>21</v>
      </c>
    </row>
    <row r="27" spans="1:79" s="6" customFormat="1" x14ac:dyDescent="0.25">
      <c r="A27" s="137" t="str">
        <f>Leyendas!$C$2</f>
        <v>Dominica</v>
      </c>
      <c r="B27" s="138">
        <v>2020</v>
      </c>
      <c r="C27" s="143">
        <v>22</v>
      </c>
      <c r="D27" s="144"/>
      <c r="E27" s="144"/>
      <c r="F27" s="155"/>
      <c r="G27" s="155"/>
      <c r="H27" s="156"/>
      <c r="I27" s="148"/>
      <c r="J27" s="157" t="str">
        <f t="shared" si="0"/>
        <v/>
      </c>
      <c r="K27" s="7"/>
      <c r="BZ27" s="19"/>
      <c r="CA27" s="19">
        <f t="shared" si="1"/>
        <v>22</v>
      </c>
    </row>
    <row r="28" spans="1:79" s="6" customFormat="1" x14ac:dyDescent="0.25">
      <c r="A28" s="137" t="str">
        <f>Leyendas!$C$2</f>
        <v>Dominica</v>
      </c>
      <c r="B28" s="138">
        <v>2020</v>
      </c>
      <c r="C28" s="143">
        <v>23</v>
      </c>
      <c r="D28" s="144"/>
      <c r="E28" s="144"/>
      <c r="F28" s="155"/>
      <c r="G28" s="155"/>
      <c r="H28" s="156"/>
      <c r="I28" s="148"/>
      <c r="J28" s="157" t="str">
        <f t="shared" si="0"/>
        <v/>
      </c>
      <c r="K28" s="7"/>
      <c r="BZ28" s="19"/>
      <c r="CA28" s="19">
        <f t="shared" si="1"/>
        <v>23</v>
      </c>
    </row>
    <row r="29" spans="1:79" s="6" customFormat="1" x14ac:dyDescent="0.25">
      <c r="A29" s="137" t="str">
        <f>Leyendas!$C$2</f>
        <v>Dominica</v>
      </c>
      <c r="B29" s="138">
        <v>2020</v>
      </c>
      <c r="C29" s="143">
        <v>24</v>
      </c>
      <c r="D29" s="144"/>
      <c r="E29" s="144"/>
      <c r="F29" s="155"/>
      <c r="G29" s="155"/>
      <c r="H29" s="156"/>
      <c r="I29" s="148"/>
      <c r="J29" s="157" t="str">
        <f t="shared" si="0"/>
        <v/>
      </c>
      <c r="K29" s="7"/>
      <c r="BZ29" s="19"/>
      <c r="CA29" s="19">
        <f t="shared" si="1"/>
        <v>24</v>
      </c>
    </row>
    <row r="30" spans="1:79" s="6" customFormat="1" x14ac:dyDescent="0.25">
      <c r="A30" s="137" t="str">
        <f>Leyendas!$C$2</f>
        <v>Dominica</v>
      </c>
      <c r="B30" s="138">
        <v>2020</v>
      </c>
      <c r="C30" s="143">
        <v>25</v>
      </c>
      <c r="D30" s="144"/>
      <c r="E30" s="144"/>
      <c r="F30" s="155"/>
      <c r="G30" s="155"/>
      <c r="H30" s="156"/>
      <c r="I30" s="148"/>
      <c r="J30" s="157" t="str">
        <f t="shared" si="0"/>
        <v/>
      </c>
      <c r="K30" s="7"/>
      <c r="BZ30" s="19"/>
      <c r="CA30" s="19">
        <f t="shared" si="1"/>
        <v>25</v>
      </c>
    </row>
    <row r="31" spans="1:79" s="6" customFormat="1" x14ac:dyDescent="0.25">
      <c r="A31" s="137" t="str">
        <f>Leyendas!$C$2</f>
        <v>Dominica</v>
      </c>
      <c r="B31" s="138">
        <v>2020</v>
      </c>
      <c r="C31" s="143">
        <v>26</v>
      </c>
      <c r="D31" s="144"/>
      <c r="E31" s="144"/>
      <c r="F31" s="155"/>
      <c r="G31" s="155"/>
      <c r="H31" s="156"/>
      <c r="I31" s="148"/>
      <c r="J31" s="157" t="str">
        <f t="shared" si="0"/>
        <v/>
      </c>
      <c r="K31" s="7"/>
      <c r="BZ31" s="19"/>
      <c r="CA31" s="19">
        <f t="shared" si="1"/>
        <v>26</v>
      </c>
    </row>
    <row r="32" spans="1:79" s="6" customFormat="1" x14ac:dyDescent="0.25">
      <c r="A32" s="137" t="str">
        <f>Leyendas!$C$2</f>
        <v>Dominica</v>
      </c>
      <c r="B32" s="138">
        <v>2020</v>
      </c>
      <c r="C32" s="143">
        <v>27</v>
      </c>
      <c r="D32" s="144"/>
      <c r="E32" s="144"/>
      <c r="F32" s="155" t="s">
        <v>0</v>
      </c>
      <c r="G32" s="155" t="s">
        <v>0</v>
      </c>
      <c r="H32" s="156"/>
      <c r="I32" s="148"/>
      <c r="J32" s="157" t="str">
        <f t="shared" si="0"/>
        <v/>
      </c>
      <c r="K32" s="7"/>
      <c r="BZ32" s="19"/>
      <c r="CA32" s="19">
        <f t="shared" si="1"/>
        <v>27</v>
      </c>
    </row>
    <row r="33" spans="1:79" x14ac:dyDescent="0.25">
      <c r="A33" s="137" t="str">
        <f>Leyendas!$C$2</f>
        <v>Dominica</v>
      </c>
      <c r="B33" s="138">
        <v>2020</v>
      </c>
      <c r="C33" s="143">
        <v>28</v>
      </c>
      <c r="D33" s="144"/>
      <c r="E33" s="144"/>
      <c r="F33" s="155" t="s">
        <v>0</v>
      </c>
      <c r="G33" s="155" t="s">
        <v>0</v>
      </c>
      <c r="H33" s="156"/>
      <c r="I33" s="148"/>
      <c r="J33" s="157" t="str">
        <f t="shared" si="0"/>
        <v/>
      </c>
      <c r="K33" s="7"/>
      <c r="BZ33" s="19"/>
      <c r="CA33" s="19">
        <f t="shared" si="1"/>
        <v>28</v>
      </c>
    </row>
    <row r="34" spans="1:79" x14ac:dyDescent="0.25">
      <c r="A34" s="137" t="str">
        <f>Leyendas!$C$2</f>
        <v>Dominica</v>
      </c>
      <c r="B34" s="138">
        <v>2020</v>
      </c>
      <c r="C34" s="143">
        <v>29</v>
      </c>
      <c r="D34" s="144"/>
      <c r="E34" s="144"/>
      <c r="F34" s="155" t="s">
        <v>0</v>
      </c>
      <c r="G34" s="155" t="s">
        <v>0</v>
      </c>
      <c r="H34" s="156"/>
      <c r="I34" s="148"/>
      <c r="J34" s="157" t="str">
        <f t="shared" si="0"/>
        <v/>
      </c>
      <c r="K34" s="7"/>
      <c r="BZ34" s="19"/>
      <c r="CA34" s="19">
        <f t="shared" si="1"/>
        <v>29</v>
      </c>
    </row>
    <row r="35" spans="1:79" x14ac:dyDescent="0.25">
      <c r="A35" s="137" t="str">
        <f>Leyendas!$C$2</f>
        <v>Dominica</v>
      </c>
      <c r="B35" s="138">
        <v>2020</v>
      </c>
      <c r="C35" s="143">
        <v>30</v>
      </c>
      <c r="D35" s="144"/>
      <c r="E35" s="144"/>
      <c r="F35" s="155" t="s">
        <v>0</v>
      </c>
      <c r="G35" s="155" t="s">
        <v>0</v>
      </c>
      <c r="H35" s="156"/>
      <c r="I35" s="148"/>
      <c r="J35" s="157" t="str">
        <f t="shared" si="0"/>
        <v/>
      </c>
      <c r="K35" s="7"/>
      <c r="BZ35" s="19"/>
      <c r="CA35" s="19">
        <f t="shared" si="1"/>
        <v>30</v>
      </c>
    </row>
    <row r="36" spans="1:79" x14ac:dyDescent="0.25">
      <c r="A36" s="137" t="str">
        <f>Leyendas!$C$2</f>
        <v>Dominica</v>
      </c>
      <c r="B36" s="138">
        <v>2020</v>
      </c>
      <c r="C36" s="143">
        <v>31</v>
      </c>
      <c r="D36" s="144"/>
      <c r="E36" s="144"/>
      <c r="F36" s="155" t="s">
        <v>0</v>
      </c>
      <c r="G36" s="155" t="s">
        <v>0</v>
      </c>
      <c r="H36" s="156"/>
      <c r="I36" s="148"/>
      <c r="J36" s="157" t="str">
        <f t="shared" si="0"/>
        <v/>
      </c>
      <c r="K36" s="7"/>
      <c r="BZ36" s="19"/>
      <c r="CA36" s="19">
        <f t="shared" si="1"/>
        <v>31</v>
      </c>
    </row>
    <row r="37" spans="1:79" x14ac:dyDescent="0.25">
      <c r="A37" s="137" t="str">
        <f>Leyendas!$C$2</f>
        <v>Dominica</v>
      </c>
      <c r="B37" s="138">
        <v>2020</v>
      </c>
      <c r="C37" s="143">
        <v>32</v>
      </c>
      <c r="D37" s="144"/>
      <c r="E37" s="144"/>
      <c r="F37" s="155" t="s">
        <v>0</v>
      </c>
      <c r="G37" s="155" t="s">
        <v>0</v>
      </c>
      <c r="H37" s="156"/>
      <c r="I37" s="148"/>
      <c r="J37" s="157" t="str">
        <f t="shared" si="0"/>
        <v/>
      </c>
      <c r="K37" s="7"/>
      <c r="BZ37" s="19"/>
      <c r="CA37" s="19">
        <f t="shared" si="1"/>
        <v>32</v>
      </c>
    </row>
    <row r="38" spans="1:79" x14ac:dyDescent="0.25">
      <c r="A38" s="137" t="str">
        <f>Leyendas!$C$2</f>
        <v>Dominica</v>
      </c>
      <c r="B38" s="138">
        <v>2020</v>
      </c>
      <c r="C38" s="143">
        <v>33</v>
      </c>
      <c r="D38" s="144"/>
      <c r="E38" s="144"/>
      <c r="F38" s="155" t="s">
        <v>0</v>
      </c>
      <c r="G38" s="155" t="s">
        <v>0</v>
      </c>
      <c r="H38" s="156"/>
      <c r="I38" s="148"/>
      <c r="J38" s="157" t="str">
        <f t="shared" ref="J38:J59" si="2">IF(OR($I38=0, $I38=""),"",F38/$I38)</f>
        <v/>
      </c>
      <c r="K38" s="7"/>
      <c r="BZ38" s="19"/>
      <c r="CA38" s="19">
        <f t="shared" si="1"/>
        <v>33</v>
      </c>
    </row>
    <row r="39" spans="1:79" x14ac:dyDescent="0.25">
      <c r="A39" s="137" t="str">
        <f>Leyendas!$C$2</f>
        <v>Dominica</v>
      </c>
      <c r="B39" s="138">
        <v>2020</v>
      </c>
      <c r="C39" s="143">
        <v>34</v>
      </c>
      <c r="D39" s="144"/>
      <c r="E39" s="144"/>
      <c r="F39" s="155" t="s">
        <v>0</v>
      </c>
      <c r="G39" s="155" t="s">
        <v>0</v>
      </c>
      <c r="H39" s="156"/>
      <c r="I39" s="148"/>
      <c r="J39" s="157" t="str">
        <f t="shared" si="2"/>
        <v/>
      </c>
      <c r="K39" s="7"/>
      <c r="BZ39" s="19"/>
      <c r="CA39" s="19">
        <f t="shared" si="1"/>
        <v>34</v>
      </c>
    </row>
    <row r="40" spans="1:79" x14ac:dyDescent="0.25">
      <c r="A40" s="137" t="str">
        <f>Leyendas!$C$2</f>
        <v>Dominica</v>
      </c>
      <c r="B40" s="138">
        <v>2020</v>
      </c>
      <c r="C40" s="143">
        <v>35</v>
      </c>
      <c r="D40" s="144"/>
      <c r="E40" s="144"/>
      <c r="F40" s="155" t="s">
        <v>0</v>
      </c>
      <c r="G40" s="155" t="s">
        <v>0</v>
      </c>
      <c r="H40" s="156"/>
      <c r="I40" s="148"/>
      <c r="J40" s="157" t="str">
        <f t="shared" si="2"/>
        <v/>
      </c>
      <c r="K40" s="7"/>
      <c r="BZ40" s="19"/>
      <c r="CA40" s="19">
        <f t="shared" si="1"/>
        <v>35</v>
      </c>
    </row>
    <row r="41" spans="1:79" x14ac:dyDescent="0.25">
      <c r="A41" s="137" t="str">
        <f>Leyendas!$C$2</f>
        <v>Dominica</v>
      </c>
      <c r="B41" s="138">
        <v>2020</v>
      </c>
      <c r="C41" s="143">
        <v>36</v>
      </c>
      <c r="D41" s="144"/>
      <c r="E41" s="144"/>
      <c r="F41" s="155" t="s">
        <v>0</v>
      </c>
      <c r="G41" s="155" t="s">
        <v>0</v>
      </c>
      <c r="H41" s="156"/>
      <c r="I41" s="148"/>
      <c r="J41" s="157" t="str">
        <f t="shared" si="2"/>
        <v/>
      </c>
      <c r="K41" s="7"/>
      <c r="BZ41" s="19"/>
      <c r="CA41" s="19">
        <f t="shared" si="1"/>
        <v>36</v>
      </c>
    </row>
    <row r="42" spans="1:79" x14ac:dyDescent="0.25">
      <c r="A42" s="137" t="str">
        <f>Leyendas!$C$2</f>
        <v>Dominica</v>
      </c>
      <c r="B42" s="138">
        <v>2020</v>
      </c>
      <c r="C42" s="143">
        <v>37</v>
      </c>
      <c r="D42" s="144"/>
      <c r="E42" s="144"/>
      <c r="F42" s="155" t="s">
        <v>0</v>
      </c>
      <c r="G42" s="155" t="s">
        <v>0</v>
      </c>
      <c r="H42" s="156"/>
      <c r="I42" s="148"/>
      <c r="J42" s="157" t="str">
        <f t="shared" si="2"/>
        <v/>
      </c>
      <c r="K42" s="7"/>
      <c r="BZ42" s="19"/>
      <c r="CA42" s="19">
        <f t="shared" si="1"/>
        <v>37</v>
      </c>
    </row>
    <row r="43" spans="1:79" x14ac:dyDescent="0.25">
      <c r="A43" s="137" t="str">
        <f>Leyendas!$C$2</f>
        <v>Dominica</v>
      </c>
      <c r="B43" s="138">
        <v>2020</v>
      </c>
      <c r="C43" s="143">
        <v>38</v>
      </c>
      <c r="D43" s="144"/>
      <c r="E43" s="144"/>
      <c r="F43" s="155" t="s">
        <v>0</v>
      </c>
      <c r="G43" s="155" t="s">
        <v>0</v>
      </c>
      <c r="H43" s="156"/>
      <c r="I43" s="148"/>
      <c r="J43" s="157" t="str">
        <f t="shared" si="2"/>
        <v/>
      </c>
      <c r="K43" s="7"/>
      <c r="BZ43" s="19"/>
      <c r="CA43" s="19">
        <f t="shared" si="1"/>
        <v>38</v>
      </c>
    </row>
    <row r="44" spans="1:79" x14ac:dyDescent="0.25">
      <c r="A44" s="137" t="str">
        <f>Leyendas!$C$2</f>
        <v>Dominica</v>
      </c>
      <c r="B44" s="138">
        <v>2020</v>
      </c>
      <c r="C44" s="143">
        <v>39</v>
      </c>
      <c r="D44" s="144"/>
      <c r="E44" s="144"/>
      <c r="F44" s="155" t="s">
        <v>0</v>
      </c>
      <c r="G44" s="155" t="s">
        <v>0</v>
      </c>
      <c r="H44" s="156"/>
      <c r="I44" s="148"/>
      <c r="J44" s="157" t="str">
        <f t="shared" si="2"/>
        <v/>
      </c>
      <c r="K44" s="7"/>
      <c r="BZ44" s="19"/>
      <c r="CA44" s="19">
        <f t="shared" si="1"/>
        <v>39</v>
      </c>
    </row>
    <row r="45" spans="1:79" x14ac:dyDescent="0.25">
      <c r="A45" s="137" t="str">
        <f>Leyendas!$C$2</f>
        <v>Dominica</v>
      </c>
      <c r="B45" s="138">
        <v>2020</v>
      </c>
      <c r="C45" s="143">
        <v>40</v>
      </c>
      <c r="D45" s="144"/>
      <c r="E45" s="144"/>
      <c r="F45" s="155" t="s">
        <v>0</v>
      </c>
      <c r="G45" s="155" t="s">
        <v>0</v>
      </c>
      <c r="H45" s="156"/>
      <c r="I45" s="148"/>
      <c r="J45" s="157" t="str">
        <f t="shared" si="2"/>
        <v/>
      </c>
      <c r="K45" s="7"/>
      <c r="BZ45" s="19"/>
      <c r="CA45" s="19">
        <f t="shared" si="1"/>
        <v>40</v>
      </c>
    </row>
    <row r="46" spans="1:79" x14ac:dyDescent="0.25">
      <c r="A46" s="137" t="str">
        <f>Leyendas!$C$2</f>
        <v>Dominica</v>
      </c>
      <c r="B46" s="138">
        <v>2020</v>
      </c>
      <c r="C46" s="143">
        <v>41</v>
      </c>
      <c r="D46" s="144"/>
      <c r="E46" s="144"/>
      <c r="F46" s="155" t="s">
        <v>0</v>
      </c>
      <c r="G46" s="155" t="s">
        <v>0</v>
      </c>
      <c r="H46" s="156"/>
      <c r="I46" s="148"/>
      <c r="J46" s="157" t="str">
        <f t="shared" si="2"/>
        <v/>
      </c>
      <c r="K46" s="7"/>
      <c r="BZ46" s="19"/>
      <c r="CA46" s="19">
        <f t="shared" si="1"/>
        <v>41</v>
      </c>
    </row>
    <row r="47" spans="1:79" x14ac:dyDescent="0.25">
      <c r="A47" s="137" t="str">
        <f>Leyendas!$C$2</f>
        <v>Dominica</v>
      </c>
      <c r="B47" s="138">
        <v>2020</v>
      </c>
      <c r="C47" s="143">
        <v>42</v>
      </c>
      <c r="D47" s="144"/>
      <c r="E47" s="144"/>
      <c r="F47" s="155" t="s">
        <v>0</v>
      </c>
      <c r="G47" s="155" t="s">
        <v>0</v>
      </c>
      <c r="H47" s="156"/>
      <c r="I47" s="148"/>
      <c r="J47" s="157" t="str">
        <f t="shared" si="2"/>
        <v/>
      </c>
      <c r="K47" s="7"/>
      <c r="BZ47" s="19"/>
      <c r="CA47" s="19">
        <f t="shared" si="1"/>
        <v>42</v>
      </c>
    </row>
    <row r="48" spans="1:79" x14ac:dyDescent="0.25">
      <c r="A48" s="137" t="str">
        <f>Leyendas!$C$2</f>
        <v>Dominica</v>
      </c>
      <c r="B48" s="138">
        <v>2020</v>
      </c>
      <c r="C48" s="143">
        <v>43</v>
      </c>
      <c r="D48" s="144"/>
      <c r="E48" s="144"/>
      <c r="F48" s="155" t="s">
        <v>0</v>
      </c>
      <c r="G48" s="155" t="s">
        <v>0</v>
      </c>
      <c r="H48" s="156"/>
      <c r="I48" s="148"/>
      <c r="J48" s="157" t="str">
        <f t="shared" si="2"/>
        <v/>
      </c>
      <c r="K48" s="7"/>
      <c r="BZ48" s="19"/>
      <c r="CA48" s="19">
        <f t="shared" si="1"/>
        <v>43</v>
      </c>
    </row>
    <row r="49" spans="1:79" x14ac:dyDescent="0.25">
      <c r="A49" s="137" t="str">
        <f>Leyendas!$C$2</f>
        <v>Dominica</v>
      </c>
      <c r="B49" s="138">
        <v>2020</v>
      </c>
      <c r="C49" s="143">
        <v>44</v>
      </c>
      <c r="D49" s="144"/>
      <c r="E49" s="144"/>
      <c r="F49" s="155" t="s">
        <v>0</v>
      </c>
      <c r="G49" s="155" t="s">
        <v>0</v>
      </c>
      <c r="H49" s="156"/>
      <c r="I49" s="148"/>
      <c r="J49" s="157" t="str">
        <f t="shared" si="2"/>
        <v/>
      </c>
      <c r="K49" s="7"/>
      <c r="BZ49" s="19"/>
      <c r="CA49" s="19">
        <f t="shared" si="1"/>
        <v>44</v>
      </c>
    </row>
    <row r="50" spans="1:79" x14ac:dyDescent="0.25">
      <c r="A50" s="137" t="str">
        <f>Leyendas!$C$2</f>
        <v>Dominica</v>
      </c>
      <c r="B50" s="138">
        <v>2020</v>
      </c>
      <c r="C50" s="143">
        <v>45</v>
      </c>
      <c r="D50" s="144"/>
      <c r="E50" s="144"/>
      <c r="F50" s="155" t="s">
        <v>0</v>
      </c>
      <c r="G50" s="155" t="s">
        <v>0</v>
      </c>
      <c r="H50" s="156"/>
      <c r="I50" s="148"/>
      <c r="J50" s="157" t="str">
        <f t="shared" si="2"/>
        <v/>
      </c>
      <c r="K50" s="7"/>
      <c r="BZ50" s="19"/>
      <c r="CA50" s="19">
        <f t="shared" si="1"/>
        <v>45</v>
      </c>
    </row>
    <row r="51" spans="1:79" x14ac:dyDescent="0.25">
      <c r="A51" s="137" t="str">
        <f>Leyendas!$C$2</f>
        <v>Dominica</v>
      </c>
      <c r="B51" s="138">
        <v>2020</v>
      </c>
      <c r="C51" s="143">
        <v>46</v>
      </c>
      <c r="D51" s="144"/>
      <c r="E51" s="144"/>
      <c r="F51" s="155" t="s">
        <v>0</v>
      </c>
      <c r="G51" s="155" t="s">
        <v>0</v>
      </c>
      <c r="H51" s="156"/>
      <c r="I51" s="148"/>
      <c r="J51" s="157" t="str">
        <f t="shared" si="2"/>
        <v/>
      </c>
      <c r="K51" s="7"/>
      <c r="BZ51" s="19"/>
      <c r="CA51" s="19">
        <f t="shared" si="1"/>
        <v>46</v>
      </c>
    </row>
    <row r="52" spans="1:79" x14ac:dyDescent="0.25">
      <c r="A52" s="137" t="str">
        <f>Leyendas!$C$2</f>
        <v>Dominica</v>
      </c>
      <c r="B52" s="138">
        <v>2020</v>
      </c>
      <c r="C52" s="143">
        <v>47</v>
      </c>
      <c r="D52" s="144"/>
      <c r="E52" s="144"/>
      <c r="F52" s="155" t="s">
        <v>0</v>
      </c>
      <c r="G52" s="155" t="s">
        <v>0</v>
      </c>
      <c r="H52" s="156"/>
      <c r="I52" s="148"/>
      <c r="J52" s="157" t="str">
        <f t="shared" si="2"/>
        <v/>
      </c>
      <c r="K52" s="7"/>
      <c r="N52" s="18"/>
      <c r="O52" s="18"/>
      <c r="P52" s="18"/>
      <c r="Q52" s="18"/>
      <c r="R52" s="18"/>
      <c r="S52" s="18"/>
      <c r="T52" s="18"/>
      <c r="U52" s="18"/>
      <c r="V52" s="18"/>
      <c r="BZ52" s="19"/>
      <c r="CA52" s="19">
        <f t="shared" si="1"/>
        <v>47</v>
      </c>
    </row>
    <row r="53" spans="1:79" ht="16.5" customHeight="1" x14ac:dyDescent="0.25">
      <c r="A53" s="137" t="str">
        <f>Leyendas!$C$2</f>
        <v>Dominica</v>
      </c>
      <c r="B53" s="138">
        <v>2020</v>
      </c>
      <c r="C53" s="143">
        <v>48</v>
      </c>
      <c r="D53" s="144"/>
      <c r="E53" s="144"/>
      <c r="F53" s="155" t="s">
        <v>0</v>
      </c>
      <c r="G53" s="155" t="s">
        <v>0</v>
      </c>
      <c r="H53" s="156"/>
      <c r="I53" s="148"/>
      <c r="J53" s="157" t="str">
        <f t="shared" si="2"/>
        <v/>
      </c>
      <c r="K53" s="7"/>
      <c r="N53" s="18"/>
      <c r="O53" s="18"/>
      <c r="P53" s="18"/>
      <c r="Q53" s="18"/>
      <c r="R53" s="18"/>
      <c r="S53" s="18"/>
      <c r="T53" s="18"/>
      <c r="U53" s="18"/>
      <c r="V53" s="18"/>
      <c r="BZ53" s="19"/>
      <c r="CA53" s="19">
        <f t="shared" si="1"/>
        <v>48</v>
      </c>
    </row>
    <row r="54" spans="1:79" x14ac:dyDescent="0.25">
      <c r="A54" s="137" t="str">
        <f>Leyendas!$C$2</f>
        <v>Dominica</v>
      </c>
      <c r="B54" s="138">
        <v>2020</v>
      </c>
      <c r="C54" s="143">
        <v>49</v>
      </c>
      <c r="D54" s="144"/>
      <c r="E54" s="144"/>
      <c r="F54" s="155" t="s">
        <v>0</v>
      </c>
      <c r="G54" s="155" t="s">
        <v>0</v>
      </c>
      <c r="H54" s="156"/>
      <c r="I54" s="148"/>
      <c r="J54" s="157" t="str">
        <f t="shared" si="2"/>
        <v/>
      </c>
      <c r="K54" s="7"/>
      <c r="N54" s="18"/>
      <c r="O54" s="18"/>
      <c r="P54" s="18"/>
      <c r="Q54" s="18"/>
      <c r="R54" s="18"/>
      <c r="S54" s="18"/>
      <c r="T54" s="18"/>
      <c r="U54" s="18"/>
      <c r="V54" s="18"/>
      <c r="BZ54" s="19"/>
      <c r="CA54" s="19">
        <f t="shared" si="1"/>
        <v>49</v>
      </c>
    </row>
    <row r="55" spans="1:79" x14ac:dyDescent="0.25">
      <c r="A55" s="137" t="str">
        <f>Leyendas!$C$2</f>
        <v>Dominica</v>
      </c>
      <c r="B55" s="138">
        <v>2020</v>
      </c>
      <c r="C55" s="143">
        <v>50</v>
      </c>
      <c r="D55" s="144"/>
      <c r="E55" s="144"/>
      <c r="F55" s="155" t="s">
        <v>0</v>
      </c>
      <c r="G55" s="155" t="s">
        <v>0</v>
      </c>
      <c r="H55" s="156"/>
      <c r="I55" s="148"/>
      <c r="J55" s="157" t="str">
        <f t="shared" si="2"/>
        <v/>
      </c>
      <c r="K55" s="7"/>
      <c r="N55" s="18"/>
      <c r="O55" s="18"/>
      <c r="P55" s="18"/>
      <c r="Q55" s="18"/>
      <c r="R55" s="18"/>
      <c r="S55" s="18"/>
      <c r="T55" s="18"/>
      <c r="U55" s="18"/>
      <c r="V55" s="18"/>
      <c r="BZ55" s="19"/>
      <c r="CA55" s="19">
        <f t="shared" si="1"/>
        <v>50</v>
      </c>
    </row>
    <row r="56" spans="1:79" x14ac:dyDescent="0.25">
      <c r="A56" s="137" t="str">
        <f>Leyendas!$C$2</f>
        <v>Dominica</v>
      </c>
      <c r="B56" s="138">
        <v>2020</v>
      </c>
      <c r="C56" s="143">
        <v>51</v>
      </c>
      <c r="D56" s="144"/>
      <c r="E56" s="144"/>
      <c r="F56" s="155" t="s">
        <v>0</v>
      </c>
      <c r="G56" s="155" t="s">
        <v>0</v>
      </c>
      <c r="H56" s="156"/>
      <c r="I56" s="148"/>
      <c r="J56" s="157" t="str">
        <f t="shared" si="2"/>
        <v/>
      </c>
      <c r="K56" s="7"/>
      <c r="N56" s="18"/>
      <c r="O56" s="18"/>
      <c r="P56" s="18"/>
      <c r="Q56" s="18"/>
      <c r="R56" s="18"/>
      <c r="S56" s="18"/>
      <c r="T56" s="18"/>
      <c r="U56" s="18"/>
      <c r="V56" s="18"/>
      <c r="BZ56" s="19"/>
      <c r="CA56" s="19">
        <f t="shared" si="1"/>
        <v>51</v>
      </c>
    </row>
    <row r="57" spans="1:79" ht="18" customHeight="1" x14ac:dyDescent="0.25">
      <c r="A57" s="137" t="str">
        <f>Leyendas!$C$2</f>
        <v>Dominica</v>
      </c>
      <c r="B57" s="138">
        <v>2020</v>
      </c>
      <c r="C57" s="143">
        <v>52</v>
      </c>
      <c r="D57" s="144"/>
      <c r="E57" s="144"/>
      <c r="F57" s="155" t="s">
        <v>0</v>
      </c>
      <c r="G57" s="155" t="s">
        <v>0</v>
      </c>
      <c r="H57" s="156"/>
      <c r="I57" s="148"/>
      <c r="J57" s="157" t="str">
        <f t="shared" si="2"/>
        <v/>
      </c>
      <c r="K57" s="7"/>
      <c r="N57" s="18"/>
      <c r="O57" s="18"/>
      <c r="P57" s="18"/>
      <c r="Q57" s="18"/>
      <c r="R57" s="18"/>
      <c r="S57" s="18"/>
      <c r="T57" s="18"/>
      <c r="U57" s="18"/>
      <c r="V57" s="18"/>
      <c r="BZ57" s="19"/>
      <c r="CA57" s="19">
        <f t="shared" si="1"/>
        <v>52</v>
      </c>
    </row>
    <row r="58" spans="1:79" s="18" customFormat="1" ht="18" customHeight="1" x14ac:dyDescent="0.25">
      <c r="A58" s="137" t="str">
        <f>Leyendas!$C$2</f>
        <v>Dominica</v>
      </c>
      <c r="B58" s="138">
        <v>2020</v>
      </c>
      <c r="C58" s="158">
        <v>53</v>
      </c>
      <c r="D58" s="144"/>
      <c r="E58" s="144"/>
      <c r="F58" s="159"/>
      <c r="G58" s="159"/>
      <c r="H58" s="156"/>
      <c r="I58" s="148"/>
      <c r="J58" s="157" t="str">
        <f t="shared" si="2"/>
        <v/>
      </c>
      <c r="K58" s="7"/>
      <c r="BZ58" s="26"/>
      <c r="CA58" s="26">
        <f t="shared" si="1"/>
        <v>53</v>
      </c>
    </row>
    <row r="59" spans="1:79" s="8" customFormat="1" ht="18" customHeight="1" x14ac:dyDescent="0.25">
      <c r="A59" s="160"/>
      <c r="B59" s="161"/>
      <c r="C59" s="162" t="s">
        <v>1</v>
      </c>
      <c r="D59" s="163">
        <f>SUM(D$6:D58)</f>
        <v>80</v>
      </c>
      <c r="E59" s="163">
        <f>SUM(E$6:E58)</f>
        <v>42</v>
      </c>
      <c r="F59" s="163">
        <f>SUM(F$6:F58)</f>
        <v>122</v>
      </c>
      <c r="G59" s="163">
        <f>SUM(G$6:G58)</f>
        <v>290</v>
      </c>
      <c r="H59" s="163">
        <f>SUM(H$6:H58)</f>
        <v>9</v>
      </c>
      <c r="I59" s="163">
        <f>SUM(I$6:I58)</f>
        <v>412</v>
      </c>
      <c r="J59" s="164">
        <f t="shared" si="2"/>
        <v>0.29611650485436891</v>
      </c>
      <c r="N59" s="18"/>
      <c r="O59" s="18"/>
      <c r="P59" s="18"/>
      <c r="Q59" s="18"/>
      <c r="R59" s="18"/>
      <c r="S59" s="18"/>
      <c r="T59" s="18"/>
      <c r="U59" s="18"/>
      <c r="V59" s="18"/>
      <c r="BZ59" s="20"/>
      <c r="CA59" s="20"/>
    </row>
    <row r="60" spans="1:79" ht="18" customHeight="1" x14ac:dyDescent="0.25">
      <c r="J60" s="53"/>
      <c r="N60" s="18"/>
      <c r="O60" s="18"/>
      <c r="P60" s="18"/>
      <c r="Q60" s="18"/>
      <c r="R60" s="18"/>
      <c r="S60" s="18"/>
      <c r="T60" s="18"/>
      <c r="U60" s="18"/>
      <c r="V60" s="18"/>
    </row>
    <row r="61" spans="1:79" ht="18" customHeight="1" x14ac:dyDescent="0.25"/>
    <row r="62" spans="1:79" s="9" customFormat="1" ht="18" customHeight="1" x14ac:dyDescent="0.25">
      <c r="A62" s="55"/>
      <c r="B62" s="62"/>
      <c r="C62" s="55"/>
      <c r="D62" s="58"/>
      <c r="E62" s="58"/>
      <c r="F62" s="58"/>
      <c r="G62" s="58"/>
      <c r="H62" s="58"/>
      <c r="I62" s="59"/>
      <c r="J62" s="56"/>
      <c r="BZ62" s="21"/>
      <c r="CA62" s="21"/>
    </row>
    <row r="63" spans="1:79" s="9" customFormat="1" ht="18" customHeight="1" x14ac:dyDescent="0.25">
      <c r="A63" s="55"/>
      <c r="B63" s="62"/>
      <c r="C63" s="55"/>
      <c r="D63" s="58"/>
      <c r="E63" s="58"/>
      <c r="F63" s="58"/>
      <c r="G63" s="58"/>
      <c r="H63" s="58"/>
      <c r="I63" s="59"/>
      <c r="J63" s="56"/>
      <c r="BZ63" s="21"/>
      <c r="CA63" s="21"/>
    </row>
    <row r="64" spans="1:79" s="9" customFormat="1" ht="18" customHeight="1" x14ac:dyDescent="0.25">
      <c r="A64" s="55"/>
      <c r="B64" s="62"/>
      <c r="C64" s="55"/>
      <c r="D64" s="58"/>
      <c r="E64" s="58"/>
      <c r="F64" s="58"/>
      <c r="G64" s="58"/>
      <c r="H64" s="58"/>
      <c r="I64" s="59"/>
      <c r="J64" s="56"/>
      <c r="BZ64" s="21"/>
      <c r="CA64" s="21"/>
    </row>
    <row r="65" spans="1:79" s="9" customFormat="1" ht="18" customHeight="1" x14ac:dyDescent="0.25">
      <c r="A65" s="55"/>
      <c r="B65" s="62"/>
      <c r="C65" s="55"/>
      <c r="D65" s="58"/>
      <c r="E65" s="58"/>
      <c r="F65" s="58"/>
      <c r="G65" s="58"/>
      <c r="H65" s="58"/>
      <c r="I65" s="59"/>
      <c r="J65" s="56"/>
      <c r="BZ65" s="21"/>
      <c r="CA65" s="21"/>
    </row>
    <row r="66" spans="1:79" ht="18" customHeight="1" x14ac:dyDescent="0.25"/>
    <row r="67" spans="1:79" ht="18" customHeight="1" x14ac:dyDescent="0.25"/>
    <row r="68" spans="1:79" ht="18" customHeight="1" x14ac:dyDescent="0.25"/>
    <row r="69" spans="1:79" ht="18" customHeight="1" x14ac:dyDescent="0.25"/>
    <row r="70" spans="1:79" ht="18" customHeight="1" x14ac:dyDescent="0.25"/>
    <row r="71" spans="1:79" ht="18" customHeight="1" x14ac:dyDescent="0.25"/>
    <row r="72" spans="1:79" ht="18" customHeight="1" x14ac:dyDescent="0.25"/>
    <row r="73" spans="1:79" ht="18" customHeight="1" x14ac:dyDescent="0.25"/>
    <row r="74" spans="1:79" ht="18" customHeight="1" x14ac:dyDescent="0.25"/>
    <row r="75" spans="1:79" ht="18" customHeight="1" x14ac:dyDescent="0.25"/>
    <row r="76" spans="1:79" ht="18" customHeight="1" x14ac:dyDescent="0.25"/>
    <row r="77" spans="1:79" ht="18" customHeight="1" x14ac:dyDescent="0.25"/>
    <row r="78" spans="1:79" ht="18" customHeight="1" x14ac:dyDescent="0.25"/>
    <row r="79" spans="1:79" ht="18" customHeight="1" x14ac:dyDescent="0.25"/>
    <row r="80" spans="1:79" ht="18" customHeight="1" x14ac:dyDescent="0.25"/>
  </sheetData>
  <mergeCells count="15">
    <mergeCell ref="A2:J2"/>
    <mergeCell ref="A3:J3"/>
    <mergeCell ref="D4:F4"/>
    <mergeCell ref="G4:G5"/>
    <mergeCell ref="A4:A5"/>
    <mergeCell ref="B4:B5"/>
    <mergeCell ref="C4:C5"/>
    <mergeCell ref="I4:I5"/>
    <mergeCell ref="J4:J5"/>
    <mergeCell ref="H4:H5"/>
    <mergeCell ref="L3:M3"/>
    <mergeCell ref="L4:M4"/>
    <mergeCell ref="N3:O3"/>
    <mergeCell ref="N4:O4"/>
    <mergeCell ref="L2:Q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CC80"/>
  <sheetViews>
    <sheetView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2" customWidth="1"/>
    <col min="2" max="2" width="8.140625" style="61" customWidth="1"/>
    <col min="3" max="3" width="8.140625" style="52" customWidth="1"/>
    <col min="4" max="12" width="13" style="57" customWidth="1"/>
    <col min="13" max="13" width="6.7109375" style="18" customWidth="1"/>
    <col min="14" max="17" width="11.42578125" style="18"/>
    <col min="18" max="19" width="11.28515625" style="18" customWidth="1"/>
    <col min="20" max="79" width="11.42578125" style="18"/>
    <col min="80" max="81" width="11.42578125" style="51" customWidth="1"/>
    <col min="82" max="261" width="11.42578125" style="18"/>
    <col min="262" max="262" width="1.7109375" style="18" customWidth="1"/>
    <col min="263" max="263" width="9.140625" style="18" customWidth="1"/>
    <col min="264" max="264" width="9.42578125" style="18" customWidth="1"/>
    <col min="265" max="265" width="12.42578125" style="18" customWidth="1"/>
    <col min="266" max="266" width="13.140625" style="18" customWidth="1"/>
    <col min="267" max="267" width="9.42578125" style="18" customWidth="1"/>
    <col min="268" max="268" width="12.140625" style="18" customWidth="1"/>
    <col min="269" max="270" width="9.42578125" style="18" customWidth="1"/>
    <col min="271" max="271" width="13.140625" style="18" customWidth="1"/>
    <col min="272" max="272" width="13.140625" style="18" bestFit="1" customWidth="1"/>
    <col min="273" max="273" width="9.42578125" style="18" customWidth="1"/>
    <col min="274" max="274" width="11.42578125" style="18" bestFit="1" customWidth="1"/>
    <col min="275" max="277" width="9.42578125" style="18" customWidth="1"/>
    <col min="278" max="278" width="10.42578125" style="18" customWidth="1"/>
    <col min="279" max="280" width="9.42578125" style="18" customWidth="1"/>
    <col min="281" max="281" width="12.7109375" style="18" customWidth="1"/>
    <col min="282" max="282" width="11" style="18" customWidth="1"/>
    <col min="283" max="283" width="13.42578125" style="18" customWidth="1"/>
    <col min="284" max="285" width="13.7109375" style="18" customWidth="1"/>
    <col min="286" max="287" width="15" style="18" customWidth="1"/>
    <col min="288" max="294" width="13.7109375" style="18" customWidth="1"/>
    <col min="295" max="302" width="15" style="18" customWidth="1"/>
    <col min="303" max="517" width="11.42578125" style="18"/>
    <col min="518" max="518" width="1.7109375" style="18" customWidth="1"/>
    <col min="519" max="519" width="9.140625" style="18" customWidth="1"/>
    <col min="520" max="520" width="9.42578125" style="18" customWidth="1"/>
    <col min="521" max="521" width="12.42578125" style="18" customWidth="1"/>
    <col min="522" max="522" width="13.140625" style="18" customWidth="1"/>
    <col min="523" max="523" width="9.42578125" style="18" customWidth="1"/>
    <col min="524" max="524" width="12.140625" style="18" customWidth="1"/>
    <col min="525" max="526" width="9.42578125" style="18" customWidth="1"/>
    <col min="527" max="527" width="13.140625" style="18" customWidth="1"/>
    <col min="528" max="528" width="13.140625" style="18" bestFit="1" customWidth="1"/>
    <col min="529" max="529" width="9.42578125" style="18" customWidth="1"/>
    <col min="530" max="530" width="11.42578125" style="18" bestFit="1" customWidth="1"/>
    <col min="531" max="533" width="9.42578125" style="18" customWidth="1"/>
    <col min="534" max="534" width="10.42578125" style="18" customWidth="1"/>
    <col min="535" max="536" width="9.42578125" style="18" customWidth="1"/>
    <col min="537" max="537" width="12.7109375" style="18" customWidth="1"/>
    <col min="538" max="538" width="11" style="18" customWidth="1"/>
    <col min="539" max="539" width="13.42578125" style="18" customWidth="1"/>
    <col min="540" max="541" width="13.7109375" style="18" customWidth="1"/>
    <col min="542" max="543" width="15" style="18" customWidth="1"/>
    <col min="544" max="550" width="13.7109375" style="18" customWidth="1"/>
    <col min="551" max="558" width="15" style="18" customWidth="1"/>
    <col min="559" max="773" width="11.42578125" style="18"/>
    <col min="774" max="774" width="1.7109375" style="18" customWidth="1"/>
    <col min="775" max="775" width="9.140625" style="18" customWidth="1"/>
    <col min="776" max="776" width="9.42578125" style="18" customWidth="1"/>
    <col min="777" max="777" width="12.42578125" style="18" customWidth="1"/>
    <col min="778" max="778" width="13.140625" style="18" customWidth="1"/>
    <col min="779" max="779" width="9.42578125" style="18" customWidth="1"/>
    <col min="780" max="780" width="12.140625" style="18" customWidth="1"/>
    <col min="781" max="782" width="9.42578125" style="18" customWidth="1"/>
    <col min="783" max="783" width="13.140625" style="18" customWidth="1"/>
    <col min="784" max="784" width="13.140625" style="18" bestFit="1" customWidth="1"/>
    <col min="785" max="785" width="9.42578125" style="18" customWidth="1"/>
    <col min="786" max="786" width="11.42578125" style="18" bestFit="1" customWidth="1"/>
    <col min="787" max="789" width="9.42578125" style="18" customWidth="1"/>
    <col min="790" max="790" width="10.42578125" style="18" customWidth="1"/>
    <col min="791" max="792" width="9.42578125" style="18" customWidth="1"/>
    <col min="793" max="793" width="12.7109375" style="18" customWidth="1"/>
    <col min="794" max="794" width="11" style="18" customWidth="1"/>
    <col min="795" max="795" width="13.42578125" style="18" customWidth="1"/>
    <col min="796" max="797" width="13.7109375" style="18" customWidth="1"/>
    <col min="798" max="799" width="15" style="18" customWidth="1"/>
    <col min="800" max="806" width="13.7109375" style="18" customWidth="1"/>
    <col min="807" max="814" width="15" style="18" customWidth="1"/>
    <col min="815" max="1029" width="11.42578125" style="18"/>
    <col min="1030" max="1030" width="1.7109375" style="18" customWidth="1"/>
    <col min="1031" max="1031" width="9.140625" style="18" customWidth="1"/>
    <col min="1032" max="1032" width="9.42578125" style="18" customWidth="1"/>
    <col min="1033" max="1033" width="12.42578125" style="18" customWidth="1"/>
    <col min="1034" max="1034" width="13.140625" style="18" customWidth="1"/>
    <col min="1035" max="1035" width="9.42578125" style="18" customWidth="1"/>
    <col min="1036" max="1036" width="12.140625" style="18" customWidth="1"/>
    <col min="1037" max="1038" width="9.42578125" style="18" customWidth="1"/>
    <col min="1039" max="1039" width="13.140625" style="18" customWidth="1"/>
    <col min="1040" max="1040" width="13.140625" style="18" bestFit="1" customWidth="1"/>
    <col min="1041" max="1041" width="9.42578125" style="18" customWidth="1"/>
    <col min="1042" max="1042" width="11.42578125" style="18" bestFit="1" customWidth="1"/>
    <col min="1043" max="1045" width="9.42578125" style="18" customWidth="1"/>
    <col min="1046" max="1046" width="10.42578125" style="18" customWidth="1"/>
    <col min="1047" max="1048" width="9.42578125" style="18" customWidth="1"/>
    <col min="1049" max="1049" width="12.7109375" style="18" customWidth="1"/>
    <col min="1050" max="1050" width="11" style="18" customWidth="1"/>
    <col min="1051" max="1051" width="13.42578125" style="18" customWidth="1"/>
    <col min="1052" max="1053" width="13.7109375" style="18" customWidth="1"/>
    <col min="1054" max="1055" width="15" style="18" customWidth="1"/>
    <col min="1056" max="1062" width="13.7109375" style="18" customWidth="1"/>
    <col min="1063" max="1070" width="15" style="18" customWidth="1"/>
    <col min="1071" max="1285" width="11.42578125" style="18"/>
    <col min="1286" max="1286" width="1.7109375" style="18" customWidth="1"/>
    <col min="1287" max="1287" width="9.140625" style="18" customWidth="1"/>
    <col min="1288" max="1288" width="9.42578125" style="18" customWidth="1"/>
    <col min="1289" max="1289" width="12.42578125" style="18" customWidth="1"/>
    <col min="1290" max="1290" width="13.140625" style="18" customWidth="1"/>
    <col min="1291" max="1291" width="9.42578125" style="18" customWidth="1"/>
    <col min="1292" max="1292" width="12.140625" style="18" customWidth="1"/>
    <col min="1293" max="1294" width="9.42578125" style="18" customWidth="1"/>
    <col min="1295" max="1295" width="13.140625" style="18" customWidth="1"/>
    <col min="1296" max="1296" width="13.140625" style="18" bestFit="1" customWidth="1"/>
    <col min="1297" max="1297" width="9.42578125" style="18" customWidth="1"/>
    <col min="1298" max="1298" width="11.42578125" style="18" bestFit="1" customWidth="1"/>
    <col min="1299" max="1301" width="9.42578125" style="18" customWidth="1"/>
    <col min="1302" max="1302" width="10.42578125" style="18" customWidth="1"/>
    <col min="1303" max="1304" width="9.42578125" style="18" customWidth="1"/>
    <col min="1305" max="1305" width="12.7109375" style="18" customWidth="1"/>
    <col min="1306" max="1306" width="11" style="18" customWidth="1"/>
    <col min="1307" max="1307" width="13.42578125" style="18" customWidth="1"/>
    <col min="1308" max="1309" width="13.7109375" style="18" customWidth="1"/>
    <col min="1310" max="1311" width="15" style="18" customWidth="1"/>
    <col min="1312" max="1318" width="13.7109375" style="18" customWidth="1"/>
    <col min="1319" max="1326" width="15" style="18" customWidth="1"/>
    <col min="1327" max="1541" width="11.42578125" style="18"/>
    <col min="1542" max="1542" width="1.7109375" style="18" customWidth="1"/>
    <col min="1543" max="1543" width="9.140625" style="18" customWidth="1"/>
    <col min="1544" max="1544" width="9.42578125" style="18" customWidth="1"/>
    <col min="1545" max="1545" width="12.42578125" style="18" customWidth="1"/>
    <col min="1546" max="1546" width="13.140625" style="18" customWidth="1"/>
    <col min="1547" max="1547" width="9.42578125" style="18" customWidth="1"/>
    <col min="1548" max="1548" width="12.140625" style="18" customWidth="1"/>
    <col min="1549" max="1550" width="9.42578125" style="18" customWidth="1"/>
    <col min="1551" max="1551" width="13.140625" style="18" customWidth="1"/>
    <col min="1552" max="1552" width="13.140625" style="18" bestFit="1" customWidth="1"/>
    <col min="1553" max="1553" width="9.42578125" style="18" customWidth="1"/>
    <col min="1554" max="1554" width="11.42578125" style="18" bestFit="1" customWidth="1"/>
    <col min="1555" max="1557" width="9.42578125" style="18" customWidth="1"/>
    <col min="1558" max="1558" width="10.42578125" style="18" customWidth="1"/>
    <col min="1559" max="1560" width="9.42578125" style="18" customWidth="1"/>
    <col min="1561" max="1561" width="12.7109375" style="18" customWidth="1"/>
    <col min="1562" max="1562" width="11" style="18" customWidth="1"/>
    <col min="1563" max="1563" width="13.42578125" style="18" customWidth="1"/>
    <col min="1564" max="1565" width="13.7109375" style="18" customWidth="1"/>
    <col min="1566" max="1567" width="15" style="18" customWidth="1"/>
    <col min="1568" max="1574" width="13.7109375" style="18" customWidth="1"/>
    <col min="1575" max="1582" width="15" style="18" customWidth="1"/>
    <col min="1583" max="1797" width="11.42578125" style="18"/>
    <col min="1798" max="1798" width="1.7109375" style="18" customWidth="1"/>
    <col min="1799" max="1799" width="9.140625" style="18" customWidth="1"/>
    <col min="1800" max="1800" width="9.42578125" style="18" customWidth="1"/>
    <col min="1801" max="1801" width="12.42578125" style="18" customWidth="1"/>
    <col min="1802" max="1802" width="13.140625" style="18" customWidth="1"/>
    <col min="1803" max="1803" width="9.42578125" style="18" customWidth="1"/>
    <col min="1804" max="1804" width="12.140625" style="18" customWidth="1"/>
    <col min="1805" max="1806" width="9.42578125" style="18" customWidth="1"/>
    <col min="1807" max="1807" width="13.140625" style="18" customWidth="1"/>
    <col min="1808" max="1808" width="13.140625" style="18" bestFit="1" customWidth="1"/>
    <col min="1809" max="1809" width="9.42578125" style="18" customWidth="1"/>
    <col min="1810" max="1810" width="11.42578125" style="18" bestFit="1" customWidth="1"/>
    <col min="1811" max="1813" width="9.42578125" style="18" customWidth="1"/>
    <col min="1814" max="1814" width="10.42578125" style="18" customWidth="1"/>
    <col min="1815" max="1816" width="9.42578125" style="18" customWidth="1"/>
    <col min="1817" max="1817" width="12.7109375" style="18" customWidth="1"/>
    <col min="1818" max="1818" width="11" style="18" customWidth="1"/>
    <col min="1819" max="1819" width="13.42578125" style="18" customWidth="1"/>
    <col min="1820" max="1821" width="13.7109375" style="18" customWidth="1"/>
    <col min="1822" max="1823" width="15" style="18" customWidth="1"/>
    <col min="1824" max="1830" width="13.7109375" style="18" customWidth="1"/>
    <col min="1831" max="1838" width="15" style="18" customWidth="1"/>
    <col min="1839" max="2053" width="11.42578125" style="18"/>
    <col min="2054" max="2054" width="1.7109375" style="18" customWidth="1"/>
    <col min="2055" max="2055" width="9.140625" style="18" customWidth="1"/>
    <col min="2056" max="2056" width="9.42578125" style="18" customWidth="1"/>
    <col min="2057" max="2057" width="12.42578125" style="18" customWidth="1"/>
    <col min="2058" max="2058" width="13.140625" style="18" customWidth="1"/>
    <col min="2059" max="2059" width="9.42578125" style="18" customWidth="1"/>
    <col min="2060" max="2060" width="12.140625" style="18" customWidth="1"/>
    <col min="2061" max="2062" width="9.42578125" style="18" customWidth="1"/>
    <col min="2063" max="2063" width="13.140625" style="18" customWidth="1"/>
    <col min="2064" max="2064" width="13.140625" style="18" bestFit="1" customWidth="1"/>
    <col min="2065" max="2065" width="9.42578125" style="18" customWidth="1"/>
    <col min="2066" max="2066" width="11.42578125" style="18" bestFit="1" customWidth="1"/>
    <col min="2067" max="2069" width="9.42578125" style="18" customWidth="1"/>
    <col min="2070" max="2070" width="10.42578125" style="18" customWidth="1"/>
    <col min="2071" max="2072" width="9.42578125" style="18" customWidth="1"/>
    <col min="2073" max="2073" width="12.7109375" style="18" customWidth="1"/>
    <col min="2074" max="2074" width="11" style="18" customWidth="1"/>
    <col min="2075" max="2075" width="13.42578125" style="18" customWidth="1"/>
    <col min="2076" max="2077" width="13.7109375" style="18" customWidth="1"/>
    <col min="2078" max="2079" width="15" style="18" customWidth="1"/>
    <col min="2080" max="2086" width="13.7109375" style="18" customWidth="1"/>
    <col min="2087" max="2094" width="15" style="18" customWidth="1"/>
    <col min="2095" max="2309" width="11.42578125" style="18"/>
    <col min="2310" max="2310" width="1.7109375" style="18" customWidth="1"/>
    <col min="2311" max="2311" width="9.140625" style="18" customWidth="1"/>
    <col min="2312" max="2312" width="9.42578125" style="18" customWidth="1"/>
    <col min="2313" max="2313" width="12.42578125" style="18" customWidth="1"/>
    <col min="2314" max="2314" width="13.140625" style="18" customWidth="1"/>
    <col min="2315" max="2315" width="9.42578125" style="18" customWidth="1"/>
    <col min="2316" max="2316" width="12.140625" style="18" customWidth="1"/>
    <col min="2317" max="2318" width="9.42578125" style="18" customWidth="1"/>
    <col min="2319" max="2319" width="13.140625" style="18" customWidth="1"/>
    <col min="2320" max="2320" width="13.140625" style="18" bestFit="1" customWidth="1"/>
    <col min="2321" max="2321" width="9.42578125" style="18" customWidth="1"/>
    <col min="2322" max="2322" width="11.42578125" style="18" bestFit="1" customWidth="1"/>
    <col min="2323" max="2325" width="9.42578125" style="18" customWidth="1"/>
    <col min="2326" max="2326" width="10.42578125" style="18" customWidth="1"/>
    <col min="2327" max="2328" width="9.42578125" style="18" customWidth="1"/>
    <col min="2329" max="2329" width="12.7109375" style="18" customWidth="1"/>
    <col min="2330" max="2330" width="11" style="18" customWidth="1"/>
    <col min="2331" max="2331" width="13.42578125" style="18" customWidth="1"/>
    <col min="2332" max="2333" width="13.7109375" style="18" customWidth="1"/>
    <col min="2334" max="2335" width="15" style="18" customWidth="1"/>
    <col min="2336" max="2342" width="13.7109375" style="18" customWidth="1"/>
    <col min="2343" max="2350" width="15" style="18" customWidth="1"/>
    <col min="2351" max="2565" width="11.42578125" style="18"/>
    <col min="2566" max="2566" width="1.7109375" style="18" customWidth="1"/>
    <col min="2567" max="2567" width="9.140625" style="18" customWidth="1"/>
    <col min="2568" max="2568" width="9.42578125" style="18" customWidth="1"/>
    <col min="2569" max="2569" width="12.42578125" style="18" customWidth="1"/>
    <col min="2570" max="2570" width="13.140625" style="18" customWidth="1"/>
    <col min="2571" max="2571" width="9.42578125" style="18" customWidth="1"/>
    <col min="2572" max="2572" width="12.140625" style="18" customWidth="1"/>
    <col min="2573" max="2574" width="9.42578125" style="18" customWidth="1"/>
    <col min="2575" max="2575" width="13.140625" style="18" customWidth="1"/>
    <col min="2576" max="2576" width="13.140625" style="18" bestFit="1" customWidth="1"/>
    <col min="2577" max="2577" width="9.42578125" style="18" customWidth="1"/>
    <col min="2578" max="2578" width="11.42578125" style="18" bestFit="1" customWidth="1"/>
    <col min="2579" max="2581" width="9.42578125" style="18" customWidth="1"/>
    <col min="2582" max="2582" width="10.42578125" style="18" customWidth="1"/>
    <col min="2583" max="2584" width="9.42578125" style="18" customWidth="1"/>
    <col min="2585" max="2585" width="12.7109375" style="18" customWidth="1"/>
    <col min="2586" max="2586" width="11" style="18" customWidth="1"/>
    <col min="2587" max="2587" width="13.42578125" style="18" customWidth="1"/>
    <col min="2588" max="2589" width="13.7109375" style="18" customWidth="1"/>
    <col min="2590" max="2591" width="15" style="18" customWidth="1"/>
    <col min="2592" max="2598" width="13.7109375" style="18" customWidth="1"/>
    <col min="2599" max="2606" width="15" style="18" customWidth="1"/>
    <col min="2607" max="2821" width="11.42578125" style="18"/>
    <col min="2822" max="2822" width="1.7109375" style="18" customWidth="1"/>
    <col min="2823" max="2823" width="9.140625" style="18" customWidth="1"/>
    <col min="2824" max="2824" width="9.42578125" style="18" customWidth="1"/>
    <col min="2825" max="2825" width="12.42578125" style="18" customWidth="1"/>
    <col min="2826" max="2826" width="13.140625" style="18" customWidth="1"/>
    <col min="2827" max="2827" width="9.42578125" style="18" customWidth="1"/>
    <col min="2828" max="2828" width="12.140625" style="18" customWidth="1"/>
    <col min="2829" max="2830" width="9.42578125" style="18" customWidth="1"/>
    <col min="2831" max="2831" width="13.140625" style="18" customWidth="1"/>
    <col min="2832" max="2832" width="13.140625" style="18" bestFit="1" customWidth="1"/>
    <col min="2833" max="2833" width="9.42578125" style="18" customWidth="1"/>
    <col min="2834" max="2834" width="11.42578125" style="18" bestFit="1" customWidth="1"/>
    <col min="2835" max="2837" width="9.42578125" style="18" customWidth="1"/>
    <col min="2838" max="2838" width="10.42578125" style="18" customWidth="1"/>
    <col min="2839" max="2840" width="9.42578125" style="18" customWidth="1"/>
    <col min="2841" max="2841" width="12.7109375" style="18" customWidth="1"/>
    <col min="2842" max="2842" width="11" style="18" customWidth="1"/>
    <col min="2843" max="2843" width="13.42578125" style="18" customWidth="1"/>
    <col min="2844" max="2845" width="13.7109375" style="18" customWidth="1"/>
    <col min="2846" max="2847" width="15" style="18" customWidth="1"/>
    <col min="2848" max="2854" width="13.7109375" style="18" customWidth="1"/>
    <col min="2855" max="2862" width="15" style="18" customWidth="1"/>
    <col min="2863" max="3077" width="11.42578125" style="18"/>
    <col min="3078" max="3078" width="1.7109375" style="18" customWidth="1"/>
    <col min="3079" max="3079" width="9.140625" style="18" customWidth="1"/>
    <col min="3080" max="3080" width="9.42578125" style="18" customWidth="1"/>
    <col min="3081" max="3081" width="12.42578125" style="18" customWidth="1"/>
    <col min="3082" max="3082" width="13.140625" style="18" customWidth="1"/>
    <col min="3083" max="3083" width="9.42578125" style="18" customWidth="1"/>
    <col min="3084" max="3084" width="12.140625" style="18" customWidth="1"/>
    <col min="3085" max="3086" width="9.42578125" style="18" customWidth="1"/>
    <col min="3087" max="3087" width="13.140625" style="18" customWidth="1"/>
    <col min="3088" max="3088" width="13.140625" style="18" bestFit="1" customWidth="1"/>
    <col min="3089" max="3089" width="9.42578125" style="18" customWidth="1"/>
    <col min="3090" max="3090" width="11.42578125" style="18" bestFit="1" customWidth="1"/>
    <col min="3091" max="3093" width="9.42578125" style="18" customWidth="1"/>
    <col min="3094" max="3094" width="10.42578125" style="18" customWidth="1"/>
    <col min="3095" max="3096" width="9.42578125" style="18" customWidth="1"/>
    <col min="3097" max="3097" width="12.7109375" style="18" customWidth="1"/>
    <col min="3098" max="3098" width="11" style="18" customWidth="1"/>
    <col min="3099" max="3099" width="13.42578125" style="18" customWidth="1"/>
    <col min="3100" max="3101" width="13.7109375" style="18" customWidth="1"/>
    <col min="3102" max="3103" width="15" style="18" customWidth="1"/>
    <col min="3104" max="3110" width="13.7109375" style="18" customWidth="1"/>
    <col min="3111" max="3118" width="15" style="18" customWidth="1"/>
    <col min="3119" max="3333" width="11.42578125" style="18"/>
    <col min="3334" max="3334" width="1.7109375" style="18" customWidth="1"/>
    <col min="3335" max="3335" width="9.140625" style="18" customWidth="1"/>
    <col min="3336" max="3336" width="9.42578125" style="18" customWidth="1"/>
    <col min="3337" max="3337" width="12.42578125" style="18" customWidth="1"/>
    <col min="3338" max="3338" width="13.140625" style="18" customWidth="1"/>
    <col min="3339" max="3339" width="9.42578125" style="18" customWidth="1"/>
    <col min="3340" max="3340" width="12.140625" style="18" customWidth="1"/>
    <col min="3341" max="3342" width="9.42578125" style="18" customWidth="1"/>
    <col min="3343" max="3343" width="13.140625" style="18" customWidth="1"/>
    <col min="3344" max="3344" width="13.140625" style="18" bestFit="1" customWidth="1"/>
    <col min="3345" max="3345" width="9.42578125" style="18" customWidth="1"/>
    <col min="3346" max="3346" width="11.42578125" style="18" bestFit="1" customWidth="1"/>
    <col min="3347" max="3349" width="9.42578125" style="18" customWidth="1"/>
    <col min="3350" max="3350" width="10.42578125" style="18" customWidth="1"/>
    <col min="3351" max="3352" width="9.42578125" style="18" customWidth="1"/>
    <col min="3353" max="3353" width="12.7109375" style="18" customWidth="1"/>
    <col min="3354" max="3354" width="11" style="18" customWidth="1"/>
    <col min="3355" max="3355" width="13.42578125" style="18" customWidth="1"/>
    <col min="3356" max="3357" width="13.7109375" style="18" customWidth="1"/>
    <col min="3358" max="3359" width="15" style="18" customWidth="1"/>
    <col min="3360" max="3366" width="13.7109375" style="18" customWidth="1"/>
    <col min="3367" max="3374" width="15" style="18" customWidth="1"/>
    <col min="3375" max="3589" width="11.42578125" style="18"/>
    <col min="3590" max="3590" width="1.7109375" style="18" customWidth="1"/>
    <col min="3591" max="3591" width="9.140625" style="18" customWidth="1"/>
    <col min="3592" max="3592" width="9.42578125" style="18" customWidth="1"/>
    <col min="3593" max="3593" width="12.42578125" style="18" customWidth="1"/>
    <col min="3594" max="3594" width="13.140625" style="18" customWidth="1"/>
    <col min="3595" max="3595" width="9.42578125" style="18" customWidth="1"/>
    <col min="3596" max="3596" width="12.140625" style="18" customWidth="1"/>
    <col min="3597" max="3598" width="9.42578125" style="18" customWidth="1"/>
    <col min="3599" max="3599" width="13.140625" style="18" customWidth="1"/>
    <col min="3600" max="3600" width="13.140625" style="18" bestFit="1" customWidth="1"/>
    <col min="3601" max="3601" width="9.42578125" style="18" customWidth="1"/>
    <col min="3602" max="3602" width="11.42578125" style="18" bestFit="1" customWidth="1"/>
    <col min="3603" max="3605" width="9.42578125" style="18" customWidth="1"/>
    <col min="3606" max="3606" width="10.42578125" style="18" customWidth="1"/>
    <col min="3607" max="3608" width="9.42578125" style="18" customWidth="1"/>
    <col min="3609" max="3609" width="12.7109375" style="18" customWidth="1"/>
    <col min="3610" max="3610" width="11" style="18" customWidth="1"/>
    <col min="3611" max="3611" width="13.42578125" style="18" customWidth="1"/>
    <col min="3612" max="3613" width="13.7109375" style="18" customWidth="1"/>
    <col min="3614" max="3615" width="15" style="18" customWidth="1"/>
    <col min="3616" max="3622" width="13.7109375" style="18" customWidth="1"/>
    <col min="3623" max="3630" width="15" style="18" customWidth="1"/>
    <col min="3631" max="3845" width="11.42578125" style="18"/>
    <col min="3846" max="3846" width="1.7109375" style="18" customWidth="1"/>
    <col min="3847" max="3847" width="9.140625" style="18" customWidth="1"/>
    <col min="3848" max="3848" width="9.42578125" style="18" customWidth="1"/>
    <col min="3849" max="3849" width="12.42578125" style="18" customWidth="1"/>
    <col min="3850" max="3850" width="13.140625" style="18" customWidth="1"/>
    <col min="3851" max="3851" width="9.42578125" style="18" customWidth="1"/>
    <col min="3852" max="3852" width="12.140625" style="18" customWidth="1"/>
    <col min="3853" max="3854" width="9.42578125" style="18" customWidth="1"/>
    <col min="3855" max="3855" width="13.140625" style="18" customWidth="1"/>
    <col min="3856" max="3856" width="13.140625" style="18" bestFit="1" customWidth="1"/>
    <col min="3857" max="3857" width="9.42578125" style="18" customWidth="1"/>
    <col min="3858" max="3858" width="11.42578125" style="18" bestFit="1" customWidth="1"/>
    <col min="3859" max="3861" width="9.42578125" style="18" customWidth="1"/>
    <col min="3862" max="3862" width="10.42578125" style="18" customWidth="1"/>
    <col min="3863" max="3864" width="9.42578125" style="18" customWidth="1"/>
    <col min="3865" max="3865" width="12.7109375" style="18" customWidth="1"/>
    <col min="3866" max="3866" width="11" style="18" customWidth="1"/>
    <col min="3867" max="3867" width="13.42578125" style="18" customWidth="1"/>
    <col min="3868" max="3869" width="13.7109375" style="18" customWidth="1"/>
    <col min="3870" max="3871" width="15" style="18" customWidth="1"/>
    <col min="3872" max="3878" width="13.7109375" style="18" customWidth="1"/>
    <col min="3879" max="3886" width="15" style="18" customWidth="1"/>
    <col min="3887" max="4101" width="11.42578125" style="18"/>
    <col min="4102" max="4102" width="1.7109375" style="18" customWidth="1"/>
    <col min="4103" max="4103" width="9.140625" style="18" customWidth="1"/>
    <col min="4104" max="4104" width="9.42578125" style="18" customWidth="1"/>
    <col min="4105" max="4105" width="12.42578125" style="18" customWidth="1"/>
    <col min="4106" max="4106" width="13.140625" style="18" customWidth="1"/>
    <col min="4107" max="4107" width="9.42578125" style="18" customWidth="1"/>
    <col min="4108" max="4108" width="12.140625" style="18" customWidth="1"/>
    <col min="4109" max="4110" width="9.42578125" style="18" customWidth="1"/>
    <col min="4111" max="4111" width="13.140625" style="18" customWidth="1"/>
    <col min="4112" max="4112" width="13.140625" style="18" bestFit="1" customWidth="1"/>
    <col min="4113" max="4113" width="9.42578125" style="18" customWidth="1"/>
    <col min="4114" max="4114" width="11.42578125" style="18" bestFit="1" customWidth="1"/>
    <col min="4115" max="4117" width="9.42578125" style="18" customWidth="1"/>
    <col min="4118" max="4118" width="10.42578125" style="18" customWidth="1"/>
    <col min="4119" max="4120" width="9.42578125" style="18" customWidth="1"/>
    <col min="4121" max="4121" width="12.7109375" style="18" customWidth="1"/>
    <col min="4122" max="4122" width="11" style="18" customWidth="1"/>
    <col min="4123" max="4123" width="13.42578125" style="18" customWidth="1"/>
    <col min="4124" max="4125" width="13.7109375" style="18" customWidth="1"/>
    <col min="4126" max="4127" width="15" style="18" customWidth="1"/>
    <col min="4128" max="4134" width="13.7109375" style="18" customWidth="1"/>
    <col min="4135" max="4142" width="15" style="18" customWidth="1"/>
    <col min="4143" max="4357" width="11.42578125" style="18"/>
    <col min="4358" max="4358" width="1.7109375" style="18" customWidth="1"/>
    <col min="4359" max="4359" width="9.140625" style="18" customWidth="1"/>
    <col min="4360" max="4360" width="9.42578125" style="18" customWidth="1"/>
    <col min="4361" max="4361" width="12.42578125" style="18" customWidth="1"/>
    <col min="4362" max="4362" width="13.140625" style="18" customWidth="1"/>
    <col min="4363" max="4363" width="9.42578125" style="18" customWidth="1"/>
    <col min="4364" max="4364" width="12.140625" style="18" customWidth="1"/>
    <col min="4365" max="4366" width="9.42578125" style="18" customWidth="1"/>
    <col min="4367" max="4367" width="13.140625" style="18" customWidth="1"/>
    <col min="4368" max="4368" width="13.140625" style="18" bestFit="1" customWidth="1"/>
    <col min="4369" max="4369" width="9.42578125" style="18" customWidth="1"/>
    <col min="4370" max="4370" width="11.42578125" style="18" bestFit="1" customWidth="1"/>
    <col min="4371" max="4373" width="9.42578125" style="18" customWidth="1"/>
    <col min="4374" max="4374" width="10.42578125" style="18" customWidth="1"/>
    <col min="4375" max="4376" width="9.42578125" style="18" customWidth="1"/>
    <col min="4377" max="4377" width="12.7109375" style="18" customWidth="1"/>
    <col min="4378" max="4378" width="11" style="18" customWidth="1"/>
    <col min="4379" max="4379" width="13.42578125" style="18" customWidth="1"/>
    <col min="4380" max="4381" width="13.7109375" style="18" customWidth="1"/>
    <col min="4382" max="4383" width="15" style="18" customWidth="1"/>
    <col min="4384" max="4390" width="13.7109375" style="18" customWidth="1"/>
    <col min="4391" max="4398" width="15" style="18" customWidth="1"/>
    <col min="4399" max="4613" width="11.42578125" style="18"/>
    <col min="4614" max="4614" width="1.7109375" style="18" customWidth="1"/>
    <col min="4615" max="4615" width="9.140625" style="18" customWidth="1"/>
    <col min="4616" max="4616" width="9.42578125" style="18" customWidth="1"/>
    <col min="4617" max="4617" width="12.42578125" style="18" customWidth="1"/>
    <col min="4618" max="4618" width="13.140625" style="18" customWidth="1"/>
    <col min="4619" max="4619" width="9.42578125" style="18" customWidth="1"/>
    <col min="4620" max="4620" width="12.140625" style="18" customWidth="1"/>
    <col min="4621" max="4622" width="9.42578125" style="18" customWidth="1"/>
    <col min="4623" max="4623" width="13.140625" style="18" customWidth="1"/>
    <col min="4624" max="4624" width="13.140625" style="18" bestFit="1" customWidth="1"/>
    <col min="4625" max="4625" width="9.42578125" style="18" customWidth="1"/>
    <col min="4626" max="4626" width="11.42578125" style="18" bestFit="1" customWidth="1"/>
    <col min="4627" max="4629" width="9.42578125" style="18" customWidth="1"/>
    <col min="4630" max="4630" width="10.42578125" style="18" customWidth="1"/>
    <col min="4631" max="4632" width="9.42578125" style="18" customWidth="1"/>
    <col min="4633" max="4633" width="12.7109375" style="18" customWidth="1"/>
    <col min="4634" max="4634" width="11" style="18" customWidth="1"/>
    <col min="4635" max="4635" width="13.42578125" style="18" customWidth="1"/>
    <col min="4636" max="4637" width="13.7109375" style="18" customWidth="1"/>
    <col min="4638" max="4639" width="15" style="18" customWidth="1"/>
    <col min="4640" max="4646" width="13.7109375" style="18" customWidth="1"/>
    <col min="4647" max="4654" width="15" style="18" customWidth="1"/>
    <col min="4655" max="4869" width="11.42578125" style="18"/>
    <col min="4870" max="4870" width="1.7109375" style="18" customWidth="1"/>
    <col min="4871" max="4871" width="9.140625" style="18" customWidth="1"/>
    <col min="4872" max="4872" width="9.42578125" style="18" customWidth="1"/>
    <col min="4873" max="4873" width="12.42578125" style="18" customWidth="1"/>
    <col min="4874" max="4874" width="13.140625" style="18" customWidth="1"/>
    <col min="4875" max="4875" width="9.42578125" style="18" customWidth="1"/>
    <col min="4876" max="4876" width="12.140625" style="18" customWidth="1"/>
    <col min="4877" max="4878" width="9.42578125" style="18" customWidth="1"/>
    <col min="4879" max="4879" width="13.140625" style="18" customWidth="1"/>
    <col min="4880" max="4880" width="13.140625" style="18" bestFit="1" customWidth="1"/>
    <col min="4881" max="4881" width="9.42578125" style="18" customWidth="1"/>
    <col min="4882" max="4882" width="11.42578125" style="18" bestFit="1" customWidth="1"/>
    <col min="4883" max="4885" width="9.42578125" style="18" customWidth="1"/>
    <col min="4886" max="4886" width="10.42578125" style="18" customWidth="1"/>
    <col min="4887" max="4888" width="9.42578125" style="18" customWidth="1"/>
    <col min="4889" max="4889" width="12.7109375" style="18" customWidth="1"/>
    <col min="4890" max="4890" width="11" style="18" customWidth="1"/>
    <col min="4891" max="4891" width="13.42578125" style="18" customWidth="1"/>
    <col min="4892" max="4893" width="13.7109375" style="18" customWidth="1"/>
    <col min="4894" max="4895" width="15" style="18" customWidth="1"/>
    <col min="4896" max="4902" width="13.7109375" style="18" customWidth="1"/>
    <col min="4903" max="4910" width="15" style="18" customWidth="1"/>
    <col min="4911" max="5125" width="11.42578125" style="18"/>
    <col min="5126" max="5126" width="1.7109375" style="18" customWidth="1"/>
    <col min="5127" max="5127" width="9.140625" style="18" customWidth="1"/>
    <col min="5128" max="5128" width="9.42578125" style="18" customWidth="1"/>
    <col min="5129" max="5129" width="12.42578125" style="18" customWidth="1"/>
    <col min="5130" max="5130" width="13.140625" style="18" customWidth="1"/>
    <col min="5131" max="5131" width="9.42578125" style="18" customWidth="1"/>
    <col min="5132" max="5132" width="12.140625" style="18" customWidth="1"/>
    <col min="5133" max="5134" width="9.42578125" style="18" customWidth="1"/>
    <col min="5135" max="5135" width="13.140625" style="18" customWidth="1"/>
    <col min="5136" max="5136" width="13.140625" style="18" bestFit="1" customWidth="1"/>
    <col min="5137" max="5137" width="9.42578125" style="18" customWidth="1"/>
    <col min="5138" max="5138" width="11.42578125" style="18" bestFit="1" customWidth="1"/>
    <col min="5139" max="5141" width="9.42578125" style="18" customWidth="1"/>
    <col min="5142" max="5142" width="10.42578125" style="18" customWidth="1"/>
    <col min="5143" max="5144" width="9.42578125" style="18" customWidth="1"/>
    <col min="5145" max="5145" width="12.7109375" style="18" customWidth="1"/>
    <col min="5146" max="5146" width="11" style="18" customWidth="1"/>
    <col min="5147" max="5147" width="13.42578125" style="18" customWidth="1"/>
    <col min="5148" max="5149" width="13.7109375" style="18" customWidth="1"/>
    <col min="5150" max="5151" width="15" style="18" customWidth="1"/>
    <col min="5152" max="5158" width="13.7109375" style="18" customWidth="1"/>
    <col min="5159" max="5166" width="15" style="18" customWidth="1"/>
    <col min="5167" max="5381" width="11.42578125" style="18"/>
    <col min="5382" max="5382" width="1.7109375" style="18" customWidth="1"/>
    <col min="5383" max="5383" width="9.140625" style="18" customWidth="1"/>
    <col min="5384" max="5384" width="9.42578125" style="18" customWidth="1"/>
    <col min="5385" max="5385" width="12.42578125" style="18" customWidth="1"/>
    <col min="5386" max="5386" width="13.140625" style="18" customWidth="1"/>
    <col min="5387" max="5387" width="9.42578125" style="18" customWidth="1"/>
    <col min="5388" max="5388" width="12.140625" style="18" customWidth="1"/>
    <col min="5389" max="5390" width="9.42578125" style="18" customWidth="1"/>
    <col min="5391" max="5391" width="13.140625" style="18" customWidth="1"/>
    <col min="5392" max="5392" width="13.140625" style="18" bestFit="1" customWidth="1"/>
    <col min="5393" max="5393" width="9.42578125" style="18" customWidth="1"/>
    <col min="5394" max="5394" width="11.42578125" style="18" bestFit="1" customWidth="1"/>
    <col min="5395" max="5397" width="9.42578125" style="18" customWidth="1"/>
    <col min="5398" max="5398" width="10.42578125" style="18" customWidth="1"/>
    <col min="5399" max="5400" width="9.42578125" style="18" customWidth="1"/>
    <col min="5401" max="5401" width="12.7109375" style="18" customWidth="1"/>
    <col min="5402" max="5402" width="11" style="18" customWidth="1"/>
    <col min="5403" max="5403" width="13.42578125" style="18" customWidth="1"/>
    <col min="5404" max="5405" width="13.7109375" style="18" customWidth="1"/>
    <col min="5406" max="5407" width="15" style="18" customWidth="1"/>
    <col min="5408" max="5414" width="13.7109375" style="18" customWidth="1"/>
    <col min="5415" max="5422" width="15" style="18" customWidth="1"/>
    <col min="5423" max="5637" width="11.42578125" style="18"/>
    <col min="5638" max="5638" width="1.7109375" style="18" customWidth="1"/>
    <col min="5639" max="5639" width="9.140625" style="18" customWidth="1"/>
    <col min="5640" max="5640" width="9.42578125" style="18" customWidth="1"/>
    <col min="5641" max="5641" width="12.42578125" style="18" customWidth="1"/>
    <col min="5642" max="5642" width="13.140625" style="18" customWidth="1"/>
    <col min="5643" max="5643" width="9.42578125" style="18" customWidth="1"/>
    <col min="5644" max="5644" width="12.140625" style="18" customWidth="1"/>
    <col min="5645" max="5646" width="9.42578125" style="18" customWidth="1"/>
    <col min="5647" max="5647" width="13.140625" style="18" customWidth="1"/>
    <col min="5648" max="5648" width="13.140625" style="18" bestFit="1" customWidth="1"/>
    <col min="5649" max="5649" width="9.42578125" style="18" customWidth="1"/>
    <col min="5650" max="5650" width="11.42578125" style="18" bestFit="1" customWidth="1"/>
    <col min="5651" max="5653" width="9.42578125" style="18" customWidth="1"/>
    <col min="5654" max="5654" width="10.42578125" style="18" customWidth="1"/>
    <col min="5655" max="5656" width="9.42578125" style="18" customWidth="1"/>
    <col min="5657" max="5657" width="12.7109375" style="18" customWidth="1"/>
    <col min="5658" max="5658" width="11" style="18" customWidth="1"/>
    <col min="5659" max="5659" width="13.42578125" style="18" customWidth="1"/>
    <col min="5660" max="5661" width="13.7109375" style="18" customWidth="1"/>
    <col min="5662" max="5663" width="15" style="18" customWidth="1"/>
    <col min="5664" max="5670" width="13.7109375" style="18" customWidth="1"/>
    <col min="5671" max="5678" width="15" style="18" customWidth="1"/>
    <col min="5679" max="5893" width="11.42578125" style="18"/>
    <col min="5894" max="5894" width="1.7109375" style="18" customWidth="1"/>
    <col min="5895" max="5895" width="9.140625" style="18" customWidth="1"/>
    <col min="5896" max="5896" width="9.42578125" style="18" customWidth="1"/>
    <col min="5897" max="5897" width="12.42578125" style="18" customWidth="1"/>
    <col min="5898" max="5898" width="13.140625" style="18" customWidth="1"/>
    <col min="5899" max="5899" width="9.42578125" style="18" customWidth="1"/>
    <col min="5900" max="5900" width="12.140625" style="18" customWidth="1"/>
    <col min="5901" max="5902" width="9.42578125" style="18" customWidth="1"/>
    <col min="5903" max="5903" width="13.140625" style="18" customWidth="1"/>
    <col min="5904" max="5904" width="13.140625" style="18" bestFit="1" customWidth="1"/>
    <col min="5905" max="5905" width="9.42578125" style="18" customWidth="1"/>
    <col min="5906" max="5906" width="11.42578125" style="18" bestFit="1" customWidth="1"/>
    <col min="5907" max="5909" width="9.42578125" style="18" customWidth="1"/>
    <col min="5910" max="5910" width="10.42578125" style="18" customWidth="1"/>
    <col min="5911" max="5912" width="9.42578125" style="18" customWidth="1"/>
    <col min="5913" max="5913" width="12.7109375" style="18" customWidth="1"/>
    <col min="5914" max="5914" width="11" style="18" customWidth="1"/>
    <col min="5915" max="5915" width="13.42578125" style="18" customWidth="1"/>
    <col min="5916" max="5917" width="13.7109375" style="18" customWidth="1"/>
    <col min="5918" max="5919" width="15" style="18" customWidth="1"/>
    <col min="5920" max="5926" width="13.7109375" style="18" customWidth="1"/>
    <col min="5927" max="5934" width="15" style="18" customWidth="1"/>
    <col min="5935" max="6149" width="11.42578125" style="18"/>
    <col min="6150" max="6150" width="1.7109375" style="18" customWidth="1"/>
    <col min="6151" max="6151" width="9.140625" style="18" customWidth="1"/>
    <col min="6152" max="6152" width="9.42578125" style="18" customWidth="1"/>
    <col min="6153" max="6153" width="12.42578125" style="18" customWidth="1"/>
    <col min="6154" max="6154" width="13.140625" style="18" customWidth="1"/>
    <col min="6155" max="6155" width="9.42578125" style="18" customWidth="1"/>
    <col min="6156" max="6156" width="12.140625" style="18" customWidth="1"/>
    <col min="6157" max="6158" width="9.42578125" style="18" customWidth="1"/>
    <col min="6159" max="6159" width="13.140625" style="18" customWidth="1"/>
    <col min="6160" max="6160" width="13.140625" style="18" bestFit="1" customWidth="1"/>
    <col min="6161" max="6161" width="9.42578125" style="18" customWidth="1"/>
    <col min="6162" max="6162" width="11.42578125" style="18" bestFit="1" customWidth="1"/>
    <col min="6163" max="6165" width="9.42578125" style="18" customWidth="1"/>
    <col min="6166" max="6166" width="10.42578125" style="18" customWidth="1"/>
    <col min="6167" max="6168" width="9.42578125" style="18" customWidth="1"/>
    <col min="6169" max="6169" width="12.7109375" style="18" customWidth="1"/>
    <col min="6170" max="6170" width="11" style="18" customWidth="1"/>
    <col min="6171" max="6171" width="13.42578125" style="18" customWidth="1"/>
    <col min="6172" max="6173" width="13.7109375" style="18" customWidth="1"/>
    <col min="6174" max="6175" width="15" style="18" customWidth="1"/>
    <col min="6176" max="6182" width="13.7109375" style="18" customWidth="1"/>
    <col min="6183" max="6190" width="15" style="18" customWidth="1"/>
    <col min="6191" max="6405" width="11.42578125" style="18"/>
    <col min="6406" max="6406" width="1.7109375" style="18" customWidth="1"/>
    <col min="6407" max="6407" width="9.140625" style="18" customWidth="1"/>
    <col min="6408" max="6408" width="9.42578125" style="18" customWidth="1"/>
    <col min="6409" max="6409" width="12.42578125" style="18" customWidth="1"/>
    <col min="6410" max="6410" width="13.140625" style="18" customWidth="1"/>
    <col min="6411" max="6411" width="9.42578125" style="18" customWidth="1"/>
    <col min="6412" max="6412" width="12.140625" style="18" customWidth="1"/>
    <col min="6413" max="6414" width="9.42578125" style="18" customWidth="1"/>
    <col min="6415" max="6415" width="13.140625" style="18" customWidth="1"/>
    <col min="6416" max="6416" width="13.140625" style="18" bestFit="1" customWidth="1"/>
    <col min="6417" max="6417" width="9.42578125" style="18" customWidth="1"/>
    <col min="6418" max="6418" width="11.42578125" style="18" bestFit="1" customWidth="1"/>
    <col min="6419" max="6421" width="9.42578125" style="18" customWidth="1"/>
    <col min="6422" max="6422" width="10.42578125" style="18" customWidth="1"/>
    <col min="6423" max="6424" width="9.42578125" style="18" customWidth="1"/>
    <col min="6425" max="6425" width="12.7109375" style="18" customWidth="1"/>
    <col min="6426" max="6426" width="11" style="18" customWidth="1"/>
    <col min="6427" max="6427" width="13.42578125" style="18" customWidth="1"/>
    <col min="6428" max="6429" width="13.7109375" style="18" customWidth="1"/>
    <col min="6430" max="6431" width="15" style="18" customWidth="1"/>
    <col min="6432" max="6438" width="13.7109375" style="18" customWidth="1"/>
    <col min="6439" max="6446" width="15" style="18" customWidth="1"/>
    <col min="6447" max="6661" width="11.42578125" style="18"/>
    <col min="6662" max="6662" width="1.7109375" style="18" customWidth="1"/>
    <col min="6663" max="6663" width="9.140625" style="18" customWidth="1"/>
    <col min="6664" max="6664" width="9.42578125" style="18" customWidth="1"/>
    <col min="6665" max="6665" width="12.42578125" style="18" customWidth="1"/>
    <col min="6666" max="6666" width="13.140625" style="18" customWidth="1"/>
    <col min="6667" max="6667" width="9.42578125" style="18" customWidth="1"/>
    <col min="6668" max="6668" width="12.140625" style="18" customWidth="1"/>
    <col min="6669" max="6670" width="9.42578125" style="18" customWidth="1"/>
    <col min="6671" max="6671" width="13.140625" style="18" customWidth="1"/>
    <col min="6672" max="6672" width="13.140625" style="18" bestFit="1" customWidth="1"/>
    <col min="6673" max="6673" width="9.42578125" style="18" customWidth="1"/>
    <col min="6674" max="6674" width="11.42578125" style="18" bestFit="1" customWidth="1"/>
    <col min="6675" max="6677" width="9.42578125" style="18" customWidth="1"/>
    <col min="6678" max="6678" width="10.42578125" style="18" customWidth="1"/>
    <col min="6679" max="6680" width="9.42578125" style="18" customWidth="1"/>
    <col min="6681" max="6681" width="12.7109375" style="18" customWidth="1"/>
    <col min="6682" max="6682" width="11" style="18" customWidth="1"/>
    <col min="6683" max="6683" width="13.42578125" style="18" customWidth="1"/>
    <col min="6684" max="6685" width="13.7109375" style="18" customWidth="1"/>
    <col min="6686" max="6687" width="15" style="18" customWidth="1"/>
    <col min="6688" max="6694" width="13.7109375" style="18" customWidth="1"/>
    <col min="6695" max="6702" width="15" style="18" customWidth="1"/>
    <col min="6703" max="6917" width="11.42578125" style="18"/>
    <col min="6918" max="6918" width="1.7109375" style="18" customWidth="1"/>
    <col min="6919" max="6919" width="9.140625" style="18" customWidth="1"/>
    <col min="6920" max="6920" width="9.42578125" style="18" customWidth="1"/>
    <col min="6921" max="6921" width="12.42578125" style="18" customWidth="1"/>
    <col min="6922" max="6922" width="13.140625" style="18" customWidth="1"/>
    <col min="6923" max="6923" width="9.42578125" style="18" customWidth="1"/>
    <col min="6924" max="6924" width="12.140625" style="18" customWidth="1"/>
    <col min="6925" max="6926" width="9.42578125" style="18" customWidth="1"/>
    <col min="6927" max="6927" width="13.140625" style="18" customWidth="1"/>
    <col min="6928" max="6928" width="13.140625" style="18" bestFit="1" customWidth="1"/>
    <col min="6929" max="6929" width="9.42578125" style="18" customWidth="1"/>
    <col min="6930" max="6930" width="11.42578125" style="18" bestFit="1" customWidth="1"/>
    <col min="6931" max="6933" width="9.42578125" style="18" customWidth="1"/>
    <col min="6934" max="6934" width="10.42578125" style="18" customWidth="1"/>
    <col min="6935" max="6936" width="9.42578125" style="18" customWidth="1"/>
    <col min="6937" max="6937" width="12.7109375" style="18" customWidth="1"/>
    <col min="6938" max="6938" width="11" style="18" customWidth="1"/>
    <col min="6939" max="6939" width="13.42578125" style="18" customWidth="1"/>
    <col min="6940" max="6941" width="13.7109375" style="18" customWidth="1"/>
    <col min="6942" max="6943" width="15" style="18" customWidth="1"/>
    <col min="6944" max="6950" width="13.7109375" style="18" customWidth="1"/>
    <col min="6951" max="6958" width="15" style="18" customWidth="1"/>
    <col min="6959" max="7173" width="11.42578125" style="18"/>
    <col min="7174" max="7174" width="1.7109375" style="18" customWidth="1"/>
    <col min="7175" max="7175" width="9.140625" style="18" customWidth="1"/>
    <col min="7176" max="7176" width="9.42578125" style="18" customWidth="1"/>
    <col min="7177" max="7177" width="12.42578125" style="18" customWidth="1"/>
    <col min="7178" max="7178" width="13.140625" style="18" customWidth="1"/>
    <col min="7179" max="7179" width="9.42578125" style="18" customWidth="1"/>
    <col min="7180" max="7180" width="12.140625" style="18" customWidth="1"/>
    <col min="7181" max="7182" width="9.42578125" style="18" customWidth="1"/>
    <col min="7183" max="7183" width="13.140625" style="18" customWidth="1"/>
    <col min="7184" max="7184" width="13.140625" style="18" bestFit="1" customWidth="1"/>
    <col min="7185" max="7185" width="9.42578125" style="18" customWidth="1"/>
    <col min="7186" max="7186" width="11.42578125" style="18" bestFit="1" customWidth="1"/>
    <col min="7187" max="7189" width="9.42578125" style="18" customWidth="1"/>
    <col min="7190" max="7190" width="10.42578125" style="18" customWidth="1"/>
    <col min="7191" max="7192" width="9.42578125" style="18" customWidth="1"/>
    <col min="7193" max="7193" width="12.7109375" style="18" customWidth="1"/>
    <col min="7194" max="7194" width="11" style="18" customWidth="1"/>
    <col min="7195" max="7195" width="13.42578125" style="18" customWidth="1"/>
    <col min="7196" max="7197" width="13.7109375" style="18" customWidth="1"/>
    <col min="7198" max="7199" width="15" style="18" customWidth="1"/>
    <col min="7200" max="7206" width="13.7109375" style="18" customWidth="1"/>
    <col min="7207" max="7214" width="15" style="18" customWidth="1"/>
    <col min="7215" max="7429" width="11.42578125" style="18"/>
    <col min="7430" max="7430" width="1.7109375" style="18" customWidth="1"/>
    <col min="7431" max="7431" width="9.140625" style="18" customWidth="1"/>
    <col min="7432" max="7432" width="9.42578125" style="18" customWidth="1"/>
    <col min="7433" max="7433" width="12.42578125" style="18" customWidth="1"/>
    <col min="7434" max="7434" width="13.140625" style="18" customWidth="1"/>
    <col min="7435" max="7435" width="9.42578125" style="18" customWidth="1"/>
    <col min="7436" max="7436" width="12.140625" style="18" customWidth="1"/>
    <col min="7437" max="7438" width="9.42578125" style="18" customWidth="1"/>
    <col min="7439" max="7439" width="13.140625" style="18" customWidth="1"/>
    <col min="7440" max="7440" width="13.140625" style="18" bestFit="1" customWidth="1"/>
    <col min="7441" max="7441" width="9.42578125" style="18" customWidth="1"/>
    <col min="7442" max="7442" width="11.42578125" style="18" bestFit="1" customWidth="1"/>
    <col min="7443" max="7445" width="9.42578125" style="18" customWidth="1"/>
    <col min="7446" max="7446" width="10.42578125" style="18" customWidth="1"/>
    <col min="7447" max="7448" width="9.42578125" style="18" customWidth="1"/>
    <col min="7449" max="7449" width="12.7109375" style="18" customWidth="1"/>
    <col min="7450" max="7450" width="11" style="18" customWidth="1"/>
    <col min="7451" max="7451" width="13.42578125" style="18" customWidth="1"/>
    <col min="7452" max="7453" width="13.7109375" style="18" customWidth="1"/>
    <col min="7454" max="7455" width="15" style="18" customWidth="1"/>
    <col min="7456" max="7462" width="13.7109375" style="18" customWidth="1"/>
    <col min="7463" max="7470" width="15" style="18" customWidth="1"/>
    <col min="7471" max="7685" width="11.42578125" style="18"/>
    <col min="7686" max="7686" width="1.7109375" style="18" customWidth="1"/>
    <col min="7687" max="7687" width="9.140625" style="18" customWidth="1"/>
    <col min="7688" max="7688" width="9.42578125" style="18" customWidth="1"/>
    <col min="7689" max="7689" width="12.42578125" style="18" customWidth="1"/>
    <col min="7690" max="7690" width="13.140625" style="18" customWidth="1"/>
    <col min="7691" max="7691" width="9.42578125" style="18" customWidth="1"/>
    <col min="7692" max="7692" width="12.140625" style="18" customWidth="1"/>
    <col min="7693" max="7694" width="9.42578125" style="18" customWidth="1"/>
    <col min="7695" max="7695" width="13.140625" style="18" customWidth="1"/>
    <col min="7696" max="7696" width="13.140625" style="18" bestFit="1" customWidth="1"/>
    <col min="7697" max="7697" width="9.42578125" style="18" customWidth="1"/>
    <col min="7698" max="7698" width="11.42578125" style="18" bestFit="1" customWidth="1"/>
    <col min="7699" max="7701" width="9.42578125" style="18" customWidth="1"/>
    <col min="7702" max="7702" width="10.42578125" style="18" customWidth="1"/>
    <col min="7703" max="7704" width="9.42578125" style="18" customWidth="1"/>
    <col min="7705" max="7705" width="12.7109375" style="18" customWidth="1"/>
    <col min="7706" max="7706" width="11" style="18" customWidth="1"/>
    <col min="7707" max="7707" width="13.42578125" style="18" customWidth="1"/>
    <col min="7708" max="7709" width="13.7109375" style="18" customWidth="1"/>
    <col min="7710" max="7711" width="15" style="18" customWidth="1"/>
    <col min="7712" max="7718" width="13.7109375" style="18" customWidth="1"/>
    <col min="7719" max="7726" width="15" style="18" customWidth="1"/>
    <col min="7727" max="7941" width="11.42578125" style="18"/>
    <col min="7942" max="7942" width="1.7109375" style="18" customWidth="1"/>
    <col min="7943" max="7943" width="9.140625" style="18" customWidth="1"/>
    <col min="7944" max="7944" width="9.42578125" style="18" customWidth="1"/>
    <col min="7945" max="7945" width="12.42578125" style="18" customWidth="1"/>
    <col min="7946" max="7946" width="13.140625" style="18" customWidth="1"/>
    <col min="7947" max="7947" width="9.42578125" style="18" customWidth="1"/>
    <col min="7948" max="7948" width="12.140625" style="18" customWidth="1"/>
    <col min="7949" max="7950" width="9.42578125" style="18" customWidth="1"/>
    <col min="7951" max="7951" width="13.140625" style="18" customWidth="1"/>
    <col min="7952" max="7952" width="13.140625" style="18" bestFit="1" customWidth="1"/>
    <col min="7953" max="7953" width="9.42578125" style="18" customWidth="1"/>
    <col min="7954" max="7954" width="11.42578125" style="18" bestFit="1" customWidth="1"/>
    <col min="7955" max="7957" width="9.42578125" style="18" customWidth="1"/>
    <col min="7958" max="7958" width="10.42578125" style="18" customWidth="1"/>
    <col min="7959" max="7960" width="9.42578125" style="18" customWidth="1"/>
    <col min="7961" max="7961" width="12.7109375" style="18" customWidth="1"/>
    <col min="7962" max="7962" width="11" style="18" customWidth="1"/>
    <col min="7963" max="7963" width="13.42578125" style="18" customWidth="1"/>
    <col min="7964" max="7965" width="13.7109375" style="18" customWidth="1"/>
    <col min="7966" max="7967" width="15" style="18" customWidth="1"/>
    <col min="7968" max="7974" width="13.7109375" style="18" customWidth="1"/>
    <col min="7975" max="7982" width="15" style="18" customWidth="1"/>
    <col min="7983" max="8197" width="11.42578125" style="18"/>
    <col min="8198" max="8198" width="1.7109375" style="18" customWidth="1"/>
    <col min="8199" max="8199" width="9.140625" style="18" customWidth="1"/>
    <col min="8200" max="8200" width="9.42578125" style="18" customWidth="1"/>
    <col min="8201" max="8201" width="12.42578125" style="18" customWidth="1"/>
    <col min="8202" max="8202" width="13.140625" style="18" customWidth="1"/>
    <col min="8203" max="8203" width="9.42578125" style="18" customWidth="1"/>
    <col min="8204" max="8204" width="12.140625" style="18" customWidth="1"/>
    <col min="8205" max="8206" width="9.42578125" style="18" customWidth="1"/>
    <col min="8207" max="8207" width="13.140625" style="18" customWidth="1"/>
    <col min="8208" max="8208" width="13.140625" style="18" bestFit="1" customWidth="1"/>
    <col min="8209" max="8209" width="9.42578125" style="18" customWidth="1"/>
    <col min="8210" max="8210" width="11.42578125" style="18" bestFit="1" customWidth="1"/>
    <col min="8211" max="8213" width="9.42578125" style="18" customWidth="1"/>
    <col min="8214" max="8214" width="10.42578125" style="18" customWidth="1"/>
    <col min="8215" max="8216" width="9.42578125" style="18" customWidth="1"/>
    <col min="8217" max="8217" width="12.7109375" style="18" customWidth="1"/>
    <col min="8218" max="8218" width="11" style="18" customWidth="1"/>
    <col min="8219" max="8219" width="13.42578125" style="18" customWidth="1"/>
    <col min="8220" max="8221" width="13.7109375" style="18" customWidth="1"/>
    <col min="8222" max="8223" width="15" style="18" customWidth="1"/>
    <col min="8224" max="8230" width="13.7109375" style="18" customWidth="1"/>
    <col min="8231" max="8238" width="15" style="18" customWidth="1"/>
    <col min="8239" max="8453" width="11.42578125" style="18"/>
    <col min="8454" max="8454" width="1.7109375" style="18" customWidth="1"/>
    <col min="8455" max="8455" width="9.140625" style="18" customWidth="1"/>
    <col min="8456" max="8456" width="9.42578125" style="18" customWidth="1"/>
    <col min="8457" max="8457" width="12.42578125" style="18" customWidth="1"/>
    <col min="8458" max="8458" width="13.140625" style="18" customWidth="1"/>
    <col min="8459" max="8459" width="9.42578125" style="18" customWidth="1"/>
    <col min="8460" max="8460" width="12.140625" style="18" customWidth="1"/>
    <col min="8461" max="8462" width="9.42578125" style="18" customWidth="1"/>
    <col min="8463" max="8463" width="13.140625" style="18" customWidth="1"/>
    <col min="8464" max="8464" width="13.140625" style="18" bestFit="1" customWidth="1"/>
    <col min="8465" max="8465" width="9.42578125" style="18" customWidth="1"/>
    <col min="8466" max="8466" width="11.42578125" style="18" bestFit="1" customWidth="1"/>
    <col min="8467" max="8469" width="9.42578125" style="18" customWidth="1"/>
    <col min="8470" max="8470" width="10.42578125" style="18" customWidth="1"/>
    <col min="8471" max="8472" width="9.42578125" style="18" customWidth="1"/>
    <col min="8473" max="8473" width="12.7109375" style="18" customWidth="1"/>
    <col min="8474" max="8474" width="11" style="18" customWidth="1"/>
    <col min="8475" max="8475" width="13.42578125" style="18" customWidth="1"/>
    <col min="8476" max="8477" width="13.7109375" style="18" customWidth="1"/>
    <col min="8478" max="8479" width="15" style="18" customWidth="1"/>
    <col min="8480" max="8486" width="13.7109375" style="18" customWidth="1"/>
    <col min="8487" max="8494" width="15" style="18" customWidth="1"/>
    <col min="8495" max="8709" width="11.42578125" style="18"/>
    <col min="8710" max="8710" width="1.7109375" style="18" customWidth="1"/>
    <col min="8711" max="8711" width="9.140625" style="18" customWidth="1"/>
    <col min="8712" max="8712" width="9.42578125" style="18" customWidth="1"/>
    <col min="8713" max="8713" width="12.42578125" style="18" customWidth="1"/>
    <col min="8714" max="8714" width="13.140625" style="18" customWidth="1"/>
    <col min="8715" max="8715" width="9.42578125" style="18" customWidth="1"/>
    <col min="8716" max="8716" width="12.140625" style="18" customWidth="1"/>
    <col min="8717" max="8718" width="9.42578125" style="18" customWidth="1"/>
    <col min="8719" max="8719" width="13.140625" style="18" customWidth="1"/>
    <col min="8720" max="8720" width="13.140625" style="18" bestFit="1" customWidth="1"/>
    <col min="8721" max="8721" width="9.42578125" style="18" customWidth="1"/>
    <col min="8722" max="8722" width="11.42578125" style="18" bestFit="1" customWidth="1"/>
    <col min="8723" max="8725" width="9.42578125" style="18" customWidth="1"/>
    <col min="8726" max="8726" width="10.42578125" style="18" customWidth="1"/>
    <col min="8727" max="8728" width="9.42578125" style="18" customWidth="1"/>
    <col min="8729" max="8729" width="12.7109375" style="18" customWidth="1"/>
    <col min="8730" max="8730" width="11" style="18" customWidth="1"/>
    <col min="8731" max="8731" width="13.42578125" style="18" customWidth="1"/>
    <col min="8732" max="8733" width="13.7109375" style="18" customWidth="1"/>
    <col min="8734" max="8735" width="15" style="18" customWidth="1"/>
    <col min="8736" max="8742" width="13.7109375" style="18" customWidth="1"/>
    <col min="8743" max="8750" width="15" style="18" customWidth="1"/>
    <col min="8751" max="8965" width="11.42578125" style="18"/>
    <col min="8966" max="8966" width="1.7109375" style="18" customWidth="1"/>
    <col min="8967" max="8967" width="9.140625" style="18" customWidth="1"/>
    <col min="8968" max="8968" width="9.42578125" style="18" customWidth="1"/>
    <col min="8969" max="8969" width="12.42578125" style="18" customWidth="1"/>
    <col min="8970" max="8970" width="13.140625" style="18" customWidth="1"/>
    <col min="8971" max="8971" width="9.42578125" style="18" customWidth="1"/>
    <col min="8972" max="8972" width="12.140625" style="18" customWidth="1"/>
    <col min="8973" max="8974" width="9.42578125" style="18" customWidth="1"/>
    <col min="8975" max="8975" width="13.140625" style="18" customWidth="1"/>
    <col min="8976" max="8976" width="13.140625" style="18" bestFit="1" customWidth="1"/>
    <col min="8977" max="8977" width="9.42578125" style="18" customWidth="1"/>
    <col min="8978" max="8978" width="11.42578125" style="18" bestFit="1" customWidth="1"/>
    <col min="8979" max="8981" width="9.42578125" style="18" customWidth="1"/>
    <col min="8982" max="8982" width="10.42578125" style="18" customWidth="1"/>
    <col min="8983" max="8984" width="9.42578125" style="18" customWidth="1"/>
    <col min="8985" max="8985" width="12.7109375" style="18" customWidth="1"/>
    <col min="8986" max="8986" width="11" style="18" customWidth="1"/>
    <col min="8987" max="8987" width="13.42578125" style="18" customWidth="1"/>
    <col min="8988" max="8989" width="13.7109375" style="18" customWidth="1"/>
    <col min="8990" max="8991" width="15" style="18" customWidth="1"/>
    <col min="8992" max="8998" width="13.7109375" style="18" customWidth="1"/>
    <col min="8999" max="9006" width="15" style="18" customWidth="1"/>
    <col min="9007" max="9221" width="11.42578125" style="18"/>
    <col min="9222" max="9222" width="1.7109375" style="18" customWidth="1"/>
    <col min="9223" max="9223" width="9.140625" style="18" customWidth="1"/>
    <col min="9224" max="9224" width="9.42578125" style="18" customWidth="1"/>
    <col min="9225" max="9225" width="12.42578125" style="18" customWidth="1"/>
    <col min="9226" max="9226" width="13.140625" style="18" customWidth="1"/>
    <col min="9227" max="9227" width="9.42578125" style="18" customWidth="1"/>
    <col min="9228" max="9228" width="12.140625" style="18" customWidth="1"/>
    <col min="9229" max="9230" width="9.42578125" style="18" customWidth="1"/>
    <col min="9231" max="9231" width="13.140625" style="18" customWidth="1"/>
    <col min="9232" max="9232" width="13.140625" style="18" bestFit="1" customWidth="1"/>
    <col min="9233" max="9233" width="9.42578125" style="18" customWidth="1"/>
    <col min="9234" max="9234" width="11.42578125" style="18" bestFit="1" customWidth="1"/>
    <col min="9235" max="9237" width="9.42578125" style="18" customWidth="1"/>
    <col min="9238" max="9238" width="10.42578125" style="18" customWidth="1"/>
    <col min="9239" max="9240" width="9.42578125" style="18" customWidth="1"/>
    <col min="9241" max="9241" width="12.7109375" style="18" customWidth="1"/>
    <col min="9242" max="9242" width="11" style="18" customWidth="1"/>
    <col min="9243" max="9243" width="13.42578125" style="18" customWidth="1"/>
    <col min="9244" max="9245" width="13.7109375" style="18" customWidth="1"/>
    <col min="9246" max="9247" width="15" style="18" customWidth="1"/>
    <col min="9248" max="9254" width="13.7109375" style="18" customWidth="1"/>
    <col min="9255" max="9262" width="15" style="18" customWidth="1"/>
    <col min="9263" max="9477" width="11.42578125" style="18"/>
    <col min="9478" max="9478" width="1.7109375" style="18" customWidth="1"/>
    <col min="9479" max="9479" width="9.140625" style="18" customWidth="1"/>
    <col min="9480" max="9480" width="9.42578125" style="18" customWidth="1"/>
    <col min="9481" max="9481" width="12.42578125" style="18" customWidth="1"/>
    <col min="9482" max="9482" width="13.140625" style="18" customWidth="1"/>
    <col min="9483" max="9483" width="9.42578125" style="18" customWidth="1"/>
    <col min="9484" max="9484" width="12.140625" style="18" customWidth="1"/>
    <col min="9485" max="9486" width="9.42578125" style="18" customWidth="1"/>
    <col min="9487" max="9487" width="13.140625" style="18" customWidth="1"/>
    <col min="9488" max="9488" width="13.140625" style="18" bestFit="1" customWidth="1"/>
    <col min="9489" max="9489" width="9.42578125" style="18" customWidth="1"/>
    <col min="9490" max="9490" width="11.42578125" style="18" bestFit="1" customWidth="1"/>
    <col min="9491" max="9493" width="9.42578125" style="18" customWidth="1"/>
    <col min="9494" max="9494" width="10.42578125" style="18" customWidth="1"/>
    <col min="9495" max="9496" width="9.42578125" style="18" customWidth="1"/>
    <col min="9497" max="9497" width="12.7109375" style="18" customWidth="1"/>
    <col min="9498" max="9498" width="11" style="18" customWidth="1"/>
    <col min="9499" max="9499" width="13.42578125" style="18" customWidth="1"/>
    <col min="9500" max="9501" width="13.7109375" style="18" customWidth="1"/>
    <col min="9502" max="9503" width="15" style="18" customWidth="1"/>
    <col min="9504" max="9510" width="13.7109375" style="18" customWidth="1"/>
    <col min="9511" max="9518" width="15" style="18" customWidth="1"/>
    <col min="9519" max="9733" width="11.42578125" style="18"/>
    <col min="9734" max="9734" width="1.7109375" style="18" customWidth="1"/>
    <col min="9735" max="9735" width="9.140625" style="18" customWidth="1"/>
    <col min="9736" max="9736" width="9.42578125" style="18" customWidth="1"/>
    <col min="9737" max="9737" width="12.42578125" style="18" customWidth="1"/>
    <col min="9738" max="9738" width="13.140625" style="18" customWidth="1"/>
    <col min="9739" max="9739" width="9.42578125" style="18" customWidth="1"/>
    <col min="9740" max="9740" width="12.140625" style="18" customWidth="1"/>
    <col min="9741" max="9742" width="9.42578125" style="18" customWidth="1"/>
    <col min="9743" max="9743" width="13.140625" style="18" customWidth="1"/>
    <col min="9744" max="9744" width="13.140625" style="18" bestFit="1" customWidth="1"/>
    <col min="9745" max="9745" width="9.42578125" style="18" customWidth="1"/>
    <col min="9746" max="9746" width="11.42578125" style="18" bestFit="1" customWidth="1"/>
    <col min="9747" max="9749" width="9.42578125" style="18" customWidth="1"/>
    <col min="9750" max="9750" width="10.42578125" style="18" customWidth="1"/>
    <col min="9751" max="9752" width="9.42578125" style="18" customWidth="1"/>
    <col min="9753" max="9753" width="12.7109375" style="18" customWidth="1"/>
    <col min="9754" max="9754" width="11" style="18" customWidth="1"/>
    <col min="9755" max="9755" width="13.42578125" style="18" customWidth="1"/>
    <col min="9756" max="9757" width="13.7109375" style="18" customWidth="1"/>
    <col min="9758" max="9759" width="15" style="18" customWidth="1"/>
    <col min="9760" max="9766" width="13.7109375" style="18" customWidth="1"/>
    <col min="9767" max="9774" width="15" style="18" customWidth="1"/>
    <col min="9775" max="9989" width="11.42578125" style="18"/>
    <col min="9990" max="9990" width="1.7109375" style="18" customWidth="1"/>
    <col min="9991" max="9991" width="9.140625" style="18" customWidth="1"/>
    <col min="9992" max="9992" width="9.42578125" style="18" customWidth="1"/>
    <col min="9993" max="9993" width="12.42578125" style="18" customWidth="1"/>
    <col min="9994" max="9994" width="13.140625" style="18" customWidth="1"/>
    <col min="9995" max="9995" width="9.42578125" style="18" customWidth="1"/>
    <col min="9996" max="9996" width="12.140625" style="18" customWidth="1"/>
    <col min="9997" max="9998" width="9.42578125" style="18" customWidth="1"/>
    <col min="9999" max="9999" width="13.140625" style="18" customWidth="1"/>
    <col min="10000" max="10000" width="13.140625" style="18" bestFit="1" customWidth="1"/>
    <col min="10001" max="10001" width="9.42578125" style="18" customWidth="1"/>
    <col min="10002" max="10002" width="11.42578125" style="18" bestFit="1" customWidth="1"/>
    <col min="10003" max="10005" width="9.42578125" style="18" customWidth="1"/>
    <col min="10006" max="10006" width="10.42578125" style="18" customWidth="1"/>
    <col min="10007" max="10008" width="9.42578125" style="18" customWidth="1"/>
    <col min="10009" max="10009" width="12.7109375" style="18" customWidth="1"/>
    <col min="10010" max="10010" width="11" style="18" customWidth="1"/>
    <col min="10011" max="10011" width="13.42578125" style="18" customWidth="1"/>
    <col min="10012" max="10013" width="13.7109375" style="18" customWidth="1"/>
    <col min="10014" max="10015" width="15" style="18" customWidth="1"/>
    <col min="10016" max="10022" width="13.7109375" style="18" customWidth="1"/>
    <col min="10023" max="10030" width="15" style="18" customWidth="1"/>
    <col min="10031" max="10245" width="11.42578125" style="18"/>
    <col min="10246" max="10246" width="1.7109375" style="18" customWidth="1"/>
    <col min="10247" max="10247" width="9.140625" style="18" customWidth="1"/>
    <col min="10248" max="10248" width="9.42578125" style="18" customWidth="1"/>
    <col min="10249" max="10249" width="12.42578125" style="18" customWidth="1"/>
    <col min="10250" max="10250" width="13.140625" style="18" customWidth="1"/>
    <col min="10251" max="10251" width="9.42578125" style="18" customWidth="1"/>
    <col min="10252" max="10252" width="12.140625" style="18" customWidth="1"/>
    <col min="10253" max="10254" width="9.42578125" style="18" customWidth="1"/>
    <col min="10255" max="10255" width="13.140625" style="18" customWidth="1"/>
    <col min="10256" max="10256" width="13.140625" style="18" bestFit="1" customWidth="1"/>
    <col min="10257" max="10257" width="9.42578125" style="18" customWidth="1"/>
    <col min="10258" max="10258" width="11.42578125" style="18" bestFit="1" customWidth="1"/>
    <col min="10259" max="10261" width="9.42578125" style="18" customWidth="1"/>
    <col min="10262" max="10262" width="10.42578125" style="18" customWidth="1"/>
    <col min="10263" max="10264" width="9.42578125" style="18" customWidth="1"/>
    <col min="10265" max="10265" width="12.7109375" style="18" customWidth="1"/>
    <col min="10266" max="10266" width="11" style="18" customWidth="1"/>
    <col min="10267" max="10267" width="13.42578125" style="18" customWidth="1"/>
    <col min="10268" max="10269" width="13.7109375" style="18" customWidth="1"/>
    <col min="10270" max="10271" width="15" style="18" customWidth="1"/>
    <col min="10272" max="10278" width="13.7109375" style="18" customWidth="1"/>
    <col min="10279" max="10286" width="15" style="18" customWidth="1"/>
    <col min="10287" max="10501" width="11.42578125" style="18"/>
    <col min="10502" max="10502" width="1.7109375" style="18" customWidth="1"/>
    <col min="10503" max="10503" width="9.140625" style="18" customWidth="1"/>
    <col min="10504" max="10504" width="9.42578125" style="18" customWidth="1"/>
    <col min="10505" max="10505" width="12.42578125" style="18" customWidth="1"/>
    <col min="10506" max="10506" width="13.140625" style="18" customWidth="1"/>
    <col min="10507" max="10507" width="9.42578125" style="18" customWidth="1"/>
    <col min="10508" max="10508" width="12.140625" style="18" customWidth="1"/>
    <col min="10509" max="10510" width="9.42578125" style="18" customWidth="1"/>
    <col min="10511" max="10511" width="13.140625" style="18" customWidth="1"/>
    <col min="10512" max="10512" width="13.140625" style="18" bestFit="1" customWidth="1"/>
    <col min="10513" max="10513" width="9.42578125" style="18" customWidth="1"/>
    <col min="10514" max="10514" width="11.42578125" style="18" bestFit="1" customWidth="1"/>
    <col min="10515" max="10517" width="9.42578125" style="18" customWidth="1"/>
    <col min="10518" max="10518" width="10.42578125" style="18" customWidth="1"/>
    <col min="10519" max="10520" width="9.42578125" style="18" customWidth="1"/>
    <col min="10521" max="10521" width="12.7109375" style="18" customWidth="1"/>
    <col min="10522" max="10522" width="11" style="18" customWidth="1"/>
    <col min="10523" max="10523" width="13.42578125" style="18" customWidth="1"/>
    <col min="10524" max="10525" width="13.7109375" style="18" customWidth="1"/>
    <col min="10526" max="10527" width="15" style="18" customWidth="1"/>
    <col min="10528" max="10534" width="13.7109375" style="18" customWidth="1"/>
    <col min="10535" max="10542" width="15" style="18" customWidth="1"/>
    <col min="10543" max="10757" width="11.42578125" style="18"/>
    <col min="10758" max="10758" width="1.7109375" style="18" customWidth="1"/>
    <col min="10759" max="10759" width="9.140625" style="18" customWidth="1"/>
    <col min="10760" max="10760" width="9.42578125" style="18" customWidth="1"/>
    <col min="10761" max="10761" width="12.42578125" style="18" customWidth="1"/>
    <col min="10762" max="10762" width="13.140625" style="18" customWidth="1"/>
    <col min="10763" max="10763" width="9.42578125" style="18" customWidth="1"/>
    <col min="10764" max="10764" width="12.140625" style="18" customWidth="1"/>
    <col min="10765" max="10766" width="9.42578125" style="18" customWidth="1"/>
    <col min="10767" max="10767" width="13.140625" style="18" customWidth="1"/>
    <col min="10768" max="10768" width="13.140625" style="18" bestFit="1" customWidth="1"/>
    <col min="10769" max="10769" width="9.42578125" style="18" customWidth="1"/>
    <col min="10770" max="10770" width="11.42578125" style="18" bestFit="1" customWidth="1"/>
    <col min="10771" max="10773" width="9.42578125" style="18" customWidth="1"/>
    <col min="10774" max="10774" width="10.42578125" style="18" customWidth="1"/>
    <col min="10775" max="10776" width="9.42578125" style="18" customWidth="1"/>
    <col min="10777" max="10777" width="12.7109375" style="18" customWidth="1"/>
    <col min="10778" max="10778" width="11" style="18" customWidth="1"/>
    <col min="10779" max="10779" width="13.42578125" style="18" customWidth="1"/>
    <col min="10780" max="10781" width="13.7109375" style="18" customWidth="1"/>
    <col min="10782" max="10783" width="15" style="18" customWidth="1"/>
    <col min="10784" max="10790" width="13.7109375" style="18" customWidth="1"/>
    <col min="10791" max="10798" width="15" style="18" customWidth="1"/>
    <col min="10799" max="11013" width="11.42578125" style="18"/>
    <col min="11014" max="11014" width="1.7109375" style="18" customWidth="1"/>
    <col min="11015" max="11015" width="9.140625" style="18" customWidth="1"/>
    <col min="11016" max="11016" width="9.42578125" style="18" customWidth="1"/>
    <col min="11017" max="11017" width="12.42578125" style="18" customWidth="1"/>
    <col min="11018" max="11018" width="13.140625" style="18" customWidth="1"/>
    <col min="11019" max="11019" width="9.42578125" style="18" customWidth="1"/>
    <col min="11020" max="11020" width="12.140625" style="18" customWidth="1"/>
    <col min="11021" max="11022" width="9.42578125" style="18" customWidth="1"/>
    <col min="11023" max="11023" width="13.140625" style="18" customWidth="1"/>
    <col min="11024" max="11024" width="13.140625" style="18" bestFit="1" customWidth="1"/>
    <col min="11025" max="11025" width="9.42578125" style="18" customWidth="1"/>
    <col min="11026" max="11026" width="11.42578125" style="18" bestFit="1" customWidth="1"/>
    <col min="11027" max="11029" width="9.42578125" style="18" customWidth="1"/>
    <col min="11030" max="11030" width="10.42578125" style="18" customWidth="1"/>
    <col min="11031" max="11032" width="9.42578125" style="18" customWidth="1"/>
    <col min="11033" max="11033" width="12.7109375" style="18" customWidth="1"/>
    <col min="11034" max="11034" width="11" style="18" customWidth="1"/>
    <col min="11035" max="11035" width="13.42578125" style="18" customWidth="1"/>
    <col min="11036" max="11037" width="13.7109375" style="18" customWidth="1"/>
    <col min="11038" max="11039" width="15" style="18" customWidth="1"/>
    <col min="11040" max="11046" width="13.7109375" style="18" customWidth="1"/>
    <col min="11047" max="11054" width="15" style="18" customWidth="1"/>
    <col min="11055" max="11269" width="11.42578125" style="18"/>
    <col min="11270" max="11270" width="1.7109375" style="18" customWidth="1"/>
    <col min="11271" max="11271" width="9.140625" style="18" customWidth="1"/>
    <col min="11272" max="11272" width="9.42578125" style="18" customWidth="1"/>
    <col min="11273" max="11273" width="12.42578125" style="18" customWidth="1"/>
    <col min="11274" max="11274" width="13.140625" style="18" customWidth="1"/>
    <col min="11275" max="11275" width="9.42578125" style="18" customWidth="1"/>
    <col min="11276" max="11276" width="12.140625" style="18" customWidth="1"/>
    <col min="11277" max="11278" width="9.42578125" style="18" customWidth="1"/>
    <col min="11279" max="11279" width="13.140625" style="18" customWidth="1"/>
    <col min="11280" max="11280" width="13.140625" style="18" bestFit="1" customWidth="1"/>
    <col min="11281" max="11281" width="9.42578125" style="18" customWidth="1"/>
    <col min="11282" max="11282" width="11.42578125" style="18" bestFit="1" customWidth="1"/>
    <col min="11283" max="11285" width="9.42578125" style="18" customWidth="1"/>
    <col min="11286" max="11286" width="10.42578125" style="18" customWidth="1"/>
    <col min="11287" max="11288" width="9.42578125" style="18" customWidth="1"/>
    <col min="11289" max="11289" width="12.7109375" style="18" customWidth="1"/>
    <col min="11290" max="11290" width="11" style="18" customWidth="1"/>
    <col min="11291" max="11291" width="13.42578125" style="18" customWidth="1"/>
    <col min="11292" max="11293" width="13.7109375" style="18" customWidth="1"/>
    <col min="11294" max="11295" width="15" style="18" customWidth="1"/>
    <col min="11296" max="11302" width="13.7109375" style="18" customWidth="1"/>
    <col min="11303" max="11310" width="15" style="18" customWidth="1"/>
    <col min="11311" max="11525" width="11.42578125" style="18"/>
    <col min="11526" max="11526" width="1.7109375" style="18" customWidth="1"/>
    <col min="11527" max="11527" width="9.140625" style="18" customWidth="1"/>
    <col min="11528" max="11528" width="9.42578125" style="18" customWidth="1"/>
    <col min="11529" max="11529" width="12.42578125" style="18" customWidth="1"/>
    <col min="11530" max="11530" width="13.140625" style="18" customWidth="1"/>
    <col min="11531" max="11531" width="9.42578125" style="18" customWidth="1"/>
    <col min="11532" max="11532" width="12.140625" style="18" customWidth="1"/>
    <col min="11533" max="11534" width="9.42578125" style="18" customWidth="1"/>
    <col min="11535" max="11535" width="13.140625" style="18" customWidth="1"/>
    <col min="11536" max="11536" width="13.140625" style="18" bestFit="1" customWidth="1"/>
    <col min="11537" max="11537" width="9.42578125" style="18" customWidth="1"/>
    <col min="11538" max="11538" width="11.42578125" style="18" bestFit="1" customWidth="1"/>
    <col min="11539" max="11541" width="9.42578125" style="18" customWidth="1"/>
    <col min="11542" max="11542" width="10.42578125" style="18" customWidth="1"/>
    <col min="11543" max="11544" width="9.42578125" style="18" customWidth="1"/>
    <col min="11545" max="11545" width="12.7109375" style="18" customWidth="1"/>
    <col min="11546" max="11546" width="11" style="18" customWidth="1"/>
    <col min="11547" max="11547" width="13.42578125" style="18" customWidth="1"/>
    <col min="11548" max="11549" width="13.7109375" style="18" customWidth="1"/>
    <col min="11550" max="11551" width="15" style="18" customWidth="1"/>
    <col min="11552" max="11558" width="13.7109375" style="18" customWidth="1"/>
    <col min="11559" max="11566" width="15" style="18" customWidth="1"/>
    <col min="11567" max="11781" width="11.42578125" style="18"/>
    <col min="11782" max="11782" width="1.7109375" style="18" customWidth="1"/>
    <col min="11783" max="11783" width="9.140625" style="18" customWidth="1"/>
    <col min="11784" max="11784" width="9.42578125" style="18" customWidth="1"/>
    <col min="11785" max="11785" width="12.42578125" style="18" customWidth="1"/>
    <col min="11786" max="11786" width="13.140625" style="18" customWidth="1"/>
    <col min="11787" max="11787" width="9.42578125" style="18" customWidth="1"/>
    <col min="11788" max="11788" width="12.140625" style="18" customWidth="1"/>
    <col min="11789" max="11790" width="9.42578125" style="18" customWidth="1"/>
    <col min="11791" max="11791" width="13.140625" style="18" customWidth="1"/>
    <col min="11792" max="11792" width="13.140625" style="18" bestFit="1" customWidth="1"/>
    <col min="11793" max="11793" width="9.42578125" style="18" customWidth="1"/>
    <col min="11794" max="11794" width="11.42578125" style="18" bestFit="1" customWidth="1"/>
    <col min="11795" max="11797" width="9.42578125" style="18" customWidth="1"/>
    <col min="11798" max="11798" width="10.42578125" style="18" customWidth="1"/>
    <col min="11799" max="11800" width="9.42578125" style="18" customWidth="1"/>
    <col min="11801" max="11801" width="12.7109375" style="18" customWidth="1"/>
    <col min="11802" max="11802" width="11" style="18" customWidth="1"/>
    <col min="11803" max="11803" width="13.42578125" style="18" customWidth="1"/>
    <col min="11804" max="11805" width="13.7109375" style="18" customWidth="1"/>
    <col min="11806" max="11807" width="15" style="18" customWidth="1"/>
    <col min="11808" max="11814" width="13.7109375" style="18" customWidth="1"/>
    <col min="11815" max="11822" width="15" style="18" customWidth="1"/>
    <col min="11823" max="12037" width="11.42578125" style="18"/>
    <col min="12038" max="12038" width="1.7109375" style="18" customWidth="1"/>
    <col min="12039" max="12039" width="9.140625" style="18" customWidth="1"/>
    <col min="12040" max="12040" width="9.42578125" style="18" customWidth="1"/>
    <col min="12041" max="12041" width="12.42578125" style="18" customWidth="1"/>
    <col min="12042" max="12042" width="13.140625" style="18" customWidth="1"/>
    <col min="12043" max="12043" width="9.42578125" style="18" customWidth="1"/>
    <col min="12044" max="12044" width="12.140625" style="18" customWidth="1"/>
    <col min="12045" max="12046" width="9.42578125" style="18" customWidth="1"/>
    <col min="12047" max="12047" width="13.140625" style="18" customWidth="1"/>
    <col min="12048" max="12048" width="13.140625" style="18" bestFit="1" customWidth="1"/>
    <col min="12049" max="12049" width="9.42578125" style="18" customWidth="1"/>
    <col min="12050" max="12050" width="11.42578125" style="18" bestFit="1" customWidth="1"/>
    <col min="12051" max="12053" width="9.42578125" style="18" customWidth="1"/>
    <col min="12054" max="12054" width="10.42578125" style="18" customWidth="1"/>
    <col min="12055" max="12056" width="9.42578125" style="18" customWidth="1"/>
    <col min="12057" max="12057" width="12.7109375" style="18" customWidth="1"/>
    <col min="12058" max="12058" width="11" style="18" customWidth="1"/>
    <col min="12059" max="12059" width="13.42578125" style="18" customWidth="1"/>
    <col min="12060" max="12061" width="13.7109375" style="18" customWidth="1"/>
    <col min="12062" max="12063" width="15" style="18" customWidth="1"/>
    <col min="12064" max="12070" width="13.7109375" style="18" customWidth="1"/>
    <col min="12071" max="12078" width="15" style="18" customWidth="1"/>
    <col min="12079" max="12293" width="11.42578125" style="18"/>
    <col min="12294" max="12294" width="1.7109375" style="18" customWidth="1"/>
    <col min="12295" max="12295" width="9.140625" style="18" customWidth="1"/>
    <col min="12296" max="12296" width="9.42578125" style="18" customWidth="1"/>
    <col min="12297" max="12297" width="12.42578125" style="18" customWidth="1"/>
    <col min="12298" max="12298" width="13.140625" style="18" customWidth="1"/>
    <col min="12299" max="12299" width="9.42578125" style="18" customWidth="1"/>
    <col min="12300" max="12300" width="12.140625" style="18" customWidth="1"/>
    <col min="12301" max="12302" width="9.42578125" style="18" customWidth="1"/>
    <col min="12303" max="12303" width="13.140625" style="18" customWidth="1"/>
    <col min="12304" max="12304" width="13.140625" style="18" bestFit="1" customWidth="1"/>
    <col min="12305" max="12305" width="9.42578125" style="18" customWidth="1"/>
    <col min="12306" max="12306" width="11.42578125" style="18" bestFit="1" customWidth="1"/>
    <col min="12307" max="12309" width="9.42578125" style="18" customWidth="1"/>
    <col min="12310" max="12310" width="10.42578125" style="18" customWidth="1"/>
    <col min="12311" max="12312" width="9.42578125" style="18" customWidth="1"/>
    <col min="12313" max="12313" width="12.7109375" style="18" customWidth="1"/>
    <col min="12314" max="12314" width="11" style="18" customWidth="1"/>
    <col min="12315" max="12315" width="13.42578125" style="18" customWidth="1"/>
    <col min="12316" max="12317" width="13.7109375" style="18" customWidth="1"/>
    <col min="12318" max="12319" width="15" style="18" customWidth="1"/>
    <col min="12320" max="12326" width="13.7109375" style="18" customWidth="1"/>
    <col min="12327" max="12334" width="15" style="18" customWidth="1"/>
    <col min="12335" max="12549" width="11.42578125" style="18"/>
    <col min="12550" max="12550" width="1.7109375" style="18" customWidth="1"/>
    <col min="12551" max="12551" width="9.140625" style="18" customWidth="1"/>
    <col min="12552" max="12552" width="9.42578125" style="18" customWidth="1"/>
    <col min="12553" max="12553" width="12.42578125" style="18" customWidth="1"/>
    <col min="12554" max="12554" width="13.140625" style="18" customWidth="1"/>
    <col min="12555" max="12555" width="9.42578125" style="18" customWidth="1"/>
    <col min="12556" max="12556" width="12.140625" style="18" customWidth="1"/>
    <col min="12557" max="12558" width="9.42578125" style="18" customWidth="1"/>
    <col min="12559" max="12559" width="13.140625" style="18" customWidth="1"/>
    <col min="12560" max="12560" width="13.140625" style="18" bestFit="1" customWidth="1"/>
    <col min="12561" max="12561" width="9.42578125" style="18" customWidth="1"/>
    <col min="12562" max="12562" width="11.42578125" style="18" bestFit="1" customWidth="1"/>
    <col min="12563" max="12565" width="9.42578125" style="18" customWidth="1"/>
    <col min="12566" max="12566" width="10.42578125" style="18" customWidth="1"/>
    <col min="12567" max="12568" width="9.42578125" style="18" customWidth="1"/>
    <col min="12569" max="12569" width="12.7109375" style="18" customWidth="1"/>
    <col min="12570" max="12570" width="11" style="18" customWidth="1"/>
    <col min="12571" max="12571" width="13.42578125" style="18" customWidth="1"/>
    <col min="12572" max="12573" width="13.7109375" style="18" customWidth="1"/>
    <col min="12574" max="12575" width="15" style="18" customWidth="1"/>
    <col min="12576" max="12582" width="13.7109375" style="18" customWidth="1"/>
    <col min="12583" max="12590" width="15" style="18" customWidth="1"/>
    <col min="12591" max="12805" width="11.42578125" style="18"/>
    <col min="12806" max="12806" width="1.7109375" style="18" customWidth="1"/>
    <col min="12807" max="12807" width="9.140625" style="18" customWidth="1"/>
    <col min="12808" max="12808" width="9.42578125" style="18" customWidth="1"/>
    <col min="12809" max="12809" width="12.42578125" style="18" customWidth="1"/>
    <col min="12810" max="12810" width="13.140625" style="18" customWidth="1"/>
    <col min="12811" max="12811" width="9.42578125" style="18" customWidth="1"/>
    <col min="12812" max="12812" width="12.140625" style="18" customWidth="1"/>
    <col min="12813" max="12814" width="9.42578125" style="18" customWidth="1"/>
    <col min="12815" max="12815" width="13.140625" style="18" customWidth="1"/>
    <col min="12816" max="12816" width="13.140625" style="18" bestFit="1" customWidth="1"/>
    <col min="12817" max="12817" width="9.42578125" style="18" customWidth="1"/>
    <col min="12818" max="12818" width="11.42578125" style="18" bestFit="1" customWidth="1"/>
    <col min="12819" max="12821" width="9.42578125" style="18" customWidth="1"/>
    <col min="12822" max="12822" width="10.42578125" style="18" customWidth="1"/>
    <col min="12823" max="12824" width="9.42578125" style="18" customWidth="1"/>
    <col min="12825" max="12825" width="12.7109375" style="18" customWidth="1"/>
    <col min="12826" max="12826" width="11" style="18" customWidth="1"/>
    <col min="12827" max="12827" width="13.42578125" style="18" customWidth="1"/>
    <col min="12828" max="12829" width="13.7109375" style="18" customWidth="1"/>
    <col min="12830" max="12831" width="15" style="18" customWidth="1"/>
    <col min="12832" max="12838" width="13.7109375" style="18" customWidth="1"/>
    <col min="12839" max="12846" width="15" style="18" customWidth="1"/>
    <col min="12847" max="13061" width="11.42578125" style="18"/>
    <col min="13062" max="13062" width="1.7109375" style="18" customWidth="1"/>
    <col min="13063" max="13063" width="9.140625" style="18" customWidth="1"/>
    <col min="13064" max="13064" width="9.42578125" style="18" customWidth="1"/>
    <col min="13065" max="13065" width="12.42578125" style="18" customWidth="1"/>
    <col min="13066" max="13066" width="13.140625" style="18" customWidth="1"/>
    <col min="13067" max="13067" width="9.42578125" style="18" customWidth="1"/>
    <col min="13068" max="13068" width="12.140625" style="18" customWidth="1"/>
    <col min="13069" max="13070" width="9.42578125" style="18" customWidth="1"/>
    <col min="13071" max="13071" width="13.140625" style="18" customWidth="1"/>
    <col min="13072" max="13072" width="13.140625" style="18" bestFit="1" customWidth="1"/>
    <col min="13073" max="13073" width="9.42578125" style="18" customWidth="1"/>
    <col min="13074" max="13074" width="11.42578125" style="18" bestFit="1" customWidth="1"/>
    <col min="13075" max="13077" width="9.42578125" style="18" customWidth="1"/>
    <col min="13078" max="13078" width="10.42578125" style="18" customWidth="1"/>
    <col min="13079" max="13080" width="9.42578125" style="18" customWidth="1"/>
    <col min="13081" max="13081" width="12.7109375" style="18" customWidth="1"/>
    <col min="13082" max="13082" width="11" style="18" customWidth="1"/>
    <col min="13083" max="13083" width="13.42578125" style="18" customWidth="1"/>
    <col min="13084" max="13085" width="13.7109375" style="18" customWidth="1"/>
    <col min="13086" max="13087" width="15" style="18" customWidth="1"/>
    <col min="13088" max="13094" width="13.7109375" style="18" customWidth="1"/>
    <col min="13095" max="13102" width="15" style="18" customWidth="1"/>
    <col min="13103" max="13317" width="11.42578125" style="18"/>
    <col min="13318" max="13318" width="1.7109375" style="18" customWidth="1"/>
    <col min="13319" max="13319" width="9.140625" style="18" customWidth="1"/>
    <col min="13320" max="13320" width="9.42578125" style="18" customWidth="1"/>
    <col min="13321" max="13321" width="12.42578125" style="18" customWidth="1"/>
    <col min="13322" max="13322" width="13.140625" style="18" customWidth="1"/>
    <col min="13323" max="13323" width="9.42578125" style="18" customWidth="1"/>
    <col min="13324" max="13324" width="12.140625" style="18" customWidth="1"/>
    <col min="13325" max="13326" width="9.42578125" style="18" customWidth="1"/>
    <col min="13327" max="13327" width="13.140625" style="18" customWidth="1"/>
    <col min="13328" max="13328" width="13.140625" style="18" bestFit="1" customWidth="1"/>
    <col min="13329" max="13329" width="9.42578125" style="18" customWidth="1"/>
    <col min="13330" max="13330" width="11.42578125" style="18" bestFit="1" customWidth="1"/>
    <col min="13331" max="13333" width="9.42578125" style="18" customWidth="1"/>
    <col min="13334" max="13334" width="10.42578125" style="18" customWidth="1"/>
    <col min="13335" max="13336" width="9.42578125" style="18" customWidth="1"/>
    <col min="13337" max="13337" width="12.7109375" style="18" customWidth="1"/>
    <col min="13338" max="13338" width="11" style="18" customWidth="1"/>
    <col min="13339" max="13339" width="13.42578125" style="18" customWidth="1"/>
    <col min="13340" max="13341" width="13.7109375" style="18" customWidth="1"/>
    <col min="13342" max="13343" width="15" style="18" customWidth="1"/>
    <col min="13344" max="13350" width="13.7109375" style="18" customWidth="1"/>
    <col min="13351" max="13358" width="15" style="18" customWidth="1"/>
    <col min="13359" max="13573" width="11.42578125" style="18"/>
    <col min="13574" max="13574" width="1.7109375" style="18" customWidth="1"/>
    <col min="13575" max="13575" width="9.140625" style="18" customWidth="1"/>
    <col min="13576" max="13576" width="9.42578125" style="18" customWidth="1"/>
    <col min="13577" max="13577" width="12.42578125" style="18" customWidth="1"/>
    <col min="13578" max="13578" width="13.140625" style="18" customWidth="1"/>
    <col min="13579" max="13579" width="9.42578125" style="18" customWidth="1"/>
    <col min="13580" max="13580" width="12.140625" style="18" customWidth="1"/>
    <col min="13581" max="13582" width="9.42578125" style="18" customWidth="1"/>
    <col min="13583" max="13583" width="13.140625" style="18" customWidth="1"/>
    <col min="13584" max="13584" width="13.140625" style="18" bestFit="1" customWidth="1"/>
    <col min="13585" max="13585" width="9.42578125" style="18" customWidth="1"/>
    <col min="13586" max="13586" width="11.42578125" style="18" bestFit="1" customWidth="1"/>
    <col min="13587" max="13589" width="9.42578125" style="18" customWidth="1"/>
    <col min="13590" max="13590" width="10.42578125" style="18" customWidth="1"/>
    <col min="13591" max="13592" width="9.42578125" style="18" customWidth="1"/>
    <col min="13593" max="13593" width="12.7109375" style="18" customWidth="1"/>
    <col min="13594" max="13594" width="11" style="18" customWidth="1"/>
    <col min="13595" max="13595" width="13.42578125" style="18" customWidth="1"/>
    <col min="13596" max="13597" width="13.7109375" style="18" customWidth="1"/>
    <col min="13598" max="13599" width="15" style="18" customWidth="1"/>
    <col min="13600" max="13606" width="13.7109375" style="18" customWidth="1"/>
    <col min="13607" max="13614" width="15" style="18" customWidth="1"/>
    <col min="13615" max="13829" width="11.42578125" style="18"/>
    <col min="13830" max="13830" width="1.7109375" style="18" customWidth="1"/>
    <col min="13831" max="13831" width="9.140625" style="18" customWidth="1"/>
    <col min="13832" max="13832" width="9.42578125" style="18" customWidth="1"/>
    <col min="13833" max="13833" width="12.42578125" style="18" customWidth="1"/>
    <col min="13834" max="13834" width="13.140625" style="18" customWidth="1"/>
    <col min="13835" max="13835" width="9.42578125" style="18" customWidth="1"/>
    <col min="13836" max="13836" width="12.140625" style="18" customWidth="1"/>
    <col min="13837" max="13838" width="9.42578125" style="18" customWidth="1"/>
    <col min="13839" max="13839" width="13.140625" style="18" customWidth="1"/>
    <col min="13840" max="13840" width="13.140625" style="18" bestFit="1" customWidth="1"/>
    <col min="13841" max="13841" width="9.42578125" style="18" customWidth="1"/>
    <col min="13842" max="13842" width="11.42578125" style="18" bestFit="1" customWidth="1"/>
    <col min="13843" max="13845" width="9.42578125" style="18" customWidth="1"/>
    <col min="13846" max="13846" width="10.42578125" style="18" customWidth="1"/>
    <col min="13847" max="13848" width="9.42578125" style="18" customWidth="1"/>
    <col min="13849" max="13849" width="12.7109375" style="18" customWidth="1"/>
    <col min="13850" max="13850" width="11" style="18" customWidth="1"/>
    <col min="13851" max="13851" width="13.42578125" style="18" customWidth="1"/>
    <col min="13852" max="13853" width="13.7109375" style="18" customWidth="1"/>
    <col min="13854" max="13855" width="15" style="18" customWidth="1"/>
    <col min="13856" max="13862" width="13.7109375" style="18" customWidth="1"/>
    <col min="13863" max="13870" width="15" style="18" customWidth="1"/>
    <col min="13871" max="14085" width="11.42578125" style="18"/>
    <col min="14086" max="14086" width="1.7109375" style="18" customWidth="1"/>
    <col min="14087" max="14087" width="9.140625" style="18" customWidth="1"/>
    <col min="14088" max="14088" width="9.42578125" style="18" customWidth="1"/>
    <col min="14089" max="14089" width="12.42578125" style="18" customWidth="1"/>
    <col min="14090" max="14090" width="13.140625" style="18" customWidth="1"/>
    <col min="14091" max="14091" width="9.42578125" style="18" customWidth="1"/>
    <col min="14092" max="14092" width="12.140625" style="18" customWidth="1"/>
    <col min="14093" max="14094" width="9.42578125" style="18" customWidth="1"/>
    <col min="14095" max="14095" width="13.140625" style="18" customWidth="1"/>
    <col min="14096" max="14096" width="13.140625" style="18" bestFit="1" customWidth="1"/>
    <col min="14097" max="14097" width="9.42578125" style="18" customWidth="1"/>
    <col min="14098" max="14098" width="11.42578125" style="18" bestFit="1" customWidth="1"/>
    <col min="14099" max="14101" width="9.42578125" style="18" customWidth="1"/>
    <col min="14102" max="14102" width="10.42578125" style="18" customWidth="1"/>
    <col min="14103" max="14104" width="9.42578125" style="18" customWidth="1"/>
    <col min="14105" max="14105" width="12.7109375" style="18" customWidth="1"/>
    <col min="14106" max="14106" width="11" style="18" customWidth="1"/>
    <col min="14107" max="14107" width="13.42578125" style="18" customWidth="1"/>
    <col min="14108" max="14109" width="13.7109375" style="18" customWidth="1"/>
    <col min="14110" max="14111" width="15" style="18" customWidth="1"/>
    <col min="14112" max="14118" width="13.7109375" style="18" customWidth="1"/>
    <col min="14119" max="14126" width="15" style="18" customWidth="1"/>
    <col min="14127" max="14341" width="11.42578125" style="18"/>
    <col min="14342" max="14342" width="1.7109375" style="18" customWidth="1"/>
    <col min="14343" max="14343" width="9.140625" style="18" customWidth="1"/>
    <col min="14344" max="14344" width="9.42578125" style="18" customWidth="1"/>
    <col min="14345" max="14345" width="12.42578125" style="18" customWidth="1"/>
    <col min="14346" max="14346" width="13.140625" style="18" customWidth="1"/>
    <col min="14347" max="14347" width="9.42578125" style="18" customWidth="1"/>
    <col min="14348" max="14348" width="12.140625" style="18" customWidth="1"/>
    <col min="14349" max="14350" width="9.42578125" style="18" customWidth="1"/>
    <col min="14351" max="14351" width="13.140625" style="18" customWidth="1"/>
    <col min="14352" max="14352" width="13.140625" style="18" bestFit="1" customWidth="1"/>
    <col min="14353" max="14353" width="9.42578125" style="18" customWidth="1"/>
    <col min="14354" max="14354" width="11.42578125" style="18" bestFit="1" customWidth="1"/>
    <col min="14355" max="14357" width="9.42578125" style="18" customWidth="1"/>
    <col min="14358" max="14358" width="10.42578125" style="18" customWidth="1"/>
    <col min="14359" max="14360" width="9.42578125" style="18" customWidth="1"/>
    <col min="14361" max="14361" width="12.7109375" style="18" customWidth="1"/>
    <col min="14362" max="14362" width="11" style="18" customWidth="1"/>
    <col min="14363" max="14363" width="13.42578125" style="18" customWidth="1"/>
    <col min="14364" max="14365" width="13.7109375" style="18" customWidth="1"/>
    <col min="14366" max="14367" width="15" style="18" customWidth="1"/>
    <col min="14368" max="14374" width="13.7109375" style="18" customWidth="1"/>
    <col min="14375" max="14382" width="15" style="18" customWidth="1"/>
    <col min="14383" max="14597" width="11.42578125" style="18"/>
    <col min="14598" max="14598" width="1.7109375" style="18" customWidth="1"/>
    <col min="14599" max="14599" width="9.140625" style="18" customWidth="1"/>
    <col min="14600" max="14600" width="9.42578125" style="18" customWidth="1"/>
    <col min="14601" max="14601" width="12.42578125" style="18" customWidth="1"/>
    <col min="14602" max="14602" width="13.140625" style="18" customWidth="1"/>
    <col min="14603" max="14603" width="9.42578125" style="18" customWidth="1"/>
    <col min="14604" max="14604" width="12.140625" style="18" customWidth="1"/>
    <col min="14605" max="14606" width="9.42578125" style="18" customWidth="1"/>
    <col min="14607" max="14607" width="13.140625" style="18" customWidth="1"/>
    <col min="14608" max="14608" width="13.140625" style="18" bestFit="1" customWidth="1"/>
    <col min="14609" max="14609" width="9.42578125" style="18" customWidth="1"/>
    <col min="14610" max="14610" width="11.42578125" style="18" bestFit="1" customWidth="1"/>
    <col min="14611" max="14613" width="9.42578125" style="18" customWidth="1"/>
    <col min="14614" max="14614" width="10.42578125" style="18" customWidth="1"/>
    <col min="14615" max="14616" width="9.42578125" style="18" customWidth="1"/>
    <col min="14617" max="14617" width="12.7109375" style="18" customWidth="1"/>
    <col min="14618" max="14618" width="11" style="18" customWidth="1"/>
    <col min="14619" max="14619" width="13.42578125" style="18" customWidth="1"/>
    <col min="14620" max="14621" width="13.7109375" style="18" customWidth="1"/>
    <col min="14622" max="14623" width="15" style="18" customWidth="1"/>
    <col min="14624" max="14630" width="13.7109375" style="18" customWidth="1"/>
    <col min="14631" max="14638" width="15" style="18" customWidth="1"/>
    <col min="14639" max="14853" width="11.42578125" style="18"/>
    <col min="14854" max="14854" width="1.7109375" style="18" customWidth="1"/>
    <col min="14855" max="14855" width="9.140625" style="18" customWidth="1"/>
    <col min="14856" max="14856" width="9.42578125" style="18" customWidth="1"/>
    <col min="14857" max="14857" width="12.42578125" style="18" customWidth="1"/>
    <col min="14858" max="14858" width="13.140625" style="18" customWidth="1"/>
    <col min="14859" max="14859" width="9.42578125" style="18" customWidth="1"/>
    <col min="14860" max="14860" width="12.140625" style="18" customWidth="1"/>
    <col min="14861" max="14862" width="9.42578125" style="18" customWidth="1"/>
    <col min="14863" max="14863" width="13.140625" style="18" customWidth="1"/>
    <col min="14864" max="14864" width="13.140625" style="18" bestFit="1" customWidth="1"/>
    <col min="14865" max="14865" width="9.42578125" style="18" customWidth="1"/>
    <col min="14866" max="14866" width="11.42578125" style="18" bestFit="1" customWidth="1"/>
    <col min="14867" max="14869" width="9.42578125" style="18" customWidth="1"/>
    <col min="14870" max="14870" width="10.42578125" style="18" customWidth="1"/>
    <col min="14871" max="14872" width="9.42578125" style="18" customWidth="1"/>
    <col min="14873" max="14873" width="12.7109375" style="18" customWidth="1"/>
    <col min="14874" max="14874" width="11" style="18" customWidth="1"/>
    <col min="14875" max="14875" width="13.42578125" style="18" customWidth="1"/>
    <col min="14876" max="14877" width="13.7109375" style="18" customWidth="1"/>
    <col min="14878" max="14879" width="15" style="18" customWidth="1"/>
    <col min="14880" max="14886" width="13.7109375" style="18" customWidth="1"/>
    <col min="14887" max="14894" width="15" style="18" customWidth="1"/>
    <col min="14895" max="15109" width="11.42578125" style="18"/>
    <col min="15110" max="15110" width="1.7109375" style="18" customWidth="1"/>
    <col min="15111" max="15111" width="9.140625" style="18" customWidth="1"/>
    <col min="15112" max="15112" width="9.42578125" style="18" customWidth="1"/>
    <col min="15113" max="15113" width="12.42578125" style="18" customWidth="1"/>
    <col min="15114" max="15114" width="13.140625" style="18" customWidth="1"/>
    <col min="15115" max="15115" width="9.42578125" style="18" customWidth="1"/>
    <col min="15116" max="15116" width="12.140625" style="18" customWidth="1"/>
    <col min="15117" max="15118" width="9.42578125" style="18" customWidth="1"/>
    <col min="15119" max="15119" width="13.140625" style="18" customWidth="1"/>
    <col min="15120" max="15120" width="13.140625" style="18" bestFit="1" customWidth="1"/>
    <col min="15121" max="15121" width="9.42578125" style="18" customWidth="1"/>
    <col min="15122" max="15122" width="11.42578125" style="18" bestFit="1" customWidth="1"/>
    <col min="15123" max="15125" width="9.42578125" style="18" customWidth="1"/>
    <col min="15126" max="15126" width="10.42578125" style="18" customWidth="1"/>
    <col min="15127" max="15128" width="9.42578125" style="18" customWidth="1"/>
    <col min="15129" max="15129" width="12.7109375" style="18" customWidth="1"/>
    <col min="15130" max="15130" width="11" style="18" customWidth="1"/>
    <col min="15131" max="15131" width="13.42578125" style="18" customWidth="1"/>
    <col min="15132" max="15133" width="13.7109375" style="18" customWidth="1"/>
    <col min="15134" max="15135" width="15" style="18" customWidth="1"/>
    <col min="15136" max="15142" width="13.7109375" style="18" customWidth="1"/>
    <col min="15143" max="15150" width="15" style="18" customWidth="1"/>
    <col min="15151" max="15365" width="11.42578125" style="18"/>
    <col min="15366" max="15366" width="1.7109375" style="18" customWidth="1"/>
    <col min="15367" max="15367" width="9.140625" style="18" customWidth="1"/>
    <col min="15368" max="15368" width="9.42578125" style="18" customWidth="1"/>
    <col min="15369" max="15369" width="12.42578125" style="18" customWidth="1"/>
    <col min="15370" max="15370" width="13.140625" style="18" customWidth="1"/>
    <col min="15371" max="15371" width="9.42578125" style="18" customWidth="1"/>
    <col min="15372" max="15372" width="12.140625" style="18" customWidth="1"/>
    <col min="15373" max="15374" width="9.42578125" style="18" customWidth="1"/>
    <col min="15375" max="15375" width="13.140625" style="18" customWidth="1"/>
    <col min="15376" max="15376" width="13.140625" style="18" bestFit="1" customWidth="1"/>
    <col min="15377" max="15377" width="9.42578125" style="18" customWidth="1"/>
    <col min="15378" max="15378" width="11.42578125" style="18" bestFit="1" customWidth="1"/>
    <col min="15379" max="15381" width="9.42578125" style="18" customWidth="1"/>
    <col min="15382" max="15382" width="10.42578125" style="18" customWidth="1"/>
    <col min="15383" max="15384" width="9.42578125" style="18" customWidth="1"/>
    <col min="15385" max="15385" width="12.7109375" style="18" customWidth="1"/>
    <col min="15386" max="15386" width="11" style="18" customWidth="1"/>
    <col min="15387" max="15387" width="13.42578125" style="18" customWidth="1"/>
    <col min="15388" max="15389" width="13.7109375" style="18" customWidth="1"/>
    <col min="15390" max="15391" width="15" style="18" customWidth="1"/>
    <col min="15392" max="15398" width="13.7109375" style="18" customWidth="1"/>
    <col min="15399" max="15406" width="15" style="18" customWidth="1"/>
    <col min="15407" max="15621" width="11.42578125" style="18"/>
    <col min="15622" max="15622" width="1.7109375" style="18" customWidth="1"/>
    <col min="15623" max="15623" width="9.140625" style="18" customWidth="1"/>
    <col min="15624" max="15624" width="9.42578125" style="18" customWidth="1"/>
    <col min="15625" max="15625" width="12.42578125" style="18" customWidth="1"/>
    <col min="15626" max="15626" width="13.140625" style="18" customWidth="1"/>
    <col min="15627" max="15627" width="9.42578125" style="18" customWidth="1"/>
    <col min="15628" max="15628" width="12.140625" style="18" customWidth="1"/>
    <col min="15629" max="15630" width="9.42578125" style="18" customWidth="1"/>
    <col min="15631" max="15631" width="13.140625" style="18" customWidth="1"/>
    <col min="15632" max="15632" width="13.140625" style="18" bestFit="1" customWidth="1"/>
    <col min="15633" max="15633" width="9.42578125" style="18" customWidth="1"/>
    <col min="15634" max="15634" width="11.42578125" style="18" bestFit="1" customWidth="1"/>
    <col min="15635" max="15637" width="9.42578125" style="18" customWidth="1"/>
    <col min="15638" max="15638" width="10.42578125" style="18" customWidth="1"/>
    <col min="15639" max="15640" width="9.42578125" style="18" customWidth="1"/>
    <col min="15641" max="15641" width="12.7109375" style="18" customWidth="1"/>
    <col min="15642" max="15642" width="11" style="18" customWidth="1"/>
    <col min="15643" max="15643" width="13.42578125" style="18" customWidth="1"/>
    <col min="15644" max="15645" width="13.7109375" style="18" customWidth="1"/>
    <col min="15646" max="15647" width="15" style="18" customWidth="1"/>
    <col min="15648" max="15654" width="13.7109375" style="18" customWidth="1"/>
    <col min="15655" max="15662" width="15" style="18" customWidth="1"/>
    <col min="15663" max="15877" width="11.42578125" style="18"/>
    <col min="15878" max="15878" width="1.7109375" style="18" customWidth="1"/>
    <col min="15879" max="15879" width="9.140625" style="18" customWidth="1"/>
    <col min="15880" max="15880" width="9.42578125" style="18" customWidth="1"/>
    <col min="15881" max="15881" width="12.42578125" style="18" customWidth="1"/>
    <col min="15882" max="15882" width="13.140625" style="18" customWidth="1"/>
    <col min="15883" max="15883" width="9.42578125" style="18" customWidth="1"/>
    <col min="15884" max="15884" width="12.140625" style="18" customWidth="1"/>
    <col min="15885" max="15886" width="9.42578125" style="18" customWidth="1"/>
    <col min="15887" max="15887" width="13.140625" style="18" customWidth="1"/>
    <col min="15888" max="15888" width="13.140625" style="18" bestFit="1" customWidth="1"/>
    <col min="15889" max="15889" width="9.42578125" style="18" customWidth="1"/>
    <col min="15890" max="15890" width="11.42578125" style="18" bestFit="1" customWidth="1"/>
    <col min="15891" max="15893" width="9.42578125" style="18" customWidth="1"/>
    <col min="15894" max="15894" width="10.42578125" style="18" customWidth="1"/>
    <col min="15895" max="15896" width="9.42578125" style="18" customWidth="1"/>
    <col min="15897" max="15897" width="12.7109375" style="18" customWidth="1"/>
    <col min="15898" max="15898" width="11" style="18" customWidth="1"/>
    <col min="15899" max="15899" width="13.42578125" style="18" customWidth="1"/>
    <col min="15900" max="15901" width="13.7109375" style="18" customWidth="1"/>
    <col min="15902" max="15903" width="15" style="18" customWidth="1"/>
    <col min="15904" max="15910" width="13.7109375" style="18" customWidth="1"/>
    <col min="15911" max="15918" width="15" style="18" customWidth="1"/>
    <col min="15919" max="16133" width="11.42578125" style="18"/>
    <col min="16134" max="16134" width="1.7109375" style="18" customWidth="1"/>
    <col min="16135" max="16135" width="9.140625" style="18" customWidth="1"/>
    <col min="16136" max="16136" width="9.42578125" style="18" customWidth="1"/>
    <col min="16137" max="16137" width="12.42578125" style="18" customWidth="1"/>
    <col min="16138" max="16138" width="13.140625" style="18" customWidth="1"/>
    <col min="16139" max="16139" width="9.42578125" style="18" customWidth="1"/>
    <col min="16140" max="16140" width="12.140625" style="18" customWidth="1"/>
    <col min="16141" max="16142" width="9.42578125" style="18" customWidth="1"/>
    <col min="16143" max="16143" width="13.140625" style="18" customWidth="1"/>
    <col min="16144" max="16144" width="13.140625" style="18" bestFit="1" customWidth="1"/>
    <col min="16145" max="16145" width="9.42578125" style="18" customWidth="1"/>
    <col min="16146" max="16146" width="11.42578125" style="18" bestFit="1" customWidth="1"/>
    <col min="16147" max="16149" width="9.42578125" style="18" customWidth="1"/>
    <col min="16150" max="16150" width="10.42578125" style="18" customWidth="1"/>
    <col min="16151" max="16152" width="9.42578125" style="18" customWidth="1"/>
    <col min="16153" max="16153" width="12.7109375" style="18" customWidth="1"/>
    <col min="16154" max="16154" width="11" style="18" customWidth="1"/>
    <col min="16155" max="16155" width="13.42578125" style="18" customWidth="1"/>
    <col min="16156" max="16157" width="13.7109375" style="18" customWidth="1"/>
    <col min="16158" max="16159" width="15" style="18" customWidth="1"/>
    <col min="16160" max="16166" width="13.7109375" style="18" customWidth="1"/>
    <col min="16167" max="16174" width="15" style="18" customWidth="1"/>
    <col min="16175" max="16384" width="11.42578125" style="18"/>
  </cols>
  <sheetData>
    <row r="1" spans="1:81" ht="11.25" customHeight="1" x14ac:dyDescent="0.25">
      <c r="A1" s="54"/>
      <c r="B1" s="63"/>
      <c r="C1" s="54"/>
      <c r="D1" s="64"/>
      <c r="E1" s="64"/>
      <c r="F1" s="64"/>
      <c r="G1" s="64"/>
      <c r="H1" s="64"/>
      <c r="I1" s="64"/>
      <c r="J1" s="64"/>
      <c r="K1" s="64"/>
      <c r="L1" s="64"/>
    </row>
    <row r="2" spans="1:81" ht="28.5" customHeight="1" x14ac:dyDescent="0.25">
      <c r="A2" s="175" t="str">
        <f>"Report of confirmed cases SARS-Cov-2 by age group"</f>
        <v>Report of confirmed cases SARS-Cov-2 by age group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</row>
    <row r="3" spans="1:81" ht="22.5" customHeight="1" x14ac:dyDescent="0.25">
      <c r="A3" s="176" t="str">
        <f>Leyendas!$T$3 &amp; Leyendas!$T$5 &amp; Leyendas!$T1</f>
        <v>Dominica - Health center sample, 2020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</row>
    <row r="4" spans="1:81" ht="13.5" customHeight="1" thickBot="1" x14ac:dyDescent="0.3">
      <c r="A4" s="84"/>
      <c r="B4" s="84"/>
      <c r="C4" s="84"/>
      <c r="D4" s="85"/>
      <c r="E4" s="85"/>
      <c r="F4" s="122"/>
      <c r="G4" s="122"/>
      <c r="H4" s="122"/>
      <c r="I4" s="85"/>
      <c r="J4" s="85"/>
      <c r="K4" s="85"/>
      <c r="L4" s="85"/>
    </row>
    <row r="5" spans="1:81" s="51" customFormat="1" ht="29.25" customHeight="1" thickBot="1" x14ac:dyDescent="0.3">
      <c r="A5" s="133" t="str">
        <f>IF(Leyendas!$E$2&lt;&gt;"",Leyendas!$E$1,IF(Leyendas!$D$2&lt;&gt;"",Leyendas!$D$1,Leyendas!$C$1))</f>
        <v>Health center</v>
      </c>
      <c r="B5" s="134" t="str">
        <f>Leyendas!$C$8</f>
        <v>Year</v>
      </c>
      <c r="C5" s="135" t="str">
        <f>Leyendas!$C$9</f>
        <v>EW</v>
      </c>
      <c r="D5" s="136" t="s">
        <v>81</v>
      </c>
      <c r="E5" s="136" t="s">
        <v>73</v>
      </c>
      <c r="F5" s="136" t="s">
        <v>74</v>
      </c>
      <c r="G5" s="136" t="s">
        <v>75</v>
      </c>
      <c r="H5" s="136" t="s">
        <v>76</v>
      </c>
      <c r="I5" s="136" t="s">
        <v>77</v>
      </c>
      <c r="J5" s="136" t="s">
        <v>78</v>
      </c>
      <c r="K5" s="136" t="s">
        <v>79</v>
      </c>
      <c r="L5" s="136" t="s">
        <v>80</v>
      </c>
      <c r="N5" s="18"/>
      <c r="O5" s="18"/>
      <c r="P5" s="18"/>
      <c r="Q5" s="18"/>
      <c r="R5" s="18"/>
      <c r="S5" s="18"/>
    </row>
    <row r="6" spans="1:81" s="6" customFormat="1" ht="16.5" customHeight="1" x14ac:dyDescent="0.25">
      <c r="A6" s="137" t="str">
        <f>Leyendas!$C$2</f>
        <v>Dominica</v>
      </c>
      <c r="B6" s="138">
        <v>2020</v>
      </c>
      <c r="C6" s="139">
        <v>1</v>
      </c>
      <c r="D6" s="140"/>
      <c r="E6" s="140"/>
      <c r="F6" s="140"/>
      <c r="G6" s="140"/>
      <c r="H6" s="140"/>
      <c r="I6" s="141"/>
      <c r="J6" s="141"/>
      <c r="K6" s="141"/>
      <c r="L6" s="142"/>
      <c r="M6" s="7"/>
      <c r="CB6" s="26">
        <f>$B6</f>
        <v>2020</v>
      </c>
      <c r="CC6" s="26">
        <f>$C6</f>
        <v>1</v>
      </c>
    </row>
    <row r="7" spans="1:81" s="6" customFormat="1" ht="16.5" customHeight="1" x14ac:dyDescent="0.25">
      <c r="A7" s="137" t="str">
        <f>Leyendas!$C$2</f>
        <v>Dominica</v>
      </c>
      <c r="B7" s="138">
        <v>2020</v>
      </c>
      <c r="C7" s="143">
        <v>2</v>
      </c>
      <c r="D7" s="144"/>
      <c r="E7" s="144"/>
      <c r="F7" s="145"/>
      <c r="G7" s="145"/>
      <c r="H7" s="145"/>
      <c r="I7" s="146"/>
      <c r="J7" s="146"/>
      <c r="K7" s="147"/>
      <c r="L7" s="148"/>
      <c r="M7" s="7"/>
      <c r="CB7" s="26"/>
      <c r="CC7" s="26">
        <f t="shared" ref="CC7:CC58" si="0">$C7</f>
        <v>2</v>
      </c>
    </row>
    <row r="8" spans="1:81" s="6" customFormat="1" ht="16.5" customHeight="1" x14ac:dyDescent="0.25">
      <c r="A8" s="137" t="str">
        <f>Leyendas!$C$2</f>
        <v>Dominica</v>
      </c>
      <c r="B8" s="138">
        <v>2020</v>
      </c>
      <c r="C8" s="143">
        <v>3</v>
      </c>
      <c r="D8" s="144">
        <v>3</v>
      </c>
      <c r="E8" s="144">
        <v>8</v>
      </c>
      <c r="F8" s="145">
        <v>3</v>
      </c>
      <c r="G8" s="145">
        <v>2</v>
      </c>
      <c r="H8" s="145">
        <v>4</v>
      </c>
      <c r="I8" s="146">
        <v>11</v>
      </c>
      <c r="J8" s="146">
        <v>10</v>
      </c>
      <c r="K8" s="147">
        <v>3</v>
      </c>
      <c r="L8" s="148">
        <v>21</v>
      </c>
      <c r="M8" s="7"/>
      <c r="CB8" s="26"/>
      <c r="CC8" s="26">
        <f t="shared" si="0"/>
        <v>3</v>
      </c>
    </row>
    <row r="9" spans="1:81" s="6" customFormat="1" ht="16.5" customHeight="1" x14ac:dyDescent="0.25">
      <c r="A9" s="137" t="str">
        <f>Leyendas!$C$2</f>
        <v>Dominica</v>
      </c>
      <c r="B9" s="138">
        <v>2020</v>
      </c>
      <c r="C9" s="143">
        <v>4</v>
      </c>
      <c r="D9" s="144">
        <v>4</v>
      </c>
      <c r="E9" s="144">
        <v>5</v>
      </c>
      <c r="F9" s="145">
        <v>3</v>
      </c>
      <c r="G9" s="145">
        <v>2</v>
      </c>
      <c r="H9" s="145">
        <v>4</v>
      </c>
      <c r="I9" s="146">
        <v>6</v>
      </c>
      <c r="J9" s="146">
        <v>7</v>
      </c>
      <c r="K9" s="147">
        <v>4</v>
      </c>
      <c r="L9" s="148">
        <v>12</v>
      </c>
      <c r="M9" s="7"/>
      <c r="CB9" s="26"/>
      <c r="CC9" s="26">
        <f t="shared" si="0"/>
        <v>4</v>
      </c>
    </row>
    <row r="10" spans="1:81" s="6" customFormat="1" ht="16.5" customHeight="1" x14ac:dyDescent="0.25">
      <c r="A10" s="137" t="str">
        <f>Leyendas!$C$2</f>
        <v>Dominica</v>
      </c>
      <c r="B10" s="138">
        <v>2020</v>
      </c>
      <c r="C10" s="143">
        <v>5</v>
      </c>
      <c r="D10" s="144">
        <v>6</v>
      </c>
      <c r="E10" s="144">
        <v>20</v>
      </c>
      <c r="F10" s="145">
        <v>3</v>
      </c>
      <c r="G10" s="145">
        <v>2</v>
      </c>
      <c r="H10" s="145">
        <v>4</v>
      </c>
      <c r="I10" s="146">
        <v>26</v>
      </c>
      <c r="J10" s="146">
        <v>10</v>
      </c>
      <c r="K10" s="147">
        <v>5</v>
      </c>
      <c r="L10" s="148">
        <v>11</v>
      </c>
      <c r="M10" s="7"/>
      <c r="CB10" s="26"/>
      <c r="CC10" s="26">
        <f t="shared" si="0"/>
        <v>5</v>
      </c>
    </row>
    <row r="11" spans="1:81" s="6" customFormat="1" ht="16.5" customHeight="1" x14ac:dyDescent="0.25">
      <c r="A11" s="137" t="str">
        <f>Leyendas!$C$2</f>
        <v>Dominica</v>
      </c>
      <c r="B11" s="138">
        <v>2020</v>
      </c>
      <c r="C11" s="143">
        <v>6</v>
      </c>
      <c r="D11" s="144">
        <v>4</v>
      </c>
      <c r="E11" s="144">
        <v>9</v>
      </c>
      <c r="F11" s="145"/>
      <c r="G11" s="145"/>
      <c r="H11" s="145">
        <v>4</v>
      </c>
      <c r="I11" s="146">
        <v>13</v>
      </c>
      <c r="J11" s="146">
        <v>11</v>
      </c>
      <c r="K11" s="147">
        <v>6</v>
      </c>
      <c r="L11" s="148">
        <v>28</v>
      </c>
      <c r="M11" s="7"/>
      <c r="CB11" s="26"/>
      <c r="CC11" s="26">
        <f t="shared" si="0"/>
        <v>6</v>
      </c>
    </row>
    <row r="12" spans="1:81" s="6" customFormat="1" ht="16.5" customHeight="1" x14ac:dyDescent="0.25">
      <c r="A12" s="137" t="str">
        <f>Leyendas!$C$2</f>
        <v>Dominica</v>
      </c>
      <c r="B12" s="138">
        <v>2020</v>
      </c>
      <c r="C12" s="143">
        <v>7</v>
      </c>
      <c r="D12" s="144">
        <v>2</v>
      </c>
      <c r="E12" s="144">
        <v>29</v>
      </c>
      <c r="F12" s="145"/>
      <c r="G12" s="145"/>
      <c r="H12" s="145"/>
      <c r="I12" s="146">
        <v>31</v>
      </c>
      <c r="J12" s="146">
        <v>10</v>
      </c>
      <c r="K12" s="147">
        <v>7</v>
      </c>
      <c r="L12" s="148">
        <v>25</v>
      </c>
      <c r="M12" s="7"/>
      <c r="CB12" s="26"/>
      <c r="CC12" s="26">
        <f t="shared" si="0"/>
        <v>7</v>
      </c>
    </row>
    <row r="13" spans="1:81" s="6" customFormat="1" ht="16.5" customHeight="1" x14ac:dyDescent="0.25">
      <c r="A13" s="137" t="str">
        <f>Leyendas!$C$2</f>
        <v>Dominica</v>
      </c>
      <c r="B13" s="138">
        <v>2020</v>
      </c>
      <c r="C13" s="143">
        <v>8</v>
      </c>
      <c r="D13" s="144"/>
      <c r="E13" s="144"/>
      <c r="F13" s="145"/>
      <c r="G13" s="145"/>
      <c r="H13" s="145"/>
      <c r="I13" s="146"/>
      <c r="J13" s="146"/>
      <c r="K13" s="147"/>
      <c r="L13" s="148"/>
      <c r="M13" s="7"/>
      <c r="CB13" s="26"/>
      <c r="CC13" s="26">
        <f t="shared" si="0"/>
        <v>8</v>
      </c>
    </row>
    <row r="14" spans="1:81" s="6" customFormat="1" ht="16.5" customHeight="1" x14ac:dyDescent="0.25">
      <c r="A14" s="137" t="str">
        <f>Leyendas!$C$2</f>
        <v>Dominica</v>
      </c>
      <c r="B14" s="138">
        <v>2020</v>
      </c>
      <c r="C14" s="143">
        <v>9</v>
      </c>
      <c r="D14" s="144"/>
      <c r="E14" s="144"/>
      <c r="F14" s="145"/>
      <c r="G14" s="145"/>
      <c r="H14" s="145"/>
      <c r="I14" s="146"/>
      <c r="J14" s="146"/>
      <c r="K14" s="147"/>
      <c r="L14" s="148"/>
      <c r="M14" s="7"/>
      <c r="CB14" s="26"/>
      <c r="CC14" s="26">
        <f t="shared" si="0"/>
        <v>9</v>
      </c>
    </row>
    <row r="15" spans="1:81" s="6" customFormat="1" ht="16.5" customHeight="1" x14ac:dyDescent="0.25">
      <c r="A15" s="137" t="str">
        <f>Leyendas!$C$2</f>
        <v>Dominica</v>
      </c>
      <c r="B15" s="138">
        <v>2020</v>
      </c>
      <c r="C15" s="143">
        <v>10</v>
      </c>
      <c r="D15" s="144"/>
      <c r="E15" s="144"/>
      <c r="F15" s="145"/>
      <c r="G15" s="145"/>
      <c r="H15" s="145"/>
      <c r="I15" s="146"/>
      <c r="J15" s="146"/>
      <c r="K15" s="147"/>
      <c r="L15" s="148"/>
      <c r="M15" s="7"/>
      <c r="CB15" s="26"/>
      <c r="CC15" s="26">
        <f t="shared" si="0"/>
        <v>10</v>
      </c>
    </row>
    <row r="16" spans="1:81" s="6" customFormat="1" ht="16.5" customHeight="1" x14ac:dyDescent="0.25">
      <c r="A16" s="137" t="str">
        <f>Leyendas!$C$2</f>
        <v>Dominica</v>
      </c>
      <c r="B16" s="138">
        <v>2020</v>
      </c>
      <c r="C16" s="143">
        <v>11</v>
      </c>
      <c r="D16" s="144"/>
      <c r="E16" s="144"/>
      <c r="F16" s="145"/>
      <c r="G16" s="145"/>
      <c r="H16" s="145"/>
      <c r="I16" s="146"/>
      <c r="J16" s="146"/>
      <c r="K16" s="147"/>
      <c r="L16" s="148"/>
      <c r="M16" s="7"/>
      <c r="CB16" s="26"/>
      <c r="CC16" s="26">
        <f t="shared" si="0"/>
        <v>11</v>
      </c>
    </row>
    <row r="17" spans="1:81" s="6" customFormat="1" ht="16.5" customHeight="1" x14ac:dyDescent="0.25">
      <c r="A17" s="137" t="str">
        <f>Leyendas!$C$2</f>
        <v>Dominica</v>
      </c>
      <c r="B17" s="138">
        <v>2020</v>
      </c>
      <c r="C17" s="143">
        <v>12</v>
      </c>
      <c r="D17" s="144"/>
      <c r="E17" s="144"/>
      <c r="F17" s="145"/>
      <c r="G17" s="145"/>
      <c r="H17" s="145"/>
      <c r="I17" s="146"/>
      <c r="J17" s="146"/>
      <c r="K17" s="147"/>
      <c r="L17" s="148"/>
      <c r="M17" s="7"/>
      <c r="CB17" s="26"/>
      <c r="CC17" s="26">
        <f t="shared" si="0"/>
        <v>12</v>
      </c>
    </row>
    <row r="18" spans="1:81" s="6" customFormat="1" ht="16.5" customHeight="1" x14ac:dyDescent="0.25">
      <c r="A18" s="137" t="str">
        <f>Leyendas!$C$2</f>
        <v>Dominica</v>
      </c>
      <c r="B18" s="138">
        <v>2020</v>
      </c>
      <c r="C18" s="143">
        <v>13</v>
      </c>
      <c r="D18" s="144"/>
      <c r="E18" s="144"/>
      <c r="F18" s="145"/>
      <c r="G18" s="145"/>
      <c r="H18" s="145"/>
      <c r="I18" s="146"/>
      <c r="J18" s="146"/>
      <c r="K18" s="147"/>
      <c r="L18" s="148"/>
      <c r="M18" s="7"/>
      <c r="CB18" s="26"/>
      <c r="CC18" s="26">
        <f t="shared" si="0"/>
        <v>13</v>
      </c>
    </row>
    <row r="19" spans="1:81" s="6" customFormat="1" ht="16.5" customHeight="1" x14ac:dyDescent="0.25">
      <c r="A19" s="137" t="str">
        <f>Leyendas!$C$2</f>
        <v>Dominica</v>
      </c>
      <c r="B19" s="138">
        <v>2020</v>
      </c>
      <c r="C19" s="143">
        <v>14</v>
      </c>
      <c r="D19" s="144"/>
      <c r="E19" s="144"/>
      <c r="F19" s="145"/>
      <c r="G19" s="145"/>
      <c r="H19" s="145"/>
      <c r="I19" s="146"/>
      <c r="J19" s="146"/>
      <c r="K19" s="147"/>
      <c r="L19" s="148"/>
      <c r="M19" s="7"/>
      <c r="CB19" s="26"/>
      <c r="CC19" s="26">
        <f t="shared" si="0"/>
        <v>14</v>
      </c>
    </row>
    <row r="20" spans="1:81" s="6" customFormat="1" ht="16.5" customHeight="1" x14ac:dyDescent="0.25">
      <c r="A20" s="137" t="str">
        <f>Leyendas!$C$2</f>
        <v>Dominica</v>
      </c>
      <c r="B20" s="138">
        <v>2020</v>
      </c>
      <c r="C20" s="143">
        <v>15</v>
      </c>
      <c r="D20" s="144"/>
      <c r="E20" s="144"/>
      <c r="F20" s="145"/>
      <c r="G20" s="145"/>
      <c r="H20" s="145"/>
      <c r="I20" s="146"/>
      <c r="J20" s="146"/>
      <c r="K20" s="147"/>
      <c r="L20" s="148"/>
      <c r="M20" s="7"/>
      <c r="CB20" s="26"/>
      <c r="CC20" s="26">
        <f t="shared" si="0"/>
        <v>15</v>
      </c>
    </row>
    <row r="21" spans="1:81" s="12" customFormat="1" ht="16.5" customHeight="1" x14ac:dyDescent="0.25">
      <c r="A21" s="137" t="str">
        <f>Leyendas!$C$2</f>
        <v>Dominica</v>
      </c>
      <c r="B21" s="138">
        <v>2020</v>
      </c>
      <c r="C21" s="143">
        <v>16</v>
      </c>
      <c r="D21" s="144"/>
      <c r="E21" s="144"/>
      <c r="F21" s="145"/>
      <c r="G21" s="145"/>
      <c r="H21" s="145"/>
      <c r="I21" s="146"/>
      <c r="J21" s="146"/>
      <c r="K21" s="147"/>
      <c r="L21" s="148"/>
      <c r="M21" s="11"/>
      <c r="CB21" s="22"/>
      <c r="CC21" s="26">
        <f t="shared" si="0"/>
        <v>16</v>
      </c>
    </row>
    <row r="22" spans="1:81" s="6" customFormat="1" ht="16.5" customHeight="1" x14ac:dyDescent="0.25">
      <c r="A22" s="137" t="str">
        <f>Leyendas!$C$2</f>
        <v>Dominica</v>
      </c>
      <c r="B22" s="138">
        <v>2020</v>
      </c>
      <c r="C22" s="143">
        <v>17</v>
      </c>
      <c r="D22" s="144"/>
      <c r="E22" s="144"/>
      <c r="F22" s="145"/>
      <c r="G22" s="145"/>
      <c r="H22" s="145"/>
      <c r="I22" s="146"/>
      <c r="J22" s="146"/>
      <c r="K22" s="147"/>
      <c r="L22" s="148"/>
      <c r="M22" s="7"/>
      <c r="CB22" s="26"/>
      <c r="CC22" s="26">
        <f t="shared" si="0"/>
        <v>17</v>
      </c>
    </row>
    <row r="23" spans="1:81" s="6" customFormat="1" ht="16.5" customHeight="1" x14ac:dyDescent="0.25">
      <c r="A23" s="137" t="str">
        <f>Leyendas!$C$2</f>
        <v>Dominica</v>
      </c>
      <c r="B23" s="138">
        <v>2020</v>
      </c>
      <c r="C23" s="143">
        <v>18</v>
      </c>
      <c r="D23" s="144"/>
      <c r="E23" s="144"/>
      <c r="F23" s="145"/>
      <c r="G23" s="145"/>
      <c r="H23" s="145"/>
      <c r="I23" s="146"/>
      <c r="J23" s="146"/>
      <c r="K23" s="147"/>
      <c r="L23" s="148"/>
      <c r="M23" s="7"/>
      <c r="CB23" s="26"/>
      <c r="CC23" s="26">
        <f t="shared" si="0"/>
        <v>18</v>
      </c>
    </row>
    <row r="24" spans="1:81" s="6" customFormat="1" ht="16.5" customHeight="1" x14ac:dyDescent="0.25">
      <c r="A24" s="137" t="str">
        <f>Leyendas!$C$2</f>
        <v>Dominica</v>
      </c>
      <c r="B24" s="138">
        <v>2020</v>
      </c>
      <c r="C24" s="143">
        <v>19</v>
      </c>
      <c r="D24" s="144"/>
      <c r="E24" s="144"/>
      <c r="F24" s="145"/>
      <c r="G24" s="145"/>
      <c r="H24" s="145"/>
      <c r="I24" s="146"/>
      <c r="J24" s="146"/>
      <c r="K24" s="147"/>
      <c r="L24" s="148"/>
      <c r="M24" s="7"/>
      <c r="CB24" s="26"/>
      <c r="CC24" s="26">
        <f t="shared" si="0"/>
        <v>19</v>
      </c>
    </row>
    <row r="25" spans="1:81" s="6" customFormat="1" ht="16.5" customHeight="1" x14ac:dyDescent="0.25">
      <c r="A25" s="137" t="str">
        <f>Leyendas!$C$2</f>
        <v>Dominica</v>
      </c>
      <c r="B25" s="138">
        <v>2020</v>
      </c>
      <c r="C25" s="143">
        <v>20</v>
      </c>
      <c r="D25" s="144"/>
      <c r="E25" s="144"/>
      <c r="F25" s="145"/>
      <c r="G25" s="145"/>
      <c r="H25" s="145"/>
      <c r="I25" s="146"/>
      <c r="J25" s="146"/>
      <c r="K25" s="147"/>
      <c r="L25" s="148"/>
      <c r="M25" s="7"/>
      <c r="CB25" s="26"/>
      <c r="CC25" s="26">
        <f t="shared" si="0"/>
        <v>20</v>
      </c>
    </row>
    <row r="26" spans="1:81" s="6" customFormat="1" x14ac:dyDescent="0.25">
      <c r="A26" s="137" t="str">
        <f>Leyendas!$C$2</f>
        <v>Dominica</v>
      </c>
      <c r="B26" s="138">
        <v>2020</v>
      </c>
      <c r="C26" s="143">
        <v>21</v>
      </c>
      <c r="D26" s="144"/>
      <c r="E26" s="144"/>
      <c r="F26" s="145"/>
      <c r="G26" s="145"/>
      <c r="H26" s="145"/>
      <c r="I26" s="146"/>
      <c r="J26" s="146"/>
      <c r="K26" s="147"/>
      <c r="L26" s="148"/>
      <c r="M26" s="7"/>
      <c r="CB26" s="26"/>
      <c r="CC26" s="26">
        <f t="shared" si="0"/>
        <v>21</v>
      </c>
    </row>
    <row r="27" spans="1:81" s="6" customFormat="1" x14ac:dyDescent="0.25">
      <c r="A27" s="137" t="str">
        <f>Leyendas!$C$2</f>
        <v>Dominica</v>
      </c>
      <c r="B27" s="138">
        <v>2020</v>
      </c>
      <c r="C27" s="143">
        <v>22</v>
      </c>
      <c r="D27" s="144"/>
      <c r="E27" s="144"/>
      <c r="F27" s="145"/>
      <c r="G27" s="145"/>
      <c r="H27" s="145"/>
      <c r="I27" s="146"/>
      <c r="J27" s="146"/>
      <c r="K27" s="147"/>
      <c r="L27" s="148"/>
      <c r="M27" s="7"/>
      <c r="CB27" s="26"/>
      <c r="CC27" s="26">
        <f t="shared" si="0"/>
        <v>22</v>
      </c>
    </row>
    <row r="28" spans="1:81" s="6" customFormat="1" x14ac:dyDescent="0.25">
      <c r="A28" s="137" t="str">
        <f>Leyendas!$C$2</f>
        <v>Dominica</v>
      </c>
      <c r="B28" s="138">
        <v>2020</v>
      </c>
      <c r="C28" s="143">
        <v>23</v>
      </c>
      <c r="D28" s="144"/>
      <c r="E28" s="144"/>
      <c r="F28" s="145"/>
      <c r="G28" s="145"/>
      <c r="H28" s="145"/>
      <c r="I28" s="146"/>
      <c r="J28" s="146"/>
      <c r="K28" s="147"/>
      <c r="L28" s="148"/>
      <c r="M28" s="7"/>
      <c r="CB28" s="26"/>
      <c r="CC28" s="26">
        <f t="shared" si="0"/>
        <v>23</v>
      </c>
    </row>
    <row r="29" spans="1:81" s="6" customFormat="1" x14ac:dyDescent="0.25">
      <c r="A29" s="137" t="str">
        <f>Leyendas!$C$2</f>
        <v>Dominica</v>
      </c>
      <c r="B29" s="138">
        <v>2020</v>
      </c>
      <c r="C29" s="143">
        <v>24</v>
      </c>
      <c r="D29" s="144"/>
      <c r="E29" s="144"/>
      <c r="F29" s="145"/>
      <c r="G29" s="145"/>
      <c r="H29" s="145"/>
      <c r="I29" s="146"/>
      <c r="J29" s="146"/>
      <c r="K29" s="147"/>
      <c r="L29" s="148"/>
      <c r="M29" s="7"/>
      <c r="CB29" s="26"/>
      <c r="CC29" s="26">
        <f t="shared" si="0"/>
        <v>24</v>
      </c>
    </row>
    <row r="30" spans="1:81" s="6" customFormat="1" x14ac:dyDescent="0.25">
      <c r="A30" s="137" t="str">
        <f>Leyendas!$C$2</f>
        <v>Dominica</v>
      </c>
      <c r="B30" s="138">
        <v>2020</v>
      </c>
      <c r="C30" s="143">
        <v>25</v>
      </c>
      <c r="D30" s="144"/>
      <c r="E30" s="144"/>
      <c r="F30" s="145"/>
      <c r="G30" s="145"/>
      <c r="H30" s="145"/>
      <c r="I30" s="146"/>
      <c r="J30" s="146"/>
      <c r="K30" s="147"/>
      <c r="L30" s="148"/>
      <c r="M30" s="7"/>
      <c r="CB30" s="26"/>
      <c r="CC30" s="26">
        <f t="shared" si="0"/>
        <v>25</v>
      </c>
    </row>
    <row r="31" spans="1:81" s="6" customFormat="1" x14ac:dyDescent="0.25">
      <c r="A31" s="137" t="str">
        <f>Leyendas!$C$2</f>
        <v>Dominica</v>
      </c>
      <c r="B31" s="138">
        <v>2020</v>
      </c>
      <c r="C31" s="143">
        <v>26</v>
      </c>
      <c r="D31" s="144"/>
      <c r="E31" s="144"/>
      <c r="F31" s="145"/>
      <c r="G31" s="145"/>
      <c r="H31" s="145"/>
      <c r="I31" s="146"/>
      <c r="J31" s="146"/>
      <c r="K31" s="147"/>
      <c r="L31" s="148"/>
      <c r="M31" s="7"/>
      <c r="CB31" s="26"/>
      <c r="CC31" s="26">
        <f t="shared" si="0"/>
        <v>26</v>
      </c>
    </row>
    <row r="32" spans="1:81" s="6" customFormat="1" x14ac:dyDescent="0.25">
      <c r="A32" s="137" t="str">
        <f>Leyendas!$C$2</f>
        <v>Dominica</v>
      </c>
      <c r="B32" s="138">
        <v>2020</v>
      </c>
      <c r="C32" s="143">
        <v>27</v>
      </c>
      <c r="D32" s="144"/>
      <c r="E32" s="144"/>
      <c r="F32" s="145"/>
      <c r="G32" s="145"/>
      <c r="H32" s="145"/>
      <c r="I32" s="146"/>
      <c r="J32" s="146"/>
      <c r="K32" s="147"/>
      <c r="L32" s="148"/>
      <c r="M32" s="7"/>
      <c r="CB32" s="26"/>
      <c r="CC32" s="26">
        <f t="shared" si="0"/>
        <v>27</v>
      </c>
    </row>
    <row r="33" spans="1:81" x14ac:dyDescent="0.25">
      <c r="A33" s="137" t="str">
        <f>Leyendas!$C$2</f>
        <v>Dominica</v>
      </c>
      <c r="B33" s="138">
        <v>2020</v>
      </c>
      <c r="C33" s="143">
        <v>28</v>
      </c>
      <c r="D33" s="144"/>
      <c r="E33" s="144"/>
      <c r="F33" s="145"/>
      <c r="G33" s="145"/>
      <c r="H33" s="145"/>
      <c r="I33" s="146"/>
      <c r="J33" s="146"/>
      <c r="K33" s="147"/>
      <c r="L33" s="148"/>
      <c r="M33" s="7"/>
      <c r="CB33" s="26"/>
      <c r="CC33" s="26">
        <f t="shared" si="0"/>
        <v>28</v>
      </c>
    </row>
    <row r="34" spans="1:81" x14ac:dyDescent="0.25">
      <c r="A34" s="137" t="str">
        <f>Leyendas!$C$2</f>
        <v>Dominica</v>
      </c>
      <c r="B34" s="138">
        <v>2020</v>
      </c>
      <c r="C34" s="143">
        <v>29</v>
      </c>
      <c r="D34" s="144"/>
      <c r="E34" s="144"/>
      <c r="F34" s="145"/>
      <c r="G34" s="145"/>
      <c r="H34" s="145"/>
      <c r="I34" s="146"/>
      <c r="J34" s="146"/>
      <c r="K34" s="147"/>
      <c r="L34" s="148"/>
      <c r="M34" s="7"/>
      <c r="CB34" s="26"/>
      <c r="CC34" s="26">
        <f t="shared" si="0"/>
        <v>29</v>
      </c>
    </row>
    <row r="35" spans="1:81" x14ac:dyDescent="0.25">
      <c r="A35" s="137" t="str">
        <f>Leyendas!$C$2</f>
        <v>Dominica</v>
      </c>
      <c r="B35" s="138">
        <v>2020</v>
      </c>
      <c r="C35" s="143">
        <v>30</v>
      </c>
      <c r="D35" s="144"/>
      <c r="E35" s="144"/>
      <c r="F35" s="145"/>
      <c r="G35" s="145"/>
      <c r="H35" s="145"/>
      <c r="I35" s="146"/>
      <c r="J35" s="146"/>
      <c r="K35" s="147"/>
      <c r="L35" s="148"/>
      <c r="M35" s="7"/>
      <c r="CB35" s="26"/>
      <c r="CC35" s="26">
        <f t="shared" si="0"/>
        <v>30</v>
      </c>
    </row>
    <row r="36" spans="1:81" x14ac:dyDescent="0.25">
      <c r="A36" s="137" t="str">
        <f>Leyendas!$C$2</f>
        <v>Dominica</v>
      </c>
      <c r="B36" s="138">
        <v>2020</v>
      </c>
      <c r="C36" s="143">
        <v>31</v>
      </c>
      <c r="D36" s="144"/>
      <c r="E36" s="144"/>
      <c r="F36" s="145"/>
      <c r="G36" s="145"/>
      <c r="H36" s="145"/>
      <c r="I36" s="146"/>
      <c r="J36" s="146"/>
      <c r="K36" s="147"/>
      <c r="L36" s="148"/>
      <c r="M36" s="7"/>
      <c r="CB36" s="26"/>
      <c r="CC36" s="26">
        <f t="shared" si="0"/>
        <v>31</v>
      </c>
    </row>
    <row r="37" spans="1:81" x14ac:dyDescent="0.25">
      <c r="A37" s="137" t="str">
        <f>Leyendas!$C$2</f>
        <v>Dominica</v>
      </c>
      <c r="B37" s="138">
        <v>2020</v>
      </c>
      <c r="C37" s="143">
        <v>32</v>
      </c>
      <c r="D37" s="144"/>
      <c r="E37" s="144"/>
      <c r="F37" s="145"/>
      <c r="G37" s="145"/>
      <c r="H37" s="145"/>
      <c r="I37" s="146"/>
      <c r="J37" s="146"/>
      <c r="K37" s="147"/>
      <c r="L37" s="148"/>
      <c r="M37" s="7"/>
      <c r="CB37" s="26"/>
      <c r="CC37" s="26">
        <f t="shared" si="0"/>
        <v>32</v>
      </c>
    </row>
    <row r="38" spans="1:81" x14ac:dyDescent="0.25">
      <c r="A38" s="137" t="str">
        <f>Leyendas!$C$2</f>
        <v>Dominica</v>
      </c>
      <c r="B38" s="138">
        <v>2020</v>
      </c>
      <c r="C38" s="143">
        <v>33</v>
      </c>
      <c r="D38" s="144"/>
      <c r="E38" s="144"/>
      <c r="F38" s="145"/>
      <c r="G38" s="145"/>
      <c r="H38" s="145"/>
      <c r="I38" s="146"/>
      <c r="J38" s="146"/>
      <c r="K38" s="147"/>
      <c r="L38" s="148"/>
      <c r="M38" s="7"/>
      <c r="CB38" s="26"/>
      <c r="CC38" s="26">
        <f t="shared" si="0"/>
        <v>33</v>
      </c>
    </row>
    <row r="39" spans="1:81" x14ac:dyDescent="0.25">
      <c r="A39" s="137" t="str">
        <f>Leyendas!$C$2</f>
        <v>Dominica</v>
      </c>
      <c r="B39" s="138">
        <v>2020</v>
      </c>
      <c r="C39" s="143">
        <v>34</v>
      </c>
      <c r="D39" s="144"/>
      <c r="E39" s="144"/>
      <c r="F39" s="145"/>
      <c r="G39" s="145"/>
      <c r="H39" s="145"/>
      <c r="I39" s="146"/>
      <c r="J39" s="146"/>
      <c r="K39" s="147"/>
      <c r="L39" s="148"/>
      <c r="M39" s="7"/>
      <c r="CB39" s="26"/>
      <c r="CC39" s="26">
        <f t="shared" si="0"/>
        <v>34</v>
      </c>
    </row>
    <row r="40" spans="1:81" x14ac:dyDescent="0.25">
      <c r="A40" s="137" t="str">
        <f>Leyendas!$C$2</f>
        <v>Dominica</v>
      </c>
      <c r="B40" s="138">
        <v>2020</v>
      </c>
      <c r="C40" s="143">
        <v>35</v>
      </c>
      <c r="D40" s="144"/>
      <c r="E40" s="144"/>
      <c r="F40" s="145"/>
      <c r="G40" s="145"/>
      <c r="H40" s="145"/>
      <c r="I40" s="146"/>
      <c r="J40" s="146"/>
      <c r="K40" s="147"/>
      <c r="L40" s="148"/>
      <c r="M40" s="7"/>
      <c r="CB40" s="26"/>
      <c r="CC40" s="26">
        <f t="shared" si="0"/>
        <v>35</v>
      </c>
    </row>
    <row r="41" spans="1:81" x14ac:dyDescent="0.25">
      <c r="A41" s="137" t="str">
        <f>Leyendas!$C$2</f>
        <v>Dominica</v>
      </c>
      <c r="B41" s="138">
        <v>2020</v>
      </c>
      <c r="C41" s="143">
        <v>36</v>
      </c>
      <c r="D41" s="144"/>
      <c r="E41" s="144"/>
      <c r="F41" s="145"/>
      <c r="G41" s="145"/>
      <c r="H41" s="145"/>
      <c r="I41" s="146"/>
      <c r="J41" s="146"/>
      <c r="K41" s="147"/>
      <c r="L41" s="148"/>
      <c r="M41" s="7"/>
      <c r="CB41" s="26"/>
      <c r="CC41" s="26">
        <f t="shared" si="0"/>
        <v>36</v>
      </c>
    </row>
    <row r="42" spans="1:81" x14ac:dyDescent="0.25">
      <c r="A42" s="137" t="str">
        <f>Leyendas!$C$2</f>
        <v>Dominica</v>
      </c>
      <c r="B42" s="138">
        <v>2020</v>
      </c>
      <c r="C42" s="143">
        <v>37</v>
      </c>
      <c r="D42" s="144"/>
      <c r="E42" s="144"/>
      <c r="F42" s="145"/>
      <c r="G42" s="145"/>
      <c r="H42" s="145"/>
      <c r="I42" s="146"/>
      <c r="J42" s="146"/>
      <c r="K42" s="147"/>
      <c r="L42" s="148"/>
      <c r="M42" s="7"/>
      <c r="CB42" s="26"/>
      <c r="CC42" s="26">
        <f t="shared" si="0"/>
        <v>37</v>
      </c>
    </row>
    <row r="43" spans="1:81" x14ac:dyDescent="0.25">
      <c r="A43" s="137" t="str">
        <f>Leyendas!$C$2</f>
        <v>Dominica</v>
      </c>
      <c r="B43" s="138">
        <v>2020</v>
      </c>
      <c r="C43" s="143">
        <v>38</v>
      </c>
      <c r="D43" s="144"/>
      <c r="E43" s="144"/>
      <c r="F43" s="145"/>
      <c r="G43" s="145"/>
      <c r="H43" s="145"/>
      <c r="I43" s="146"/>
      <c r="J43" s="146"/>
      <c r="K43" s="147"/>
      <c r="L43" s="148"/>
      <c r="M43" s="7"/>
      <c r="CB43" s="26"/>
      <c r="CC43" s="26">
        <f t="shared" si="0"/>
        <v>38</v>
      </c>
    </row>
    <row r="44" spans="1:81" x14ac:dyDescent="0.25">
      <c r="A44" s="137" t="str">
        <f>Leyendas!$C$2</f>
        <v>Dominica</v>
      </c>
      <c r="B44" s="138">
        <v>2020</v>
      </c>
      <c r="C44" s="143">
        <v>39</v>
      </c>
      <c r="D44" s="144"/>
      <c r="E44" s="144"/>
      <c r="F44" s="145"/>
      <c r="G44" s="145"/>
      <c r="H44" s="145"/>
      <c r="I44" s="146"/>
      <c r="J44" s="146"/>
      <c r="K44" s="147"/>
      <c r="L44" s="148"/>
      <c r="M44" s="7"/>
      <c r="CB44" s="26"/>
      <c r="CC44" s="26">
        <f t="shared" si="0"/>
        <v>39</v>
      </c>
    </row>
    <row r="45" spans="1:81" x14ac:dyDescent="0.25">
      <c r="A45" s="137" t="str">
        <f>Leyendas!$C$2</f>
        <v>Dominica</v>
      </c>
      <c r="B45" s="138">
        <v>2020</v>
      </c>
      <c r="C45" s="143">
        <v>40</v>
      </c>
      <c r="D45" s="144"/>
      <c r="E45" s="144"/>
      <c r="F45" s="145"/>
      <c r="G45" s="145"/>
      <c r="H45" s="145"/>
      <c r="I45" s="146"/>
      <c r="J45" s="146"/>
      <c r="K45" s="147"/>
      <c r="L45" s="148"/>
      <c r="M45" s="7"/>
      <c r="CB45" s="26"/>
      <c r="CC45" s="26">
        <f t="shared" si="0"/>
        <v>40</v>
      </c>
    </row>
    <row r="46" spans="1:81" x14ac:dyDescent="0.25">
      <c r="A46" s="137" t="str">
        <f>Leyendas!$C$2</f>
        <v>Dominica</v>
      </c>
      <c r="B46" s="138">
        <v>2020</v>
      </c>
      <c r="C46" s="143">
        <v>41</v>
      </c>
      <c r="D46" s="144"/>
      <c r="E46" s="144"/>
      <c r="F46" s="145"/>
      <c r="G46" s="145"/>
      <c r="H46" s="145"/>
      <c r="I46" s="146"/>
      <c r="J46" s="146"/>
      <c r="K46" s="147"/>
      <c r="L46" s="148"/>
      <c r="M46" s="7"/>
      <c r="CB46" s="26"/>
      <c r="CC46" s="26">
        <f t="shared" si="0"/>
        <v>41</v>
      </c>
    </row>
    <row r="47" spans="1:81" x14ac:dyDescent="0.25">
      <c r="A47" s="137" t="str">
        <f>Leyendas!$C$2</f>
        <v>Dominica</v>
      </c>
      <c r="B47" s="138">
        <v>2020</v>
      </c>
      <c r="C47" s="143">
        <v>42</v>
      </c>
      <c r="D47" s="144"/>
      <c r="E47" s="144"/>
      <c r="F47" s="145"/>
      <c r="G47" s="145"/>
      <c r="H47" s="145"/>
      <c r="I47" s="146"/>
      <c r="J47" s="146"/>
      <c r="K47" s="147"/>
      <c r="L47" s="148"/>
      <c r="M47" s="7"/>
      <c r="CB47" s="26"/>
      <c r="CC47" s="26">
        <f t="shared" si="0"/>
        <v>42</v>
      </c>
    </row>
    <row r="48" spans="1:81" x14ac:dyDescent="0.25">
      <c r="A48" s="137" t="str">
        <f>Leyendas!$C$2</f>
        <v>Dominica</v>
      </c>
      <c r="B48" s="138">
        <v>2020</v>
      </c>
      <c r="C48" s="143">
        <v>43</v>
      </c>
      <c r="D48" s="144"/>
      <c r="E48" s="144"/>
      <c r="F48" s="145"/>
      <c r="G48" s="145"/>
      <c r="H48" s="145"/>
      <c r="I48" s="146"/>
      <c r="J48" s="146"/>
      <c r="K48" s="147"/>
      <c r="L48" s="148"/>
      <c r="M48" s="7"/>
      <c r="CB48" s="26"/>
      <c r="CC48" s="26">
        <f t="shared" si="0"/>
        <v>43</v>
      </c>
    </row>
    <row r="49" spans="1:81" x14ac:dyDescent="0.25">
      <c r="A49" s="137" t="str">
        <f>Leyendas!$C$2</f>
        <v>Dominica</v>
      </c>
      <c r="B49" s="138">
        <v>2020</v>
      </c>
      <c r="C49" s="143">
        <v>44</v>
      </c>
      <c r="D49" s="144"/>
      <c r="E49" s="144"/>
      <c r="F49" s="145"/>
      <c r="G49" s="145"/>
      <c r="H49" s="145"/>
      <c r="I49" s="146"/>
      <c r="J49" s="146"/>
      <c r="K49" s="147"/>
      <c r="L49" s="148"/>
      <c r="M49" s="7"/>
      <c r="CB49" s="26"/>
      <c r="CC49" s="26">
        <f t="shared" si="0"/>
        <v>44</v>
      </c>
    </row>
    <row r="50" spans="1:81" x14ac:dyDescent="0.25">
      <c r="A50" s="137" t="str">
        <f>Leyendas!$C$2</f>
        <v>Dominica</v>
      </c>
      <c r="B50" s="138">
        <v>2020</v>
      </c>
      <c r="C50" s="143">
        <v>45</v>
      </c>
      <c r="D50" s="144"/>
      <c r="E50" s="144"/>
      <c r="F50" s="145"/>
      <c r="G50" s="145"/>
      <c r="H50" s="145"/>
      <c r="I50" s="146"/>
      <c r="J50" s="146"/>
      <c r="K50" s="147"/>
      <c r="L50" s="148"/>
      <c r="M50" s="7"/>
      <c r="CB50" s="26"/>
      <c r="CC50" s="26">
        <f t="shared" si="0"/>
        <v>45</v>
      </c>
    </row>
    <row r="51" spans="1:81" x14ac:dyDescent="0.25">
      <c r="A51" s="137" t="str">
        <f>Leyendas!$C$2</f>
        <v>Dominica</v>
      </c>
      <c r="B51" s="138">
        <v>2020</v>
      </c>
      <c r="C51" s="143">
        <v>46</v>
      </c>
      <c r="D51" s="144"/>
      <c r="E51" s="144"/>
      <c r="F51" s="145"/>
      <c r="G51" s="145"/>
      <c r="H51" s="145"/>
      <c r="I51" s="146"/>
      <c r="J51" s="146"/>
      <c r="K51" s="147"/>
      <c r="L51" s="148"/>
      <c r="M51" s="7"/>
      <c r="CB51" s="26"/>
      <c r="CC51" s="26">
        <f t="shared" si="0"/>
        <v>46</v>
      </c>
    </row>
    <row r="52" spans="1:81" x14ac:dyDescent="0.25">
      <c r="A52" s="137" t="str">
        <f>Leyendas!$C$2</f>
        <v>Dominica</v>
      </c>
      <c r="B52" s="138">
        <v>2020</v>
      </c>
      <c r="C52" s="143">
        <v>47</v>
      </c>
      <c r="D52" s="144"/>
      <c r="E52" s="144"/>
      <c r="F52" s="145"/>
      <c r="G52" s="145"/>
      <c r="H52" s="145"/>
      <c r="I52" s="146"/>
      <c r="J52" s="146"/>
      <c r="K52" s="147"/>
      <c r="L52" s="148"/>
      <c r="M52" s="7"/>
      <c r="CB52" s="26"/>
      <c r="CC52" s="26">
        <f t="shared" si="0"/>
        <v>47</v>
      </c>
    </row>
    <row r="53" spans="1:81" ht="16.5" customHeight="1" x14ac:dyDescent="0.25">
      <c r="A53" s="137" t="str">
        <f>Leyendas!$C$2</f>
        <v>Dominica</v>
      </c>
      <c r="B53" s="138">
        <v>2020</v>
      </c>
      <c r="C53" s="143">
        <v>48</v>
      </c>
      <c r="D53" s="144"/>
      <c r="E53" s="144"/>
      <c r="F53" s="145"/>
      <c r="G53" s="145"/>
      <c r="H53" s="145"/>
      <c r="I53" s="146"/>
      <c r="J53" s="146"/>
      <c r="K53" s="147"/>
      <c r="L53" s="148"/>
      <c r="M53" s="7"/>
      <c r="CB53" s="26"/>
      <c r="CC53" s="26">
        <f t="shared" si="0"/>
        <v>48</v>
      </c>
    </row>
    <row r="54" spans="1:81" x14ac:dyDescent="0.25">
      <c r="A54" s="137" t="str">
        <f>Leyendas!$C$2</f>
        <v>Dominica</v>
      </c>
      <c r="B54" s="138">
        <v>2020</v>
      </c>
      <c r="C54" s="143">
        <v>49</v>
      </c>
      <c r="D54" s="144"/>
      <c r="E54" s="144"/>
      <c r="F54" s="145"/>
      <c r="G54" s="145"/>
      <c r="H54" s="145"/>
      <c r="I54" s="146"/>
      <c r="J54" s="146"/>
      <c r="K54" s="147"/>
      <c r="L54" s="148"/>
      <c r="M54" s="7"/>
      <c r="CB54" s="26"/>
      <c r="CC54" s="26">
        <f t="shared" si="0"/>
        <v>49</v>
      </c>
    </row>
    <row r="55" spans="1:81" x14ac:dyDescent="0.25">
      <c r="A55" s="137" t="str">
        <f>Leyendas!$C$2</f>
        <v>Dominica</v>
      </c>
      <c r="B55" s="138">
        <v>2020</v>
      </c>
      <c r="C55" s="143">
        <v>50</v>
      </c>
      <c r="D55" s="144"/>
      <c r="E55" s="144"/>
      <c r="F55" s="145"/>
      <c r="G55" s="145"/>
      <c r="H55" s="145"/>
      <c r="I55" s="146"/>
      <c r="J55" s="146"/>
      <c r="K55" s="147"/>
      <c r="L55" s="148"/>
      <c r="M55" s="7"/>
      <c r="CB55" s="26"/>
      <c r="CC55" s="26">
        <f t="shared" si="0"/>
        <v>50</v>
      </c>
    </row>
    <row r="56" spans="1:81" x14ac:dyDescent="0.25">
      <c r="A56" s="137" t="str">
        <f>Leyendas!$C$2</f>
        <v>Dominica</v>
      </c>
      <c r="B56" s="138">
        <v>2020</v>
      </c>
      <c r="C56" s="143">
        <v>51</v>
      </c>
      <c r="D56" s="144"/>
      <c r="E56" s="144"/>
      <c r="F56" s="145"/>
      <c r="G56" s="145"/>
      <c r="H56" s="145"/>
      <c r="I56" s="146"/>
      <c r="J56" s="146"/>
      <c r="K56" s="147"/>
      <c r="L56" s="148"/>
      <c r="M56" s="7"/>
      <c r="CB56" s="26"/>
      <c r="CC56" s="26">
        <f t="shared" si="0"/>
        <v>51</v>
      </c>
    </row>
    <row r="57" spans="1:81" ht="18" customHeight="1" x14ac:dyDescent="0.25">
      <c r="A57" s="137" t="str">
        <f>Leyendas!$C$2</f>
        <v>Dominica</v>
      </c>
      <c r="B57" s="138">
        <v>2020</v>
      </c>
      <c r="C57" s="143">
        <v>52</v>
      </c>
      <c r="D57" s="144"/>
      <c r="E57" s="144"/>
      <c r="F57" s="145"/>
      <c r="G57" s="145"/>
      <c r="H57" s="145"/>
      <c r="I57" s="146"/>
      <c r="J57" s="146"/>
      <c r="K57" s="147"/>
      <c r="L57" s="148"/>
      <c r="M57" s="7"/>
      <c r="CB57" s="26"/>
      <c r="CC57" s="26">
        <f t="shared" si="0"/>
        <v>52</v>
      </c>
    </row>
    <row r="58" spans="1:81" ht="18" customHeight="1" x14ac:dyDescent="0.25">
      <c r="A58" s="137" t="str">
        <f>Leyendas!$C$2</f>
        <v>Dominica</v>
      </c>
      <c r="B58" s="138">
        <v>2020</v>
      </c>
      <c r="C58" s="158">
        <v>53</v>
      </c>
      <c r="D58" s="144"/>
      <c r="E58" s="144"/>
      <c r="F58" s="145"/>
      <c r="G58" s="145"/>
      <c r="H58" s="145"/>
      <c r="I58" s="165"/>
      <c r="J58" s="165"/>
      <c r="K58" s="147"/>
      <c r="L58" s="148"/>
      <c r="M58" s="7"/>
      <c r="CB58" s="26"/>
      <c r="CC58" s="26">
        <f t="shared" si="0"/>
        <v>53</v>
      </c>
    </row>
    <row r="59" spans="1:81" s="8" customFormat="1" ht="18" customHeight="1" x14ac:dyDescent="0.25">
      <c r="A59" s="160"/>
      <c r="B59" s="161"/>
      <c r="C59" s="162" t="s">
        <v>1</v>
      </c>
      <c r="D59" s="163">
        <f>SUM(D$6:D58)</f>
        <v>19</v>
      </c>
      <c r="E59" s="163">
        <f>SUM(E$6:E58)</f>
        <v>71</v>
      </c>
      <c r="F59" s="163">
        <f>SUM(F$6:F58)</f>
        <v>9</v>
      </c>
      <c r="G59" s="163">
        <f>SUM(G$6:G58)</f>
        <v>6</v>
      </c>
      <c r="H59" s="163">
        <f>SUM(H$6:H58)</f>
        <v>16</v>
      </c>
      <c r="I59" s="163">
        <f>SUM(I$6:I58)</f>
        <v>87</v>
      </c>
      <c r="J59" s="163">
        <f>SUM(J$6:J58)</f>
        <v>48</v>
      </c>
      <c r="K59" s="163">
        <f>SUM(K$6:K58)</f>
        <v>25</v>
      </c>
      <c r="L59" s="163">
        <f>SUM(L$6:L58)</f>
        <v>97</v>
      </c>
      <c r="P59" s="18"/>
      <c r="Q59" s="18"/>
      <c r="R59" s="18"/>
      <c r="S59" s="18"/>
      <c r="T59" s="18"/>
      <c r="U59" s="18"/>
      <c r="V59" s="18"/>
      <c r="W59" s="18"/>
      <c r="X59" s="18"/>
      <c r="CB59" s="20"/>
      <c r="CC59" s="20"/>
    </row>
    <row r="60" spans="1:81" ht="18" customHeight="1" x14ac:dyDescent="0.25"/>
    <row r="61" spans="1:81" ht="18" customHeight="1" x14ac:dyDescent="0.25"/>
    <row r="62" spans="1:81" s="9" customFormat="1" ht="18" customHeight="1" x14ac:dyDescent="0.25">
      <c r="A62" s="55"/>
      <c r="B62" s="62"/>
      <c r="C62" s="55"/>
      <c r="D62" s="58"/>
      <c r="E62" s="58"/>
      <c r="F62" s="58"/>
      <c r="G62" s="58"/>
      <c r="H62" s="58"/>
      <c r="I62" s="58"/>
      <c r="J62" s="58"/>
      <c r="K62" s="58"/>
      <c r="L62" s="59"/>
      <c r="CB62" s="21"/>
      <c r="CC62" s="21"/>
    </row>
    <row r="63" spans="1:81" s="9" customFormat="1" ht="18" customHeight="1" x14ac:dyDescent="0.25">
      <c r="A63" s="55"/>
      <c r="B63" s="62"/>
      <c r="C63" s="55"/>
      <c r="D63" s="58"/>
      <c r="E63" s="58"/>
      <c r="F63" s="58"/>
      <c r="G63" s="58"/>
      <c r="H63" s="58"/>
      <c r="I63" s="58"/>
      <c r="J63" s="58"/>
      <c r="K63" s="58"/>
      <c r="L63" s="59"/>
      <c r="CB63" s="21"/>
      <c r="CC63" s="21"/>
    </row>
    <row r="64" spans="1:81" s="9" customFormat="1" ht="18" customHeight="1" x14ac:dyDescent="0.25">
      <c r="A64" s="55"/>
      <c r="B64" s="62"/>
      <c r="C64" s="55"/>
      <c r="D64" s="58"/>
      <c r="E64" s="58"/>
      <c r="F64" s="58"/>
      <c r="G64" s="58"/>
      <c r="H64" s="58"/>
      <c r="I64" s="58"/>
      <c r="J64" s="58"/>
      <c r="K64" s="58"/>
      <c r="L64" s="59"/>
      <c r="CB64" s="21"/>
      <c r="CC64" s="21"/>
    </row>
    <row r="65" spans="1:81" s="9" customFormat="1" ht="18" customHeight="1" x14ac:dyDescent="0.25">
      <c r="A65" s="55"/>
      <c r="B65" s="62"/>
      <c r="C65" s="55"/>
      <c r="D65" s="58"/>
      <c r="E65" s="58"/>
      <c r="F65" s="58"/>
      <c r="G65" s="58"/>
      <c r="H65" s="58"/>
      <c r="I65" s="58"/>
      <c r="J65" s="58"/>
      <c r="K65" s="58"/>
      <c r="L65" s="59"/>
      <c r="CB65" s="21"/>
      <c r="CC65" s="21"/>
    </row>
    <row r="66" spans="1:81" ht="18" customHeight="1" x14ac:dyDescent="0.25"/>
    <row r="67" spans="1:81" ht="18" customHeight="1" x14ac:dyDescent="0.25"/>
    <row r="68" spans="1:81" ht="18" customHeight="1" x14ac:dyDescent="0.25"/>
    <row r="69" spans="1:81" ht="18" customHeight="1" x14ac:dyDescent="0.25"/>
    <row r="70" spans="1:81" ht="18" customHeight="1" x14ac:dyDescent="0.25"/>
    <row r="71" spans="1:81" ht="18" customHeight="1" x14ac:dyDescent="0.25"/>
    <row r="72" spans="1:81" ht="18" customHeight="1" x14ac:dyDescent="0.25"/>
    <row r="73" spans="1:81" ht="18" customHeight="1" x14ac:dyDescent="0.25"/>
    <row r="74" spans="1:81" ht="18" customHeight="1" x14ac:dyDescent="0.25"/>
    <row r="75" spans="1:81" ht="18" customHeight="1" x14ac:dyDescent="0.25"/>
    <row r="76" spans="1:81" ht="18" customHeight="1" x14ac:dyDescent="0.25"/>
    <row r="77" spans="1:81" ht="18" customHeight="1" x14ac:dyDescent="0.25"/>
    <row r="78" spans="1:81" ht="18" customHeight="1" x14ac:dyDescent="0.25"/>
    <row r="79" spans="1:81" ht="18" customHeight="1" x14ac:dyDescent="0.25"/>
    <row r="80" spans="1:81" ht="18" customHeight="1" x14ac:dyDescent="0.25"/>
  </sheetData>
  <mergeCells count="2">
    <mergeCell ref="A2:L2"/>
    <mergeCell ref="A3: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N64"/>
  <sheetViews>
    <sheetView showGridLines="0" zoomScale="70" zoomScaleNormal="70" zoomScalePageLayoutView="66" workbookViewId="0">
      <pane ySplit="6" topLeftCell="A7" activePane="bottomLeft" state="frozen"/>
      <selection pane="bottomLeft" activeCell="A7" sqref="A7"/>
    </sheetView>
  </sheetViews>
  <sheetFormatPr defaultColWidth="11.42578125" defaultRowHeight="15" x14ac:dyDescent="0.25"/>
  <cols>
    <col min="1" max="1" width="28.5703125" customWidth="1"/>
    <col min="2" max="2" width="10" customWidth="1"/>
    <col min="3" max="3" width="8.140625" style="51" customWidth="1"/>
    <col min="4" max="4" width="12" style="18" customWidth="1"/>
    <col min="5" max="5" width="12" style="4" customWidth="1"/>
    <col min="6" max="7" width="12" style="18" customWidth="1"/>
    <col min="8" max="8" width="12" style="4" customWidth="1"/>
    <col min="9" max="10" width="12" style="18" customWidth="1"/>
    <col min="11" max="11" width="12" style="4" customWidth="1"/>
    <col min="12" max="13" width="12" style="18" customWidth="1"/>
    <col min="14" max="14" width="12" style="4" customWidth="1"/>
    <col min="15" max="15" width="12" style="18" customWidth="1"/>
    <col min="16" max="17" width="12" style="4" customWidth="1"/>
    <col min="18" max="18" width="12" style="18" customWidth="1"/>
    <col min="19" max="20" width="12" style="4" customWidth="1"/>
    <col min="21" max="21" width="12" style="18" customWidth="1"/>
    <col min="22" max="23" width="12" style="4" customWidth="1"/>
    <col min="24" max="24" width="12" style="18" customWidth="1"/>
    <col min="25" max="26" width="12" style="4" customWidth="1"/>
    <col min="27" max="27" width="12" style="18" customWidth="1"/>
    <col min="28" max="29" width="12" style="4" customWidth="1"/>
    <col min="30" max="30" width="12" style="18" customWidth="1"/>
    <col min="31" max="32" width="12" style="4" customWidth="1"/>
    <col min="33" max="33" width="12" style="18" customWidth="1"/>
    <col min="34" max="34" width="26.5703125" style="4" customWidth="1"/>
    <col min="35" max="37" width="14.7109375" style="4" customWidth="1"/>
    <col min="38" max="38" width="15.5703125" style="4" customWidth="1"/>
    <col min="39" max="39" width="16.5703125" style="4" customWidth="1"/>
    <col min="40" max="16384" width="11.42578125" style="4"/>
  </cols>
  <sheetData>
    <row r="1" spans="1:39" ht="6.75" customHeight="1" x14ac:dyDescent="0.35">
      <c r="A1" s="14"/>
      <c r="B1" s="2"/>
      <c r="C1" s="72"/>
      <c r="D1" s="15"/>
    </row>
    <row r="2" spans="1:39" ht="28.5" customHeight="1" x14ac:dyDescent="0.25">
      <c r="A2" s="193" t="str">
        <f>"Report of cases and deaths SARS-Cov-2 by " &amp; UPPER(Leyendas!F2)</f>
        <v>Report of cases and deaths SARS-Cov-2 by PARISH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00"/>
    </row>
    <row r="3" spans="1:39" ht="37.5" customHeight="1" x14ac:dyDescent="0.25">
      <c r="A3" s="194" t="str">
        <f>Leyendas!$T$3 &amp; Leyendas!$T$5 &amp; Leyendas!$T1</f>
        <v>Dominica - Health center sample, 2020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01"/>
    </row>
    <row r="4" spans="1:39" s="17" customFormat="1" ht="10.5" customHeight="1" thickBot="1" x14ac:dyDescent="0.3">
      <c r="A4" s="201"/>
      <c r="B4" s="201"/>
      <c r="C4" s="201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102"/>
    </row>
    <row r="5" spans="1:39" ht="39.75" customHeight="1" thickBot="1" x14ac:dyDescent="0.3">
      <c r="A5" s="195" t="str">
        <f>IF(Leyendas!$E$2&lt;&gt;"",Leyendas!$E$1,IF(Leyendas!$D$2&lt;&gt;"",Leyendas!$D$1,Leyendas!$C$1))</f>
        <v>Health center</v>
      </c>
      <c r="B5" s="197" t="str">
        <f>Leyendas!$C$8</f>
        <v>Year</v>
      </c>
      <c r="C5" s="199" t="str">
        <f>Leyendas!$C$9</f>
        <v>EW</v>
      </c>
      <c r="D5" s="203" t="s">
        <v>92</v>
      </c>
      <c r="E5" s="192"/>
      <c r="F5" s="192"/>
      <c r="G5" s="192" t="s">
        <v>93</v>
      </c>
      <c r="H5" s="192"/>
      <c r="I5" s="192"/>
      <c r="J5" s="192" t="s">
        <v>94</v>
      </c>
      <c r="K5" s="192"/>
      <c r="L5" s="192"/>
      <c r="M5" s="192" t="s">
        <v>95</v>
      </c>
      <c r="N5" s="192"/>
      <c r="O5" s="192"/>
      <c r="P5" s="192" t="s">
        <v>96</v>
      </c>
      <c r="Q5" s="192"/>
      <c r="R5" s="192"/>
      <c r="S5" s="192" t="s">
        <v>97</v>
      </c>
      <c r="T5" s="192"/>
      <c r="U5" s="192"/>
      <c r="V5" s="192" t="s">
        <v>98</v>
      </c>
      <c r="W5" s="192"/>
      <c r="X5" s="192"/>
      <c r="Y5" s="192" t="s">
        <v>99</v>
      </c>
      <c r="Z5" s="192"/>
      <c r="AA5" s="192"/>
      <c r="AB5" s="192" t="s">
        <v>100</v>
      </c>
      <c r="AC5" s="192"/>
      <c r="AD5" s="192"/>
      <c r="AE5" s="192" t="s">
        <v>101</v>
      </c>
      <c r="AF5" s="192"/>
      <c r="AG5" s="192"/>
    </row>
    <row r="6" spans="1:39" ht="33.75" customHeight="1" thickBot="1" x14ac:dyDescent="0.3">
      <c r="A6" s="196"/>
      <c r="B6" s="198"/>
      <c r="C6" s="200"/>
      <c r="D6" s="129" t="s">
        <v>67</v>
      </c>
      <c r="E6" s="130" t="s">
        <v>68</v>
      </c>
      <c r="F6" s="131" t="s">
        <v>69</v>
      </c>
      <c r="G6" s="132" t="s">
        <v>67</v>
      </c>
      <c r="H6" s="130" t="s">
        <v>68</v>
      </c>
      <c r="I6" s="131" t="s">
        <v>69</v>
      </c>
      <c r="J6" s="132" t="s">
        <v>67</v>
      </c>
      <c r="K6" s="130" t="s">
        <v>68</v>
      </c>
      <c r="L6" s="131" t="s">
        <v>69</v>
      </c>
      <c r="M6" s="132" t="s">
        <v>67</v>
      </c>
      <c r="N6" s="130" t="s">
        <v>68</v>
      </c>
      <c r="O6" s="131" t="s">
        <v>69</v>
      </c>
      <c r="P6" s="132" t="s">
        <v>67</v>
      </c>
      <c r="Q6" s="130" t="s">
        <v>68</v>
      </c>
      <c r="R6" s="131" t="s">
        <v>69</v>
      </c>
      <c r="S6" s="132" t="s">
        <v>67</v>
      </c>
      <c r="T6" s="130" t="s">
        <v>68</v>
      </c>
      <c r="U6" s="131" t="s">
        <v>69</v>
      </c>
      <c r="V6" s="132" t="s">
        <v>67</v>
      </c>
      <c r="W6" s="130" t="s">
        <v>68</v>
      </c>
      <c r="X6" s="131" t="s">
        <v>69</v>
      </c>
      <c r="Y6" s="132" t="s">
        <v>67</v>
      </c>
      <c r="Z6" s="130" t="s">
        <v>68</v>
      </c>
      <c r="AA6" s="131" t="s">
        <v>69</v>
      </c>
      <c r="AB6" s="132" t="s">
        <v>67</v>
      </c>
      <c r="AC6" s="130" t="s">
        <v>68</v>
      </c>
      <c r="AD6" s="131" t="s">
        <v>69</v>
      </c>
      <c r="AE6" s="132" t="s">
        <v>67</v>
      </c>
      <c r="AF6" s="130" t="s">
        <v>68</v>
      </c>
      <c r="AG6" s="131" t="s">
        <v>69</v>
      </c>
      <c r="AH6" s="166" t="str">
        <f>"Summary by " &amp;Leyendas!F2</f>
        <v>Summary by parish</v>
      </c>
      <c r="AI6" s="126" t="s">
        <v>67</v>
      </c>
      <c r="AJ6" s="127" t="s">
        <v>68</v>
      </c>
      <c r="AK6" s="128" t="s">
        <v>69</v>
      </c>
      <c r="AL6" s="116" t="s">
        <v>70</v>
      </c>
      <c r="AM6" s="115" t="s">
        <v>71</v>
      </c>
    </row>
    <row r="7" spans="1:39" x14ac:dyDescent="0.25">
      <c r="A7" s="83" t="str">
        <f>Leyendas!$C$2</f>
        <v>Dominica</v>
      </c>
      <c r="B7" s="74">
        <v>2020</v>
      </c>
      <c r="C7" s="75">
        <v>1</v>
      </c>
      <c r="D7" s="71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104" t="str">
        <f t="shared" ref="AH7:AH16" ca="1" si="0">OFFSET($D$5, 0, (ROW(AH7) - ROW($AH$7)) * 3)</f>
        <v>Saint Andrew Parish</v>
      </c>
      <c r="AI7" s="108">
        <f t="shared" ref="AI7:AI16" ca="1" si="1">OFFSET($D$5, 55, (ROW(AI7) - ROW($AH$7)) * 3)</f>
        <v>15</v>
      </c>
      <c r="AJ7" s="108">
        <f t="shared" ref="AJ7:AJ16" ca="1" si="2">OFFSET($D$5, 55, (ROW(AJ7) - ROW($AH$7)) * 3 + 1)</f>
        <v>12</v>
      </c>
      <c r="AK7" s="108">
        <f t="shared" ref="AK7:AK16" ca="1" si="3">OFFSET($D$5, 55, (ROW(AK7) - ROW($AH$7)) * 3 + 2)</f>
        <v>5</v>
      </c>
      <c r="AL7" s="108">
        <f ca="1">AI7 + AJ7</f>
        <v>27</v>
      </c>
      <c r="AM7" s="109">
        <f ca="1">IF(AL7 = 0, "", AI7 / AL7)</f>
        <v>0.55555555555555558</v>
      </c>
    </row>
    <row r="8" spans="1:39" x14ac:dyDescent="0.25">
      <c r="A8" s="83" t="str">
        <f>Leyendas!$C$2</f>
        <v>Dominica</v>
      </c>
      <c r="B8" s="3">
        <v>2020</v>
      </c>
      <c r="C8" s="73">
        <v>2</v>
      </c>
      <c r="D8" s="71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105" t="str">
        <f t="shared" ca="1" si="0"/>
        <v>Saint David Parish</v>
      </c>
      <c r="AI8" s="167">
        <f t="shared" ca="1" si="1"/>
        <v>35</v>
      </c>
      <c r="AJ8" s="167">
        <f t="shared" ca="1" si="2"/>
        <v>81</v>
      </c>
      <c r="AK8" s="167">
        <f t="shared" ca="1" si="3"/>
        <v>9</v>
      </c>
      <c r="AL8" s="167">
        <f t="shared" ref="AL8:AL16" ca="1" si="4">AI8 + AJ8</f>
        <v>116</v>
      </c>
      <c r="AM8" s="110">
        <f t="shared" ref="AM8:AM16" ca="1" si="5">IF(AL8 = 0, "", AI8 / AL8)</f>
        <v>0.30172413793103448</v>
      </c>
    </row>
    <row r="9" spans="1:39" x14ac:dyDescent="0.25">
      <c r="A9" s="83" t="str">
        <f>Leyendas!$C$2</f>
        <v>Dominica</v>
      </c>
      <c r="B9" s="3">
        <v>2020</v>
      </c>
      <c r="C9" s="73">
        <v>3</v>
      </c>
      <c r="D9" s="71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105" t="str">
        <f t="shared" ca="1" si="0"/>
        <v>Saint George Parish</v>
      </c>
      <c r="AI9" s="167">
        <f t="shared" ca="1" si="1"/>
        <v>20</v>
      </c>
      <c r="AJ9" s="167">
        <f t="shared" ca="1" si="2"/>
        <v>31</v>
      </c>
      <c r="AK9" s="167">
        <f t="shared" ca="1" si="3"/>
        <v>5</v>
      </c>
      <c r="AL9" s="167">
        <f t="shared" ca="1" si="4"/>
        <v>51</v>
      </c>
      <c r="AM9" s="110">
        <f t="shared" ca="1" si="5"/>
        <v>0.39215686274509803</v>
      </c>
    </row>
    <row r="10" spans="1:39" x14ac:dyDescent="0.25">
      <c r="A10" s="83" t="str">
        <f>Leyendas!$C$2</f>
        <v>Dominica</v>
      </c>
      <c r="B10" s="3">
        <v>2020</v>
      </c>
      <c r="C10" s="73">
        <v>4</v>
      </c>
      <c r="D10" s="71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105" t="str">
        <f t="shared" ca="1" si="0"/>
        <v>Saint John Parish</v>
      </c>
      <c r="AI10" s="167">
        <f t="shared" ca="1" si="1"/>
        <v>79</v>
      </c>
      <c r="AJ10" s="167">
        <f t="shared" ca="1" si="2"/>
        <v>25</v>
      </c>
      <c r="AK10" s="167">
        <f t="shared" ca="1" si="3"/>
        <v>4</v>
      </c>
      <c r="AL10" s="167">
        <f t="shared" ca="1" si="4"/>
        <v>104</v>
      </c>
      <c r="AM10" s="110">
        <f t="shared" ca="1" si="5"/>
        <v>0.75961538461538458</v>
      </c>
    </row>
    <row r="11" spans="1:39" x14ac:dyDescent="0.25">
      <c r="A11" s="83" t="str">
        <f>Leyendas!$C$2</f>
        <v>Dominica</v>
      </c>
      <c r="B11" s="3">
        <v>2020</v>
      </c>
      <c r="C11" s="73">
        <v>5</v>
      </c>
      <c r="D11" s="71"/>
      <c r="E11" s="79"/>
      <c r="F11" s="79"/>
      <c r="G11" s="79"/>
      <c r="H11" s="79"/>
      <c r="I11" s="79"/>
      <c r="J11" s="79"/>
      <c r="K11" s="79">
        <v>1</v>
      </c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105" t="str">
        <f t="shared" ca="1" si="0"/>
        <v>Saint Joseph Parish</v>
      </c>
      <c r="AI11" s="167">
        <f t="shared" ca="1" si="1"/>
        <v>0</v>
      </c>
      <c r="AJ11" s="167">
        <f t="shared" ca="1" si="2"/>
        <v>0</v>
      </c>
      <c r="AK11" s="167">
        <f t="shared" ca="1" si="3"/>
        <v>0</v>
      </c>
      <c r="AL11" s="167">
        <f t="shared" ca="1" si="4"/>
        <v>0</v>
      </c>
      <c r="AM11" s="110" t="str">
        <f t="shared" ca="1" si="5"/>
        <v/>
      </c>
    </row>
    <row r="12" spans="1:39" x14ac:dyDescent="0.25">
      <c r="A12" s="83" t="str">
        <f>Leyendas!$C$2</f>
        <v>Dominica</v>
      </c>
      <c r="B12" s="3">
        <v>2020</v>
      </c>
      <c r="C12" s="73">
        <v>6</v>
      </c>
      <c r="D12" s="71">
        <v>10</v>
      </c>
      <c r="E12" s="79">
        <v>2</v>
      </c>
      <c r="F12" s="79">
        <v>2</v>
      </c>
      <c r="G12" s="79">
        <v>25</v>
      </c>
      <c r="H12" s="79">
        <v>56</v>
      </c>
      <c r="I12" s="79">
        <v>3</v>
      </c>
      <c r="J12" s="79">
        <v>8</v>
      </c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105" t="str">
        <f t="shared" ca="1" si="0"/>
        <v>Saint Luke Parish</v>
      </c>
      <c r="AI12" s="167">
        <f t="shared" ca="1" si="1"/>
        <v>0</v>
      </c>
      <c r="AJ12" s="167">
        <f t="shared" ca="1" si="2"/>
        <v>0</v>
      </c>
      <c r="AK12" s="167">
        <f t="shared" ca="1" si="3"/>
        <v>0</v>
      </c>
      <c r="AL12" s="167">
        <f t="shared" ca="1" si="4"/>
        <v>0</v>
      </c>
      <c r="AM12" s="110" t="str">
        <f t="shared" ca="1" si="5"/>
        <v/>
      </c>
    </row>
    <row r="13" spans="1:39" x14ac:dyDescent="0.25">
      <c r="A13" s="83" t="str">
        <f>Leyendas!$C$2</f>
        <v>Dominica</v>
      </c>
      <c r="B13" s="3">
        <v>2020</v>
      </c>
      <c r="C13" s="73">
        <v>7</v>
      </c>
      <c r="D13" s="71">
        <v>5</v>
      </c>
      <c r="E13" s="79">
        <v>10</v>
      </c>
      <c r="F13" s="79">
        <v>3</v>
      </c>
      <c r="G13" s="79">
        <v>10</v>
      </c>
      <c r="H13" s="79">
        <v>25</v>
      </c>
      <c r="I13" s="79">
        <v>6</v>
      </c>
      <c r="J13" s="79">
        <v>7</v>
      </c>
      <c r="K13" s="79"/>
      <c r="L13" s="79"/>
      <c r="M13" s="79">
        <v>9</v>
      </c>
      <c r="N13" s="79">
        <v>25</v>
      </c>
      <c r="O13" s="79">
        <v>4</v>
      </c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105" t="str">
        <f t="shared" ca="1" si="0"/>
        <v>Saint Mark Parish</v>
      </c>
      <c r="AI13" s="167">
        <f t="shared" ca="1" si="1"/>
        <v>0</v>
      </c>
      <c r="AJ13" s="167">
        <f t="shared" ca="1" si="2"/>
        <v>0</v>
      </c>
      <c r="AK13" s="167">
        <f t="shared" ca="1" si="3"/>
        <v>0</v>
      </c>
      <c r="AL13" s="167">
        <f t="shared" ca="1" si="4"/>
        <v>0</v>
      </c>
      <c r="AM13" s="110" t="str">
        <f t="shared" ca="1" si="5"/>
        <v/>
      </c>
    </row>
    <row r="14" spans="1:39" x14ac:dyDescent="0.25">
      <c r="A14" s="83" t="str">
        <f>Leyendas!$C$2</f>
        <v>Dominica</v>
      </c>
      <c r="B14" s="3">
        <v>2020</v>
      </c>
      <c r="C14" s="73">
        <v>8</v>
      </c>
      <c r="D14" s="71"/>
      <c r="E14" s="79"/>
      <c r="F14" s="79"/>
      <c r="G14" s="79"/>
      <c r="H14" s="79"/>
      <c r="I14" s="79"/>
      <c r="J14" s="79"/>
      <c r="K14" s="79"/>
      <c r="L14" s="79"/>
      <c r="M14" s="79">
        <v>50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105" t="str">
        <f t="shared" ca="1" si="0"/>
        <v>Saint Patrick Parish</v>
      </c>
      <c r="AI14" s="167">
        <f t="shared" ca="1" si="1"/>
        <v>0</v>
      </c>
      <c r="AJ14" s="167">
        <f t="shared" ca="1" si="2"/>
        <v>0</v>
      </c>
      <c r="AK14" s="167">
        <f t="shared" ca="1" si="3"/>
        <v>0</v>
      </c>
      <c r="AL14" s="167">
        <f t="shared" ca="1" si="4"/>
        <v>0</v>
      </c>
      <c r="AM14" s="110" t="str">
        <f t="shared" ca="1" si="5"/>
        <v/>
      </c>
    </row>
    <row r="15" spans="1:39" x14ac:dyDescent="0.25">
      <c r="A15" s="83" t="str">
        <f>Leyendas!$C$2</f>
        <v>Dominica</v>
      </c>
      <c r="B15" s="3">
        <v>2020</v>
      </c>
      <c r="C15" s="73">
        <v>9</v>
      </c>
      <c r="D15" s="71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105" t="str">
        <f t="shared" ca="1" si="0"/>
        <v>Saint Paul Parish</v>
      </c>
      <c r="AI15" s="167">
        <f t="shared" ca="1" si="1"/>
        <v>0</v>
      </c>
      <c r="AJ15" s="167">
        <f t="shared" ca="1" si="2"/>
        <v>0</v>
      </c>
      <c r="AK15" s="167">
        <f t="shared" ca="1" si="3"/>
        <v>0</v>
      </c>
      <c r="AL15" s="167">
        <f t="shared" ca="1" si="4"/>
        <v>0</v>
      </c>
      <c r="AM15" s="110" t="str">
        <f t="shared" ca="1" si="5"/>
        <v/>
      </c>
    </row>
    <row r="16" spans="1:39" ht="15.75" thickBot="1" x14ac:dyDescent="0.3">
      <c r="A16" s="83" t="str">
        <f>Leyendas!$C$2</f>
        <v>Dominica</v>
      </c>
      <c r="B16" s="3">
        <v>2020</v>
      </c>
      <c r="C16" s="73">
        <v>10</v>
      </c>
      <c r="D16" s="71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106" t="str">
        <f t="shared" ca="1" si="0"/>
        <v>Saint Peter Parish</v>
      </c>
      <c r="AI16" s="117">
        <f t="shared" ca="1" si="1"/>
        <v>0</v>
      </c>
      <c r="AJ16" s="117">
        <f t="shared" ca="1" si="2"/>
        <v>0</v>
      </c>
      <c r="AK16" s="117">
        <f t="shared" ca="1" si="3"/>
        <v>0</v>
      </c>
      <c r="AL16" s="117">
        <f t="shared" ca="1" si="4"/>
        <v>0</v>
      </c>
      <c r="AM16" s="118" t="str">
        <f t="shared" ca="1" si="5"/>
        <v/>
      </c>
    </row>
    <row r="17" spans="1:40" x14ac:dyDescent="0.25">
      <c r="A17" s="83" t="str">
        <f>Leyendas!$C$2</f>
        <v>Dominica</v>
      </c>
      <c r="B17" s="3">
        <v>2020</v>
      </c>
      <c r="C17" s="73">
        <v>11</v>
      </c>
      <c r="D17" s="71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18"/>
      <c r="AI17" s="18"/>
      <c r="AJ17" s="18"/>
      <c r="AK17" s="18"/>
      <c r="AL17" s="18"/>
      <c r="AM17" s="18"/>
      <c r="AN17" s="18"/>
    </row>
    <row r="18" spans="1:40" x14ac:dyDescent="0.25">
      <c r="A18" s="83" t="str">
        <f>Leyendas!$C$2</f>
        <v>Dominica</v>
      </c>
      <c r="B18" s="3">
        <v>2020</v>
      </c>
      <c r="C18" s="73">
        <v>12</v>
      </c>
      <c r="D18" s="71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18"/>
      <c r="AI18" s="18"/>
      <c r="AJ18" s="18"/>
      <c r="AK18" s="18"/>
      <c r="AL18" s="18"/>
      <c r="AM18" s="18"/>
      <c r="AN18" s="18"/>
    </row>
    <row r="19" spans="1:40" x14ac:dyDescent="0.25">
      <c r="A19" s="83" t="str">
        <f>Leyendas!$C$2</f>
        <v>Dominica</v>
      </c>
      <c r="B19" s="3">
        <v>2020</v>
      </c>
      <c r="C19" s="73">
        <v>13</v>
      </c>
      <c r="D19" s="71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18"/>
      <c r="AI19" s="18"/>
      <c r="AJ19" s="18"/>
      <c r="AK19" s="18"/>
      <c r="AL19" s="18"/>
      <c r="AM19" s="18"/>
      <c r="AN19" s="18"/>
    </row>
    <row r="20" spans="1:40" x14ac:dyDescent="0.25">
      <c r="A20" s="83" t="str">
        <f>Leyendas!$C$2</f>
        <v>Dominica</v>
      </c>
      <c r="B20" s="3">
        <v>2020</v>
      </c>
      <c r="C20" s="73">
        <v>14</v>
      </c>
      <c r="D20" s="7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18"/>
      <c r="AI20" s="18"/>
      <c r="AJ20" s="18"/>
      <c r="AK20" s="18"/>
      <c r="AL20" s="18"/>
      <c r="AM20" s="18"/>
      <c r="AN20" s="18"/>
    </row>
    <row r="21" spans="1:40" x14ac:dyDescent="0.25">
      <c r="A21" s="83" t="str">
        <f>Leyendas!$C$2</f>
        <v>Dominica</v>
      </c>
      <c r="B21" s="3">
        <v>2020</v>
      </c>
      <c r="C21" s="73">
        <v>15</v>
      </c>
      <c r="D21" s="71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18"/>
      <c r="AI21" s="18"/>
      <c r="AJ21" s="18"/>
      <c r="AK21" s="18"/>
      <c r="AL21" s="18"/>
      <c r="AM21" s="18"/>
      <c r="AN21" s="18"/>
    </row>
    <row r="22" spans="1:40" x14ac:dyDescent="0.25">
      <c r="A22" s="83" t="str">
        <f>Leyendas!$C$2</f>
        <v>Dominica</v>
      </c>
      <c r="B22" s="3">
        <v>2020</v>
      </c>
      <c r="C22" s="73">
        <v>16</v>
      </c>
      <c r="D22" s="71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18"/>
      <c r="AI22" s="18"/>
      <c r="AJ22" s="18"/>
      <c r="AK22" s="18"/>
      <c r="AL22" s="18"/>
      <c r="AM22" s="18"/>
      <c r="AN22" s="18"/>
    </row>
    <row r="23" spans="1:40" x14ac:dyDescent="0.25">
      <c r="A23" s="83" t="str">
        <f>Leyendas!$C$2</f>
        <v>Dominica</v>
      </c>
      <c r="B23" s="3">
        <v>2020</v>
      </c>
      <c r="C23" s="73">
        <v>17</v>
      </c>
      <c r="D23" s="71"/>
      <c r="E23" s="79"/>
      <c r="F23" s="79"/>
      <c r="G23" s="79"/>
      <c r="H23" s="79"/>
      <c r="I23" s="79"/>
      <c r="J23" s="79">
        <v>5</v>
      </c>
      <c r="K23" s="79">
        <v>30</v>
      </c>
      <c r="L23" s="79">
        <v>5</v>
      </c>
      <c r="M23" s="79">
        <v>20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18"/>
      <c r="AI23" s="18"/>
      <c r="AJ23" s="18"/>
      <c r="AK23" s="18"/>
      <c r="AL23" s="18"/>
      <c r="AM23" s="18"/>
      <c r="AN23" s="18"/>
    </row>
    <row r="24" spans="1:40" x14ac:dyDescent="0.25">
      <c r="A24" s="83" t="str">
        <f>Leyendas!$C$2</f>
        <v>Dominica</v>
      </c>
      <c r="B24" s="3">
        <v>2020</v>
      </c>
      <c r="C24" s="73">
        <v>18</v>
      </c>
      <c r="D24" s="7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18"/>
      <c r="AI24" s="18"/>
      <c r="AJ24" s="18"/>
      <c r="AK24" s="18"/>
      <c r="AL24" s="18"/>
      <c r="AM24" s="18"/>
      <c r="AN24" s="18"/>
    </row>
    <row r="25" spans="1:40" s="17" customFormat="1" x14ac:dyDescent="0.25">
      <c r="A25" s="83" t="str">
        <f>Leyendas!$C$2</f>
        <v>Dominica</v>
      </c>
      <c r="B25" s="3">
        <v>2020</v>
      </c>
      <c r="C25" s="73">
        <v>19</v>
      </c>
      <c r="D25" s="7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18"/>
      <c r="AI25" s="18"/>
      <c r="AJ25" s="18"/>
      <c r="AK25" s="18"/>
      <c r="AL25" s="18"/>
      <c r="AM25" s="18"/>
      <c r="AN25" s="18"/>
    </row>
    <row r="26" spans="1:40" s="17" customFormat="1" x14ac:dyDescent="0.25">
      <c r="A26" s="83" t="str">
        <f>Leyendas!$C$2</f>
        <v>Dominica</v>
      </c>
      <c r="B26" s="3">
        <v>2020</v>
      </c>
      <c r="C26" s="73">
        <v>20</v>
      </c>
      <c r="D26" s="71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18"/>
      <c r="AI26" s="18"/>
      <c r="AJ26" s="18"/>
      <c r="AK26" s="18"/>
      <c r="AL26" s="18"/>
      <c r="AM26" s="18"/>
      <c r="AN26" s="18"/>
    </row>
    <row r="27" spans="1:40" s="17" customFormat="1" x14ac:dyDescent="0.25">
      <c r="A27" s="83" t="str">
        <f>Leyendas!$C$2</f>
        <v>Dominica</v>
      </c>
      <c r="B27" s="3">
        <v>2020</v>
      </c>
      <c r="C27" s="73">
        <v>21</v>
      </c>
      <c r="D27" s="71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18"/>
      <c r="AI27" s="18"/>
      <c r="AJ27" s="18"/>
      <c r="AK27" s="18"/>
      <c r="AL27" s="18"/>
      <c r="AM27" s="18"/>
      <c r="AN27" s="18"/>
    </row>
    <row r="28" spans="1:40" s="17" customFormat="1" x14ac:dyDescent="0.25">
      <c r="A28" s="83" t="str">
        <f>Leyendas!$C$2</f>
        <v>Dominica</v>
      </c>
      <c r="B28" s="3">
        <v>2020</v>
      </c>
      <c r="C28" s="73">
        <v>22</v>
      </c>
      <c r="D28" s="71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</row>
    <row r="29" spans="1:40" s="17" customFormat="1" x14ac:dyDescent="0.25">
      <c r="A29" s="83" t="str">
        <f>Leyendas!$C$2</f>
        <v>Dominica</v>
      </c>
      <c r="B29" s="3">
        <v>2020</v>
      </c>
      <c r="C29" s="73">
        <v>23</v>
      </c>
      <c r="D29" s="71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</row>
    <row r="30" spans="1:40" x14ac:dyDescent="0.25">
      <c r="A30" s="83" t="str">
        <f>Leyendas!$C$2</f>
        <v>Dominica</v>
      </c>
      <c r="B30" s="3">
        <v>2020</v>
      </c>
      <c r="C30" s="73">
        <v>24</v>
      </c>
      <c r="D30" s="71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</row>
    <row r="31" spans="1:40" x14ac:dyDescent="0.25">
      <c r="A31" s="83" t="str">
        <f>Leyendas!$C$2</f>
        <v>Dominica</v>
      </c>
      <c r="B31" s="3">
        <v>2020</v>
      </c>
      <c r="C31" s="73">
        <v>25</v>
      </c>
      <c r="D31" s="71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</row>
    <row r="32" spans="1:40" x14ac:dyDescent="0.25">
      <c r="A32" s="83" t="str">
        <f>Leyendas!$C$2</f>
        <v>Dominica</v>
      </c>
      <c r="B32" s="3">
        <v>2020</v>
      </c>
      <c r="C32" s="73">
        <v>26</v>
      </c>
      <c r="D32" s="71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</row>
    <row r="33" spans="1:33" x14ac:dyDescent="0.25">
      <c r="A33" s="83" t="str">
        <f>Leyendas!$C$2</f>
        <v>Dominica</v>
      </c>
      <c r="B33" s="3">
        <v>2020</v>
      </c>
      <c r="C33" s="73">
        <v>27</v>
      </c>
      <c r="D33" s="71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</row>
    <row r="34" spans="1:33" x14ac:dyDescent="0.25">
      <c r="A34" s="83" t="str">
        <f>Leyendas!$C$2</f>
        <v>Dominica</v>
      </c>
      <c r="B34" s="3">
        <v>2020</v>
      </c>
      <c r="C34" s="73">
        <v>28</v>
      </c>
      <c r="D34" s="71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</row>
    <row r="35" spans="1:33" x14ac:dyDescent="0.25">
      <c r="A35" s="83" t="str">
        <f>Leyendas!$C$2</f>
        <v>Dominica</v>
      </c>
      <c r="B35" s="3">
        <v>2020</v>
      </c>
      <c r="C35" s="73">
        <v>29</v>
      </c>
      <c r="D35" s="71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</row>
    <row r="36" spans="1:33" x14ac:dyDescent="0.25">
      <c r="A36" s="83" t="str">
        <f>Leyendas!$C$2</f>
        <v>Dominica</v>
      </c>
      <c r="B36" s="3">
        <v>2020</v>
      </c>
      <c r="C36" s="73">
        <v>30</v>
      </c>
      <c r="D36" s="7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</row>
    <row r="37" spans="1:33" x14ac:dyDescent="0.25">
      <c r="A37" s="83" t="str">
        <f>Leyendas!$C$2</f>
        <v>Dominica</v>
      </c>
      <c r="B37" s="3">
        <v>2020</v>
      </c>
      <c r="C37" s="73">
        <v>31</v>
      </c>
      <c r="D37" s="71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</row>
    <row r="38" spans="1:33" x14ac:dyDescent="0.25">
      <c r="A38" s="83" t="str">
        <f>Leyendas!$C$2</f>
        <v>Dominica</v>
      </c>
      <c r="B38" s="3">
        <v>2020</v>
      </c>
      <c r="C38" s="73">
        <v>32</v>
      </c>
      <c r="D38" s="71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</row>
    <row r="39" spans="1:33" x14ac:dyDescent="0.25">
      <c r="A39" s="83" t="str">
        <f>Leyendas!$C$2</f>
        <v>Dominica</v>
      </c>
      <c r="B39" s="3">
        <v>2020</v>
      </c>
      <c r="C39" s="73">
        <v>33</v>
      </c>
      <c r="D39" s="71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</row>
    <row r="40" spans="1:33" x14ac:dyDescent="0.25">
      <c r="A40" s="83" t="str">
        <f>Leyendas!$C$2</f>
        <v>Dominica</v>
      </c>
      <c r="B40" s="3">
        <v>2020</v>
      </c>
      <c r="C40" s="73">
        <v>34</v>
      </c>
      <c r="D40" s="71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</row>
    <row r="41" spans="1:33" x14ac:dyDescent="0.25">
      <c r="A41" s="83" t="str">
        <f>Leyendas!$C$2</f>
        <v>Dominica</v>
      </c>
      <c r="B41" s="3">
        <v>2020</v>
      </c>
      <c r="C41" s="73">
        <v>35</v>
      </c>
      <c r="D41" s="71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</row>
    <row r="42" spans="1:33" x14ac:dyDescent="0.25">
      <c r="A42" s="83" t="str">
        <f>Leyendas!$C$2</f>
        <v>Dominica</v>
      </c>
      <c r="B42" s="3">
        <v>2020</v>
      </c>
      <c r="C42" s="73">
        <v>36</v>
      </c>
      <c r="D42" s="71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</row>
    <row r="43" spans="1:33" x14ac:dyDescent="0.25">
      <c r="A43" s="83" t="str">
        <f>Leyendas!$C$2</f>
        <v>Dominica</v>
      </c>
      <c r="B43" s="3">
        <v>2020</v>
      </c>
      <c r="C43" s="73">
        <v>37</v>
      </c>
      <c r="D43" s="71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</row>
    <row r="44" spans="1:33" x14ac:dyDescent="0.25">
      <c r="A44" s="83" t="str">
        <f>Leyendas!$C$2</f>
        <v>Dominica</v>
      </c>
      <c r="B44" s="3">
        <v>2020</v>
      </c>
      <c r="C44" s="73">
        <v>38</v>
      </c>
      <c r="D44" s="71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</row>
    <row r="45" spans="1:33" x14ac:dyDescent="0.25">
      <c r="A45" s="83" t="str">
        <f>Leyendas!$C$2</f>
        <v>Dominica</v>
      </c>
      <c r="B45" s="3">
        <v>2020</v>
      </c>
      <c r="C45" s="73">
        <v>39</v>
      </c>
      <c r="D45" s="71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</row>
    <row r="46" spans="1:33" x14ac:dyDescent="0.25">
      <c r="A46" s="83" t="str">
        <f>Leyendas!$C$2</f>
        <v>Dominica</v>
      </c>
      <c r="B46" s="3">
        <v>2020</v>
      </c>
      <c r="C46" s="73">
        <v>40</v>
      </c>
      <c r="D46" s="71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5">
      <c r="A47" s="83" t="str">
        <f>Leyendas!$C$2</f>
        <v>Dominica</v>
      </c>
      <c r="B47" s="3">
        <v>2020</v>
      </c>
      <c r="C47" s="73">
        <v>41</v>
      </c>
      <c r="D47" s="71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5">
      <c r="A48" s="83" t="str">
        <f>Leyendas!$C$2</f>
        <v>Dominica</v>
      </c>
      <c r="B48" s="3">
        <v>2020</v>
      </c>
      <c r="C48" s="73">
        <v>42</v>
      </c>
      <c r="D48" s="71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1:33" x14ac:dyDescent="0.25">
      <c r="A49" s="83" t="str">
        <f>Leyendas!$C$2</f>
        <v>Dominica</v>
      </c>
      <c r="B49" s="3">
        <v>2020</v>
      </c>
      <c r="C49" s="73">
        <v>43</v>
      </c>
      <c r="D49" s="71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1:33" x14ac:dyDescent="0.25">
      <c r="A50" s="83" t="str">
        <f>Leyendas!$C$2</f>
        <v>Dominica</v>
      </c>
      <c r="B50" s="3">
        <v>2020</v>
      </c>
      <c r="C50" s="73">
        <v>44</v>
      </c>
      <c r="D50" s="71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1:33" x14ac:dyDescent="0.25">
      <c r="A51" s="83" t="str">
        <f>Leyendas!$C$2</f>
        <v>Dominica</v>
      </c>
      <c r="B51" s="3">
        <v>2020</v>
      </c>
      <c r="C51" s="73">
        <v>45</v>
      </c>
      <c r="D51" s="71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1:33" x14ac:dyDescent="0.25">
      <c r="A52" s="83" t="str">
        <f>Leyendas!$C$2</f>
        <v>Dominica</v>
      </c>
      <c r="B52" s="3">
        <v>2020</v>
      </c>
      <c r="C52" s="73">
        <v>46</v>
      </c>
      <c r="D52" s="71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1:33" x14ac:dyDescent="0.25">
      <c r="A53" s="83" t="str">
        <f>Leyendas!$C$2</f>
        <v>Dominica</v>
      </c>
      <c r="B53" s="3">
        <v>2020</v>
      </c>
      <c r="C53" s="73">
        <v>47</v>
      </c>
      <c r="D53" s="71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1:33" x14ac:dyDescent="0.25">
      <c r="A54" s="83" t="str">
        <f>Leyendas!$C$2</f>
        <v>Dominica</v>
      </c>
      <c r="B54" s="3">
        <v>2020</v>
      </c>
      <c r="C54" s="73">
        <v>48</v>
      </c>
      <c r="D54" s="71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1:33" x14ac:dyDescent="0.25">
      <c r="A55" s="83" t="str">
        <f>Leyendas!$C$2</f>
        <v>Dominica</v>
      </c>
      <c r="B55" s="3">
        <v>2020</v>
      </c>
      <c r="C55" s="73">
        <v>49</v>
      </c>
      <c r="D55" s="71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1:33" x14ac:dyDescent="0.25">
      <c r="A56" s="83" t="str">
        <f>Leyendas!$C$2</f>
        <v>Dominica</v>
      </c>
      <c r="B56" s="3">
        <v>2020</v>
      </c>
      <c r="C56" s="73">
        <v>50</v>
      </c>
      <c r="D56" s="71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1:33" x14ac:dyDescent="0.25">
      <c r="A57" s="83" t="str">
        <f>Leyendas!$C$2</f>
        <v>Dominica</v>
      </c>
      <c r="B57" s="3">
        <v>2020</v>
      </c>
      <c r="C57" s="73">
        <v>51</v>
      </c>
      <c r="D57" s="71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1:33" x14ac:dyDescent="0.25">
      <c r="A58" s="83" t="str">
        <f>Leyendas!$C$2</f>
        <v>Dominica</v>
      </c>
      <c r="B58" s="3">
        <v>2020</v>
      </c>
      <c r="C58" s="73">
        <v>52</v>
      </c>
      <c r="D58" s="71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1:33" x14ac:dyDescent="0.25">
      <c r="A59" s="83" t="str">
        <f>Leyendas!$C$2</f>
        <v>Dominica</v>
      </c>
      <c r="B59" s="3">
        <v>2020</v>
      </c>
      <c r="C59" s="73">
        <v>53</v>
      </c>
      <c r="D59" s="71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1:33" x14ac:dyDescent="0.25">
      <c r="A60" s="18"/>
      <c r="B60" s="18"/>
      <c r="C60" s="76" t="s">
        <v>1</v>
      </c>
      <c r="D60" s="81">
        <f>SUM(D7:D59)</f>
        <v>15</v>
      </c>
      <c r="E60" s="82">
        <f t="shared" ref="E60:AG60" si="6">SUM(E7:E59)</f>
        <v>12</v>
      </c>
      <c r="F60" s="107">
        <f t="shared" si="6"/>
        <v>5</v>
      </c>
      <c r="G60" s="81">
        <f t="shared" si="6"/>
        <v>35</v>
      </c>
      <c r="H60" s="82">
        <f t="shared" si="6"/>
        <v>81</v>
      </c>
      <c r="I60" s="107">
        <f t="shared" si="6"/>
        <v>9</v>
      </c>
      <c r="J60" s="81">
        <f t="shared" si="6"/>
        <v>20</v>
      </c>
      <c r="K60" s="82">
        <f t="shared" si="6"/>
        <v>31</v>
      </c>
      <c r="L60" s="107">
        <f t="shared" si="6"/>
        <v>5</v>
      </c>
      <c r="M60" s="81">
        <f t="shared" si="6"/>
        <v>79</v>
      </c>
      <c r="N60" s="82">
        <f t="shared" si="6"/>
        <v>25</v>
      </c>
      <c r="O60" s="107">
        <f t="shared" si="6"/>
        <v>4</v>
      </c>
      <c r="P60" s="81">
        <f t="shared" si="6"/>
        <v>0</v>
      </c>
      <c r="Q60" s="81">
        <f t="shared" si="6"/>
        <v>0</v>
      </c>
      <c r="R60" s="81">
        <f t="shared" si="6"/>
        <v>0</v>
      </c>
      <c r="S60" s="81">
        <f t="shared" si="6"/>
        <v>0</v>
      </c>
      <c r="T60" s="81">
        <f t="shared" si="6"/>
        <v>0</v>
      </c>
      <c r="U60" s="81">
        <f t="shared" si="6"/>
        <v>0</v>
      </c>
      <c r="V60" s="81">
        <f t="shared" si="6"/>
        <v>0</v>
      </c>
      <c r="W60" s="81">
        <f t="shared" si="6"/>
        <v>0</v>
      </c>
      <c r="X60" s="81">
        <f t="shared" si="6"/>
        <v>0</v>
      </c>
      <c r="Y60" s="81">
        <f t="shared" si="6"/>
        <v>0</v>
      </c>
      <c r="Z60" s="81">
        <f t="shared" si="6"/>
        <v>0</v>
      </c>
      <c r="AA60" s="81">
        <f t="shared" si="6"/>
        <v>0</v>
      </c>
      <c r="AB60" s="81">
        <f t="shared" si="6"/>
        <v>0</v>
      </c>
      <c r="AC60" s="81">
        <f t="shared" si="6"/>
        <v>0</v>
      </c>
      <c r="AD60" s="81">
        <f t="shared" si="6"/>
        <v>0</v>
      </c>
      <c r="AE60" s="81">
        <f t="shared" si="6"/>
        <v>0</v>
      </c>
      <c r="AF60" s="81">
        <f t="shared" si="6"/>
        <v>0</v>
      </c>
      <c r="AG60" s="81">
        <f t="shared" si="6"/>
        <v>0</v>
      </c>
    </row>
    <row r="61" spans="1:33" x14ac:dyDescent="0.25">
      <c r="C61" s="18"/>
      <c r="E61" s="18"/>
    </row>
    <row r="62" spans="1:33" x14ac:dyDescent="0.25">
      <c r="C62" s="18"/>
      <c r="E62" s="18"/>
    </row>
    <row r="63" spans="1:33" x14ac:dyDescent="0.25">
      <c r="C63" s="18"/>
      <c r="E63" s="18"/>
    </row>
    <row r="64" spans="1:33" x14ac:dyDescent="0.25">
      <c r="C64" s="18"/>
      <c r="E64" s="18"/>
    </row>
  </sheetData>
  <protectedRanges>
    <protectedRange sqref="E8:G8" name="Rango1_5_1_1"/>
  </protectedRanges>
  <mergeCells count="16">
    <mergeCell ref="AE5:AG5"/>
    <mergeCell ref="AB5:AD5"/>
    <mergeCell ref="Y5:AA5"/>
    <mergeCell ref="A2:W2"/>
    <mergeCell ref="A3:W3"/>
    <mergeCell ref="A5:A6"/>
    <mergeCell ref="B5:B6"/>
    <mergeCell ref="C5:C6"/>
    <mergeCell ref="P5:R5"/>
    <mergeCell ref="S5:U5"/>
    <mergeCell ref="V5:X5"/>
    <mergeCell ref="A4:W4"/>
    <mergeCell ref="D5:F5"/>
    <mergeCell ref="G5:I5"/>
    <mergeCell ref="J5:L5"/>
    <mergeCell ref="M5:O5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26"/>
  <sheetViews>
    <sheetView zoomScale="75" zoomScaleNormal="75" zoomScalePageLayoutView="80" workbookViewId="0"/>
  </sheetViews>
  <sheetFormatPr defaultColWidth="11.42578125" defaultRowHeight="15" x14ac:dyDescent="0.25"/>
  <cols>
    <col min="1" max="1" width="9" style="13" customWidth="1"/>
    <col min="2" max="2" width="24.7109375" style="13" customWidth="1"/>
    <col min="3" max="3" width="29.7109375" style="13" customWidth="1"/>
    <col min="4" max="4" width="11.42578125" style="13" customWidth="1"/>
    <col min="5" max="5" width="17.28515625" style="13" bestFit="1" customWidth="1"/>
    <col min="6" max="6" width="19.140625" style="13" bestFit="1" customWidth="1"/>
    <col min="7" max="7" width="10.7109375" style="13" bestFit="1" customWidth="1"/>
    <col min="8" max="9" width="11.42578125" style="13" customWidth="1"/>
    <col min="10" max="10" width="12.140625" style="13" bestFit="1" customWidth="1"/>
    <col min="11" max="11" width="10.42578125" style="13" bestFit="1" customWidth="1"/>
    <col min="12" max="12" width="11.42578125" style="13" customWidth="1"/>
    <col min="13" max="13" width="10.85546875" style="13" bestFit="1" customWidth="1"/>
    <col min="14" max="14" width="9.85546875" style="13" bestFit="1" customWidth="1"/>
    <col min="15" max="15" width="11.42578125" style="13" customWidth="1"/>
    <col min="16" max="16" width="6.28515625" style="13" bestFit="1" customWidth="1"/>
    <col min="17" max="17" width="8.42578125" style="13" bestFit="1" customWidth="1"/>
    <col min="18" max="18" width="14.42578125" style="13" bestFit="1" customWidth="1"/>
    <col min="19" max="19" width="11.42578125" style="13" customWidth="1"/>
    <col min="20" max="20" width="47.28515625" style="13" customWidth="1"/>
    <col min="21" max="21" width="11.42578125" style="13" customWidth="1"/>
    <col min="22" max="16384" width="11.42578125" style="13"/>
  </cols>
  <sheetData>
    <row r="1" spans="1:20" ht="15.75" thickBot="1" x14ac:dyDescent="0.3">
      <c r="A1" s="60" t="s">
        <v>51</v>
      </c>
      <c r="B1" s="1" t="s">
        <v>48</v>
      </c>
      <c r="C1" s="66" t="s">
        <v>47</v>
      </c>
      <c r="D1" s="67" t="s">
        <v>61</v>
      </c>
      <c r="E1" s="67" t="s">
        <v>58</v>
      </c>
      <c r="F1" s="112" t="s">
        <v>3</v>
      </c>
      <c r="G1" s="68" t="s">
        <v>48</v>
      </c>
      <c r="H1" s="23" t="s">
        <v>4</v>
      </c>
      <c r="I1" s="25" t="s">
        <v>5</v>
      </c>
      <c r="J1" s="23" t="s">
        <v>6</v>
      </c>
      <c r="K1" s="25" t="s">
        <v>7</v>
      </c>
      <c r="L1" s="30" t="s">
        <v>8</v>
      </c>
      <c r="M1" s="31" t="s">
        <v>9</v>
      </c>
      <c r="N1" s="32" t="s">
        <v>10</v>
      </c>
      <c r="O1" s="30" t="s">
        <v>11</v>
      </c>
      <c r="P1" s="24" t="s">
        <v>12</v>
      </c>
      <c r="Q1" s="24" t="s">
        <v>13</v>
      </c>
      <c r="R1" s="24" t="s">
        <v>14</v>
      </c>
      <c r="S1" s="27" t="s">
        <v>15</v>
      </c>
      <c r="T1" s="28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ht="15.75" thickBot="1" x14ac:dyDescent="0.3">
      <c r="A2" s="18" t="s">
        <v>16</v>
      </c>
      <c r="B2" s="18" t="s">
        <v>50</v>
      </c>
      <c r="C2" s="69" t="s">
        <v>91</v>
      </c>
      <c r="D2" s="70"/>
      <c r="E2" s="111" t="s">
        <v>72</v>
      </c>
      <c r="F2" s="113" t="s">
        <v>59</v>
      </c>
      <c r="G2" s="103" t="s">
        <v>60</v>
      </c>
      <c r="H2" s="34"/>
      <c r="I2" s="35"/>
      <c r="J2" s="36">
        <v>2020</v>
      </c>
      <c r="K2" s="37">
        <v>2020</v>
      </c>
      <c r="L2" s="38"/>
      <c r="M2" s="37">
        <v>1</v>
      </c>
      <c r="N2" s="37">
        <v>26</v>
      </c>
      <c r="O2" s="39"/>
      <c r="P2" s="43"/>
      <c r="Q2" s="44"/>
      <c r="R2" s="45"/>
      <c r="S2" s="42" t="s">
        <v>17</v>
      </c>
      <c r="T2" s="29" t="str">
        <f>$C$1 &amp; ": " &amp; $C$2 &amp; IF($E$2 &lt;&gt; "", " - " &amp; $E$1 &amp; ": " &amp; $E$2, IF($D$3 &lt;&gt; "", " - " &amp; $D$1 &amp; ": " &amp; $D$3, ""))</f>
        <v>Country: Dominica - Health center: Health center sample</v>
      </c>
    </row>
    <row r="3" spans="1:20" ht="15.75" thickBot="1" x14ac:dyDescent="0.3">
      <c r="A3" s="18"/>
      <c r="B3" s="18"/>
      <c r="C3" s="18"/>
      <c r="D3" s="33"/>
      <c r="E3" s="18"/>
      <c r="F3" s="114" t="str">
        <f>PROPER(F2)</f>
        <v>Parish</v>
      </c>
      <c r="G3" s="18"/>
      <c r="H3" s="18"/>
      <c r="I3" s="18"/>
      <c r="J3" s="18"/>
      <c r="K3" s="18"/>
      <c r="L3" s="40" t="s">
        <v>8</v>
      </c>
      <c r="M3" s="18"/>
      <c r="N3" s="18"/>
      <c r="O3" s="41" t="s">
        <v>49</v>
      </c>
      <c r="P3" s="46"/>
      <c r="Q3" s="10"/>
      <c r="R3" s="47"/>
      <c r="S3" s="42" t="s">
        <v>21</v>
      </c>
      <c r="T3" s="29" t="str">
        <f>$C$2 &amp; IF($E$2 &lt;&gt; "", " - " &amp; $E$2, IF($D$3 &lt;&gt; "", ", " &amp; $D$3, ""))</f>
        <v>Dominica - Health center sample</v>
      </c>
    </row>
    <row r="4" spans="1:20" ht="15.75" thickBot="1" x14ac:dyDescent="0.3">
      <c r="A4" s="15" t="s">
        <v>18</v>
      </c>
      <c r="B4" s="92" t="s">
        <v>19</v>
      </c>
      <c r="C4" s="92" t="s">
        <v>20</v>
      </c>
      <c r="D4" s="30" t="s">
        <v>40</v>
      </c>
      <c r="E4" s="30" t="s">
        <v>41</v>
      </c>
      <c r="P4" s="46"/>
      <c r="Q4" s="18"/>
      <c r="R4" s="47"/>
      <c r="S4" s="42" t="s">
        <v>22</v>
      </c>
      <c r="T4" s="29" t="str">
        <f>IF(T1 = "", "", RIGHT(T1, LEN(T1)- 2))</f>
        <v>2020</v>
      </c>
    </row>
    <row r="5" spans="1:20" ht="15.75" thickBot="1" x14ac:dyDescent="0.3">
      <c r="A5" s="18"/>
      <c r="B5" s="93" t="s">
        <v>39</v>
      </c>
      <c r="C5" s="97" t="s">
        <v>62</v>
      </c>
      <c r="D5" s="88"/>
      <c r="E5" s="89"/>
      <c r="P5" s="48"/>
      <c r="Q5" s="49"/>
      <c r="R5" s="50"/>
      <c r="S5" s="77" t="s">
        <v>2</v>
      </c>
      <c r="T5" s="65"/>
    </row>
    <row r="6" spans="1:20" ht="30" customHeight="1" x14ac:dyDescent="0.25">
      <c r="A6" s="18"/>
      <c r="B6" s="96" t="s">
        <v>38</v>
      </c>
      <c r="C6" s="98" t="s">
        <v>44</v>
      </c>
      <c r="D6" s="86">
        <v>7</v>
      </c>
      <c r="E6" s="87">
        <v>1</v>
      </c>
    </row>
    <row r="7" spans="1:20" s="18" customFormat="1" x14ac:dyDescent="0.25">
      <c r="B7" s="94" t="s">
        <v>27</v>
      </c>
      <c r="C7" s="97" t="s">
        <v>47</v>
      </c>
    </row>
    <row r="8" spans="1:20" x14ac:dyDescent="0.25">
      <c r="B8" s="94" t="s">
        <v>28</v>
      </c>
      <c r="C8" s="97" t="s">
        <v>51</v>
      </c>
    </row>
    <row r="9" spans="1:20" x14ac:dyDescent="0.25">
      <c r="B9" s="94" t="s">
        <v>29</v>
      </c>
      <c r="C9" s="97" t="s">
        <v>49</v>
      </c>
    </row>
    <row r="10" spans="1:20" x14ac:dyDescent="0.25">
      <c r="B10" s="94" t="s">
        <v>30</v>
      </c>
      <c r="C10" s="97" t="s">
        <v>52</v>
      </c>
    </row>
    <row r="11" spans="1:20" x14ac:dyDescent="0.25">
      <c r="B11" s="94" t="s">
        <v>31</v>
      </c>
      <c r="C11" s="97" t="s">
        <v>53</v>
      </c>
    </row>
    <row r="12" spans="1:20" x14ac:dyDescent="0.25">
      <c r="B12" s="94" t="s">
        <v>23</v>
      </c>
      <c r="C12" s="97" t="s">
        <v>54</v>
      </c>
    </row>
    <row r="13" spans="1:20" x14ac:dyDescent="0.25">
      <c r="B13" s="94" t="s">
        <v>24</v>
      </c>
      <c r="C13" s="97" t="s">
        <v>55</v>
      </c>
    </row>
    <row r="14" spans="1:20" x14ac:dyDescent="0.25">
      <c r="B14" s="94" t="s">
        <v>25</v>
      </c>
      <c r="C14" s="97" t="s">
        <v>56</v>
      </c>
    </row>
    <row r="15" spans="1:20" x14ac:dyDescent="0.25">
      <c r="B15" s="94" t="s">
        <v>26</v>
      </c>
      <c r="C15" s="97" t="s">
        <v>65</v>
      </c>
    </row>
    <row r="16" spans="1:20" x14ac:dyDescent="0.25">
      <c r="B16" s="94" t="s">
        <v>32</v>
      </c>
      <c r="C16" s="97" t="s">
        <v>57</v>
      </c>
    </row>
    <row r="17" spans="1:5" x14ac:dyDescent="0.25">
      <c r="B17" s="94" t="s">
        <v>33</v>
      </c>
      <c r="C17" s="97" t="s">
        <v>63</v>
      </c>
    </row>
    <row r="18" spans="1:5" x14ac:dyDescent="0.25">
      <c r="B18" s="94" t="s">
        <v>34</v>
      </c>
      <c r="C18" s="97" t="s">
        <v>89</v>
      </c>
    </row>
    <row r="19" spans="1:5" x14ac:dyDescent="0.25">
      <c r="B19" s="94" t="s">
        <v>35</v>
      </c>
      <c r="C19" s="97" t="s">
        <v>64</v>
      </c>
    </row>
    <row r="20" spans="1:5" x14ac:dyDescent="0.25">
      <c r="B20" s="124" t="s">
        <v>36</v>
      </c>
      <c r="C20" s="125"/>
    </row>
    <row r="21" spans="1:5" x14ac:dyDescent="0.25">
      <c r="B21" s="124" t="s">
        <v>37</v>
      </c>
      <c r="C21" s="125"/>
    </row>
    <row r="22" spans="1:5" x14ac:dyDescent="0.25">
      <c r="A22" s="13" t="s">
        <v>43</v>
      </c>
      <c r="B22" s="95" t="s">
        <v>42</v>
      </c>
      <c r="C22" s="99" t="s">
        <v>90</v>
      </c>
      <c r="D22" s="90">
        <v>6</v>
      </c>
      <c r="E22" s="91">
        <v>1</v>
      </c>
    </row>
    <row r="23" spans="1:5" x14ac:dyDescent="0.25">
      <c r="A23" s="18" t="s">
        <v>43</v>
      </c>
      <c r="B23" s="95" t="s">
        <v>46</v>
      </c>
      <c r="C23" s="99" t="s">
        <v>66</v>
      </c>
    </row>
    <row r="24" spans="1:5" x14ac:dyDescent="0.25">
      <c r="B24" s="119" t="s">
        <v>45</v>
      </c>
      <c r="C24" s="119" t="str">
        <f>"SARS-CoV-2 cases confirmed, negative, death and percentage of positivity by " &amp; F2</f>
        <v>SARS-CoV-2 cases confirmed, negative, death and percentage of positivity by parish</v>
      </c>
    </row>
    <row r="25" spans="1:5" x14ac:dyDescent="0.25">
      <c r="B25" s="120" t="s">
        <v>45</v>
      </c>
      <c r="C25" s="121" t="s">
        <v>85</v>
      </c>
    </row>
    <row r="26" spans="1:5" x14ac:dyDescent="0.25">
      <c r="B26" s="94" t="s">
        <v>83</v>
      </c>
      <c r="C26" s="97" t="s">
        <v>84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SARS-CoV-2_Summary</vt:lpstr>
      <vt:lpstr>SARS-CoV-2_Confirm_x_AG</vt:lpstr>
      <vt:lpstr>SARS-CoV-2_x_GEO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2020-07-09T00:03:18Z</dcterms:modified>
</cp:coreProperties>
</file>