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Summary" sheetId="18" r:id="rId1"/>
    <sheet name="SARS-CoV-2_Confirm_x_AG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23" l="1"/>
  <c r="G59" i="23"/>
  <c r="H59" i="23"/>
  <c r="I59" i="23"/>
  <c r="J59" i="23"/>
  <c r="K59" i="23"/>
  <c r="A2" i="18" l="1"/>
  <c r="H4" i="18"/>
  <c r="C24" i="22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7" i="1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6" i="23"/>
  <c r="A2" i="13"/>
  <c r="A2" i="23" l="1"/>
  <c r="AT6" i="13" l="1"/>
  <c r="T2" i="22"/>
  <c r="A7" i="18" l="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6" i="18"/>
  <c r="F3" i="22" l="1"/>
  <c r="AW7" i="13" l="1"/>
  <c r="AV8" i="13"/>
  <c r="AU8" i="13"/>
  <c r="AT8" i="13"/>
  <c r="AT9" i="13"/>
  <c r="AT10" i="13"/>
  <c r="AT11" i="13"/>
  <c r="AT12" i="13"/>
  <c r="AT13" i="13"/>
  <c r="AT14" i="13"/>
  <c r="AT15" i="13"/>
  <c r="AT16" i="13"/>
  <c r="AT17" i="13"/>
  <c r="AT18" i="13"/>
  <c r="AT19" i="13"/>
  <c r="AT20" i="13"/>
  <c r="AT7" i="13"/>
  <c r="E60" i="13"/>
  <c r="AV7" i="13" s="1"/>
  <c r="F60" i="13"/>
  <c r="G60" i="13"/>
  <c r="H60" i="13"/>
  <c r="I60" i="13"/>
  <c r="AW8" i="13" s="1"/>
  <c r="J60" i="13"/>
  <c r="AU9" i="13" s="1"/>
  <c r="K60" i="13"/>
  <c r="AV9" i="13" s="1"/>
  <c r="L60" i="13"/>
  <c r="AW9" i="13" s="1"/>
  <c r="M60" i="13"/>
  <c r="AU10" i="13" s="1"/>
  <c r="N60" i="13"/>
  <c r="AV10" i="13" s="1"/>
  <c r="O60" i="13"/>
  <c r="AW10" i="13" s="1"/>
  <c r="P60" i="13"/>
  <c r="AU11" i="13" s="1"/>
  <c r="Q60" i="13"/>
  <c r="AV11" i="13" s="1"/>
  <c r="R60" i="13"/>
  <c r="AW11" i="13" s="1"/>
  <c r="S60" i="13"/>
  <c r="AU12" i="13" s="1"/>
  <c r="T60" i="13"/>
  <c r="AV12" i="13" s="1"/>
  <c r="U60" i="13"/>
  <c r="AW12" i="13" s="1"/>
  <c r="V60" i="13"/>
  <c r="AU13" i="13" s="1"/>
  <c r="W60" i="13"/>
  <c r="AV13" i="13" s="1"/>
  <c r="X60" i="13"/>
  <c r="AW13" i="13" s="1"/>
  <c r="Y60" i="13"/>
  <c r="AU14" i="13" s="1"/>
  <c r="Z60" i="13"/>
  <c r="AV14" i="13" s="1"/>
  <c r="AA60" i="13"/>
  <c r="AW14" i="13" s="1"/>
  <c r="AB60" i="13"/>
  <c r="AU15" i="13" s="1"/>
  <c r="AC60" i="13"/>
  <c r="AV15" i="13" s="1"/>
  <c r="AD60" i="13"/>
  <c r="AW15" i="13" s="1"/>
  <c r="AE60" i="13"/>
  <c r="AU16" i="13" s="1"/>
  <c r="AF60" i="13"/>
  <c r="AV16" i="13" s="1"/>
  <c r="AG60" i="13"/>
  <c r="AW16" i="13" s="1"/>
  <c r="AH60" i="13"/>
  <c r="AU17" i="13" s="1"/>
  <c r="AI60" i="13"/>
  <c r="AV17" i="13" s="1"/>
  <c r="AJ60" i="13"/>
  <c r="AW17" i="13" s="1"/>
  <c r="AK60" i="13"/>
  <c r="AU18" i="13" s="1"/>
  <c r="AL60" i="13"/>
  <c r="AV18" i="13" s="1"/>
  <c r="AM60" i="13"/>
  <c r="AW18" i="13" s="1"/>
  <c r="AN60" i="13"/>
  <c r="AU19" i="13" s="1"/>
  <c r="AO60" i="13"/>
  <c r="AV19" i="13" s="1"/>
  <c r="AP60" i="13"/>
  <c r="AW19" i="13" s="1"/>
  <c r="AQ60" i="13"/>
  <c r="AU20" i="13" s="1"/>
  <c r="AR60" i="13"/>
  <c r="AV20" i="13" s="1"/>
  <c r="AS60" i="13"/>
  <c r="AW20" i="13" s="1"/>
  <c r="AX19" i="13" l="1"/>
  <c r="AY19" i="13" s="1"/>
  <c r="AX10" i="13"/>
  <c r="AY10" i="13" s="1"/>
  <c r="AX18" i="13"/>
  <c r="AY18" i="13" s="1"/>
  <c r="AX14" i="13"/>
  <c r="AY14" i="13" s="1"/>
  <c r="AX17" i="13"/>
  <c r="AY17" i="13" s="1"/>
  <c r="AX13" i="13"/>
  <c r="AY13" i="13" s="1"/>
  <c r="AX9" i="13"/>
  <c r="AY9" i="13" s="1"/>
  <c r="AX15" i="13"/>
  <c r="AY15" i="13" s="1"/>
  <c r="AX11" i="13"/>
  <c r="AY11" i="13" s="1"/>
  <c r="AX20" i="13"/>
  <c r="AY20" i="13" s="1"/>
  <c r="AX16" i="13"/>
  <c r="AY16" i="13" s="1"/>
  <c r="AX12" i="13"/>
  <c r="AY12" i="13" s="1"/>
  <c r="AX8" i="13"/>
  <c r="AY8" i="13" s="1"/>
  <c r="E59" i="23"/>
  <c r="L59" i="23"/>
  <c r="D59" i="23" l="1"/>
  <c r="CC58" i="23"/>
  <c r="CC57" i="23"/>
  <c r="CC56" i="23"/>
  <c r="CC55" i="23"/>
  <c r="CC54" i="23"/>
  <c r="CC53" i="23"/>
  <c r="CC52" i="23"/>
  <c r="CC51" i="23"/>
  <c r="CC50" i="23"/>
  <c r="CC49" i="23"/>
  <c r="CC48" i="23"/>
  <c r="CC47" i="23"/>
  <c r="CC46" i="23"/>
  <c r="CC45" i="23"/>
  <c r="CC44" i="23"/>
  <c r="CC43" i="23"/>
  <c r="CC42" i="23"/>
  <c r="CC41" i="23"/>
  <c r="CC40" i="23"/>
  <c r="CC39" i="23"/>
  <c r="CC38" i="23"/>
  <c r="CC37" i="23"/>
  <c r="CC36" i="23"/>
  <c r="CC35" i="23"/>
  <c r="CC34" i="23"/>
  <c r="CC33" i="23"/>
  <c r="CC32" i="23"/>
  <c r="CC31" i="23"/>
  <c r="CC30" i="23"/>
  <c r="CC29" i="23"/>
  <c r="CC28" i="23"/>
  <c r="CC27" i="23"/>
  <c r="CC26" i="23"/>
  <c r="CC25" i="23"/>
  <c r="CC24" i="23"/>
  <c r="CC23" i="23"/>
  <c r="CC22" i="23"/>
  <c r="CC21" i="23"/>
  <c r="CC20" i="23"/>
  <c r="CC19" i="23"/>
  <c r="CC18" i="23"/>
  <c r="CC17" i="23"/>
  <c r="CC16" i="23"/>
  <c r="CC15" i="23"/>
  <c r="CC14" i="23"/>
  <c r="CC13" i="23"/>
  <c r="CC12" i="23"/>
  <c r="CC11" i="23"/>
  <c r="CC10" i="23"/>
  <c r="CC9" i="23"/>
  <c r="CC8" i="23"/>
  <c r="CC7" i="23"/>
  <c r="CC6" i="23"/>
  <c r="CB6" i="23"/>
  <c r="C5" i="23"/>
  <c r="B5" i="23"/>
  <c r="A5" i="23"/>
  <c r="H59" i="18" l="1"/>
  <c r="Q4" i="18" s="1"/>
  <c r="D60" i="13" l="1"/>
  <c r="AU7" i="13" s="1"/>
  <c r="AX7" i="13" s="1"/>
  <c r="AY7" i="13" s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<sst xmlns="http://schemas.openxmlformats.org/spreadsheetml/2006/main" count="211" uniqueCount="106">
  <si>
    <t/>
  </si>
  <si>
    <t>Total</t>
  </si>
  <si>
    <t>Vigilancia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</si>
  <si>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</si>
  <si>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</si>
  <si>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</si>
  <si>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</si>
  <si>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</si>
  <si>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</si>
  <si>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</si>
  <si>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</si>
  <si>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</si>
  <si>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</si>
  <si>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</si>
  <si>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</si>
  <si>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</si>
  <si>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</si>
  <si>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Subtitle 2</t>
  </si>
  <si>
    <t>Grafica</t>
  </si>
  <si>
    <t>Pestaña</t>
  </si>
  <si>
    <t>Leyenda</t>
  </si>
  <si>
    <t>Subtitle 3</t>
  </si>
  <si>
    <t>Subtitle 4</t>
  </si>
  <si>
    <t>Label Numero de casos</t>
  </si>
  <si>
    <t>Label Porcenateje Positividad</t>
  </si>
  <si>
    <t>Label Semana Epidemiologica</t>
  </si>
  <si>
    <t>Label Titulo Grafico</t>
  </si>
  <si>
    <t>Label Country</t>
  </si>
  <si>
    <t>Label Year</t>
  </si>
  <si>
    <t>Label SE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</si>
  <si>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</si>
  <si>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</si>
  <si>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</si>
  <si>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</si>
  <si>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</si>
  <si>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</si>
  <si>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Fila Inicio Datos (Situacional x Area)</t>
  </si>
  <si>
    <t>Columna Inicio Datos (Situacional x Area)</t>
  </si>
  <si>
    <t>Hoja Confirm_Negativas x Adminis1</t>
  </si>
  <si>
    <t>Hoja Confirm_Negativas</t>
  </si>
  <si>
    <t>Fila Inicio</t>
  </si>
  <si>
    <t>Columna Inicio</t>
  </si>
  <si>
    <t>Hoja Confirmados x GE</t>
  </si>
  <si>
    <t>Graph 3</t>
  </si>
  <si>
    <t>SARS-CoV-2_x_GEO</t>
  </si>
  <si>
    <t>Titulo Grafico 3 Hoja 1</t>
  </si>
  <si>
    <t>Titulo Grafico Hoja 2</t>
  </si>
  <si>
    <t>Country</t>
  </si>
  <si>
    <t>Surveillance</t>
  </si>
  <si>
    <t>EW</t>
  </si>
  <si>
    <t>SARI</t>
  </si>
  <si>
    <t>Year</t>
  </si>
  <si>
    <t>Male</t>
  </si>
  <si>
    <t>Female</t>
  </si>
  <si>
    <t>Number of cases</t>
  </si>
  <si>
    <t>Positivity percentage</t>
  </si>
  <si>
    <t>Epidemiological week</t>
  </si>
  <si>
    <t>SARS-CoV-2 negative</t>
  </si>
  <si>
    <t>Health center</t>
  </si>
  <si>
    <t>parish</t>
  </si>
  <si>
    <t>SARI &amp; ILI</t>
  </si>
  <si>
    <t>Jamaica</t>
  </si>
  <si>
    <t>Region</t>
  </si>
  <si>
    <t>SARS-CoV-2_Summary</t>
  </si>
  <si>
    <t>Number of Samples analyzed SARS-Cov-2</t>
  </si>
  <si>
    <t>SARS-CoV-2 confirmed cases by gender</t>
  </si>
  <si>
    <t>Confirmed SARS-CoV-2 cases, negative and percentage of positivity</t>
  </si>
  <si>
    <t>SARS-CoV-2 confirmed cases by age group</t>
  </si>
  <si>
    <t>Confirmed</t>
  </si>
  <si>
    <t>Negative</t>
  </si>
  <si>
    <t>Deceased</t>
  </si>
  <si>
    <t>Samples analyzed</t>
  </si>
  <si>
    <t>% Positivity</t>
  </si>
  <si>
    <t>Clarendon</t>
  </si>
  <si>
    <t>Hanover</t>
  </si>
  <si>
    <t>Kingston</t>
  </si>
  <si>
    <t>Manchester</t>
  </si>
  <si>
    <t>Portland</t>
  </si>
  <si>
    <t>Saint Andrew</t>
  </si>
  <si>
    <t>Saint Ann</t>
  </si>
  <si>
    <t>Saint Catherine</t>
  </si>
  <si>
    <t>Saint Elizabeth</t>
  </si>
  <si>
    <t>Saint James</t>
  </si>
  <si>
    <t>Saint Mary</t>
  </si>
  <si>
    <t>Saint Thomas</t>
  </si>
  <si>
    <t>Trelawny</t>
  </si>
  <si>
    <t>Westmoreland</t>
  </si>
  <si>
    <t>Health center sample</t>
  </si>
  <si>
    <t xml:space="preserve"> 6-11 months</t>
  </si>
  <si>
    <t>12 to 23 months</t>
  </si>
  <si>
    <t>2 to 4 years</t>
  </si>
  <si>
    <t>5 to 14 years</t>
  </si>
  <si>
    <t>15 to 49 years</t>
  </si>
  <si>
    <t>50 to 59 years</t>
  </si>
  <si>
    <t>60 to 64 years</t>
  </si>
  <si>
    <t>65 years +</t>
  </si>
  <si>
    <t>&lt;6 months</t>
  </si>
  <si>
    <t>SARS-CoV-2 Confirmed</t>
  </si>
  <si>
    <t>Label Deaths Tabla</t>
  </si>
  <si>
    <t>SARS-CoV-2 deaths</t>
  </si>
  <si>
    <t>SARS-CoV-2 cases deaths</t>
  </si>
  <si>
    <t>Processed</t>
  </si>
  <si>
    <t>Deaths</t>
  </si>
  <si>
    <t>Processed and Deceased Samples</t>
  </si>
  <si>
    <t>SARS-CoV-2 % Positivity</t>
  </si>
  <si>
    <t>SARS-CoV-2_Confirm_x_AG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</si>
</sst>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06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31" fillId="0" borderId="0" xfId="0" applyNumberFormat="1" applyFont="1" applyFill="1" applyBorder="1"/>
    <xf numFmtId="0" fontId="31" fillId="0" borderId="34" xfId="0" applyFont="1" applyFill="1" applyBorder="1"/>
    <xf numFmtId="0" fontId="31" fillId="0" borderId="0" xfId="0" applyFont="1" applyFill="1" applyBorder="1"/>
    <xf numFmtId="0" fontId="31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4" fillId="0" borderId="58" xfId="234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3" fontId="34" fillId="0" borderId="46" xfId="234" applyNumberFormat="1" applyFont="1" applyFill="1" applyBorder="1" applyAlignment="1">
      <alignment horizontal="center" vertical="center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32" fillId="0" borderId="60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0" fontId="0" fillId="40" borderId="63" xfId="0" applyFont="1" applyFill="1" applyBorder="1" applyAlignment="1">
      <alignment horizontal="center" vertical="center"/>
    </xf>
    <xf numFmtId="0" fontId="0" fillId="40" borderId="64" xfId="0" applyFont="1" applyFill="1" applyBorder="1" applyAlignment="1">
      <alignment horizontal="center" vertical="center"/>
    </xf>
    <xf numFmtId="0" fontId="0" fillId="2" borderId="62" xfId="0" applyFont="1" applyFill="1" applyBorder="1"/>
    <xf numFmtId="0" fontId="0" fillId="2" borderId="64" xfId="0" applyFont="1" applyFill="1" applyBorder="1"/>
    <xf numFmtId="0" fontId="0" fillId="41" borderId="63" xfId="0" applyFont="1" applyFill="1" applyBorder="1" applyAlignment="1">
      <alignment horizontal="center" vertical="center"/>
    </xf>
    <xf numFmtId="0" fontId="0" fillId="41" borderId="64" xfId="0" applyFont="1" applyFill="1" applyBorder="1" applyAlignment="1">
      <alignment horizontal="center" vertical="center"/>
    </xf>
    <xf numFmtId="0" fontId="1" fillId="0" borderId="66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7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5" xfId="0" applyFont="1" applyFill="1" applyBorder="1" applyAlignment="1">
      <alignment vertical="center"/>
    </xf>
    <xf numFmtId="0" fontId="0" fillId="40" borderId="64" xfId="0" applyFont="1" applyFill="1" applyBorder="1" applyAlignment="1">
      <alignment horizontal="left" vertical="center" wrapText="1"/>
    </xf>
    <xf numFmtId="0" fontId="0" fillId="41" borderId="64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68" xfId="0" applyFont="1" applyFill="1" applyBorder="1" applyAlignment="1">
      <alignment horizontal="center"/>
    </xf>
    <xf numFmtId="0" fontId="0" fillId="0" borderId="61" xfId="0" applyFont="1" applyFill="1" applyBorder="1"/>
    <xf numFmtId="0" fontId="0" fillId="0" borderId="44" xfId="0" applyFont="1" applyFill="1" applyBorder="1"/>
    <xf numFmtId="0" fontId="0" fillId="0" borderId="70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164" fontId="0" fillId="0" borderId="71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2" xfId="0" applyFont="1" applyFill="1" applyBorder="1"/>
    <xf numFmtId="0" fontId="0" fillId="0" borderId="73" xfId="0" applyFont="1" applyFill="1" applyBorder="1"/>
    <xf numFmtId="0" fontId="36" fillId="34" borderId="69" xfId="0" applyFont="1" applyFill="1" applyBorder="1" applyAlignment="1">
      <alignment horizontal="center" vertical="center"/>
    </xf>
    <xf numFmtId="0" fontId="36" fillId="34" borderId="69" xfId="0" applyFont="1" applyFill="1" applyBorder="1" applyAlignment="1">
      <alignment horizontal="center" vertical="center" wrapText="1"/>
    </xf>
    <xf numFmtId="0" fontId="0" fillId="0" borderId="74" xfId="0" applyFont="1" applyFill="1" applyBorder="1" applyAlignment="1">
      <alignment horizontal="center"/>
    </xf>
    <xf numFmtId="164" fontId="0" fillId="0" borderId="75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76" xfId="0" applyFont="1" applyFill="1" applyBorder="1"/>
    <xf numFmtId="0" fontId="32" fillId="0" borderId="0" xfId="0" applyNumberFormat="1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37" fillId="32" borderId="67" xfId="0" applyFont="1" applyFill="1" applyBorder="1"/>
    <xf numFmtId="0" fontId="37" fillId="32" borderId="65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0" fontId="1" fillId="38" borderId="52" xfId="0" applyFont="1" applyFill="1" applyBorder="1" applyAlignment="1">
      <alignment horizontal="center" vertical="center" wrapText="1"/>
    </xf>
    <xf numFmtId="0" fontId="1" fillId="34" borderId="52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8" borderId="74" xfId="0" applyFont="1" applyFill="1" applyBorder="1" applyAlignment="1">
      <alignment horizontal="center" vertical="center" wrapText="1"/>
    </xf>
    <xf numFmtId="0" fontId="2" fillId="34" borderId="74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2" fillId="34" borderId="77" xfId="0" applyFont="1" applyFill="1" applyBorder="1" applyAlignment="1">
      <alignment horizontal="center" vertical="center" wrapText="1"/>
    </xf>
    <xf numFmtId="0" fontId="0" fillId="0" borderId="78" xfId="0" applyFont="1" applyFill="1" applyBorder="1" applyAlignment="1">
      <alignment horizontal="center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1" xfId="0" applyNumberFormat="1" applyFont="1" applyFill="1" applyBorder="1" applyAlignment="1">
      <alignment horizontal="center" vertical="center" wrapText="1"/>
    </xf>
    <xf numFmtId="0" fontId="39" fillId="39" borderId="48" xfId="0" applyFont="1" applyFill="1" applyBorder="1" applyAlignment="1">
      <alignment horizontal="center" vertical="center" wrapText="1"/>
    </xf>
    <xf numFmtId="0" fontId="38" fillId="0" borderId="0" xfId="0" applyNumberFormat="1" applyFont="1" applyFill="1" applyBorder="1"/>
    <xf numFmtId="0" fontId="38" fillId="0" borderId="0" xfId="0" applyNumberFormat="1" applyFont="1" applyFill="1" applyBorder="1" applyAlignment="1">
      <alignment horizontal="center"/>
    </xf>
    <xf numFmtId="0" fontId="38" fillId="0" borderId="21" xfId="0" applyNumberFormat="1" applyFont="1" applyFill="1" applyBorder="1" applyAlignment="1">
      <alignment horizontal="center" vertical="top" wrapText="1"/>
    </xf>
    <xf numFmtId="0" fontId="38" fillId="0" borderId="21" xfId="0" applyNumberFormat="1" applyFont="1" applyFill="1" applyBorder="1" applyAlignment="1">
      <alignment horizontal="right" vertical="top" wrapText="1"/>
    </xf>
    <xf numFmtId="0" fontId="38" fillId="0" borderId="21" xfId="0" applyNumberFormat="1" applyFont="1" applyFill="1" applyBorder="1" applyAlignment="1" applyProtection="1">
      <alignment horizontal="right" vertical="top" wrapText="1"/>
      <protection locked="0"/>
    </xf>
    <xf numFmtId="0" fontId="38" fillId="35" borderId="21" xfId="0" applyNumberFormat="1" applyFont="1" applyFill="1" applyBorder="1" applyAlignment="1">
      <alignment horizontal="right" vertical="top" wrapText="1"/>
    </xf>
    <xf numFmtId="0" fontId="38" fillId="0" borderId="2" xfId="0" applyNumberFormat="1" applyFont="1" applyFill="1" applyBorder="1" applyAlignment="1">
      <alignment horizontal="center" vertical="top" wrapText="1"/>
    </xf>
    <xf numFmtId="0" fontId="38" fillId="0" borderId="42" xfId="0" applyNumberFormat="1" applyFont="1" applyFill="1" applyBorder="1" applyAlignment="1">
      <alignment horizontal="right" vertical="top" wrapText="1"/>
    </xf>
    <xf numFmtId="0" fontId="38" fillId="0" borderId="79" xfId="0" applyNumberFormat="1" applyFont="1" applyFill="1" applyBorder="1" applyAlignment="1">
      <alignment horizontal="right" vertical="top" wrapText="1"/>
    </xf>
    <xf numFmtId="0" fontId="38" fillId="0" borderId="33" xfId="0" applyNumberFormat="1" applyFont="1" applyFill="1" applyBorder="1" applyAlignment="1" applyProtection="1">
      <alignment horizontal="right" vertical="top" wrapText="1"/>
      <protection locked="0"/>
    </xf>
    <xf numFmtId="0" fontId="38" fillId="0" borderId="59" xfId="0" applyNumberFormat="1" applyFont="1" applyFill="1" applyBorder="1" applyAlignment="1" applyProtection="1">
      <alignment horizontal="right" vertical="top" wrapText="1"/>
      <protection locked="0"/>
    </xf>
    <xf numFmtId="0" fontId="38" fillId="35" borderId="33" xfId="0" applyNumberFormat="1" applyFont="1" applyFill="1" applyBorder="1" applyAlignment="1">
      <alignment horizontal="right" vertical="top" wrapText="1"/>
    </xf>
    <xf numFmtId="0" fontId="35" fillId="36" borderId="41" xfId="0" applyFont="1" applyFill="1" applyBorder="1" applyAlignment="1">
      <alignment horizontal="center" vertical="center"/>
    </xf>
    <xf numFmtId="0" fontId="39" fillId="31" borderId="45" xfId="0" applyNumberFormat="1" applyFont="1" applyFill="1" applyBorder="1" applyAlignment="1">
      <alignment horizontal="center" vertical="center" wrapText="1"/>
    </xf>
    <xf numFmtId="0" fontId="38" fillId="4" borderId="21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21" xfId="0" applyNumberFormat="1" applyFont="1" applyFill="1" applyBorder="1" applyAlignment="1">
      <alignment horizontal="center"/>
    </xf>
    <xf numFmtId="0" fontId="38" fillId="4" borderId="33" xfId="0" applyNumberFormat="1" applyFont="1" applyFill="1" applyBorder="1" applyAlignment="1" applyProtection="1">
      <alignment horizontal="right" vertical="top" wrapText="1"/>
      <protection locked="0"/>
    </xf>
    <xf numFmtId="0" fontId="38" fillId="4" borderId="59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42" xfId="0" applyNumberFormat="1" applyFont="1" applyFill="1" applyBorder="1" applyAlignment="1">
      <alignment horizontal="center"/>
    </xf>
    <xf numFmtId="0" fontId="38" fillId="0" borderId="42" xfId="0" applyNumberFormat="1" applyFont="1" applyFill="1" applyBorder="1" applyAlignment="1">
      <alignment horizontal="center" vertical="top" wrapText="1"/>
    </xf>
    <xf numFmtId="0" fontId="38" fillId="4" borderId="42" xfId="0" applyNumberFormat="1" applyFont="1" applyFill="1" applyBorder="1" applyAlignment="1" applyProtection="1">
      <alignment horizontal="right" vertical="top" wrapText="1"/>
      <protection locked="0"/>
    </xf>
    <xf numFmtId="0" fontId="38" fillId="0" borderId="0" xfId="0" applyNumberFormat="1" applyFont="1" applyFill="1" applyBorder="1" applyAlignment="1">
      <alignment vertical="center"/>
    </xf>
    <xf numFmtId="0" fontId="38" fillId="0" borderId="0" xfId="0" applyNumberFormat="1" applyFont="1" applyFill="1" applyBorder="1" applyAlignment="1">
      <alignment horizontal="center" vertical="center"/>
    </xf>
    <xf numFmtId="0" fontId="38" fillId="3" borderId="2" xfId="0" applyNumberFormat="1" applyFont="1" applyFill="1" applyBorder="1" applyAlignment="1">
      <alignment horizontal="center" vertical="center" wrapText="1"/>
    </xf>
    <xf numFmtId="0" fontId="38" fillId="3" borderId="2" xfId="0" applyNumberFormat="1" applyFont="1" applyFill="1" applyBorder="1" applyAlignment="1">
      <alignment horizontal="right" vertical="center" wrapText="1"/>
    </xf>
    <xf numFmtId="164" fontId="38" fillId="3" borderId="2" xfId="0" applyNumberFormat="1" applyFont="1" applyFill="1" applyBorder="1" applyAlignment="1">
      <alignment horizontal="center" vertical="center"/>
    </xf>
    <xf numFmtId="0" fontId="38" fillId="0" borderId="42" xfId="0" applyNumberFormat="1" applyFont="1" applyFill="1" applyBorder="1" applyAlignment="1" applyProtection="1">
      <alignment horizontal="right" vertical="top" wrapText="1"/>
      <protection locked="0"/>
    </xf>
    <xf numFmtId="0" fontId="39" fillId="31" borderId="74" xfId="0" applyNumberFormat="1" applyFont="1" applyFill="1" applyBorder="1" applyAlignment="1">
      <alignment horizontal="center" vertical="center" wrapText="1"/>
    </xf>
    <xf numFmtId="0" fontId="35" fillId="36" borderId="44" xfId="0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3" fontId="34" fillId="0" borderId="45" xfId="234" applyNumberFormat="1" applyFont="1" applyFill="1" applyBorder="1" applyAlignment="1">
      <alignment horizontal="center" vertical="center"/>
    </xf>
    <xf numFmtId="3" fontId="34" fillId="0" borderId="46" xfId="234" applyNumberFormat="1" applyFont="1" applyFill="1" applyBorder="1" applyAlignment="1">
      <alignment horizontal="center" vertical="center"/>
    </xf>
    <xf numFmtId="0" fontId="32" fillId="0" borderId="25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9" fontId="39" fillId="37" borderId="44" xfId="0" applyNumberFormat="1" applyFont="1" applyFill="1" applyBorder="1" applyAlignment="1">
      <alignment horizontal="center" vertical="center" wrapText="1"/>
    </xf>
    <xf numFmtId="49" fontId="39" fillId="37" borderId="32" xfId="0" applyNumberFormat="1" applyFont="1" applyFill="1" applyBorder="1" applyAlignment="1">
      <alignment horizontal="center" vertical="center" wrapText="1"/>
    </xf>
    <xf numFmtId="0" fontId="39" fillId="30" borderId="32" xfId="0" applyNumberFormat="1" applyFont="1" applyFill="1" applyBorder="1" applyAlignment="1">
      <alignment horizontal="center" vertical="top" wrapText="1"/>
    </xf>
    <xf numFmtId="0" fontId="39" fillId="30" borderId="74" xfId="0" applyNumberFormat="1" applyFont="1" applyFill="1" applyBorder="1" applyAlignment="1">
      <alignment horizontal="center" vertical="top" wrapText="1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45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6" xfId="0" applyNumberFormat="1" applyFont="1" applyFill="1" applyBorder="1" applyAlignment="1">
      <alignment horizontal="center" vertical="center" wrapText="1"/>
    </xf>
    <xf numFmtId="0" fontId="40" fillId="28" borderId="80" xfId="0" applyNumberFormat="1" applyFont="1" applyFill="1" applyBorder="1" applyAlignment="1">
      <alignment horizontal="center" vertical="center" wrapText="1"/>
    </xf>
    <xf numFmtId="0" fontId="40" fillId="28" borderId="77" xfId="0" applyNumberFormat="1" applyFont="1" applyFill="1" applyBorder="1" applyAlignment="1">
      <alignment horizontal="center" vertical="center" wrapText="1"/>
    </xf>
    <xf numFmtId="0" fontId="39" fillId="29" borderId="32" xfId="0" applyNumberFormat="1" applyFont="1" applyFill="1" applyBorder="1" applyAlignment="1">
      <alignment horizontal="center" vertical="top" wrapText="1"/>
    </xf>
    <xf numFmtId="0" fontId="39" fillId="29" borderId="74" xfId="0" applyNumberFormat="1" applyFont="1" applyFill="1" applyBorder="1" applyAlignment="1">
      <alignment horizontal="center" vertical="top" wrapText="1"/>
    </xf>
    <xf numFmtId="0" fontId="39" fillId="29" borderId="41" xfId="0" applyNumberFormat="1" applyFont="1" applyFill="1" applyBorder="1" applyAlignment="1">
      <alignment horizontal="center" vertical="top" wrapText="1"/>
    </xf>
    <xf numFmtId="0" fontId="39" fillId="29" borderId="75" xfId="0" applyNumberFormat="1" applyFont="1" applyFill="1" applyBorder="1" applyAlignment="1">
      <alignment horizontal="center" vertical="top" wrapText="1"/>
    </xf>
    <xf numFmtId="0" fontId="34" fillId="34" borderId="3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6" fillId="33" borderId="56" xfId="0" applyFont="1" applyFill="1" applyBorder="1" applyAlignment="1">
      <alignment horizontal="center" vertical="center" wrapText="1"/>
    </xf>
    <xf numFmtId="0" fontId="36" fillId="33" borderId="57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34" borderId="44" xfId="0" applyFont="1" applyFill="1" applyBorder="1" applyAlignment="1">
      <alignment horizontal="center" vertical="center" wrapText="1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CC9900"/>
      <color rgb="FFFF9999"/>
      <color rgb="FFFF99FF"/>
      <color rgb="FFFFFFCC"/>
      <color rgb="FFFFFF66"/>
      <color rgb="FFFFFF99"/>
      <color rgb="FFB1A0C7"/>
      <color rgb="FFFF0000"/>
      <color rgb="FFCCCC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Confirmed SARS-CoV-2 cases, negative and percentage of positivity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'SARS-CoV-2_Summary'!$D$4:$F$4</c:f>
              <c:strCache>
                <c:ptCount val="1"/>
                <c:pt idx="0">
                  <c:v>SARS-CoV-2 Confirmed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'SARS-CoV-2_Summary'!$F$6:$F$57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'SARS-CoV-2_Summary'!$G$4:$G$5</c:f>
              <c:strCache>
                <c:ptCount val="2"/>
                <c:pt idx="0">
                  <c:v>SARS-CoV-2 negative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'SARS-CoV-2_Summary'!$G$6:$G$57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'SARS-CoV-2_Summary'!$J$4:$J$5</c:f>
              <c:strCache>
                <c:ptCount val="2"/>
                <c:pt idx="0">
                  <c:v>SARS-CoV-2 % Positivity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'SARS-CoV-2_Summary'!$J$6:$J$57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SARS-CoV-2 confirmed cases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'SARS-CoV-2_Summary'!$D$4:$F$4</c:f>
              <c:strCache>
                <c:ptCount val="3"/>
                <c:pt idx="0">
                  <c:v>SARS-CoV-2 Confirmed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'SARS-CoV-2_Summary'!$D$5:$E$5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'SARS-CoV-2_Summary'!$D$59:$E$59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SARS-CoV-2 cases confirmed, negative, death and percentage of positivity by parish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'SARS-CoV-2_x_GEO'!$AU$6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'SARS-CoV-2_x_GEO'!$AT$7:$AT$24</c15:sqref>
                  </c15:fullRef>
                </c:ext>
              </c:extLst>
              <c:f>'SARS-CoV-2_x_GEO'!$AT$7:$AT$20</c:f>
              <c:strCache>
                <c:ptCount val="14"/>
                <c:pt idx="0">
                  <c:v>Clarendon</c:v>
                </c:pt>
                <c:pt idx="1">
                  <c:v>Hanover</c:v>
                </c:pt>
                <c:pt idx="2">
                  <c:v>Kingston</c:v>
                </c:pt>
                <c:pt idx="3">
                  <c:v>Manchester</c:v>
                </c:pt>
                <c:pt idx="4">
                  <c:v>Portland</c:v>
                </c:pt>
                <c:pt idx="5">
                  <c:v>Saint Andrew</c:v>
                </c:pt>
                <c:pt idx="6">
                  <c:v>Saint Ann</c:v>
                </c:pt>
                <c:pt idx="7">
                  <c:v>Saint Catherine</c:v>
                </c:pt>
                <c:pt idx="8">
                  <c:v>Saint Elizabeth</c:v>
                </c:pt>
                <c:pt idx="9">
                  <c:v>Saint James</c:v>
                </c:pt>
                <c:pt idx="10">
                  <c:v>Saint Mary</c:v>
                </c:pt>
                <c:pt idx="11">
                  <c:v>Saint Thomas</c:v>
                </c:pt>
                <c:pt idx="12">
                  <c:v>Trelawny</c:v>
                </c:pt>
                <c:pt idx="13">
                  <c:v>Westmoreland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'SARS-CoV-2_x_GEO'!$AU$7:$AU$24</c15:sqref>
                  </c15:fullRef>
                </c:ext>
              </c:extLst>
              <c:f>'SARS-CoV-2_x_GEO'!$AU$7:$AU$20</c:f>
              <c:numCache>
                <c:formatCode>General</c:formatCode>
                <c:ptCount val="14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'SARS-CoV-2_x_GEO'!$AV$6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'SARS-CoV-2_x_GEO'!$AT$7:$AT$24</c15:sqref>
                  </c15:fullRef>
                </c:ext>
              </c:extLst>
              <c:f>'SARS-CoV-2_x_GEO'!$AT$7:$AT$20</c:f>
              <c:strCache>
                <c:ptCount val="14"/>
                <c:pt idx="0">
                  <c:v>Clarendon</c:v>
                </c:pt>
                <c:pt idx="1">
                  <c:v>Hanover</c:v>
                </c:pt>
                <c:pt idx="2">
                  <c:v>Kingston</c:v>
                </c:pt>
                <c:pt idx="3">
                  <c:v>Manchester</c:v>
                </c:pt>
                <c:pt idx="4">
                  <c:v>Portland</c:v>
                </c:pt>
                <c:pt idx="5">
                  <c:v>Saint Andrew</c:v>
                </c:pt>
                <c:pt idx="6">
                  <c:v>Saint Ann</c:v>
                </c:pt>
                <c:pt idx="7">
                  <c:v>Saint Catherine</c:v>
                </c:pt>
                <c:pt idx="8">
                  <c:v>Saint Elizabeth</c:v>
                </c:pt>
                <c:pt idx="9">
                  <c:v>Saint James</c:v>
                </c:pt>
                <c:pt idx="10">
                  <c:v>Saint Mary</c:v>
                </c:pt>
                <c:pt idx="11">
                  <c:v>Saint Thomas</c:v>
                </c:pt>
                <c:pt idx="12">
                  <c:v>Trelawny</c:v>
                </c:pt>
                <c:pt idx="13">
                  <c:v>Westmoreland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'SARS-CoV-2_x_GEO'!$AV$7:$AV$24</c15:sqref>
                  </c15:fullRef>
                </c:ext>
              </c:extLst>
              <c:f>'SARS-CoV-2_x_GEO'!$AV$7:$AV$20</c:f>
              <c:numCache>
                <c:formatCode>General</c:formatCode>
                <c:ptCount val="14"/>
                <c:pt idx="0">
                  <c:v>12</c:v>
                </c:pt>
                <c:pt idx="1">
                  <c:v>81</c:v>
                </c:pt>
                <c:pt idx="2">
                  <c:v>31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'SARS-CoV-2_x_GEO'!$AW$6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'SARS-CoV-2_x_GEO'!$AT$7:$AT$24</c15:sqref>
                  </c15:fullRef>
                </c:ext>
              </c:extLst>
              <c:f>'SARS-CoV-2_x_GEO'!$AT$7:$AT$20</c:f>
              <c:strCache>
                <c:ptCount val="14"/>
                <c:pt idx="0">
                  <c:v>Clarendon</c:v>
                </c:pt>
                <c:pt idx="1">
                  <c:v>Hanover</c:v>
                </c:pt>
                <c:pt idx="2">
                  <c:v>Kingston</c:v>
                </c:pt>
                <c:pt idx="3">
                  <c:v>Manchester</c:v>
                </c:pt>
                <c:pt idx="4">
                  <c:v>Portland</c:v>
                </c:pt>
                <c:pt idx="5">
                  <c:v>Saint Andrew</c:v>
                </c:pt>
                <c:pt idx="6">
                  <c:v>Saint Ann</c:v>
                </c:pt>
                <c:pt idx="7">
                  <c:v>Saint Catherine</c:v>
                </c:pt>
                <c:pt idx="8">
                  <c:v>Saint Elizabeth</c:v>
                </c:pt>
                <c:pt idx="9">
                  <c:v>Saint James</c:v>
                </c:pt>
                <c:pt idx="10">
                  <c:v>Saint Mary</c:v>
                </c:pt>
                <c:pt idx="11">
                  <c:v>Saint Thomas</c:v>
                </c:pt>
                <c:pt idx="12">
                  <c:v>Trelawny</c:v>
                </c:pt>
                <c:pt idx="13">
                  <c:v>Westmoreland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'SARS-CoV-2_x_GEO'!$AW$7:$AW$24</c15:sqref>
                  </c15:fullRef>
                </c:ext>
              </c:extLst>
              <c:f>'SARS-CoV-2_x_GEO'!$AW$7:$AW$20</c:f>
              <c:numCache>
                <c:formatCode>General</c:formatCode>
                <c:ptCount val="14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'SARS-CoV-2_x_GEO'!$AY$6</c:f>
              <c:strCache>
                <c:ptCount val="1"/>
                <c:pt idx="0">
                  <c:v>% Positivity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'SARS-CoV-2_x_GEO'!$AT$7:$AT$24</c15:sqref>
                  </c15:fullRef>
                </c:ext>
              </c:extLst>
              <c:f>'SARS-CoV-2_x_GEO'!$AT$7:$AT$20</c:f>
              <c:strCache>
                <c:ptCount val="14"/>
                <c:pt idx="0">
                  <c:v>Clarendon</c:v>
                </c:pt>
                <c:pt idx="1">
                  <c:v>Hanover</c:v>
                </c:pt>
                <c:pt idx="2">
                  <c:v>Kingston</c:v>
                </c:pt>
                <c:pt idx="3">
                  <c:v>Manchester</c:v>
                </c:pt>
                <c:pt idx="4">
                  <c:v>Portland</c:v>
                </c:pt>
                <c:pt idx="5">
                  <c:v>Saint Andrew</c:v>
                </c:pt>
                <c:pt idx="6">
                  <c:v>Saint Ann</c:v>
                </c:pt>
                <c:pt idx="7">
                  <c:v>Saint Catherine</c:v>
                </c:pt>
                <c:pt idx="8">
                  <c:v>Saint Elizabeth</c:v>
                </c:pt>
                <c:pt idx="9">
                  <c:v>Saint James</c:v>
                </c:pt>
                <c:pt idx="10">
                  <c:v>Saint Mary</c:v>
                </c:pt>
                <c:pt idx="11">
                  <c:v>Saint Thomas</c:v>
                </c:pt>
                <c:pt idx="12">
                  <c:v>Trelawny</c:v>
                </c:pt>
                <c:pt idx="13">
                  <c:v>Westmoreland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'SARS-CoV-2_x_GEO'!$AY$7:$AY$24</c15:sqref>
                  </c15:fullRef>
                </c:ext>
              </c:extLst>
              <c:f>'SARS-CoV-2_x_GEO'!$AY$7:$AY$20</c:f>
              <c:numCache>
                <c:formatCode>0.0%</c:formatCode>
                <c:ptCount val="14"/>
                <c:pt idx="0">
                  <c:v>0.55555555555555558</c:v>
                </c:pt>
                <c:pt idx="1">
                  <c:v>0.30172413793103448</c:v>
                </c:pt>
                <c:pt idx="2">
                  <c:v>0.39215686274509803</c:v>
                </c:pt>
                <c:pt idx="3">
                  <c:v>0.75961538461538458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0.75</c:v>
                </c:pt>
                <c:pt idx="13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Parish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SARS-CoV-2 cases deaths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'SARS-CoV-2_Summary'!$H$4</c:f>
              <c:strCache>
                <c:ptCount val="1"/>
                <c:pt idx="0">
                  <c:v>SARS-CoV-2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'SARS-CoV-2_Summary'!$C$6:$C$58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'SARS-CoV-2_Summary'!$H$6:$H$58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SARS-CoV-2 confirmed cases by age group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'SARS-CoV-2_Confirm_x_AG'!$D$5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'SARS-CoV-2_Confirm_x_AG'!$D$6:$D$58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2"/>
          <c:tx>
            <c:strRef>
              <c:f>'SARS-CoV-2_Confirm_x_AG'!$E$5</c:f>
              <c:strCache>
                <c:ptCount val="1"/>
                <c:pt idx="0">
                  <c:v> 6-11 months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'SARS-CoV-2_Confirm_x_AG'!$E$6:$E$58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3"/>
          <c:tx>
            <c:strRef>
              <c:f>'SARS-CoV-2_Confirm_x_AG'!$F$5</c:f>
              <c:strCache>
                <c:ptCount val="1"/>
                <c:pt idx="0">
                  <c:v>12 to 23 months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'SARS-CoV-2_Confirm_x_AG'!$F$6:$F$58</c:f>
              <c:numCache>
                <c:formatCode>General</c:formatCode>
                <c:ptCount val="53"/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4"/>
          <c:tx>
            <c:strRef>
              <c:f>'SARS-CoV-2_Confirm_x_AG'!$G$5</c:f>
              <c:strCache>
                <c:ptCount val="1"/>
                <c:pt idx="0">
                  <c:v>2 to 4 years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'SARS-CoV-2_Confirm_x_AG'!$G$6:$G$58</c:f>
              <c:numCache>
                <c:formatCode>General</c:formatCode>
                <c:ptCount val="53"/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5"/>
          <c:tx>
            <c:strRef>
              <c:f>'SARS-CoV-2_Confirm_x_AG'!$H$5</c:f>
              <c:strCache>
                <c:ptCount val="1"/>
                <c:pt idx="0">
                  <c:v>5 to 14 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'SARS-CoV-2_Confirm_x_AG'!$H$6:$H$58</c:f>
              <c:numCache>
                <c:formatCode>General</c:formatCode>
                <c:ptCount val="53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ser>
          <c:idx val="6"/>
          <c:order val="6"/>
          <c:tx>
            <c:strRef>
              <c:f>'SARS-CoV-2_Confirm_x_AG'!$I$5</c:f>
              <c:strCache>
                <c:ptCount val="1"/>
                <c:pt idx="0">
                  <c:v>15 to 49 years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'SARS-CoV-2_Confirm_x_AG'!$I$6:$I$58</c:f>
              <c:numCache>
                <c:formatCode>General</c:formatCode>
                <c:ptCount val="53"/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13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4DF-B32A-AB2213A81606}"/>
            </c:ext>
          </c:extLst>
        </c:ser>
        <c:ser>
          <c:idx val="7"/>
          <c:order val="7"/>
          <c:tx>
            <c:strRef>
              <c:f>'SARS-CoV-2_Confirm_x_AG'!$J$5</c:f>
              <c:strCache>
                <c:ptCount val="1"/>
                <c:pt idx="0">
                  <c:v>50 to 59 years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'SARS-CoV-2_Confirm_x_AG'!$J$6:$J$58</c:f>
              <c:numCache>
                <c:formatCode>General</c:formatCode>
                <c:ptCount val="53"/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8-44DF-B32A-AB2213A81606}"/>
            </c:ext>
          </c:extLst>
        </c:ser>
        <c:ser>
          <c:idx val="8"/>
          <c:order val="8"/>
          <c:tx>
            <c:strRef>
              <c:f>'SARS-CoV-2_Confirm_x_AG'!$K$5</c:f>
              <c:strCache>
                <c:ptCount val="1"/>
                <c:pt idx="0">
                  <c:v>60 to 64 years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'SARS-CoV-2_Confirm_x_AG'!$K$6:$K$58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8-44DF-B32A-AB2213A81606}"/>
            </c:ext>
          </c:extLst>
        </c:ser>
        <c:ser>
          <c:idx val="9"/>
          <c:order val="9"/>
          <c:tx>
            <c:strRef>
              <c:f>'SARS-CoV-2_Confirm_x_AG'!$L$5</c:f>
              <c:strCache>
                <c:ptCount val="1"/>
                <c:pt idx="0">
                  <c:v>65 years +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'SARS-CoV-2_Confirm_x_AG'!$L$6:$L$58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8-44DF-B32A-AB2213A8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'SARS-CoV-2_Confirm_x_AG'!$C$5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'SARS-CoV-2_Confirm_x_AG'!$C$6:$C$58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54-4601-B0D4-FFBB6AFDBE1F}"/>
                  </c:ext>
                </c:extLst>
              </c15:ser>
            </c15:filteredBarSeries>
          </c:ext>
        </c:extLst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26</xdr:col>
      <xdr:colOff>738187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9525</xdr:rowOff>
    </xdr:from>
    <xdr:to>
      <xdr:col>26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4" customWidth="1"/>
    <col min="2" max="2" width="8.140625" style="63" customWidth="1"/>
    <col min="3" max="3" width="8.140625" style="54" customWidth="1"/>
    <col min="4" max="6" width="8.28515625" style="59" customWidth="1"/>
    <col min="7" max="8" width="12.140625" style="59" customWidth="1"/>
    <col min="9" max="9" width="15.42578125" style="59" customWidth="1"/>
    <col min="10" max="10" width="12" style="56" customWidth="1"/>
    <col min="11" max="11" width="6.7109375" customWidth="1"/>
    <col min="12" max="15" width="7.85546875" customWidth="1"/>
    <col min="16" max="17" width="15.710937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56"/>
      <c r="B1" s="65"/>
      <c r="C1" s="56"/>
      <c r="D1" s="66"/>
      <c r="E1" s="66"/>
      <c r="F1" s="66"/>
      <c r="G1" s="66"/>
      <c r="H1" s="66"/>
      <c r="I1" s="66"/>
      <c r="J1" s="56"/>
      <c r="BZ1" s="53"/>
      <c r="CA1" s="53"/>
    </row>
    <row r="2" spans="1:79" s="18" customFormat="1" ht="28.5" customHeight="1" thickBot="1" x14ac:dyDescent="0.3">
      <c r="A2" s="178" t="str">
        <f>"SARS-COV-2 CASE REPORT"</f>
        <v>SARS-COV-2 CASE REPORT</v>
      </c>
      <c r="B2" s="178"/>
      <c r="C2" s="178"/>
      <c r="D2" s="178"/>
      <c r="E2" s="178"/>
      <c r="F2" s="178"/>
      <c r="G2" s="178"/>
      <c r="H2" s="178"/>
      <c r="I2" s="178"/>
      <c r="J2" s="178"/>
      <c r="L2" s="175" t="s">
        <v>103</v>
      </c>
      <c r="M2" s="176"/>
      <c r="N2" s="176"/>
      <c r="O2" s="176"/>
      <c r="P2" s="176"/>
      <c r="Q2" s="177"/>
      <c r="BZ2" s="53"/>
      <c r="CA2" s="53"/>
    </row>
    <row r="3" spans="1:79" s="18" customFormat="1" ht="22.5" customHeight="1" thickBot="1" x14ac:dyDescent="0.3">
      <c r="A3" s="179" t="str">
        <f>Leyendas!$T$3 &amp; Leyendas!$T$5 &amp; Leyendas!$T1</f>
        <v>Jamaica - Health center sample, 2020</v>
      </c>
      <c r="B3" s="179"/>
      <c r="C3" s="179"/>
      <c r="D3" s="179"/>
      <c r="E3" s="179"/>
      <c r="F3" s="179"/>
      <c r="G3" s="179"/>
      <c r="H3" s="179"/>
      <c r="I3" s="179"/>
      <c r="J3" s="179"/>
      <c r="L3" s="171" t="s">
        <v>101</v>
      </c>
      <c r="M3" s="172"/>
      <c r="N3" s="172" t="s">
        <v>68</v>
      </c>
      <c r="O3" s="172"/>
      <c r="P3" s="126" t="s">
        <v>69</v>
      </c>
      <c r="Q3" s="155" t="s">
        <v>102</v>
      </c>
      <c r="BZ3" s="53"/>
      <c r="CA3" s="53"/>
    </row>
    <row r="4" spans="1:79" s="5" customFormat="1" ht="29.25" customHeight="1" thickBot="1" x14ac:dyDescent="0.3">
      <c r="A4" s="184" t="str">
        <f>IF(Leyendas!$E$2&lt;&gt;"",Leyendas!$E$1,IF(Leyendas!$D$2&lt;&gt;"",Leyendas!$D$1,Leyendas!$C$1))</f>
        <v>Health center</v>
      </c>
      <c r="B4" s="186" t="str">
        <f>Leyendas!$C$8</f>
        <v>Year</v>
      </c>
      <c r="C4" s="188" t="str">
        <f>Leyendas!$C$9</f>
        <v>EW</v>
      </c>
      <c r="D4" s="180" t="s">
        <v>97</v>
      </c>
      <c r="E4" s="181"/>
      <c r="F4" s="181"/>
      <c r="G4" s="182" t="str">
        <f>Leyendas!$C$16</f>
        <v>SARS-CoV-2 negative</v>
      </c>
      <c r="H4" s="182" t="str">
        <f>Leyendas!$C$26</f>
        <v>SARS-CoV-2 deaths</v>
      </c>
      <c r="I4" s="190" t="str">
        <f>Leyendas!$C$17</f>
        <v>Number of Samples analyzed SARS-Cov-2</v>
      </c>
      <c r="J4" s="192" t="str">
        <f>Leyendas!$C$18</f>
        <v>SARS-CoV-2 % Positivity</v>
      </c>
      <c r="L4" s="173">
        <f>I59</f>
        <v>412</v>
      </c>
      <c r="M4" s="174"/>
      <c r="N4" s="174">
        <f>F59</f>
        <v>122</v>
      </c>
      <c r="O4" s="174"/>
      <c r="P4" s="82">
        <f>G59</f>
        <v>290</v>
      </c>
      <c r="Q4" s="80">
        <f>H59</f>
        <v>9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Z4" s="16"/>
      <c r="CA4" s="16"/>
    </row>
    <row r="5" spans="1:79" s="53" customFormat="1" ht="26.1" customHeight="1" thickBot="1" x14ac:dyDescent="0.3">
      <c r="A5" s="185"/>
      <c r="B5" s="187"/>
      <c r="C5" s="189"/>
      <c r="D5" s="156" t="str">
        <f>Leyendas!$C$10</f>
        <v>Male</v>
      </c>
      <c r="E5" s="170" t="str">
        <f>Leyendas!$C$11</f>
        <v>Female</v>
      </c>
      <c r="F5" s="170" t="s">
        <v>1</v>
      </c>
      <c r="G5" s="183"/>
      <c r="H5" s="183"/>
      <c r="I5" s="191"/>
      <c r="J5" s="193"/>
    </row>
    <row r="6" spans="1:79" s="6" customFormat="1" ht="16.5" customHeight="1" x14ac:dyDescent="0.25">
      <c r="A6" s="143" t="str">
        <f>Leyendas!$C$2</f>
        <v>Jamaica</v>
      </c>
      <c r="B6" s="144">
        <v>2020</v>
      </c>
      <c r="C6" s="145">
        <v>1</v>
      </c>
      <c r="D6" s="146"/>
      <c r="E6" s="146"/>
      <c r="F6" s="157"/>
      <c r="G6" s="157"/>
      <c r="H6" s="157"/>
      <c r="I6" s="148"/>
      <c r="J6" s="158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143" t="str">
        <f>Leyendas!$C$2</f>
        <v>Jamaica</v>
      </c>
      <c r="B7" s="144">
        <v>2020</v>
      </c>
      <c r="C7" s="149">
        <v>2</v>
      </c>
      <c r="D7" s="150"/>
      <c r="E7" s="150"/>
      <c r="F7" s="159"/>
      <c r="G7" s="159"/>
      <c r="H7" s="160"/>
      <c r="I7" s="154"/>
      <c r="J7" s="161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143" t="str">
        <f>Leyendas!$C$2</f>
        <v>Jamaica</v>
      </c>
      <c r="B8" s="144">
        <v>2020</v>
      </c>
      <c r="C8" s="149">
        <v>3</v>
      </c>
      <c r="D8" s="150">
        <v>20</v>
      </c>
      <c r="E8" s="150">
        <v>10</v>
      </c>
      <c r="F8" s="159">
        <v>30</v>
      </c>
      <c r="G8" s="159">
        <v>50</v>
      </c>
      <c r="H8" s="160">
        <v>1</v>
      </c>
      <c r="I8" s="154">
        <v>80</v>
      </c>
      <c r="J8" s="161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143" t="str">
        <f>Leyendas!$C$2</f>
        <v>Jamaica</v>
      </c>
      <c r="B9" s="144">
        <v>2020</v>
      </c>
      <c r="C9" s="149">
        <v>4</v>
      </c>
      <c r="D9" s="150">
        <v>15</v>
      </c>
      <c r="E9" s="150">
        <v>8</v>
      </c>
      <c r="F9" s="159">
        <v>23</v>
      </c>
      <c r="G9" s="159">
        <v>60</v>
      </c>
      <c r="H9" s="160">
        <v>2</v>
      </c>
      <c r="I9" s="154">
        <v>83</v>
      </c>
      <c r="J9" s="161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143" t="str">
        <f>Leyendas!$C$2</f>
        <v>Jamaica</v>
      </c>
      <c r="B10" s="144">
        <v>2020</v>
      </c>
      <c r="C10" s="149">
        <v>5</v>
      </c>
      <c r="D10" s="150">
        <v>10</v>
      </c>
      <c r="E10" s="150">
        <v>6</v>
      </c>
      <c r="F10" s="159">
        <v>16</v>
      </c>
      <c r="G10" s="159">
        <v>70</v>
      </c>
      <c r="H10" s="160">
        <v>3</v>
      </c>
      <c r="I10" s="154">
        <v>86</v>
      </c>
      <c r="J10" s="161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143" t="str">
        <f>Leyendas!$C$2</f>
        <v>Jamaica</v>
      </c>
      <c r="B11" s="144">
        <v>2020</v>
      </c>
      <c r="C11" s="149">
        <v>6</v>
      </c>
      <c r="D11" s="150">
        <v>15</v>
      </c>
      <c r="E11" s="150">
        <v>8</v>
      </c>
      <c r="F11" s="159">
        <v>23</v>
      </c>
      <c r="G11" s="159">
        <v>60</v>
      </c>
      <c r="H11" s="160">
        <v>2</v>
      </c>
      <c r="I11" s="154">
        <v>83</v>
      </c>
      <c r="J11" s="161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143" t="str">
        <f>Leyendas!$C$2</f>
        <v>Jamaica</v>
      </c>
      <c r="B12" s="144">
        <v>2020</v>
      </c>
      <c r="C12" s="149">
        <v>7</v>
      </c>
      <c r="D12" s="150">
        <v>20</v>
      </c>
      <c r="E12" s="150">
        <v>10</v>
      </c>
      <c r="F12" s="159">
        <v>30</v>
      </c>
      <c r="G12" s="159">
        <v>50</v>
      </c>
      <c r="H12" s="160">
        <v>1</v>
      </c>
      <c r="I12" s="154">
        <v>80</v>
      </c>
      <c r="J12" s="161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143" t="str">
        <f>Leyendas!$C$2</f>
        <v>Jamaica</v>
      </c>
      <c r="B13" s="144">
        <v>2020</v>
      </c>
      <c r="C13" s="149">
        <v>8</v>
      </c>
      <c r="D13" s="150"/>
      <c r="E13" s="150"/>
      <c r="F13" s="159"/>
      <c r="G13" s="159"/>
      <c r="H13" s="160"/>
      <c r="I13" s="154"/>
      <c r="J13" s="161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143" t="str">
        <f>Leyendas!$C$2</f>
        <v>Jamaica</v>
      </c>
      <c r="B14" s="144">
        <v>2020</v>
      </c>
      <c r="C14" s="149">
        <v>9</v>
      </c>
      <c r="D14" s="150"/>
      <c r="E14" s="150"/>
      <c r="F14" s="159"/>
      <c r="G14" s="159"/>
      <c r="H14" s="160"/>
      <c r="I14" s="154"/>
      <c r="J14" s="161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143" t="str">
        <f>Leyendas!$C$2</f>
        <v>Jamaica</v>
      </c>
      <c r="B15" s="144">
        <v>2020</v>
      </c>
      <c r="C15" s="149">
        <v>10</v>
      </c>
      <c r="D15" s="150"/>
      <c r="E15" s="150"/>
      <c r="F15" s="159"/>
      <c r="G15" s="159"/>
      <c r="H15" s="160"/>
      <c r="I15" s="154"/>
      <c r="J15" s="161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143" t="str">
        <f>Leyendas!$C$2</f>
        <v>Jamaica</v>
      </c>
      <c r="B16" s="144">
        <v>2020</v>
      </c>
      <c r="C16" s="149">
        <v>11</v>
      </c>
      <c r="D16" s="150"/>
      <c r="E16" s="150"/>
      <c r="F16" s="159"/>
      <c r="G16" s="159"/>
      <c r="H16" s="160"/>
      <c r="I16" s="154"/>
      <c r="J16" s="161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143" t="str">
        <f>Leyendas!$C$2</f>
        <v>Jamaica</v>
      </c>
      <c r="B17" s="144">
        <v>2020</v>
      </c>
      <c r="C17" s="149">
        <v>12</v>
      </c>
      <c r="D17" s="150"/>
      <c r="E17" s="150"/>
      <c r="F17" s="159"/>
      <c r="G17" s="159"/>
      <c r="H17" s="160"/>
      <c r="I17" s="154"/>
      <c r="J17" s="161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143" t="str">
        <f>Leyendas!$C$2</f>
        <v>Jamaica</v>
      </c>
      <c r="B18" s="144">
        <v>2020</v>
      </c>
      <c r="C18" s="149">
        <v>13</v>
      </c>
      <c r="D18" s="150"/>
      <c r="E18" s="150"/>
      <c r="F18" s="159"/>
      <c r="G18" s="159"/>
      <c r="H18" s="160"/>
      <c r="I18" s="154"/>
      <c r="J18" s="161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143" t="str">
        <f>Leyendas!$C$2</f>
        <v>Jamaica</v>
      </c>
      <c r="B19" s="144">
        <v>2020</v>
      </c>
      <c r="C19" s="149">
        <v>14</v>
      </c>
      <c r="D19" s="150"/>
      <c r="E19" s="150"/>
      <c r="F19" s="159"/>
      <c r="G19" s="159"/>
      <c r="H19" s="160"/>
      <c r="I19" s="154"/>
      <c r="J19" s="161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143" t="str">
        <f>Leyendas!$C$2</f>
        <v>Jamaica</v>
      </c>
      <c r="B20" s="144">
        <v>2020</v>
      </c>
      <c r="C20" s="149">
        <v>15</v>
      </c>
      <c r="D20" s="150"/>
      <c r="E20" s="150"/>
      <c r="F20" s="159"/>
      <c r="G20" s="159"/>
      <c r="H20" s="160"/>
      <c r="I20" s="154"/>
      <c r="J20" s="161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143" t="str">
        <f>Leyendas!$C$2</f>
        <v>Jamaica</v>
      </c>
      <c r="B21" s="144">
        <v>2020</v>
      </c>
      <c r="C21" s="149">
        <v>16</v>
      </c>
      <c r="D21" s="150"/>
      <c r="E21" s="150"/>
      <c r="F21" s="159"/>
      <c r="G21" s="159"/>
      <c r="H21" s="160"/>
      <c r="I21" s="154"/>
      <c r="J21" s="161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143" t="str">
        <f>Leyendas!$C$2</f>
        <v>Jamaica</v>
      </c>
      <c r="B22" s="144">
        <v>2020</v>
      </c>
      <c r="C22" s="149">
        <v>17</v>
      </c>
      <c r="D22" s="150"/>
      <c r="E22" s="150"/>
      <c r="F22" s="159"/>
      <c r="G22" s="159"/>
      <c r="H22" s="160"/>
      <c r="I22" s="154"/>
      <c r="J22" s="161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143" t="str">
        <f>Leyendas!$C$2</f>
        <v>Jamaica</v>
      </c>
      <c r="B23" s="144">
        <v>2020</v>
      </c>
      <c r="C23" s="149">
        <v>18</v>
      </c>
      <c r="D23" s="150"/>
      <c r="E23" s="150"/>
      <c r="F23" s="159"/>
      <c r="G23" s="159"/>
      <c r="H23" s="160"/>
      <c r="I23" s="154"/>
      <c r="J23" s="161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143" t="str">
        <f>Leyendas!$C$2</f>
        <v>Jamaica</v>
      </c>
      <c r="B24" s="144">
        <v>2020</v>
      </c>
      <c r="C24" s="149">
        <v>19</v>
      </c>
      <c r="D24" s="150"/>
      <c r="E24" s="150"/>
      <c r="F24" s="159"/>
      <c r="G24" s="159"/>
      <c r="H24" s="160"/>
      <c r="I24" s="154"/>
      <c r="J24" s="161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143" t="str">
        <f>Leyendas!$C$2</f>
        <v>Jamaica</v>
      </c>
      <c r="B25" s="144">
        <v>2020</v>
      </c>
      <c r="C25" s="149">
        <v>20</v>
      </c>
      <c r="D25" s="150"/>
      <c r="E25" s="150"/>
      <c r="F25" s="159"/>
      <c r="G25" s="159"/>
      <c r="H25" s="160"/>
      <c r="I25" s="154"/>
      <c r="J25" s="161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143" t="str">
        <f>Leyendas!$C$2</f>
        <v>Jamaica</v>
      </c>
      <c r="B26" s="144">
        <v>2020</v>
      </c>
      <c r="C26" s="149">
        <v>21</v>
      </c>
      <c r="D26" s="150"/>
      <c r="E26" s="150"/>
      <c r="F26" s="159"/>
      <c r="G26" s="159"/>
      <c r="H26" s="160"/>
      <c r="I26" s="154"/>
      <c r="J26" s="161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143" t="str">
        <f>Leyendas!$C$2</f>
        <v>Jamaica</v>
      </c>
      <c r="B27" s="144">
        <v>2020</v>
      </c>
      <c r="C27" s="149">
        <v>22</v>
      </c>
      <c r="D27" s="150"/>
      <c r="E27" s="150"/>
      <c r="F27" s="159"/>
      <c r="G27" s="159"/>
      <c r="H27" s="160"/>
      <c r="I27" s="154"/>
      <c r="J27" s="161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143" t="str">
        <f>Leyendas!$C$2</f>
        <v>Jamaica</v>
      </c>
      <c r="B28" s="144">
        <v>2020</v>
      </c>
      <c r="C28" s="149">
        <v>23</v>
      </c>
      <c r="D28" s="150"/>
      <c r="E28" s="150"/>
      <c r="F28" s="159"/>
      <c r="G28" s="159"/>
      <c r="H28" s="160"/>
      <c r="I28" s="154"/>
      <c r="J28" s="161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143" t="str">
        <f>Leyendas!$C$2</f>
        <v>Jamaica</v>
      </c>
      <c r="B29" s="144">
        <v>2020</v>
      </c>
      <c r="C29" s="149">
        <v>24</v>
      </c>
      <c r="D29" s="150"/>
      <c r="E29" s="150"/>
      <c r="F29" s="159"/>
      <c r="G29" s="159"/>
      <c r="H29" s="160"/>
      <c r="I29" s="154"/>
      <c r="J29" s="161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143" t="str">
        <f>Leyendas!$C$2</f>
        <v>Jamaica</v>
      </c>
      <c r="B30" s="144">
        <v>2020</v>
      </c>
      <c r="C30" s="149">
        <v>25</v>
      </c>
      <c r="D30" s="150"/>
      <c r="E30" s="150"/>
      <c r="F30" s="159"/>
      <c r="G30" s="159"/>
      <c r="H30" s="160"/>
      <c r="I30" s="154"/>
      <c r="J30" s="161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143" t="str">
        <f>Leyendas!$C$2</f>
        <v>Jamaica</v>
      </c>
      <c r="B31" s="144">
        <v>2020</v>
      </c>
      <c r="C31" s="149">
        <v>26</v>
      </c>
      <c r="D31" s="150"/>
      <c r="E31" s="150"/>
      <c r="F31" s="159"/>
      <c r="G31" s="159"/>
      <c r="H31" s="160"/>
      <c r="I31" s="154"/>
      <c r="J31" s="161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143" t="str">
        <f>Leyendas!$C$2</f>
        <v>Jamaica</v>
      </c>
      <c r="B32" s="144">
        <v>2020</v>
      </c>
      <c r="C32" s="149">
        <v>27</v>
      </c>
      <c r="D32" s="150"/>
      <c r="E32" s="150"/>
      <c r="F32" s="159" t="s">
        <v>0</v>
      </c>
      <c r="G32" s="159" t="s">
        <v>0</v>
      </c>
      <c r="H32" s="160"/>
      <c r="I32" s="154"/>
      <c r="J32" s="161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143" t="str">
        <f>Leyendas!$C$2</f>
        <v>Jamaica</v>
      </c>
      <c r="B33" s="144">
        <v>2020</v>
      </c>
      <c r="C33" s="149">
        <v>28</v>
      </c>
      <c r="D33" s="150"/>
      <c r="E33" s="150"/>
      <c r="F33" s="159" t="s">
        <v>0</v>
      </c>
      <c r="G33" s="159" t="s">
        <v>0</v>
      </c>
      <c r="H33" s="160"/>
      <c r="I33" s="154"/>
      <c r="J33" s="161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143" t="str">
        <f>Leyendas!$C$2</f>
        <v>Jamaica</v>
      </c>
      <c r="B34" s="144">
        <v>2020</v>
      </c>
      <c r="C34" s="149">
        <v>29</v>
      </c>
      <c r="D34" s="150"/>
      <c r="E34" s="150"/>
      <c r="F34" s="159" t="s">
        <v>0</v>
      </c>
      <c r="G34" s="159" t="s">
        <v>0</v>
      </c>
      <c r="H34" s="160"/>
      <c r="I34" s="154"/>
      <c r="J34" s="161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143" t="str">
        <f>Leyendas!$C$2</f>
        <v>Jamaica</v>
      </c>
      <c r="B35" s="144">
        <v>2020</v>
      </c>
      <c r="C35" s="149">
        <v>30</v>
      </c>
      <c r="D35" s="150"/>
      <c r="E35" s="150"/>
      <c r="F35" s="159" t="s">
        <v>0</v>
      </c>
      <c r="G35" s="159" t="s">
        <v>0</v>
      </c>
      <c r="H35" s="160"/>
      <c r="I35" s="154"/>
      <c r="J35" s="161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143" t="str">
        <f>Leyendas!$C$2</f>
        <v>Jamaica</v>
      </c>
      <c r="B36" s="144">
        <v>2020</v>
      </c>
      <c r="C36" s="149">
        <v>31</v>
      </c>
      <c r="D36" s="150"/>
      <c r="E36" s="150"/>
      <c r="F36" s="159" t="s">
        <v>0</v>
      </c>
      <c r="G36" s="159" t="s">
        <v>0</v>
      </c>
      <c r="H36" s="160"/>
      <c r="I36" s="154"/>
      <c r="J36" s="161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143" t="str">
        <f>Leyendas!$C$2</f>
        <v>Jamaica</v>
      </c>
      <c r="B37" s="144">
        <v>2020</v>
      </c>
      <c r="C37" s="149">
        <v>32</v>
      </c>
      <c r="D37" s="150"/>
      <c r="E37" s="150"/>
      <c r="F37" s="159" t="s">
        <v>0</v>
      </c>
      <c r="G37" s="159" t="s">
        <v>0</v>
      </c>
      <c r="H37" s="160"/>
      <c r="I37" s="154"/>
      <c r="J37" s="161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143" t="str">
        <f>Leyendas!$C$2</f>
        <v>Jamaica</v>
      </c>
      <c r="B38" s="144">
        <v>2020</v>
      </c>
      <c r="C38" s="149">
        <v>33</v>
      </c>
      <c r="D38" s="150"/>
      <c r="E38" s="150"/>
      <c r="F38" s="159" t="s">
        <v>0</v>
      </c>
      <c r="G38" s="159" t="s">
        <v>0</v>
      </c>
      <c r="H38" s="160"/>
      <c r="I38" s="154"/>
      <c r="J38" s="161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143" t="str">
        <f>Leyendas!$C$2</f>
        <v>Jamaica</v>
      </c>
      <c r="B39" s="144">
        <v>2020</v>
      </c>
      <c r="C39" s="149">
        <v>34</v>
      </c>
      <c r="D39" s="150"/>
      <c r="E39" s="150"/>
      <c r="F39" s="159" t="s">
        <v>0</v>
      </c>
      <c r="G39" s="159" t="s">
        <v>0</v>
      </c>
      <c r="H39" s="160"/>
      <c r="I39" s="154"/>
      <c r="J39" s="161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143" t="str">
        <f>Leyendas!$C$2</f>
        <v>Jamaica</v>
      </c>
      <c r="B40" s="144">
        <v>2020</v>
      </c>
      <c r="C40" s="149">
        <v>35</v>
      </c>
      <c r="D40" s="150"/>
      <c r="E40" s="150"/>
      <c r="F40" s="159" t="s">
        <v>0</v>
      </c>
      <c r="G40" s="159" t="s">
        <v>0</v>
      </c>
      <c r="H40" s="160"/>
      <c r="I40" s="154"/>
      <c r="J40" s="161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143" t="str">
        <f>Leyendas!$C$2</f>
        <v>Jamaica</v>
      </c>
      <c r="B41" s="144">
        <v>2020</v>
      </c>
      <c r="C41" s="149">
        <v>36</v>
      </c>
      <c r="D41" s="150"/>
      <c r="E41" s="150"/>
      <c r="F41" s="159" t="s">
        <v>0</v>
      </c>
      <c r="G41" s="159" t="s">
        <v>0</v>
      </c>
      <c r="H41" s="160"/>
      <c r="I41" s="154"/>
      <c r="J41" s="161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143" t="str">
        <f>Leyendas!$C$2</f>
        <v>Jamaica</v>
      </c>
      <c r="B42" s="144">
        <v>2020</v>
      </c>
      <c r="C42" s="149">
        <v>37</v>
      </c>
      <c r="D42" s="150"/>
      <c r="E42" s="150"/>
      <c r="F42" s="159" t="s">
        <v>0</v>
      </c>
      <c r="G42" s="159" t="s">
        <v>0</v>
      </c>
      <c r="H42" s="160"/>
      <c r="I42" s="154"/>
      <c r="J42" s="161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143" t="str">
        <f>Leyendas!$C$2</f>
        <v>Jamaica</v>
      </c>
      <c r="B43" s="144">
        <v>2020</v>
      </c>
      <c r="C43" s="149">
        <v>38</v>
      </c>
      <c r="D43" s="150"/>
      <c r="E43" s="150"/>
      <c r="F43" s="159" t="s">
        <v>0</v>
      </c>
      <c r="G43" s="159" t="s">
        <v>0</v>
      </c>
      <c r="H43" s="160"/>
      <c r="I43" s="154"/>
      <c r="J43" s="161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143" t="str">
        <f>Leyendas!$C$2</f>
        <v>Jamaica</v>
      </c>
      <c r="B44" s="144">
        <v>2020</v>
      </c>
      <c r="C44" s="149">
        <v>39</v>
      </c>
      <c r="D44" s="150"/>
      <c r="E44" s="150"/>
      <c r="F44" s="159" t="s">
        <v>0</v>
      </c>
      <c r="G44" s="159" t="s">
        <v>0</v>
      </c>
      <c r="H44" s="160"/>
      <c r="I44" s="154"/>
      <c r="J44" s="161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143" t="str">
        <f>Leyendas!$C$2</f>
        <v>Jamaica</v>
      </c>
      <c r="B45" s="144">
        <v>2020</v>
      </c>
      <c r="C45" s="149">
        <v>40</v>
      </c>
      <c r="D45" s="150"/>
      <c r="E45" s="150"/>
      <c r="F45" s="159" t="s">
        <v>0</v>
      </c>
      <c r="G45" s="159" t="s">
        <v>0</v>
      </c>
      <c r="H45" s="160"/>
      <c r="I45" s="154"/>
      <c r="J45" s="161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143" t="str">
        <f>Leyendas!$C$2</f>
        <v>Jamaica</v>
      </c>
      <c r="B46" s="144">
        <v>2020</v>
      </c>
      <c r="C46" s="149">
        <v>41</v>
      </c>
      <c r="D46" s="150"/>
      <c r="E46" s="150"/>
      <c r="F46" s="159" t="s">
        <v>0</v>
      </c>
      <c r="G46" s="159" t="s">
        <v>0</v>
      </c>
      <c r="H46" s="160"/>
      <c r="I46" s="154"/>
      <c r="J46" s="161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143" t="str">
        <f>Leyendas!$C$2</f>
        <v>Jamaica</v>
      </c>
      <c r="B47" s="144">
        <v>2020</v>
      </c>
      <c r="C47" s="149">
        <v>42</v>
      </c>
      <c r="D47" s="150"/>
      <c r="E47" s="150"/>
      <c r="F47" s="159" t="s">
        <v>0</v>
      </c>
      <c r="G47" s="159" t="s">
        <v>0</v>
      </c>
      <c r="H47" s="160"/>
      <c r="I47" s="154"/>
      <c r="J47" s="161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143" t="str">
        <f>Leyendas!$C$2</f>
        <v>Jamaica</v>
      </c>
      <c r="B48" s="144">
        <v>2020</v>
      </c>
      <c r="C48" s="149">
        <v>43</v>
      </c>
      <c r="D48" s="150"/>
      <c r="E48" s="150"/>
      <c r="F48" s="159" t="s">
        <v>0</v>
      </c>
      <c r="G48" s="159" t="s">
        <v>0</v>
      </c>
      <c r="H48" s="160"/>
      <c r="I48" s="154"/>
      <c r="J48" s="161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143" t="str">
        <f>Leyendas!$C$2</f>
        <v>Jamaica</v>
      </c>
      <c r="B49" s="144">
        <v>2020</v>
      </c>
      <c r="C49" s="149">
        <v>44</v>
      </c>
      <c r="D49" s="150"/>
      <c r="E49" s="150"/>
      <c r="F49" s="159" t="s">
        <v>0</v>
      </c>
      <c r="G49" s="159" t="s">
        <v>0</v>
      </c>
      <c r="H49" s="160"/>
      <c r="I49" s="154"/>
      <c r="J49" s="161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143" t="str">
        <f>Leyendas!$C$2</f>
        <v>Jamaica</v>
      </c>
      <c r="B50" s="144">
        <v>2020</v>
      </c>
      <c r="C50" s="149">
        <v>45</v>
      </c>
      <c r="D50" s="150"/>
      <c r="E50" s="150"/>
      <c r="F50" s="159" t="s">
        <v>0</v>
      </c>
      <c r="G50" s="159" t="s">
        <v>0</v>
      </c>
      <c r="H50" s="160"/>
      <c r="I50" s="154"/>
      <c r="J50" s="161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143" t="str">
        <f>Leyendas!$C$2</f>
        <v>Jamaica</v>
      </c>
      <c r="B51" s="144">
        <v>2020</v>
      </c>
      <c r="C51" s="149">
        <v>46</v>
      </c>
      <c r="D51" s="150"/>
      <c r="E51" s="150"/>
      <c r="F51" s="159" t="s">
        <v>0</v>
      </c>
      <c r="G51" s="159" t="s">
        <v>0</v>
      </c>
      <c r="H51" s="160"/>
      <c r="I51" s="154"/>
      <c r="J51" s="161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143" t="str">
        <f>Leyendas!$C$2</f>
        <v>Jamaica</v>
      </c>
      <c r="B52" s="144">
        <v>2020</v>
      </c>
      <c r="C52" s="149">
        <v>47</v>
      </c>
      <c r="D52" s="150"/>
      <c r="E52" s="150"/>
      <c r="F52" s="159" t="s">
        <v>0</v>
      </c>
      <c r="G52" s="159" t="s">
        <v>0</v>
      </c>
      <c r="H52" s="160"/>
      <c r="I52" s="154"/>
      <c r="J52" s="161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143" t="str">
        <f>Leyendas!$C$2</f>
        <v>Jamaica</v>
      </c>
      <c r="B53" s="144">
        <v>2020</v>
      </c>
      <c r="C53" s="149">
        <v>48</v>
      </c>
      <c r="D53" s="150"/>
      <c r="E53" s="150"/>
      <c r="F53" s="159" t="s">
        <v>0</v>
      </c>
      <c r="G53" s="159" t="s">
        <v>0</v>
      </c>
      <c r="H53" s="160"/>
      <c r="I53" s="154"/>
      <c r="J53" s="161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143" t="str">
        <f>Leyendas!$C$2</f>
        <v>Jamaica</v>
      </c>
      <c r="B54" s="144">
        <v>2020</v>
      </c>
      <c r="C54" s="149">
        <v>49</v>
      </c>
      <c r="D54" s="150"/>
      <c r="E54" s="150"/>
      <c r="F54" s="159" t="s">
        <v>0</v>
      </c>
      <c r="G54" s="159" t="s">
        <v>0</v>
      </c>
      <c r="H54" s="160"/>
      <c r="I54" s="154"/>
      <c r="J54" s="161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143" t="str">
        <f>Leyendas!$C$2</f>
        <v>Jamaica</v>
      </c>
      <c r="B55" s="144">
        <v>2020</v>
      </c>
      <c r="C55" s="149">
        <v>50</v>
      </c>
      <c r="D55" s="150"/>
      <c r="E55" s="150"/>
      <c r="F55" s="159" t="s">
        <v>0</v>
      </c>
      <c r="G55" s="159" t="s">
        <v>0</v>
      </c>
      <c r="H55" s="160"/>
      <c r="I55" s="154"/>
      <c r="J55" s="161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143" t="str">
        <f>Leyendas!$C$2</f>
        <v>Jamaica</v>
      </c>
      <c r="B56" s="144">
        <v>2020</v>
      </c>
      <c r="C56" s="149">
        <v>51</v>
      </c>
      <c r="D56" s="150"/>
      <c r="E56" s="150"/>
      <c r="F56" s="159" t="s">
        <v>0</v>
      </c>
      <c r="G56" s="159" t="s">
        <v>0</v>
      </c>
      <c r="H56" s="160"/>
      <c r="I56" s="154"/>
      <c r="J56" s="161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143" t="str">
        <f>Leyendas!$C$2</f>
        <v>Jamaica</v>
      </c>
      <c r="B57" s="144">
        <v>2020</v>
      </c>
      <c r="C57" s="149">
        <v>52</v>
      </c>
      <c r="D57" s="150"/>
      <c r="E57" s="150"/>
      <c r="F57" s="159" t="s">
        <v>0</v>
      </c>
      <c r="G57" s="159" t="s">
        <v>0</v>
      </c>
      <c r="H57" s="160"/>
      <c r="I57" s="154"/>
      <c r="J57" s="161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143" t="str">
        <f>Leyendas!$C$2</f>
        <v>Jamaica</v>
      </c>
      <c r="B58" s="144">
        <v>2020</v>
      </c>
      <c r="C58" s="162">
        <v>53</v>
      </c>
      <c r="D58" s="150"/>
      <c r="E58" s="150"/>
      <c r="F58" s="163"/>
      <c r="G58" s="163"/>
      <c r="H58" s="160"/>
      <c r="I58" s="154"/>
      <c r="J58" s="161" t="str">
        <f t="shared" si="2"/>
        <v/>
      </c>
      <c r="K58" s="7"/>
      <c r="BZ58" s="28"/>
      <c r="CA58" s="28">
        <f t="shared" si="1"/>
        <v>53</v>
      </c>
    </row>
    <row r="59" spans="1:79" s="8" customFormat="1" ht="18" customHeight="1" x14ac:dyDescent="0.25">
      <c r="A59" s="164"/>
      <c r="B59" s="165"/>
      <c r="C59" s="166" t="s">
        <v>1</v>
      </c>
      <c r="D59" s="167">
        <f>SUM(D$6:D58)</f>
        <v>80</v>
      </c>
      <c r="E59" s="167">
        <f>SUM(E$6:E58)</f>
        <v>42</v>
      </c>
      <c r="F59" s="167">
        <f>SUM(F$6:F58)</f>
        <v>122</v>
      </c>
      <c r="G59" s="167">
        <f>SUM(G$6:G58)</f>
        <v>290</v>
      </c>
      <c r="H59" s="167">
        <f>SUM(H$6:H58)</f>
        <v>9</v>
      </c>
      <c r="I59" s="167">
        <f>SUM(I$6:I58)</f>
        <v>412</v>
      </c>
      <c r="J59" s="168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55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57"/>
      <c r="B62" s="64"/>
      <c r="C62" s="57"/>
      <c r="D62" s="60"/>
      <c r="E62" s="60"/>
      <c r="F62" s="60"/>
      <c r="G62" s="60"/>
      <c r="H62" s="60"/>
      <c r="I62" s="61"/>
      <c r="J62" s="58"/>
      <c r="BZ62" s="21"/>
      <c r="CA62" s="21"/>
    </row>
    <row r="63" spans="1:79" s="9" customFormat="1" ht="18" customHeight="1" x14ac:dyDescent="0.25">
      <c r="A63" s="57"/>
      <c r="B63" s="64"/>
      <c r="C63" s="57"/>
      <c r="D63" s="60"/>
      <c r="E63" s="60"/>
      <c r="F63" s="60"/>
      <c r="G63" s="60"/>
      <c r="H63" s="60"/>
      <c r="I63" s="61"/>
      <c r="J63" s="58"/>
      <c r="BZ63" s="21"/>
      <c r="CA63" s="21"/>
    </row>
    <row r="64" spans="1:79" s="9" customFormat="1" ht="18" customHeight="1" x14ac:dyDescent="0.25">
      <c r="A64" s="57"/>
      <c r="B64" s="64"/>
      <c r="C64" s="57"/>
      <c r="D64" s="60"/>
      <c r="E64" s="60"/>
      <c r="F64" s="60"/>
      <c r="G64" s="60"/>
      <c r="H64" s="60"/>
      <c r="I64" s="61"/>
      <c r="J64" s="58"/>
      <c r="BZ64" s="21"/>
      <c r="CA64" s="21"/>
    </row>
    <row r="65" spans="1:79" s="9" customFormat="1" ht="18" customHeight="1" x14ac:dyDescent="0.25">
      <c r="A65" s="57"/>
      <c r="B65" s="64"/>
      <c r="C65" s="57"/>
      <c r="D65" s="60"/>
      <c r="E65" s="60"/>
      <c r="F65" s="60"/>
      <c r="G65" s="60"/>
      <c r="H65" s="60"/>
      <c r="I65" s="61"/>
      <c r="J65" s="58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  <mergeCell ref="L3:M3"/>
    <mergeCell ref="L4:M4"/>
    <mergeCell ref="N3:O3"/>
    <mergeCell ref="N4:O4"/>
    <mergeCell ref="L2:Q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C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4" customWidth="1"/>
    <col min="2" max="2" width="8.140625" style="63" customWidth="1"/>
    <col min="3" max="3" width="8.140625" style="54" customWidth="1"/>
    <col min="4" max="12" width="13" style="59" customWidth="1"/>
    <col min="13" max="13" width="6.7109375" style="18" customWidth="1"/>
    <col min="14" max="17" width="11.42578125" style="18"/>
    <col min="18" max="19" width="11.28515625" style="18" customWidth="1"/>
    <col min="20" max="79" width="11.42578125" style="18"/>
    <col min="80" max="81" width="11.42578125" style="53" customWidth="1"/>
    <col min="82" max="261" width="11.42578125" style="18"/>
    <col min="262" max="262" width="1.7109375" style="18" customWidth="1"/>
    <col min="263" max="263" width="9.140625" style="18" customWidth="1"/>
    <col min="264" max="264" width="9.42578125" style="18" customWidth="1"/>
    <col min="265" max="265" width="12.42578125" style="18" customWidth="1"/>
    <col min="266" max="266" width="13.140625" style="18" customWidth="1"/>
    <col min="267" max="267" width="9.42578125" style="18" customWidth="1"/>
    <col min="268" max="268" width="12.140625" style="18" customWidth="1"/>
    <col min="269" max="270" width="9.42578125" style="18" customWidth="1"/>
    <col min="271" max="271" width="13.140625" style="18" customWidth="1"/>
    <col min="272" max="272" width="13.140625" style="18" bestFit="1" customWidth="1"/>
    <col min="273" max="273" width="9.42578125" style="18" customWidth="1"/>
    <col min="274" max="274" width="11.42578125" style="18" bestFit="1" customWidth="1"/>
    <col min="275" max="277" width="9.42578125" style="18" customWidth="1"/>
    <col min="278" max="278" width="10.42578125" style="18" customWidth="1"/>
    <col min="279" max="280" width="9.42578125" style="18" customWidth="1"/>
    <col min="281" max="281" width="12.7109375" style="18" customWidth="1"/>
    <col min="282" max="282" width="11" style="18" customWidth="1"/>
    <col min="283" max="283" width="13.42578125" style="18" customWidth="1"/>
    <col min="284" max="285" width="13.7109375" style="18" customWidth="1"/>
    <col min="286" max="287" width="15" style="18" customWidth="1"/>
    <col min="288" max="294" width="13.7109375" style="18" customWidth="1"/>
    <col min="295" max="302" width="15" style="18" customWidth="1"/>
    <col min="303" max="517" width="11.42578125" style="18"/>
    <col min="518" max="518" width="1.7109375" style="18" customWidth="1"/>
    <col min="519" max="519" width="9.140625" style="18" customWidth="1"/>
    <col min="520" max="520" width="9.42578125" style="18" customWidth="1"/>
    <col min="521" max="521" width="12.42578125" style="18" customWidth="1"/>
    <col min="522" max="522" width="13.140625" style="18" customWidth="1"/>
    <col min="523" max="523" width="9.42578125" style="18" customWidth="1"/>
    <col min="524" max="524" width="12.140625" style="18" customWidth="1"/>
    <col min="525" max="526" width="9.42578125" style="18" customWidth="1"/>
    <col min="527" max="527" width="13.140625" style="18" customWidth="1"/>
    <col min="528" max="528" width="13.140625" style="18" bestFit="1" customWidth="1"/>
    <col min="529" max="529" width="9.42578125" style="18" customWidth="1"/>
    <col min="530" max="530" width="11.42578125" style="18" bestFit="1" customWidth="1"/>
    <col min="531" max="533" width="9.42578125" style="18" customWidth="1"/>
    <col min="534" max="534" width="10.42578125" style="18" customWidth="1"/>
    <col min="535" max="536" width="9.42578125" style="18" customWidth="1"/>
    <col min="537" max="537" width="12.7109375" style="18" customWidth="1"/>
    <col min="538" max="538" width="11" style="18" customWidth="1"/>
    <col min="539" max="539" width="13.42578125" style="18" customWidth="1"/>
    <col min="540" max="541" width="13.7109375" style="18" customWidth="1"/>
    <col min="542" max="543" width="15" style="18" customWidth="1"/>
    <col min="544" max="550" width="13.7109375" style="18" customWidth="1"/>
    <col min="551" max="558" width="15" style="18" customWidth="1"/>
    <col min="559" max="773" width="11.42578125" style="18"/>
    <col min="774" max="774" width="1.7109375" style="18" customWidth="1"/>
    <col min="775" max="775" width="9.140625" style="18" customWidth="1"/>
    <col min="776" max="776" width="9.42578125" style="18" customWidth="1"/>
    <col min="777" max="777" width="12.42578125" style="18" customWidth="1"/>
    <col min="778" max="778" width="13.140625" style="18" customWidth="1"/>
    <col min="779" max="779" width="9.42578125" style="18" customWidth="1"/>
    <col min="780" max="780" width="12.140625" style="18" customWidth="1"/>
    <col min="781" max="782" width="9.42578125" style="18" customWidth="1"/>
    <col min="783" max="783" width="13.140625" style="18" customWidth="1"/>
    <col min="784" max="784" width="13.140625" style="18" bestFit="1" customWidth="1"/>
    <col min="785" max="785" width="9.42578125" style="18" customWidth="1"/>
    <col min="786" max="786" width="11.42578125" style="18" bestFit="1" customWidth="1"/>
    <col min="787" max="789" width="9.42578125" style="18" customWidth="1"/>
    <col min="790" max="790" width="10.42578125" style="18" customWidth="1"/>
    <col min="791" max="792" width="9.42578125" style="18" customWidth="1"/>
    <col min="793" max="793" width="12.7109375" style="18" customWidth="1"/>
    <col min="794" max="794" width="11" style="18" customWidth="1"/>
    <col min="795" max="795" width="13.42578125" style="18" customWidth="1"/>
    <col min="796" max="797" width="13.7109375" style="18" customWidth="1"/>
    <col min="798" max="799" width="15" style="18" customWidth="1"/>
    <col min="800" max="806" width="13.7109375" style="18" customWidth="1"/>
    <col min="807" max="814" width="15" style="18" customWidth="1"/>
    <col min="815" max="1029" width="11.42578125" style="18"/>
    <col min="1030" max="1030" width="1.7109375" style="18" customWidth="1"/>
    <col min="1031" max="1031" width="9.140625" style="18" customWidth="1"/>
    <col min="1032" max="1032" width="9.42578125" style="18" customWidth="1"/>
    <col min="1033" max="1033" width="12.42578125" style="18" customWidth="1"/>
    <col min="1034" max="1034" width="13.140625" style="18" customWidth="1"/>
    <col min="1035" max="1035" width="9.42578125" style="18" customWidth="1"/>
    <col min="1036" max="1036" width="12.140625" style="18" customWidth="1"/>
    <col min="1037" max="1038" width="9.42578125" style="18" customWidth="1"/>
    <col min="1039" max="1039" width="13.140625" style="18" customWidth="1"/>
    <col min="1040" max="1040" width="13.140625" style="18" bestFit="1" customWidth="1"/>
    <col min="1041" max="1041" width="9.42578125" style="18" customWidth="1"/>
    <col min="1042" max="1042" width="11.42578125" style="18" bestFit="1" customWidth="1"/>
    <col min="1043" max="1045" width="9.42578125" style="18" customWidth="1"/>
    <col min="1046" max="1046" width="10.42578125" style="18" customWidth="1"/>
    <col min="1047" max="1048" width="9.42578125" style="18" customWidth="1"/>
    <col min="1049" max="1049" width="12.7109375" style="18" customWidth="1"/>
    <col min="1050" max="1050" width="11" style="18" customWidth="1"/>
    <col min="1051" max="1051" width="13.42578125" style="18" customWidth="1"/>
    <col min="1052" max="1053" width="13.7109375" style="18" customWidth="1"/>
    <col min="1054" max="1055" width="15" style="18" customWidth="1"/>
    <col min="1056" max="1062" width="13.7109375" style="18" customWidth="1"/>
    <col min="1063" max="1070" width="15" style="18" customWidth="1"/>
    <col min="1071" max="1285" width="11.42578125" style="18"/>
    <col min="1286" max="1286" width="1.7109375" style="18" customWidth="1"/>
    <col min="1287" max="1287" width="9.140625" style="18" customWidth="1"/>
    <col min="1288" max="1288" width="9.42578125" style="18" customWidth="1"/>
    <col min="1289" max="1289" width="12.42578125" style="18" customWidth="1"/>
    <col min="1290" max="1290" width="13.140625" style="18" customWidth="1"/>
    <col min="1291" max="1291" width="9.42578125" style="18" customWidth="1"/>
    <col min="1292" max="1292" width="12.140625" style="18" customWidth="1"/>
    <col min="1293" max="1294" width="9.42578125" style="18" customWidth="1"/>
    <col min="1295" max="1295" width="13.140625" style="18" customWidth="1"/>
    <col min="1296" max="1296" width="13.140625" style="18" bestFit="1" customWidth="1"/>
    <col min="1297" max="1297" width="9.42578125" style="18" customWidth="1"/>
    <col min="1298" max="1298" width="11.42578125" style="18" bestFit="1" customWidth="1"/>
    <col min="1299" max="1301" width="9.42578125" style="18" customWidth="1"/>
    <col min="1302" max="1302" width="10.42578125" style="18" customWidth="1"/>
    <col min="1303" max="1304" width="9.42578125" style="18" customWidth="1"/>
    <col min="1305" max="1305" width="12.7109375" style="18" customWidth="1"/>
    <col min="1306" max="1306" width="11" style="18" customWidth="1"/>
    <col min="1307" max="1307" width="13.42578125" style="18" customWidth="1"/>
    <col min="1308" max="1309" width="13.7109375" style="18" customWidth="1"/>
    <col min="1310" max="1311" width="15" style="18" customWidth="1"/>
    <col min="1312" max="1318" width="13.7109375" style="18" customWidth="1"/>
    <col min="1319" max="1326" width="15" style="18" customWidth="1"/>
    <col min="1327" max="1541" width="11.42578125" style="18"/>
    <col min="1542" max="1542" width="1.7109375" style="18" customWidth="1"/>
    <col min="1543" max="1543" width="9.140625" style="18" customWidth="1"/>
    <col min="1544" max="1544" width="9.42578125" style="18" customWidth="1"/>
    <col min="1545" max="1545" width="12.42578125" style="18" customWidth="1"/>
    <col min="1546" max="1546" width="13.140625" style="18" customWidth="1"/>
    <col min="1547" max="1547" width="9.42578125" style="18" customWidth="1"/>
    <col min="1548" max="1548" width="12.140625" style="18" customWidth="1"/>
    <col min="1549" max="1550" width="9.42578125" style="18" customWidth="1"/>
    <col min="1551" max="1551" width="13.140625" style="18" customWidth="1"/>
    <col min="1552" max="1552" width="13.140625" style="18" bestFit="1" customWidth="1"/>
    <col min="1553" max="1553" width="9.42578125" style="18" customWidth="1"/>
    <col min="1554" max="1554" width="11.42578125" style="18" bestFit="1" customWidth="1"/>
    <col min="1555" max="1557" width="9.42578125" style="18" customWidth="1"/>
    <col min="1558" max="1558" width="10.42578125" style="18" customWidth="1"/>
    <col min="1559" max="1560" width="9.42578125" style="18" customWidth="1"/>
    <col min="1561" max="1561" width="12.7109375" style="18" customWidth="1"/>
    <col min="1562" max="1562" width="11" style="18" customWidth="1"/>
    <col min="1563" max="1563" width="13.42578125" style="18" customWidth="1"/>
    <col min="1564" max="1565" width="13.7109375" style="18" customWidth="1"/>
    <col min="1566" max="1567" width="15" style="18" customWidth="1"/>
    <col min="1568" max="1574" width="13.7109375" style="18" customWidth="1"/>
    <col min="1575" max="1582" width="15" style="18" customWidth="1"/>
    <col min="1583" max="1797" width="11.42578125" style="18"/>
    <col min="1798" max="1798" width="1.7109375" style="18" customWidth="1"/>
    <col min="1799" max="1799" width="9.140625" style="18" customWidth="1"/>
    <col min="1800" max="1800" width="9.42578125" style="18" customWidth="1"/>
    <col min="1801" max="1801" width="12.42578125" style="18" customWidth="1"/>
    <col min="1802" max="1802" width="13.140625" style="18" customWidth="1"/>
    <col min="1803" max="1803" width="9.42578125" style="18" customWidth="1"/>
    <col min="1804" max="1804" width="12.140625" style="18" customWidth="1"/>
    <col min="1805" max="1806" width="9.42578125" style="18" customWidth="1"/>
    <col min="1807" max="1807" width="13.140625" style="18" customWidth="1"/>
    <col min="1808" max="1808" width="13.140625" style="18" bestFit="1" customWidth="1"/>
    <col min="1809" max="1809" width="9.42578125" style="18" customWidth="1"/>
    <col min="1810" max="1810" width="11.42578125" style="18" bestFit="1" customWidth="1"/>
    <col min="1811" max="1813" width="9.42578125" style="18" customWidth="1"/>
    <col min="1814" max="1814" width="10.42578125" style="18" customWidth="1"/>
    <col min="1815" max="1816" width="9.42578125" style="18" customWidth="1"/>
    <col min="1817" max="1817" width="12.7109375" style="18" customWidth="1"/>
    <col min="1818" max="1818" width="11" style="18" customWidth="1"/>
    <col min="1819" max="1819" width="13.42578125" style="18" customWidth="1"/>
    <col min="1820" max="1821" width="13.7109375" style="18" customWidth="1"/>
    <col min="1822" max="1823" width="15" style="18" customWidth="1"/>
    <col min="1824" max="1830" width="13.7109375" style="18" customWidth="1"/>
    <col min="1831" max="1838" width="15" style="18" customWidth="1"/>
    <col min="1839" max="2053" width="11.42578125" style="18"/>
    <col min="2054" max="2054" width="1.7109375" style="18" customWidth="1"/>
    <col min="2055" max="2055" width="9.140625" style="18" customWidth="1"/>
    <col min="2056" max="2056" width="9.42578125" style="18" customWidth="1"/>
    <col min="2057" max="2057" width="12.42578125" style="18" customWidth="1"/>
    <col min="2058" max="2058" width="13.140625" style="18" customWidth="1"/>
    <col min="2059" max="2059" width="9.42578125" style="18" customWidth="1"/>
    <col min="2060" max="2060" width="12.140625" style="18" customWidth="1"/>
    <col min="2061" max="2062" width="9.42578125" style="18" customWidth="1"/>
    <col min="2063" max="2063" width="13.140625" style="18" customWidth="1"/>
    <col min="2064" max="2064" width="13.140625" style="18" bestFit="1" customWidth="1"/>
    <col min="2065" max="2065" width="9.42578125" style="18" customWidth="1"/>
    <col min="2066" max="2066" width="11.42578125" style="18" bestFit="1" customWidth="1"/>
    <col min="2067" max="2069" width="9.42578125" style="18" customWidth="1"/>
    <col min="2070" max="2070" width="10.42578125" style="18" customWidth="1"/>
    <col min="2071" max="2072" width="9.42578125" style="18" customWidth="1"/>
    <col min="2073" max="2073" width="12.7109375" style="18" customWidth="1"/>
    <col min="2074" max="2074" width="11" style="18" customWidth="1"/>
    <col min="2075" max="2075" width="13.42578125" style="18" customWidth="1"/>
    <col min="2076" max="2077" width="13.7109375" style="18" customWidth="1"/>
    <col min="2078" max="2079" width="15" style="18" customWidth="1"/>
    <col min="2080" max="2086" width="13.7109375" style="18" customWidth="1"/>
    <col min="2087" max="2094" width="15" style="18" customWidth="1"/>
    <col min="2095" max="2309" width="11.42578125" style="18"/>
    <col min="2310" max="2310" width="1.7109375" style="18" customWidth="1"/>
    <col min="2311" max="2311" width="9.140625" style="18" customWidth="1"/>
    <col min="2312" max="2312" width="9.42578125" style="18" customWidth="1"/>
    <col min="2313" max="2313" width="12.42578125" style="18" customWidth="1"/>
    <col min="2314" max="2314" width="13.140625" style="18" customWidth="1"/>
    <col min="2315" max="2315" width="9.42578125" style="18" customWidth="1"/>
    <col min="2316" max="2316" width="12.140625" style="18" customWidth="1"/>
    <col min="2317" max="2318" width="9.42578125" style="18" customWidth="1"/>
    <col min="2319" max="2319" width="13.140625" style="18" customWidth="1"/>
    <col min="2320" max="2320" width="13.140625" style="18" bestFit="1" customWidth="1"/>
    <col min="2321" max="2321" width="9.42578125" style="18" customWidth="1"/>
    <col min="2322" max="2322" width="11.42578125" style="18" bestFit="1" customWidth="1"/>
    <col min="2323" max="2325" width="9.42578125" style="18" customWidth="1"/>
    <col min="2326" max="2326" width="10.42578125" style="18" customWidth="1"/>
    <col min="2327" max="2328" width="9.42578125" style="18" customWidth="1"/>
    <col min="2329" max="2329" width="12.7109375" style="18" customWidth="1"/>
    <col min="2330" max="2330" width="11" style="18" customWidth="1"/>
    <col min="2331" max="2331" width="13.42578125" style="18" customWidth="1"/>
    <col min="2332" max="2333" width="13.7109375" style="18" customWidth="1"/>
    <col min="2334" max="2335" width="15" style="18" customWidth="1"/>
    <col min="2336" max="2342" width="13.7109375" style="18" customWidth="1"/>
    <col min="2343" max="2350" width="15" style="18" customWidth="1"/>
    <col min="2351" max="2565" width="11.42578125" style="18"/>
    <col min="2566" max="2566" width="1.7109375" style="18" customWidth="1"/>
    <col min="2567" max="2567" width="9.140625" style="18" customWidth="1"/>
    <col min="2568" max="2568" width="9.42578125" style="18" customWidth="1"/>
    <col min="2569" max="2569" width="12.42578125" style="18" customWidth="1"/>
    <col min="2570" max="2570" width="13.140625" style="18" customWidth="1"/>
    <col min="2571" max="2571" width="9.42578125" style="18" customWidth="1"/>
    <col min="2572" max="2572" width="12.140625" style="18" customWidth="1"/>
    <col min="2573" max="2574" width="9.42578125" style="18" customWidth="1"/>
    <col min="2575" max="2575" width="13.140625" style="18" customWidth="1"/>
    <col min="2576" max="2576" width="13.140625" style="18" bestFit="1" customWidth="1"/>
    <col min="2577" max="2577" width="9.42578125" style="18" customWidth="1"/>
    <col min="2578" max="2578" width="11.42578125" style="18" bestFit="1" customWidth="1"/>
    <col min="2579" max="2581" width="9.42578125" style="18" customWidth="1"/>
    <col min="2582" max="2582" width="10.42578125" style="18" customWidth="1"/>
    <col min="2583" max="2584" width="9.42578125" style="18" customWidth="1"/>
    <col min="2585" max="2585" width="12.7109375" style="18" customWidth="1"/>
    <col min="2586" max="2586" width="11" style="18" customWidth="1"/>
    <col min="2587" max="2587" width="13.42578125" style="18" customWidth="1"/>
    <col min="2588" max="2589" width="13.7109375" style="18" customWidth="1"/>
    <col min="2590" max="2591" width="15" style="18" customWidth="1"/>
    <col min="2592" max="2598" width="13.7109375" style="18" customWidth="1"/>
    <col min="2599" max="2606" width="15" style="18" customWidth="1"/>
    <col min="2607" max="2821" width="11.42578125" style="18"/>
    <col min="2822" max="2822" width="1.7109375" style="18" customWidth="1"/>
    <col min="2823" max="2823" width="9.140625" style="18" customWidth="1"/>
    <col min="2824" max="2824" width="9.42578125" style="18" customWidth="1"/>
    <col min="2825" max="2825" width="12.42578125" style="18" customWidth="1"/>
    <col min="2826" max="2826" width="13.140625" style="18" customWidth="1"/>
    <col min="2827" max="2827" width="9.42578125" style="18" customWidth="1"/>
    <col min="2828" max="2828" width="12.140625" style="18" customWidth="1"/>
    <col min="2829" max="2830" width="9.42578125" style="18" customWidth="1"/>
    <col min="2831" max="2831" width="13.140625" style="18" customWidth="1"/>
    <col min="2832" max="2832" width="13.140625" style="18" bestFit="1" customWidth="1"/>
    <col min="2833" max="2833" width="9.42578125" style="18" customWidth="1"/>
    <col min="2834" max="2834" width="11.42578125" style="18" bestFit="1" customWidth="1"/>
    <col min="2835" max="2837" width="9.42578125" style="18" customWidth="1"/>
    <col min="2838" max="2838" width="10.42578125" style="18" customWidth="1"/>
    <col min="2839" max="2840" width="9.42578125" style="18" customWidth="1"/>
    <col min="2841" max="2841" width="12.7109375" style="18" customWidth="1"/>
    <col min="2842" max="2842" width="11" style="18" customWidth="1"/>
    <col min="2843" max="2843" width="13.42578125" style="18" customWidth="1"/>
    <col min="2844" max="2845" width="13.7109375" style="18" customWidth="1"/>
    <col min="2846" max="2847" width="15" style="18" customWidth="1"/>
    <col min="2848" max="2854" width="13.7109375" style="18" customWidth="1"/>
    <col min="2855" max="2862" width="15" style="18" customWidth="1"/>
    <col min="2863" max="3077" width="11.42578125" style="18"/>
    <col min="3078" max="3078" width="1.7109375" style="18" customWidth="1"/>
    <col min="3079" max="3079" width="9.140625" style="18" customWidth="1"/>
    <col min="3080" max="3080" width="9.42578125" style="18" customWidth="1"/>
    <col min="3081" max="3081" width="12.42578125" style="18" customWidth="1"/>
    <col min="3082" max="3082" width="13.140625" style="18" customWidth="1"/>
    <col min="3083" max="3083" width="9.42578125" style="18" customWidth="1"/>
    <col min="3084" max="3084" width="12.140625" style="18" customWidth="1"/>
    <col min="3085" max="3086" width="9.42578125" style="18" customWidth="1"/>
    <col min="3087" max="3087" width="13.140625" style="18" customWidth="1"/>
    <col min="3088" max="3088" width="13.140625" style="18" bestFit="1" customWidth="1"/>
    <col min="3089" max="3089" width="9.42578125" style="18" customWidth="1"/>
    <col min="3090" max="3090" width="11.42578125" style="18" bestFit="1" customWidth="1"/>
    <col min="3091" max="3093" width="9.42578125" style="18" customWidth="1"/>
    <col min="3094" max="3094" width="10.42578125" style="18" customWidth="1"/>
    <col min="3095" max="3096" width="9.42578125" style="18" customWidth="1"/>
    <col min="3097" max="3097" width="12.7109375" style="18" customWidth="1"/>
    <col min="3098" max="3098" width="11" style="18" customWidth="1"/>
    <col min="3099" max="3099" width="13.42578125" style="18" customWidth="1"/>
    <col min="3100" max="3101" width="13.7109375" style="18" customWidth="1"/>
    <col min="3102" max="3103" width="15" style="18" customWidth="1"/>
    <col min="3104" max="3110" width="13.7109375" style="18" customWidth="1"/>
    <col min="3111" max="3118" width="15" style="18" customWidth="1"/>
    <col min="3119" max="3333" width="11.42578125" style="18"/>
    <col min="3334" max="3334" width="1.7109375" style="18" customWidth="1"/>
    <col min="3335" max="3335" width="9.140625" style="18" customWidth="1"/>
    <col min="3336" max="3336" width="9.42578125" style="18" customWidth="1"/>
    <col min="3337" max="3337" width="12.42578125" style="18" customWidth="1"/>
    <col min="3338" max="3338" width="13.140625" style="18" customWidth="1"/>
    <col min="3339" max="3339" width="9.42578125" style="18" customWidth="1"/>
    <col min="3340" max="3340" width="12.140625" style="18" customWidth="1"/>
    <col min="3341" max="3342" width="9.42578125" style="18" customWidth="1"/>
    <col min="3343" max="3343" width="13.140625" style="18" customWidth="1"/>
    <col min="3344" max="3344" width="13.140625" style="18" bestFit="1" customWidth="1"/>
    <col min="3345" max="3345" width="9.42578125" style="18" customWidth="1"/>
    <col min="3346" max="3346" width="11.42578125" style="18" bestFit="1" customWidth="1"/>
    <col min="3347" max="3349" width="9.42578125" style="18" customWidth="1"/>
    <col min="3350" max="3350" width="10.42578125" style="18" customWidth="1"/>
    <col min="3351" max="3352" width="9.42578125" style="18" customWidth="1"/>
    <col min="3353" max="3353" width="12.7109375" style="18" customWidth="1"/>
    <col min="3354" max="3354" width="11" style="18" customWidth="1"/>
    <col min="3355" max="3355" width="13.42578125" style="18" customWidth="1"/>
    <col min="3356" max="3357" width="13.7109375" style="18" customWidth="1"/>
    <col min="3358" max="3359" width="15" style="18" customWidth="1"/>
    <col min="3360" max="3366" width="13.7109375" style="18" customWidth="1"/>
    <col min="3367" max="3374" width="15" style="18" customWidth="1"/>
    <col min="3375" max="3589" width="11.42578125" style="18"/>
    <col min="3590" max="3590" width="1.7109375" style="18" customWidth="1"/>
    <col min="3591" max="3591" width="9.140625" style="18" customWidth="1"/>
    <col min="3592" max="3592" width="9.42578125" style="18" customWidth="1"/>
    <col min="3593" max="3593" width="12.42578125" style="18" customWidth="1"/>
    <col min="3594" max="3594" width="13.140625" style="18" customWidth="1"/>
    <col min="3595" max="3595" width="9.42578125" style="18" customWidth="1"/>
    <col min="3596" max="3596" width="12.140625" style="18" customWidth="1"/>
    <col min="3597" max="3598" width="9.42578125" style="18" customWidth="1"/>
    <col min="3599" max="3599" width="13.140625" style="18" customWidth="1"/>
    <col min="3600" max="3600" width="13.140625" style="18" bestFit="1" customWidth="1"/>
    <col min="3601" max="3601" width="9.42578125" style="18" customWidth="1"/>
    <col min="3602" max="3602" width="11.42578125" style="18" bestFit="1" customWidth="1"/>
    <col min="3603" max="3605" width="9.42578125" style="18" customWidth="1"/>
    <col min="3606" max="3606" width="10.42578125" style="18" customWidth="1"/>
    <col min="3607" max="3608" width="9.42578125" style="18" customWidth="1"/>
    <col min="3609" max="3609" width="12.7109375" style="18" customWidth="1"/>
    <col min="3610" max="3610" width="11" style="18" customWidth="1"/>
    <col min="3611" max="3611" width="13.42578125" style="18" customWidth="1"/>
    <col min="3612" max="3613" width="13.7109375" style="18" customWidth="1"/>
    <col min="3614" max="3615" width="15" style="18" customWidth="1"/>
    <col min="3616" max="3622" width="13.7109375" style="18" customWidth="1"/>
    <col min="3623" max="3630" width="15" style="18" customWidth="1"/>
    <col min="3631" max="3845" width="11.42578125" style="18"/>
    <col min="3846" max="3846" width="1.7109375" style="18" customWidth="1"/>
    <col min="3847" max="3847" width="9.140625" style="18" customWidth="1"/>
    <col min="3848" max="3848" width="9.42578125" style="18" customWidth="1"/>
    <col min="3849" max="3849" width="12.42578125" style="18" customWidth="1"/>
    <col min="3850" max="3850" width="13.140625" style="18" customWidth="1"/>
    <col min="3851" max="3851" width="9.42578125" style="18" customWidth="1"/>
    <col min="3852" max="3852" width="12.140625" style="18" customWidth="1"/>
    <col min="3853" max="3854" width="9.42578125" style="18" customWidth="1"/>
    <col min="3855" max="3855" width="13.140625" style="18" customWidth="1"/>
    <col min="3856" max="3856" width="13.140625" style="18" bestFit="1" customWidth="1"/>
    <col min="3857" max="3857" width="9.42578125" style="18" customWidth="1"/>
    <col min="3858" max="3858" width="11.42578125" style="18" bestFit="1" customWidth="1"/>
    <col min="3859" max="3861" width="9.42578125" style="18" customWidth="1"/>
    <col min="3862" max="3862" width="10.42578125" style="18" customWidth="1"/>
    <col min="3863" max="3864" width="9.42578125" style="18" customWidth="1"/>
    <col min="3865" max="3865" width="12.7109375" style="18" customWidth="1"/>
    <col min="3866" max="3866" width="11" style="18" customWidth="1"/>
    <col min="3867" max="3867" width="13.42578125" style="18" customWidth="1"/>
    <col min="3868" max="3869" width="13.7109375" style="18" customWidth="1"/>
    <col min="3870" max="3871" width="15" style="18" customWidth="1"/>
    <col min="3872" max="3878" width="13.7109375" style="18" customWidth="1"/>
    <col min="3879" max="3886" width="15" style="18" customWidth="1"/>
    <col min="3887" max="4101" width="11.42578125" style="18"/>
    <col min="4102" max="4102" width="1.7109375" style="18" customWidth="1"/>
    <col min="4103" max="4103" width="9.140625" style="18" customWidth="1"/>
    <col min="4104" max="4104" width="9.42578125" style="18" customWidth="1"/>
    <col min="4105" max="4105" width="12.42578125" style="18" customWidth="1"/>
    <col min="4106" max="4106" width="13.140625" style="18" customWidth="1"/>
    <col min="4107" max="4107" width="9.42578125" style="18" customWidth="1"/>
    <col min="4108" max="4108" width="12.140625" style="18" customWidth="1"/>
    <col min="4109" max="4110" width="9.42578125" style="18" customWidth="1"/>
    <col min="4111" max="4111" width="13.140625" style="18" customWidth="1"/>
    <col min="4112" max="4112" width="13.140625" style="18" bestFit="1" customWidth="1"/>
    <col min="4113" max="4113" width="9.42578125" style="18" customWidth="1"/>
    <col min="4114" max="4114" width="11.42578125" style="18" bestFit="1" customWidth="1"/>
    <col min="4115" max="4117" width="9.42578125" style="18" customWidth="1"/>
    <col min="4118" max="4118" width="10.42578125" style="18" customWidth="1"/>
    <col min="4119" max="4120" width="9.42578125" style="18" customWidth="1"/>
    <col min="4121" max="4121" width="12.7109375" style="18" customWidth="1"/>
    <col min="4122" max="4122" width="11" style="18" customWidth="1"/>
    <col min="4123" max="4123" width="13.42578125" style="18" customWidth="1"/>
    <col min="4124" max="4125" width="13.7109375" style="18" customWidth="1"/>
    <col min="4126" max="4127" width="15" style="18" customWidth="1"/>
    <col min="4128" max="4134" width="13.7109375" style="18" customWidth="1"/>
    <col min="4135" max="4142" width="15" style="18" customWidth="1"/>
    <col min="4143" max="4357" width="11.42578125" style="18"/>
    <col min="4358" max="4358" width="1.7109375" style="18" customWidth="1"/>
    <col min="4359" max="4359" width="9.140625" style="18" customWidth="1"/>
    <col min="4360" max="4360" width="9.42578125" style="18" customWidth="1"/>
    <col min="4361" max="4361" width="12.42578125" style="18" customWidth="1"/>
    <col min="4362" max="4362" width="13.140625" style="18" customWidth="1"/>
    <col min="4363" max="4363" width="9.42578125" style="18" customWidth="1"/>
    <col min="4364" max="4364" width="12.140625" style="18" customWidth="1"/>
    <col min="4365" max="4366" width="9.42578125" style="18" customWidth="1"/>
    <col min="4367" max="4367" width="13.140625" style="18" customWidth="1"/>
    <col min="4368" max="4368" width="13.140625" style="18" bestFit="1" customWidth="1"/>
    <col min="4369" max="4369" width="9.42578125" style="18" customWidth="1"/>
    <col min="4370" max="4370" width="11.42578125" style="18" bestFit="1" customWidth="1"/>
    <col min="4371" max="4373" width="9.42578125" style="18" customWidth="1"/>
    <col min="4374" max="4374" width="10.42578125" style="18" customWidth="1"/>
    <col min="4375" max="4376" width="9.42578125" style="18" customWidth="1"/>
    <col min="4377" max="4377" width="12.7109375" style="18" customWidth="1"/>
    <col min="4378" max="4378" width="11" style="18" customWidth="1"/>
    <col min="4379" max="4379" width="13.42578125" style="18" customWidth="1"/>
    <col min="4380" max="4381" width="13.7109375" style="18" customWidth="1"/>
    <col min="4382" max="4383" width="15" style="18" customWidth="1"/>
    <col min="4384" max="4390" width="13.7109375" style="18" customWidth="1"/>
    <col min="4391" max="4398" width="15" style="18" customWidth="1"/>
    <col min="4399" max="4613" width="11.42578125" style="18"/>
    <col min="4614" max="4614" width="1.7109375" style="18" customWidth="1"/>
    <col min="4615" max="4615" width="9.140625" style="18" customWidth="1"/>
    <col min="4616" max="4616" width="9.42578125" style="18" customWidth="1"/>
    <col min="4617" max="4617" width="12.42578125" style="18" customWidth="1"/>
    <col min="4618" max="4618" width="13.140625" style="18" customWidth="1"/>
    <col min="4619" max="4619" width="9.42578125" style="18" customWidth="1"/>
    <col min="4620" max="4620" width="12.140625" style="18" customWidth="1"/>
    <col min="4621" max="4622" width="9.42578125" style="18" customWidth="1"/>
    <col min="4623" max="4623" width="13.140625" style="18" customWidth="1"/>
    <col min="4624" max="4624" width="13.140625" style="18" bestFit="1" customWidth="1"/>
    <col min="4625" max="4625" width="9.42578125" style="18" customWidth="1"/>
    <col min="4626" max="4626" width="11.42578125" style="18" bestFit="1" customWidth="1"/>
    <col min="4627" max="4629" width="9.42578125" style="18" customWidth="1"/>
    <col min="4630" max="4630" width="10.42578125" style="18" customWidth="1"/>
    <col min="4631" max="4632" width="9.42578125" style="18" customWidth="1"/>
    <col min="4633" max="4633" width="12.7109375" style="18" customWidth="1"/>
    <col min="4634" max="4634" width="11" style="18" customWidth="1"/>
    <col min="4635" max="4635" width="13.42578125" style="18" customWidth="1"/>
    <col min="4636" max="4637" width="13.7109375" style="18" customWidth="1"/>
    <col min="4638" max="4639" width="15" style="18" customWidth="1"/>
    <col min="4640" max="4646" width="13.7109375" style="18" customWidth="1"/>
    <col min="4647" max="4654" width="15" style="18" customWidth="1"/>
    <col min="4655" max="4869" width="11.42578125" style="18"/>
    <col min="4870" max="4870" width="1.7109375" style="18" customWidth="1"/>
    <col min="4871" max="4871" width="9.140625" style="18" customWidth="1"/>
    <col min="4872" max="4872" width="9.42578125" style="18" customWidth="1"/>
    <col min="4873" max="4873" width="12.42578125" style="18" customWidth="1"/>
    <col min="4874" max="4874" width="13.140625" style="18" customWidth="1"/>
    <col min="4875" max="4875" width="9.42578125" style="18" customWidth="1"/>
    <col min="4876" max="4876" width="12.140625" style="18" customWidth="1"/>
    <col min="4877" max="4878" width="9.42578125" style="18" customWidth="1"/>
    <col min="4879" max="4879" width="13.140625" style="18" customWidth="1"/>
    <col min="4880" max="4880" width="13.140625" style="18" bestFit="1" customWidth="1"/>
    <col min="4881" max="4881" width="9.42578125" style="18" customWidth="1"/>
    <col min="4882" max="4882" width="11.42578125" style="18" bestFit="1" customWidth="1"/>
    <col min="4883" max="4885" width="9.42578125" style="18" customWidth="1"/>
    <col min="4886" max="4886" width="10.42578125" style="18" customWidth="1"/>
    <col min="4887" max="4888" width="9.42578125" style="18" customWidth="1"/>
    <col min="4889" max="4889" width="12.7109375" style="18" customWidth="1"/>
    <col min="4890" max="4890" width="11" style="18" customWidth="1"/>
    <col min="4891" max="4891" width="13.42578125" style="18" customWidth="1"/>
    <col min="4892" max="4893" width="13.7109375" style="18" customWidth="1"/>
    <col min="4894" max="4895" width="15" style="18" customWidth="1"/>
    <col min="4896" max="4902" width="13.7109375" style="18" customWidth="1"/>
    <col min="4903" max="4910" width="15" style="18" customWidth="1"/>
    <col min="4911" max="5125" width="11.42578125" style="18"/>
    <col min="5126" max="5126" width="1.7109375" style="18" customWidth="1"/>
    <col min="5127" max="5127" width="9.140625" style="18" customWidth="1"/>
    <col min="5128" max="5128" width="9.42578125" style="18" customWidth="1"/>
    <col min="5129" max="5129" width="12.42578125" style="18" customWidth="1"/>
    <col min="5130" max="5130" width="13.140625" style="18" customWidth="1"/>
    <col min="5131" max="5131" width="9.42578125" style="18" customWidth="1"/>
    <col min="5132" max="5132" width="12.140625" style="18" customWidth="1"/>
    <col min="5133" max="5134" width="9.42578125" style="18" customWidth="1"/>
    <col min="5135" max="5135" width="13.140625" style="18" customWidth="1"/>
    <col min="5136" max="5136" width="13.140625" style="18" bestFit="1" customWidth="1"/>
    <col min="5137" max="5137" width="9.42578125" style="18" customWidth="1"/>
    <col min="5138" max="5138" width="11.42578125" style="18" bestFit="1" customWidth="1"/>
    <col min="5139" max="5141" width="9.42578125" style="18" customWidth="1"/>
    <col min="5142" max="5142" width="10.42578125" style="18" customWidth="1"/>
    <col min="5143" max="5144" width="9.42578125" style="18" customWidth="1"/>
    <col min="5145" max="5145" width="12.7109375" style="18" customWidth="1"/>
    <col min="5146" max="5146" width="11" style="18" customWidth="1"/>
    <col min="5147" max="5147" width="13.42578125" style="18" customWidth="1"/>
    <col min="5148" max="5149" width="13.7109375" style="18" customWidth="1"/>
    <col min="5150" max="5151" width="15" style="18" customWidth="1"/>
    <col min="5152" max="5158" width="13.7109375" style="18" customWidth="1"/>
    <col min="5159" max="5166" width="15" style="18" customWidth="1"/>
    <col min="5167" max="5381" width="11.42578125" style="18"/>
    <col min="5382" max="5382" width="1.7109375" style="18" customWidth="1"/>
    <col min="5383" max="5383" width="9.140625" style="18" customWidth="1"/>
    <col min="5384" max="5384" width="9.42578125" style="18" customWidth="1"/>
    <col min="5385" max="5385" width="12.42578125" style="18" customWidth="1"/>
    <col min="5386" max="5386" width="13.140625" style="18" customWidth="1"/>
    <col min="5387" max="5387" width="9.42578125" style="18" customWidth="1"/>
    <col min="5388" max="5388" width="12.140625" style="18" customWidth="1"/>
    <col min="5389" max="5390" width="9.42578125" style="18" customWidth="1"/>
    <col min="5391" max="5391" width="13.140625" style="18" customWidth="1"/>
    <col min="5392" max="5392" width="13.140625" style="18" bestFit="1" customWidth="1"/>
    <col min="5393" max="5393" width="9.42578125" style="18" customWidth="1"/>
    <col min="5394" max="5394" width="11.42578125" style="18" bestFit="1" customWidth="1"/>
    <col min="5395" max="5397" width="9.42578125" style="18" customWidth="1"/>
    <col min="5398" max="5398" width="10.42578125" style="18" customWidth="1"/>
    <col min="5399" max="5400" width="9.42578125" style="18" customWidth="1"/>
    <col min="5401" max="5401" width="12.7109375" style="18" customWidth="1"/>
    <col min="5402" max="5402" width="11" style="18" customWidth="1"/>
    <col min="5403" max="5403" width="13.42578125" style="18" customWidth="1"/>
    <col min="5404" max="5405" width="13.7109375" style="18" customWidth="1"/>
    <col min="5406" max="5407" width="15" style="18" customWidth="1"/>
    <col min="5408" max="5414" width="13.7109375" style="18" customWidth="1"/>
    <col min="5415" max="5422" width="15" style="18" customWidth="1"/>
    <col min="5423" max="5637" width="11.42578125" style="18"/>
    <col min="5638" max="5638" width="1.7109375" style="18" customWidth="1"/>
    <col min="5639" max="5639" width="9.140625" style="18" customWidth="1"/>
    <col min="5640" max="5640" width="9.42578125" style="18" customWidth="1"/>
    <col min="5641" max="5641" width="12.42578125" style="18" customWidth="1"/>
    <col min="5642" max="5642" width="13.140625" style="18" customWidth="1"/>
    <col min="5643" max="5643" width="9.42578125" style="18" customWidth="1"/>
    <col min="5644" max="5644" width="12.140625" style="18" customWidth="1"/>
    <col min="5645" max="5646" width="9.42578125" style="18" customWidth="1"/>
    <col min="5647" max="5647" width="13.140625" style="18" customWidth="1"/>
    <col min="5648" max="5648" width="13.140625" style="18" bestFit="1" customWidth="1"/>
    <col min="5649" max="5649" width="9.42578125" style="18" customWidth="1"/>
    <col min="5650" max="5650" width="11.42578125" style="18" bestFit="1" customWidth="1"/>
    <col min="5651" max="5653" width="9.42578125" style="18" customWidth="1"/>
    <col min="5654" max="5654" width="10.42578125" style="18" customWidth="1"/>
    <col min="5655" max="5656" width="9.42578125" style="18" customWidth="1"/>
    <col min="5657" max="5657" width="12.7109375" style="18" customWidth="1"/>
    <col min="5658" max="5658" width="11" style="18" customWidth="1"/>
    <col min="5659" max="5659" width="13.42578125" style="18" customWidth="1"/>
    <col min="5660" max="5661" width="13.7109375" style="18" customWidth="1"/>
    <col min="5662" max="5663" width="15" style="18" customWidth="1"/>
    <col min="5664" max="5670" width="13.7109375" style="18" customWidth="1"/>
    <col min="5671" max="5678" width="15" style="18" customWidth="1"/>
    <col min="5679" max="5893" width="11.42578125" style="18"/>
    <col min="5894" max="5894" width="1.7109375" style="18" customWidth="1"/>
    <col min="5895" max="5895" width="9.140625" style="18" customWidth="1"/>
    <col min="5896" max="5896" width="9.42578125" style="18" customWidth="1"/>
    <col min="5897" max="5897" width="12.42578125" style="18" customWidth="1"/>
    <col min="5898" max="5898" width="13.140625" style="18" customWidth="1"/>
    <col min="5899" max="5899" width="9.42578125" style="18" customWidth="1"/>
    <col min="5900" max="5900" width="12.140625" style="18" customWidth="1"/>
    <col min="5901" max="5902" width="9.42578125" style="18" customWidth="1"/>
    <col min="5903" max="5903" width="13.140625" style="18" customWidth="1"/>
    <col min="5904" max="5904" width="13.140625" style="18" bestFit="1" customWidth="1"/>
    <col min="5905" max="5905" width="9.42578125" style="18" customWidth="1"/>
    <col min="5906" max="5906" width="11.42578125" style="18" bestFit="1" customWidth="1"/>
    <col min="5907" max="5909" width="9.42578125" style="18" customWidth="1"/>
    <col min="5910" max="5910" width="10.42578125" style="18" customWidth="1"/>
    <col min="5911" max="5912" width="9.42578125" style="18" customWidth="1"/>
    <col min="5913" max="5913" width="12.7109375" style="18" customWidth="1"/>
    <col min="5914" max="5914" width="11" style="18" customWidth="1"/>
    <col min="5915" max="5915" width="13.42578125" style="18" customWidth="1"/>
    <col min="5916" max="5917" width="13.7109375" style="18" customWidth="1"/>
    <col min="5918" max="5919" width="15" style="18" customWidth="1"/>
    <col min="5920" max="5926" width="13.7109375" style="18" customWidth="1"/>
    <col min="5927" max="5934" width="15" style="18" customWidth="1"/>
    <col min="5935" max="6149" width="11.42578125" style="18"/>
    <col min="6150" max="6150" width="1.7109375" style="18" customWidth="1"/>
    <col min="6151" max="6151" width="9.140625" style="18" customWidth="1"/>
    <col min="6152" max="6152" width="9.42578125" style="18" customWidth="1"/>
    <col min="6153" max="6153" width="12.42578125" style="18" customWidth="1"/>
    <col min="6154" max="6154" width="13.140625" style="18" customWidth="1"/>
    <col min="6155" max="6155" width="9.42578125" style="18" customWidth="1"/>
    <col min="6156" max="6156" width="12.140625" style="18" customWidth="1"/>
    <col min="6157" max="6158" width="9.42578125" style="18" customWidth="1"/>
    <col min="6159" max="6159" width="13.140625" style="18" customWidth="1"/>
    <col min="6160" max="6160" width="13.140625" style="18" bestFit="1" customWidth="1"/>
    <col min="6161" max="6161" width="9.42578125" style="18" customWidth="1"/>
    <col min="6162" max="6162" width="11.42578125" style="18" bestFit="1" customWidth="1"/>
    <col min="6163" max="6165" width="9.42578125" style="18" customWidth="1"/>
    <col min="6166" max="6166" width="10.42578125" style="18" customWidth="1"/>
    <col min="6167" max="6168" width="9.42578125" style="18" customWidth="1"/>
    <col min="6169" max="6169" width="12.7109375" style="18" customWidth="1"/>
    <col min="6170" max="6170" width="11" style="18" customWidth="1"/>
    <col min="6171" max="6171" width="13.42578125" style="18" customWidth="1"/>
    <col min="6172" max="6173" width="13.7109375" style="18" customWidth="1"/>
    <col min="6174" max="6175" width="15" style="18" customWidth="1"/>
    <col min="6176" max="6182" width="13.7109375" style="18" customWidth="1"/>
    <col min="6183" max="6190" width="15" style="18" customWidth="1"/>
    <col min="6191" max="6405" width="11.42578125" style="18"/>
    <col min="6406" max="6406" width="1.7109375" style="18" customWidth="1"/>
    <col min="6407" max="6407" width="9.140625" style="18" customWidth="1"/>
    <col min="6408" max="6408" width="9.42578125" style="18" customWidth="1"/>
    <col min="6409" max="6409" width="12.42578125" style="18" customWidth="1"/>
    <col min="6410" max="6410" width="13.140625" style="18" customWidth="1"/>
    <col min="6411" max="6411" width="9.42578125" style="18" customWidth="1"/>
    <col min="6412" max="6412" width="12.140625" style="18" customWidth="1"/>
    <col min="6413" max="6414" width="9.42578125" style="18" customWidth="1"/>
    <col min="6415" max="6415" width="13.140625" style="18" customWidth="1"/>
    <col min="6416" max="6416" width="13.140625" style="18" bestFit="1" customWidth="1"/>
    <col min="6417" max="6417" width="9.42578125" style="18" customWidth="1"/>
    <col min="6418" max="6418" width="11.42578125" style="18" bestFit="1" customWidth="1"/>
    <col min="6419" max="6421" width="9.42578125" style="18" customWidth="1"/>
    <col min="6422" max="6422" width="10.42578125" style="18" customWidth="1"/>
    <col min="6423" max="6424" width="9.42578125" style="18" customWidth="1"/>
    <col min="6425" max="6425" width="12.7109375" style="18" customWidth="1"/>
    <col min="6426" max="6426" width="11" style="18" customWidth="1"/>
    <col min="6427" max="6427" width="13.42578125" style="18" customWidth="1"/>
    <col min="6428" max="6429" width="13.7109375" style="18" customWidth="1"/>
    <col min="6430" max="6431" width="15" style="18" customWidth="1"/>
    <col min="6432" max="6438" width="13.7109375" style="18" customWidth="1"/>
    <col min="6439" max="6446" width="15" style="18" customWidth="1"/>
    <col min="6447" max="6661" width="11.42578125" style="18"/>
    <col min="6662" max="6662" width="1.7109375" style="18" customWidth="1"/>
    <col min="6663" max="6663" width="9.140625" style="18" customWidth="1"/>
    <col min="6664" max="6664" width="9.42578125" style="18" customWidth="1"/>
    <col min="6665" max="6665" width="12.42578125" style="18" customWidth="1"/>
    <col min="6666" max="6666" width="13.140625" style="18" customWidth="1"/>
    <col min="6667" max="6667" width="9.42578125" style="18" customWidth="1"/>
    <col min="6668" max="6668" width="12.140625" style="18" customWidth="1"/>
    <col min="6669" max="6670" width="9.42578125" style="18" customWidth="1"/>
    <col min="6671" max="6671" width="13.140625" style="18" customWidth="1"/>
    <col min="6672" max="6672" width="13.140625" style="18" bestFit="1" customWidth="1"/>
    <col min="6673" max="6673" width="9.42578125" style="18" customWidth="1"/>
    <col min="6674" max="6674" width="11.42578125" style="18" bestFit="1" customWidth="1"/>
    <col min="6675" max="6677" width="9.42578125" style="18" customWidth="1"/>
    <col min="6678" max="6678" width="10.42578125" style="18" customWidth="1"/>
    <col min="6679" max="6680" width="9.42578125" style="18" customWidth="1"/>
    <col min="6681" max="6681" width="12.7109375" style="18" customWidth="1"/>
    <col min="6682" max="6682" width="11" style="18" customWidth="1"/>
    <col min="6683" max="6683" width="13.42578125" style="18" customWidth="1"/>
    <col min="6684" max="6685" width="13.7109375" style="18" customWidth="1"/>
    <col min="6686" max="6687" width="15" style="18" customWidth="1"/>
    <col min="6688" max="6694" width="13.7109375" style="18" customWidth="1"/>
    <col min="6695" max="6702" width="15" style="18" customWidth="1"/>
    <col min="6703" max="6917" width="11.42578125" style="18"/>
    <col min="6918" max="6918" width="1.7109375" style="18" customWidth="1"/>
    <col min="6919" max="6919" width="9.140625" style="18" customWidth="1"/>
    <col min="6920" max="6920" width="9.42578125" style="18" customWidth="1"/>
    <col min="6921" max="6921" width="12.42578125" style="18" customWidth="1"/>
    <col min="6922" max="6922" width="13.140625" style="18" customWidth="1"/>
    <col min="6923" max="6923" width="9.42578125" style="18" customWidth="1"/>
    <col min="6924" max="6924" width="12.140625" style="18" customWidth="1"/>
    <col min="6925" max="6926" width="9.42578125" style="18" customWidth="1"/>
    <col min="6927" max="6927" width="13.140625" style="18" customWidth="1"/>
    <col min="6928" max="6928" width="13.140625" style="18" bestFit="1" customWidth="1"/>
    <col min="6929" max="6929" width="9.42578125" style="18" customWidth="1"/>
    <col min="6930" max="6930" width="11.42578125" style="18" bestFit="1" customWidth="1"/>
    <col min="6931" max="6933" width="9.42578125" style="18" customWidth="1"/>
    <col min="6934" max="6934" width="10.42578125" style="18" customWidth="1"/>
    <col min="6935" max="6936" width="9.42578125" style="18" customWidth="1"/>
    <col min="6937" max="6937" width="12.7109375" style="18" customWidth="1"/>
    <col min="6938" max="6938" width="11" style="18" customWidth="1"/>
    <col min="6939" max="6939" width="13.42578125" style="18" customWidth="1"/>
    <col min="6940" max="6941" width="13.7109375" style="18" customWidth="1"/>
    <col min="6942" max="6943" width="15" style="18" customWidth="1"/>
    <col min="6944" max="6950" width="13.7109375" style="18" customWidth="1"/>
    <col min="6951" max="6958" width="15" style="18" customWidth="1"/>
    <col min="6959" max="7173" width="11.42578125" style="18"/>
    <col min="7174" max="7174" width="1.7109375" style="18" customWidth="1"/>
    <col min="7175" max="7175" width="9.140625" style="18" customWidth="1"/>
    <col min="7176" max="7176" width="9.42578125" style="18" customWidth="1"/>
    <col min="7177" max="7177" width="12.42578125" style="18" customWidth="1"/>
    <col min="7178" max="7178" width="13.140625" style="18" customWidth="1"/>
    <col min="7179" max="7179" width="9.42578125" style="18" customWidth="1"/>
    <col min="7180" max="7180" width="12.140625" style="18" customWidth="1"/>
    <col min="7181" max="7182" width="9.42578125" style="18" customWidth="1"/>
    <col min="7183" max="7183" width="13.140625" style="18" customWidth="1"/>
    <col min="7184" max="7184" width="13.140625" style="18" bestFit="1" customWidth="1"/>
    <col min="7185" max="7185" width="9.42578125" style="18" customWidth="1"/>
    <col min="7186" max="7186" width="11.42578125" style="18" bestFit="1" customWidth="1"/>
    <col min="7187" max="7189" width="9.42578125" style="18" customWidth="1"/>
    <col min="7190" max="7190" width="10.42578125" style="18" customWidth="1"/>
    <col min="7191" max="7192" width="9.42578125" style="18" customWidth="1"/>
    <col min="7193" max="7193" width="12.7109375" style="18" customWidth="1"/>
    <col min="7194" max="7194" width="11" style="18" customWidth="1"/>
    <col min="7195" max="7195" width="13.42578125" style="18" customWidth="1"/>
    <col min="7196" max="7197" width="13.7109375" style="18" customWidth="1"/>
    <col min="7198" max="7199" width="15" style="18" customWidth="1"/>
    <col min="7200" max="7206" width="13.7109375" style="18" customWidth="1"/>
    <col min="7207" max="7214" width="15" style="18" customWidth="1"/>
    <col min="7215" max="7429" width="11.42578125" style="18"/>
    <col min="7430" max="7430" width="1.7109375" style="18" customWidth="1"/>
    <col min="7431" max="7431" width="9.140625" style="18" customWidth="1"/>
    <col min="7432" max="7432" width="9.42578125" style="18" customWidth="1"/>
    <col min="7433" max="7433" width="12.42578125" style="18" customWidth="1"/>
    <col min="7434" max="7434" width="13.140625" style="18" customWidth="1"/>
    <col min="7435" max="7435" width="9.42578125" style="18" customWidth="1"/>
    <col min="7436" max="7436" width="12.140625" style="18" customWidth="1"/>
    <col min="7437" max="7438" width="9.42578125" style="18" customWidth="1"/>
    <col min="7439" max="7439" width="13.140625" style="18" customWidth="1"/>
    <col min="7440" max="7440" width="13.140625" style="18" bestFit="1" customWidth="1"/>
    <col min="7441" max="7441" width="9.42578125" style="18" customWidth="1"/>
    <col min="7442" max="7442" width="11.42578125" style="18" bestFit="1" customWidth="1"/>
    <col min="7443" max="7445" width="9.42578125" style="18" customWidth="1"/>
    <col min="7446" max="7446" width="10.42578125" style="18" customWidth="1"/>
    <col min="7447" max="7448" width="9.42578125" style="18" customWidth="1"/>
    <col min="7449" max="7449" width="12.7109375" style="18" customWidth="1"/>
    <col min="7450" max="7450" width="11" style="18" customWidth="1"/>
    <col min="7451" max="7451" width="13.42578125" style="18" customWidth="1"/>
    <col min="7452" max="7453" width="13.7109375" style="18" customWidth="1"/>
    <col min="7454" max="7455" width="15" style="18" customWidth="1"/>
    <col min="7456" max="7462" width="13.7109375" style="18" customWidth="1"/>
    <col min="7463" max="7470" width="15" style="18" customWidth="1"/>
    <col min="7471" max="7685" width="11.42578125" style="18"/>
    <col min="7686" max="7686" width="1.7109375" style="18" customWidth="1"/>
    <col min="7687" max="7687" width="9.140625" style="18" customWidth="1"/>
    <col min="7688" max="7688" width="9.42578125" style="18" customWidth="1"/>
    <col min="7689" max="7689" width="12.42578125" style="18" customWidth="1"/>
    <col min="7690" max="7690" width="13.140625" style="18" customWidth="1"/>
    <col min="7691" max="7691" width="9.42578125" style="18" customWidth="1"/>
    <col min="7692" max="7692" width="12.140625" style="18" customWidth="1"/>
    <col min="7693" max="7694" width="9.42578125" style="18" customWidth="1"/>
    <col min="7695" max="7695" width="13.140625" style="18" customWidth="1"/>
    <col min="7696" max="7696" width="13.140625" style="18" bestFit="1" customWidth="1"/>
    <col min="7697" max="7697" width="9.42578125" style="18" customWidth="1"/>
    <col min="7698" max="7698" width="11.42578125" style="18" bestFit="1" customWidth="1"/>
    <col min="7699" max="7701" width="9.42578125" style="18" customWidth="1"/>
    <col min="7702" max="7702" width="10.42578125" style="18" customWidth="1"/>
    <col min="7703" max="7704" width="9.42578125" style="18" customWidth="1"/>
    <col min="7705" max="7705" width="12.7109375" style="18" customWidth="1"/>
    <col min="7706" max="7706" width="11" style="18" customWidth="1"/>
    <col min="7707" max="7707" width="13.42578125" style="18" customWidth="1"/>
    <col min="7708" max="7709" width="13.7109375" style="18" customWidth="1"/>
    <col min="7710" max="7711" width="15" style="18" customWidth="1"/>
    <col min="7712" max="7718" width="13.7109375" style="18" customWidth="1"/>
    <col min="7719" max="7726" width="15" style="18" customWidth="1"/>
    <col min="7727" max="7941" width="11.42578125" style="18"/>
    <col min="7942" max="7942" width="1.7109375" style="18" customWidth="1"/>
    <col min="7943" max="7943" width="9.140625" style="18" customWidth="1"/>
    <col min="7944" max="7944" width="9.42578125" style="18" customWidth="1"/>
    <col min="7945" max="7945" width="12.42578125" style="18" customWidth="1"/>
    <col min="7946" max="7946" width="13.140625" style="18" customWidth="1"/>
    <col min="7947" max="7947" width="9.42578125" style="18" customWidth="1"/>
    <col min="7948" max="7948" width="12.140625" style="18" customWidth="1"/>
    <col min="7949" max="7950" width="9.42578125" style="18" customWidth="1"/>
    <col min="7951" max="7951" width="13.140625" style="18" customWidth="1"/>
    <col min="7952" max="7952" width="13.140625" style="18" bestFit="1" customWidth="1"/>
    <col min="7953" max="7953" width="9.42578125" style="18" customWidth="1"/>
    <col min="7954" max="7954" width="11.42578125" style="18" bestFit="1" customWidth="1"/>
    <col min="7955" max="7957" width="9.42578125" style="18" customWidth="1"/>
    <col min="7958" max="7958" width="10.42578125" style="18" customWidth="1"/>
    <col min="7959" max="7960" width="9.42578125" style="18" customWidth="1"/>
    <col min="7961" max="7961" width="12.7109375" style="18" customWidth="1"/>
    <col min="7962" max="7962" width="11" style="18" customWidth="1"/>
    <col min="7963" max="7963" width="13.42578125" style="18" customWidth="1"/>
    <col min="7964" max="7965" width="13.7109375" style="18" customWidth="1"/>
    <col min="7966" max="7967" width="15" style="18" customWidth="1"/>
    <col min="7968" max="7974" width="13.7109375" style="18" customWidth="1"/>
    <col min="7975" max="7982" width="15" style="18" customWidth="1"/>
    <col min="7983" max="8197" width="11.42578125" style="18"/>
    <col min="8198" max="8198" width="1.7109375" style="18" customWidth="1"/>
    <col min="8199" max="8199" width="9.140625" style="18" customWidth="1"/>
    <col min="8200" max="8200" width="9.42578125" style="18" customWidth="1"/>
    <col min="8201" max="8201" width="12.42578125" style="18" customWidth="1"/>
    <col min="8202" max="8202" width="13.140625" style="18" customWidth="1"/>
    <col min="8203" max="8203" width="9.42578125" style="18" customWidth="1"/>
    <col min="8204" max="8204" width="12.140625" style="18" customWidth="1"/>
    <col min="8205" max="8206" width="9.42578125" style="18" customWidth="1"/>
    <col min="8207" max="8207" width="13.140625" style="18" customWidth="1"/>
    <col min="8208" max="8208" width="13.140625" style="18" bestFit="1" customWidth="1"/>
    <col min="8209" max="8209" width="9.42578125" style="18" customWidth="1"/>
    <col min="8210" max="8210" width="11.42578125" style="18" bestFit="1" customWidth="1"/>
    <col min="8211" max="8213" width="9.42578125" style="18" customWidth="1"/>
    <col min="8214" max="8214" width="10.42578125" style="18" customWidth="1"/>
    <col min="8215" max="8216" width="9.42578125" style="18" customWidth="1"/>
    <col min="8217" max="8217" width="12.7109375" style="18" customWidth="1"/>
    <col min="8218" max="8218" width="11" style="18" customWidth="1"/>
    <col min="8219" max="8219" width="13.42578125" style="18" customWidth="1"/>
    <col min="8220" max="8221" width="13.7109375" style="18" customWidth="1"/>
    <col min="8222" max="8223" width="15" style="18" customWidth="1"/>
    <col min="8224" max="8230" width="13.7109375" style="18" customWidth="1"/>
    <col min="8231" max="8238" width="15" style="18" customWidth="1"/>
    <col min="8239" max="8453" width="11.42578125" style="18"/>
    <col min="8454" max="8454" width="1.7109375" style="18" customWidth="1"/>
    <col min="8455" max="8455" width="9.140625" style="18" customWidth="1"/>
    <col min="8456" max="8456" width="9.42578125" style="18" customWidth="1"/>
    <col min="8457" max="8457" width="12.42578125" style="18" customWidth="1"/>
    <col min="8458" max="8458" width="13.140625" style="18" customWidth="1"/>
    <col min="8459" max="8459" width="9.42578125" style="18" customWidth="1"/>
    <col min="8460" max="8460" width="12.140625" style="18" customWidth="1"/>
    <col min="8461" max="8462" width="9.42578125" style="18" customWidth="1"/>
    <col min="8463" max="8463" width="13.140625" style="18" customWidth="1"/>
    <col min="8464" max="8464" width="13.140625" style="18" bestFit="1" customWidth="1"/>
    <col min="8465" max="8465" width="9.42578125" style="18" customWidth="1"/>
    <col min="8466" max="8466" width="11.42578125" style="18" bestFit="1" customWidth="1"/>
    <col min="8467" max="8469" width="9.42578125" style="18" customWidth="1"/>
    <col min="8470" max="8470" width="10.42578125" style="18" customWidth="1"/>
    <col min="8471" max="8472" width="9.42578125" style="18" customWidth="1"/>
    <col min="8473" max="8473" width="12.7109375" style="18" customWidth="1"/>
    <col min="8474" max="8474" width="11" style="18" customWidth="1"/>
    <col min="8475" max="8475" width="13.42578125" style="18" customWidth="1"/>
    <col min="8476" max="8477" width="13.7109375" style="18" customWidth="1"/>
    <col min="8478" max="8479" width="15" style="18" customWidth="1"/>
    <col min="8480" max="8486" width="13.7109375" style="18" customWidth="1"/>
    <col min="8487" max="8494" width="15" style="18" customWidth="1"/>
    <col min="8495" max="8709" width="11.42578125" style="18"/>
    <col min="8710" max="8710" width="1.7109375" style="18" customWidth="1"/>
    <col min="8711" max="8711" width="9.140625" style="18" customWidth="1"/>
    <col min="8712" max="8712" width="9.42578125" style="18" customWidth="1"/>
    <col min="8713" max="8713" width="12.42578125" style="18" customWidth="1"/>
    <col min="8714" max="8714" width="13.140625" style="18" customWidth="1"/>
    <col min="8715" max="8715" width="9.42578125" style="18" customWidth="1"/>
    <col min="8716" max="8716" width="12.140625" style="18" customWidth="1"/>
    <col min="8717" max="8718" width="9.42578125" style="18" customWidth="1"/>
    <col min="8719" max="8719" width="13.140625" style="18" customWidth="1"/>
    <col min="8720" max="8720" width="13.140625" style="18" bestFit="1" customWidth="1"/>
    <col min="8721" max="8721" width="9.42578125" style="18" customWidth="1"/>
    <col min="8722" max="8722" width="11.42578125" style="18" bestFit="1" customWidth="1"/>
    <col min="8723" max="8725" width="9.42578125" style="18" customWidth="1"/>
    <col min="8726" max="8726" width="10.42578125" style="18" customWidth="1"/>
    <col min="8727" max="8728" width="9.42578125" style="18" customWidth="1"/>
    <col min="8729" max="8729" width="12.7109375" style="18" customWidth="1"/>
    <col min="8730" max="8730" width="11" style="18" customWidth="1"/>
    <col min="8731" max="8731" width="13.42578125" style="18" customWidth="1"/>
    <col min="8732" max="8733" width="13.7109375" style="18" customWidth="1"/>
    <col min="8734" max="8735" width="15" style="18" customWidth="1"/>
    <col min="8736" max="8742" width="13.7109375" style="18" customWidth="1"/>
    <col min="8743" max="8750" width="15" style="18" customWidth="1"/>
    <col min="8751" max="8965" width="11.42578125" style="18"/>
    <col min="8966" max="8966" width="1.7109375" style="18" customWidth="1"/>
    <col min="8967" max="8967" width="9.140625" style="18" customWidth="1"/>
    <col min="8968" max="8968" width="9.42578125" style="18" customWidth="1"/>
    <col min="8969" max="8969" width="12.42578125" style="18" customWidth="1"/>
    <col min="8970" max="8970" width="13.140625" style="18" customWidth="1"/>
    <col min="8971" max="8971" width="9.42578125" style="18" customWidth="1"/>
    <col min="8972" max="8972" width="12.140625" style="18" customWidth="1"/>
    <col min="8973" max="8974" width="9.42578125" style="18" customWidth="1"/>
    <col min="8975" max="8975" width="13.140625" style="18" customWidth="1"/>
    <col min="8976" max="8976" width="13.140625" style="18" bestFit="1" customWidth="1"/>
    <col min="8977" max="8977" width="9.42578125" style="18" customWidth="1"/>
    <col min="8978" max="8978" width="11.42578125" style="18" bestFit="1" customWidth="1"/>
    <col min="8979" max="8981" width="9.42578125" style="18" customWidth="1"/>
    <col min="8982" max="8982" width="10.42578125" style="18" customWidth="1"/>
    <col min="8983" max="8984" width="9.42578125" style="18" customWidth="1"/>
    <col min="8985" max="8985" width="12.7109375" style="18" customWidth="1"/>
    <col min="8986" max="8986" width="11" style="18" customWidth="1"/>
    <col min="8987" max="8987" width="13.42578125" style="18" customWidth="1"/>
    <col min="8988" max="8989" width="13.7109375" style="18" customWidth="1"/>
    <col min="8990" max="8991" width="15" style="18" customWidth="1"/>
    <col min="8992" max="8998" width="13.7109375" style="18" customWidth="1"/>
    <col min="8999" max="9006" width="15" style="18" customWidth="1"/>
    <col min="9007" max="9221" width="11.42578125" style="18"/>
    <col min="9222" max="9222" width="1.7109375" style="18" customWidth="1"/>
    <col min="9223" max="9223" width="9.140625" style="18" customWidth="1"/>
    <col min="9224" max="9224" width="9.42578125" style="18" customWidth="1"/>
    <col min="9225" max="9225" width="12.42578125" style="18" customWidth="1"/>
    <col min="9226" max="9226" width="13.140625" style="18" customWidth="1"/>
    <col min="9227" max="9227" width="9.42578125" style="18" customWidth="1"/>
    <col min="9228" max="9228" width="12.140625" style="18" customWidth="1"/>
    <col min="9229" max="9230" width="9.42578125" style="18" customWidth="1"/>
    <col min="9231" max="9231" width="13.140625" style="18" customWidth="1"/>
    <col min="9232" max="9232" width="13.140625" style="18" bestFit="1" customWidth="1"/>
    <col min="9233" max="9233" width="9.42578125" style="18" customWidth="1"/>
    <col min="9234" max="9234" width="11.42578125" style="18" bestFit="1" customWidth="1"/>
    <col min="9235" max="9237" width="9.42578125" style="18" customWidth="1"/>
    <col min="9238" max="9238" width="10.42578125" style="18" customWidth="1"/>
    <col min="9239" max="9240" width="9.42578125" style="18" customWidth="1"/>
    <col min="9241" max="9241" width="12.7109375" style="18" customWidth="1"/>
    <col min="9242" max="9242" width="11" style="18" customWidth="1"/>
    <col min="9243" max="9243" width="13.42578125" style="18" customWidth="1"/>
    <col min="9244" max="9245" width="13.7109375" style="18" customWidth="1"/>
    <col min="9246" max="9247" width="15" style="18" customWidth="1"/>
    <col min="9248" max="9254" width="13.7109375" style="18" customWidth="1"/>
    <col min="9255" max="9262" width="15" style="18" customWidth="1"/>
    <col min="9263" max="9477" width="11.42578125" style="18"/>
    <col min="9478" max="9478" width="1.7109375" style="18" customWidth="1"/>
    <col min="9479" max="9479" width="9.140625" style="18" customWidth="1"/>
    <col min="9480" max="9480" width="9.42578125" style="18" customWidth="1"/>
    <col min="9481" max="9481" width="12.42578125" style="18" customWidth="1"/>
    <col min="9482" max="9482" width="13.140625" style="18" customWidth="1"/>
    <col min="9483" max="9483" width="9.42578125" style="18" customWidth="1"/>
    <col min="9484" max="9484" width="12.140625" style="18" customWidth="1"/>
    <col min="9485" max="9486" width="9.42578125" style="18" customWidth="1"/>
    <col min="9487" max="9487" width="13.140625" style="18" customWidth="1"/>
    <col min="9488" max="9488" width="13.140625" style="18" bestFit="1" customWidth="1"/>
    <col min="9489" max="9489" width="9.42578125" style="18" customWidth="1"/>
    <col min="9490" max="9490" width="11.42578125" style="18" bestFit="1" customWidth="1"/>
    <col min="9491" max="9493" width="9.42578125" style="18" customWidth="1"/>
    <col min="9494" max="9494" width="10.42578125" style="18" customWidth="1"/>
    <col min="9495" max="9496" width="9.42578125" style="18" customWidth="1"/>
    <col min="9497" max="9497" width="12.7109375" style="18" customWidth="1"/>
    <col min="9498" max="9498" width="11" style="18" customWidth="1"/>
    <col min="9499" max="9499" width="13.42578125" style="18" customWidth="1"/>
    <col min="9500" max="9501" width="13.7109375" style="18" customWidth="1"/>
    <col min="9502" max="9503" width="15" style="18" customWidth="1"/>
    <col min="9504" max="9510" width="13.7109375" style="18" customWidth="1"/>
    <col min="9511" max="9518" width="15" style="18" customWidth="1"/>
    <col min="9519" max="9733" width="11.42578125" style="18"/>
    <col min="9734" max="9734" width="1.7109375" style="18" customWidth="1"/>
    <col min="9735" max="9735" width="9.140625" style="18" customWidth="1"/>
    <col min="9736" max="9736" width="9.42578125" style="18" customWidth="1"/>
    <col min="9737" max="9737" width="12.42578125" style="18" customWidth="1"/>
    <col min="9738" max="9738" width="13.140625" style="18" customWidth="1"/>
    <col min="9739" max="9739" width="9.42578125" style="18" customWidth="1"/>
    <col min="9740" max="9740" width="12.140625" style="18" customWidth="1"/>
    <col min="9741" max="9742" width="9.42578125" style="18" customWidth="1"/>
    <col min="9743" max="9743" width="13.140625" style="18" customWidth="1"/>
    <col min="9744" max="9744" width="13.140625" style="18" bestFit="1" customWidth="1"/>
    <col min="9745" max="9745" width="9.42578125" style="18" customWidth="1"/>
    <col min="9746" max="9746" width="11.42578125" style="18" bestFit="1" customWidth="1"/>
    <col min="9747" max="9749" width="9.42578125" style="18" customWidth="1"/>
    <col min="9750" max="9750" width="10.42578125" style="18" customWidth="1"/>
    <col min="9751" max="9752" width="9.42578125" style="18" customWidth="1"/>
    <col min="9753" max="9753" width="12.7109375" style="18" customWidth="1"/>
    <col min="9754" max="9754" width="11" style="18" customWidth="1"/>
    <col min="9755" max="9755" width="13.42578125" style="18" customWidth="1"/>
    <col min="9756" max="9757" width="13.7109375" style="18" customWidth="1"/>
    <col min="9758" max="9759" width="15" style="18" customWidth="1"/>
    <col min="9760" max="9766" width="13.7109375" style="18" customWidth="1"/>
    <col min="9767" max="9774" width="15" style="18" customWidth="1"/>
    <col min="9775" max="9989" width="11.42578125" style="18"/>
    <col min="9990" max="9990" width="1.7109375" style="18" customWidth="1"/>
    <col min="9991" max="9991" width="9.140625" style="18" customWidth="1"/>
    <col min="9992" max="9992" width="9.42578125" style="18" customWidth="1"/>
    <col min="9993" max="9993" width="12.42578125" style="18" customWidth="1"/>
    <col min="9994" max="9994" width="13.140625" style="18" customWidth="1"/>
    <col min="9995" max="9995" width="9.42578125" style="18" customWidth="1"/>
    <col min="9996" max="9996" width="12.140625" style="18" customWidth="1"/>
    <col min="9997" max="9998" width="9.42578125" style="18" customWidth="1"/>
    <col min="9999" max="9999" width="13.140625" style="18" customWidth="1"/>
    <col min="10000" max="10000" width="13.140625" style="18" bestFit="1" customWidth="1"/>
    <col min="10001" max="10001" width="9.42578125" style="18" customWidth="1"/>
    <col min="10002" max="10002" width="11.42578125" style="18" bestFit="1" customWidth="1"/>
    <col min="10003" max="10005" width="9.42578125" style="18" customWidth="1"/>
    <col min="10006" max="10006" width="10.42578125" style="18" customWidth="1"/>
    <col min="10007" max="10008" width="9.42578125" style="18" customWidth="1"/>
    <col min="10009" max="10009" width="12.7109375" style="18" customWidth="1"/>
    <col min="10010" max="10010" width="11" style="18" customWidth="1"/>
    <col min="10011" max="10011" width="13.42578125" style="18" customWidth="1"/>
    <col min="10012" max="10013" width="13.7109375" style="18" customWidth="1"/>
    <col min="10014" max="10015" width="15" style="18" customWidth="1"/>
    <col min="10016" max="10022" width="13.7109375" style="18" customWidth="1"/>
    <col min="10023" max="10030" width="15" style="18" customWidth="1"/>
    <col min="10031" max="10245" width="11.42578125" style="18"/>
    <col min="10246" max="10246" width="1.7109375" style="18" customWidth="1"/>
    <col min="10247" max="10247" width="9.140625" style="18" customWidth="1"/>
    <col min="10248" max="10248" width="9.42578125" style="18" customWidth="1"/>
    <col min="10249" max="10249" width="12.42578125" style="18" customWidth="1"/>
    <col min="10250" max="10250" width="13.140625" style="18" customWidth="1"/>
    <col min="10251" max="10251" width="9.42578125" style="18" customWidth="1"/>
    <col min="10252" max="10252" width="12.140625" style="18" customWidth="1"/>
    <col min="10253" max="10254" width="9.42578125" style="18" customWidth="1"/>
    <col min="10255" max="10255" width="13.140625" style="18" customWidth="1"/>
    <col min="10256" max="10256" width="13.140625" style="18" bestFit="1" customWidth="1"/>
    <col min="10257" max="10257" width="9.42578125" style="18" customWidth="1"/>
    <col min="10258" max="10258" width="11.42578125" style="18" bestFit="1" customWidth="1"/>
    <col min="10259" max="10261" width="9.42578125" style="18" customWidth="1"/>
    <col min="10262" max="10262" width="10.42578125" style="18" customWidth="1"/>
    <col min="10263" max="10264" width="9.42578125" style="18" customWidth="1"/>
    <col min="10265" max="10265" width="12.7109375" style="18" customWidth="1"/>
    <col min="10266" max="10266" width="11" style="18" customWidth="1"/>
    <col min="10267" max="10267" width="13.42578125" style="18" customWidth="1"/>
    <col min="10268" max="10269" width="13.7109375" style="18" customWidth="1"/>
    <col min="10270" max="10271" width="15" style="18" customWidth="1"/>
    <col min="10272" max="10278" width="13.7109375" style="18" customWidth="1"/>
    <col min="10279" max="10286" width="15" style="18" customWidth="1"/>
    <col min="10287" max="10501" width="11.42578125" style="18"/>
    <col min="10502" max="10502" width="1.7109375" style="18" customWidth="1"/>
    <col min="10503" max="10503" width="9.140625" style="18" customWidth="1"/>
    <col min="10504" max="10504" width="9.42578125" style="18" customWidth="1"/>
    <col min="10505" max="10505" width="12.42578125" style="18" customWidth="1"/>
    <col min="10506" max="10506" width="13.140625" style="18" customWidth="1"/>
    <col min="10507" max="10507" width="9.42578125" style="18" customWidth="1"/>
    <col min="10508" max="10508" width="12.140625" style="18" customWidth="1"/>
    <col min="10509" max="10510" width="9.42578125" style="18" customWidth="1"/>
    <col min="10511" max="10511" width="13.140625" style="18" customWidth="1"/>
    <col min="10512" max="10512" width="13.140625" style="18" bestFit="1" customWidth="1"/>
    <col min="10513" max="10513" width="9.42578125" style="18" customWidth="1"/>
    <col min="10514" max="10514" width="11.42578125" style="18" bestFit="1" customWidth="1"/>
    <col min="10515" max="10517" width="9.42578125" style="18" customWidth="1"/>
    <col min="10518" max="10518" width="10.42578125" style="18" customWidth="1"/>
    <col min="10519" max="10520" width="9.42578125" style="18" customWidth="1"/>
    <col min="10521" max="10521" width="12.7109375" style="18" customWidth="1"/>
    <col min="10522" max="10522" width="11" style="18" customWidth="1"/>
    <col min="10523" max="10523" width="13.42578125" style="18" customWidth="1"/>
    <col min="10524" max="10525" width="13.7109375" style="18" customWidth="1"/>
    <col min="10526" max="10527" width="15" style="18" customWidth="1"/>
    <col min="10528" max="10534" width="13.7109375" style="18" customWidth="1"/>
    <col min="10535" max="10542" width="15" style="18" customWidth="1"/>
    <col min="10543" max="10757" width="11.42578125" style="18"/>
    <col min="10758" max="10758" width="1.7109375" style="18" customWidth="1"/>
    <col min="10759" max="10759" width="9.140625" style="18" customWidth="1"/>
    <col min="10760" max="10760" width="9.42578125" style="18" customWidth="1"/>
    <col min="10761" max="10761" width="12.42578125" style="18" customWidth="1"/>
    <col min="10762" max="10762" width="13.140625" style="18" customWidth="1"/>
    <col min="10763" max="10763" width="9.42578125" style="18" customWidth="1"/>
    <col min="10764" max="10764" width="12.140625" style="18" customWidth="1"/>
    <col min="10765" max="10766" width="9.42578125" style="18" customWidth="1"/>
    <col min="10767" max="10767" width="13.140625" style="18" customWidth="1"/>
    <col min="10768" max="10768" width="13.140625" style="18" bestFit="1" customWidth="1"/>
    <col min="10769" max="10769" width="9.42578125" style="18" customWidth="1"/>
    <col min="10770" max="10770" width="11.42578125" style="18" bestFit="1" customWidth="1"/>
    <col min="10771" max="10773" width="9.42578125" style="18" customWidth="1"/>
    <col min="10774" max="10774" width="10.42578125" style="18" customWidth="1"/>
    <col min="10775" max="10776" width="9.42578125" style="18" customWidth="1"/>
    <col min="10777" max="10777" width="12.7109375" style="18" customWidth="1"/>
    <col min="10778" max="10778" width="11" style="18" customWidth="1"/>
    <col min="10779" max="10779" width="13.42578125" style="18" customWidth="1"/>
    <col min="10780" max="10781" width="13.7109375" style="18" customWidth="1"/>
    <col min="10782" max="10783" width="15" style="18" customWidth="1"/>
    <col min="10784" max="10790" width="13.7109375" style="18" customWidth="1"/>
    <col min="10791" max="10798" width="15" style="18" customWidth="1"/>
    <col min="10799" max="11013" width="11.42578125" style="18"/>
    <col min="11014" max="11014" width="1.7109375" style="18" customWidth="1"/>
    <col min="11015" max="11015" width="9.140625" style="18" customWidth="1"/>
    <col min="11016" max="11016" width="9.42578125" style="18" customWidth="1"/>
    <col min="11017" max="11017" width="12.42578125" style="18" customWidth="1"/>
    <col min="11018" max="11018" width="13.140625" style="18" customWidth="1"/>
    <col min="11019" max="11019" width="9.42578125" style="18" customWidth="1"/>
    <col min="11020" max="11020" width="12.140625" style="18" customWidth="1"/>
    <col min="11021" max="11022" width="9.42578125" style="18" customWidth="1"/>
    <col min="11023" max="11023" width="13.140625" style="18" customWidth="1"/>
    <col min="11024" max="11024" width="13.140625" style="18" bestFit="1" customWidth="1"/>
    <col min="11025" max="11025" width="9.42578125" style="18" customWidth="1"/>
    <col min="11026" max="11026" width="11.42578125" style="18" bestFit="1" customWidth="1"/>
    <col min="11027" max="11029" width="9.42578125" style="18" customWidth="1"/>
    <col min="11030" max="11030" width="10.42578125" style="18" customWidth="1"/>
    <col min="11031" max="11032" width="9.42578125" style="18" customWidth="1"/>
    <col min="11033" max="11033" width="12.7109375" style="18" customWidth="1"/>
    <col min="11034" max="11034" width="11" style="18" customWidth="1"/>
    <col min="11035" max="11035" width="13.42578125" style="18" customWidth="1"/>
    <col min="11036" max="11037" width="13.7109375" style="18" customWidth="1"/>
    <col min="11038" max="11039" width="15" style="18" customWidth="1"/>
    <col min="11040" max="11046" width="13.7109375" style="18" customWidth="1"/>
    <col min="11047" max="11054" width="15" style="18" customWidth="1"/>
    <col min="11055" max="11269" width="11.42578125" style="18"/>
    <col min="11270" max="11270" width="1.7109375" style="18" customWidth="1"/>
    <col min="11271" max="11271" width="9.140625" style="18" customWidth="1"/>
    <col min="11272" max="11272" width="9.42578125" style="18" customWidth="1"/>
    <col min="11273" max="11273" width="12.42578125" style="18" customWidth="1"/>
    <col min="11274" max="11274" width="13.140625" style="18" customWidth="1"/>
    <col min="11275" max="11275" width="9.42578125" style="18" customWidth="1"/>
    <col min="11276" max="11276" width="12.140625" style="18" customWidth="1"/>
    <col min="11277" max="11278" width="9.42578125" style="18" customWidth="1"/>
    <col min="11279" max="11279" width="13.140625" style="18" customWidth="1"/>
    <col min="11280" max="11280" width="13.140625" style="18" bestFit="1" customWidth="1"/>
    <col min="11281" max="11281" width="9.42578125" style="18" customWidth="1"/>
    <col min="11282" max="11282" width="11.42578125" style="18" bestFit="1" customWidth="1"/>
    <col min="11283" max="11285" width="9.42578125" style="18" customWidth="1"/>
    <col min="11286" max="11286" width="10.42578125" style="18" customWidth="1"/>
    <col min="11287" max="11288" width="9.42578125" style="18" customWidth="1"/>
    <col min="11289" max="11289" width="12.7109375" style="18" customWidth="1"/>
    <col min="11290" max="11290" width="11" style="18" customWidth="1"/>
    <col min="11291" max="11291" width="13.42578125" style="18" customWidth="1"/>
    <col min="11292" max="11293" width="13.7109375" style="18" customWidth="1"/>
    <col min="11294" max="11295" width="15" style="18" customWidth="1"/>
    <col min="11296" max="11302" width="13.7109375" style="18" customWidth="1"/>
    <col min="11303" max="11310" width="15" style="18" customWidth="1"/>
    <col min="11311" max="11525" width="11.42578125" style="18"/>
    <col min="11526" max="11526" width="1.7109375" style="18" customWidth="1"/>
    <col min="11527" max="11527" width="9.140625" style="18" customWidth="1"/>
    <col min="11528" max="11528" width="9.42578125" style="18" customWidth="1"/>
    <col min="11529" max="11529" width="12.42578125" style="18" customWidth="1"/>
    <col min="11530" max="11530" width="13.140625" style="18" customWidth="1"/>
    <col min="11531" max="11531" width="9.42578125" style="18" customWidth="1"/>
    <col min="11532" max="11532" width="12.140625" style="18" customWidth="1"/>
    <col min="11533" max="11534" width="9.42578125" style="18" customWidth="1"/>
    <col min="11535" max="11535" width="13.140625" style="18" customWidth="1"/>
    <col min="11536" max="11536" width="13.140625" style="18" bestFit="1" customWidth="1"/>
    <col min="11537" max="11537" width="9.42578125" style="18" customWidth="1"/>
    <col min="11538" max="11538" width="11.42578125" style="18" bestFit="1" customWidth="1"/>
    <col min="11539" max="11541" width="9.42578125" style="18" customWidth="1"/>
    <col min="11542" max="11542" width="10.42578125" style="18" customWidth="1"/>
    <col min="11543" max="11544" width="9.42578125" style="18" customWidth="1"/>
    <col min="11545" max="11545" width="12.7109375" style="18" customWidth="1"/>
    <col min="11546" max="11546" width="11" style="18" customWidth="1"/>
    <col min="11547" max="11547" width="13.42578125" style="18" customWidth="1"/>
    <col min="11548" max="11549" width="13.7109375" style="18" customWidth="1"/>
    <col min="11550" max="11551" width="15" style="18" customWidth="1"/>
    <col min="11552" max="11558" width="13.7109375" style="18" customWidth="1"/>
    <col min="11559" max="11566" width="15" style="18" customWidth="1"/>
    <col min="11567" max="11781" width="11.42578125" style="18"/>
    <col min="11782" max="11782" width="1.7109375" style="18" customWidth="1"/>
    <col min="11783" max="11783" width="9.140625" style="18" customWidth="1"/>
    <col min="11784" max="11784" width="9.42578125" style="18" customWidth="1"/>
    <col min="11785" max="11785" width="12.42578125" style="18" customWidth="1"/>
    <col min="11786" max="11786" width="13.140625" style="18" customWidth="1"/>
    <col min="11787" max="11787" width="9.42578125" style="18" customWidth="1"/>
    <col min="11788" max="11788" width="12.140625" style="18" customWidth="1"/>
    <col min="11789" max="11790" width="9.42578125" style="18" customWidth="1"/>
    <col min="11791" max="11791" width="13.140625" style="18" customWidth="1"/>
    <col min="11792" max="11792" width="13.140625" style="18" bestFit="1" customWidth="1"/>
    <col min="11793" max="11793" width="9.42578125" style="18" customWidth="1"/>
    <col min="11794" max="11794" width="11.42578125" style="18" bestFit="1" customWidth="1"/>
    <col min="11795" max="11797" width="9.42578125" style="18" customWidth="1"/>
    <col min="11798" max="11798" width="10.42578125" style="18" customWidth="1"/>
    <col min="11799" max="11800" width="9.42578125" style="18" customWidth="1"/>
    <col min="11801" max="11801" width="12.7109375" style="18" customWidth="1"/>
    <col min="11802" max="11802" width="11" style="18" customWidth="1"/>
    <col min="11803" max="11803" width="13.42578125" style="18" customWidth="1"/>
    <col min="11804" max="11805" width="13.7109375" style="18" customWidth="1"/>
    <col min="11806" max="11807" width="15" style="18" customWidth="1"/>
    <col min="11808" max="11814" width="13.7109375" style="18" customWidth="1"/>
    <col min="11815" max="11822" width="15" style="18" customWidth="1"/>
    <col min="11823" max="12037" width="11.42578125" style="18"/>
    <col min="12038" max="12038" width="1.7109375" style="18" customWidth="1"/>
    <col min="12039" max="12039" width="9.140625" style="18" customWidth="1"/>
    <col min="12040" max="12040" width="9.42578125" style="18" customWidth="1"/>
    <col min="12041" max="12041" width="12.42578125" style="18" customWidth="1"/>
    <col min="12042" max="12042" width="13.140625" style="18" customWidth="1"/>
    <col min="12043" max="12043" width="9.42578125" style="18" customWidth="1"/>
    <col min="12044" max="12044" width="12.140625" style="18" customWidth="1"/>
    <col min="12045" max="12046" width="9.42578125" style="18" customWidth="1"/>
    <col min="12047" max="12047" width="13.140625" style="18" customWidth="1"/>
    <col min="12048" max="12048" width="13.140625" style="18" bestFit="1" customWidth="1"/>
    <col min="12049" max="12049" width="9.42578125" style="18" customWidth="1"/>
    <col min="12050" max="12050" width="11.42578125" style="18" bestFit="1" customWidth="1"/>
    <col min="12051" max="12053" width="9.42578125" style="18" customWidth="1"/>
    <col min="12054" max="12054" width="10.42578125" style="18" customWidth="1"/>
    <col min="12055" max="12056" width="9.42578125" style="18" customWidth="1"/>
    <col min="12057" max="12057" width="12.7109375" style="18" customWidth="1"/>
    <col min="12058" max="12058" width="11" style="18" customWidth="1"/>
    <col min="12059" max="12059" width="13.42578125" style="18" customWidth="1"/>
    <col min="12060" max="12061" width="13.7109375" style="18" customWidth="1"/>
    <col min="12062" max="12063" width="15" style="18" customWidth="1"/>
    <col min="12064" max="12070" width="13.7109375" style="18" customWidth="1"/>
    <col min="12071" max="12078" width="15" style="18" customWidth="1"/>
    <col min="12079" max="12293" width="11.42578125" style="18"/>
    <col min="12294" max="12294" width="1.7109375" style="18" customWidth="1"/>
    <col min="12295" max="12295" width="9.140625" style="18" customWidth="1"/>
    <col min="12296" max="12296" width="9.42578125" style="18" customWidth="1"/>
    <col min="12297" max="12297" width="12.42578125" style="18" customWidth="1"/>
    <col min="12298" max="12298" width="13.140625" style="18" customWidth="1"/>
    <col min="12299" max="12299" width="9.42578125" style="18" customWidth="1"/>
    <col min="12300" max="12300" width="12.140625" style="18" customWidth="1"/>
    <col min="12301" max="12302" width="9.42578125" style="18" customWidth="1"/>
    <col min="12303" max="12303" width="13.140625" style="18" customWidth="1"/>
    <col min="12304" max="12304" width="13.140625" style="18" bestFit="1" customWidth="1"/>
    <col min="12305" max="12305" width="9.42578125" style="18" customWidth="1"/>
    <col min="12306" max="12306" width="11.42578125" style="18" bestFit="1" customWidth="1"/>
    <col min="12307" max="12309" width="9.42578125" style="18" customWidth="1"/>
    <col min="12310" max="12310" width="10.42578125" style="18" customWidth="1"/>
    <col min="12311" max="12312" width="9.42578125" style="18" customWidth="1"/>
    <col min="12313" max="12313" width="12.7109375" style="18" customWidth="1"/>
    <col min="12314" max="12314" width="11" style="18" customWidth="1"/>
    <col min="12315" max="12315" width="13.42578125" style="18" customWidth="1"/>
    <col min="12316" max="12317" width="13.7109375" style="18" customWidth="1"/>
    <col min="12318" max="12319" width="15" style="18" customWidth="1"/>
    <col min="12320" max="12326" width="13.7109375" style="18" customWidth="1"/>
    <col min="12327" max="12334" width="15" style="18" customWidth="1"/>
    <col min="12335" max="12549" width="11.42578125" style="18"/>
    <col min="12550" max="12550" width="1.7109375" style="18" customWidth="1"/>
    <col min="12551" max="12551" width="9.140625" style="18" customWidth="1"/>
    <col min="12552" max="12552" width="9.42578125" style="18" customWidth="1"/>
    <col min="12553" max="12553" width="12.42578125" style="18" customWidth="1"/>
    <col min="12554" max="12554" width="13.140625" style="18" customWidth="1"/>
    <col min="12555" max="12555" width="9.42578125" style="18" customWidth="1"/>
    <col min="12556" max="12556" width="12.140625" style="18" customWidth="1"/>
    <col min="12557" max="12558" width="9.42578125" style="18" customWidth="1"/>
    <col min="12559" max="12559" width="13.140625" style="18" customWidth="1"/>
    <col min="12560" max="12560" width="13.140625" style="18" bestFit="1" customWidth="1"/>
    <col min="12561" max="12561" width="9.42578125" style="18" customWidth="1"/>
    <col min="12562" max="12562" width="11.42578125" style="18" bestFit="1" customWidth="1"/>
    <col min="12563" max="12565" width="9.42578125" style="18" customWidth="1"/>
    <col min="12566" max="12566" width="10.42578125" style="18" customWidth="1"/>
    <col min="12567" max="12568" width="9.42578125" style="18" customWidth="1"/>
    <col min="12569" max="12569" width="12.7109375" style="18" customWidth="1"/>
    <col min="12570" max="12570" width="11" style="18" customWidth="1"/>
    <col min="12571" max="12571" width="13.42578125" style="18" customWidth="1"/>
    <col min="12572" max="12573" width="13.7109375" style="18" customWidth="1"/>
    <col min="12574" max="12575" width="15" style="18" customWidth="1"/>
    <col min="12576" max="12582" width="13.7109375" style="18" customWidth="1"/>
    <col min="12583" max="12590" width="15" style="18" customWidth="1"/>
    <col min="12591" max="12805" width="11.42578125" style="18"/>
    <col min="12806" max="12806" width="1.7109375" style="18" customWidth="1"/>
    <col min="12807" max="12807" width="9.140625" style="18" customWidth="1"/>
    <col min="12808" max="12808" width="9.42578125" style="18" customWidth="1"/>
    <col min="12809" max="12809" width="12.42578125" style="18" customWidth="1"/>
    <col min="12810" max="12810" width="13.140625" style="18" customWidth="1"/>
    <col min="12811" max="12811" width="9.42578125" style="18" customWidth="1"/>
    <col min="12812" max="12812" width="12.140625" style="18" customWidth="1"/>
    <col min="12813" max="12814" width="9.42578125" style="18" customWidth="1"/>
    <col min="12815" max="12815" width="13.140625" style="18" customWidth="1"/>
    <col min="12816" max="12816" width="13.140625" style="18" bestFit="1" customWidth="1"/>
    <col min="12817" max="12817" width="9.42578125" style="18" customWidth="1"/>
    <col min="12818" max="12818" width="11.42578125" style="18" bestFit="1" customWidth="1"/>
    <col min="12819" max="12821" width="9.42578125" style="18" customWidth="1"/>
    <col min="12822" max="12822" width="10.42578125" style="18" customWidth="1"/>
    <col min="12823" max="12824" width="9.42578125" style="18" customWidth="1"/>
    <col min="12825" max="12825" width="12.7109375" style="18" customWidth="1"/>
    <col min="12826" max="12826" width="11" style="18" customWidth="1"/>
    <col min="12827" max="12827" width="13.42578125" style="18" customWidth="1"/>
    <col min="12828" max="12829" width="13.7109375" style="18" customWidth="1"/>
    <col min="12830" max="12831" width="15" style="18" customWidth="1"/>
    <col min="12832" max="12838" width="13.7109375" style="18" customWidth="1"/>
    <col min="12839" max="12846" width="15" style="18" customWidth="1"/>
    <col min="12847" max="13061" width="11.42578125" style="18"/>
    <col min="13062" max="13062" width="1.7109375" style="18" customWidth="1"/>
    <col min="13063" max="13063" width="9.140625" style="18" customWidth="1"/>
    <col min="13064" max="13064" width="9.42578125" style="18" customWidth="1"/>
    <col min="13065" max="13065" width="12.42578125" style="18" customWidth="1"/>
    <col min="13066" max="13066" width="13.140625" style="18" customWidth="1"/>
    <col min="13067" max="13067" width="9.42578125" style="18" customWidth="1"/>
    <col min="13068" max="13068" width="12.140625" style="18" customWidth="1"/>
    <col min="13069" max="13070" width="9.42578125" style="18" customWidth="1"/>
    <col min="13071" max="13071" width="13.140625" style="18" customWidth="1"/>
    <col min="13072" max="13072" width="13.140625" style="18" bestFit="1" customWidth="1"/>
    <col min="13073" max="13073" width="9.42578125" style="18" customWidth="1"/>
    <col min="13074" max="13074" width="11.42578125" style="18" bestFit="1" customWidth="1"/>
    <col min="13075" max="13077" width="9.42578125" style="18" customWidth="1"/>
    <col min="13078" max="13078" width="10.42578125" style="18" customWidth="1"/>
    <col min="13079" max="13080" width="9.42578125" style="18" customWidth="1"/>
    <col min="13081" max="13081" width="12.7109375" style="18" customWidth="1"/>
    <col min="13082" max="13082" width="11" style="18" customWidth="1"/>
    <col min="13083" max="13083" width="13.42578125" style="18" customWidth="1"/>
    <col min="13084" max="13085" width="13.7109375" style="18" customWidth="1"/>
    <col min="13086" max="13087" width="15" style="18" customWidth="1"/>
    <col min="13088" max="13094" width="13.7109375" style="18" customWidth="1"/>
    <col min="13095" max="13102" width="15" style="18" customWidth="1"/>
    <col min="13103" max="13317" width="11.42578125" style="18"/>
    <col min="13318" max="13318" width="1.7109375" style="18" customWidth="1"/>
    <col min="13319" max="13319" width="9.140625" style="18" customWidth="1"/>
    <col min="13320" max="13320" width="9.42578125" style="18" customWidth="1"/>
    <col min="13321" max="13321" width="12.42578125" style="18" customWidth="1"/>
    <col min="13322" max="13322" width="13.140625" style="18" customWidth="1"/>
    <col min="13323" max="13323" width="9.42578125" style="18" customWidth="1"/>
    <col min="13324" max="13324" width="12.140625" style="18" customWidth="1"/>
    <col min="13325" max="13326" width="9.42578125" style="18" customWidth="1"/>
    <col min="13327" max="13327" width="13.140625" style="18" customWidth="1"/>
    <col min="13328" max="13328" width="13.140625" style="18" bestFit="1" customWidth="1"/>
    <col min="13329" max="13329" width="9.42578125" style="18" customWidth="1"/>
    <col min="13330" max="13330" width="11.42578125" style="18" bestFit="1" customWidth="1"/>
    <col min="13331" max="13333" width="9.42578125" style="18" customWidth="1"/>
    <col min="13334" max="13334" width="10.42578125" style="18" customWidth="1"/>
    <col min="13335" max="13336" width="9.42578125" style="18" customWidth="1"/>
    <col min="13337" max="13337" width="12.7109375" style="18" customWidth="1"/>
    <col min="13338" max="13338" width="11" style="18" customWidth="1"/>
    <col min="13339" max="13339" width="13.42578125" style="18" customWidth="1"/>
    <col min="13340" max="13341" width="13.7109375" style="18" customWidth="1"/>
    <col min="13342" max="13343" width="15" style="18" customWidth="1"/>
    <col min="13344" max="13350" width="13.7109375" style="18" customWidth="1"/>
    <col min="13351" max="13358" width="15" style="18" customWidth="1"/>
    <col min="13359" max="13573" width="11.42578125" style="18"/>
    <col min="13574" max="13574" width="1.7109375" style="18" customWidth="1"/>
    <col min="13575" max="13575" width="9.140625" style="18" customWidth="1"/>
    <col min="13576" max="13576" width="9.42578125" style="18" customWidth="1"/>
    <col min="13577" max="13577" width="12.42578125" style="18" customWidth="1"/>
    <col min="13578" max="13578" width="13.140625" style="18" customWidth="1"/>
    <col min="13579" max="13579" width="9.42578125" style="18" customWidth="1"/>
    <col min="13580" max="13580" width="12.140625" style="18" customWidth="1"/>
    <col min="13581" max="13582" width="9.42578125" style="18" customWidth="1"/>
    <col min="13583" max="13583" width="13.140625" style="18" customWidth="1"/>
    <col min="13584" max="13584" width="13.140625" style="18" bestFit="1" customWidth="1"/>
    <col min="13585" max="13585" width="9.42578125" style="18" customWidth="1"/>
    <col min="13586" max="13586" width="11.42578125" style="18" bestFit="1" customWidth="1"/>
    <col min="13587" max="13589" width="9.42578125" style="18" customWidth="1"/>
    <col min="13590" max="13590" width="10.42578125" style="18" customWidth="1"/>
    <col min="13591" max="13592" width="9.42578125" style="18" customWidth="1"/>
    <col min="13593" max="13593" width="12.7109375" style="18" customWidth="1"/>
    <col min="13594" max="13594" width="11" style="18" customWidth="1"/>
    <col min="13595" max="13595" width="13.42578125" style="18" customWidth="1"/>
    <col min="13596" max="13597" width="13.7109375" style="18" customWidth="1"/>
    <col min="13598" max="13599" width="15" style="18" customWidth="1"/>
    <col min="13600" max="13606" width="13.7109375" style="18" customWidth="1"/>
    <col min="13607" max="13614" width="15" style="18" customWidth="1"/>
    <col min="13615" max="13829" width="11.42578125" style="18"/>
    <col min="13830" max="13830" width="1.7109375" style="18" customWidth="1"/>
    <col min="13831" max="13831" width="9.140625" style="18" customWidth="1"/>
    <col min="13832" max="13832" width="9.42578125" style="18" customWidth="1"/>
    <col min="13833" max="13833" width="12.42578125" style="18" customWidth="1"/>
    <col min="13834" max="13834" width="13.140625" style="18" customWidth="1"/>
    <col min="13835" max="13835" width="9.42578125" style="18" customWidth="1"/>
    <col min="13836" max="13836" width="12.140625" style="18" customWidth="1"/>
    <col min="13837" max="13838" width="9.42578125" style="18" customWidth="1"/>
    <col min="13839" max="13839" width="13.140625" style="18" customWidth="1"/>
    <col min="13840" max="13840" width="13.140625" style="18" bestFit="1" customWidth="1"/>
    <col min="13841" max="13841" width="9.42578125" style="18" customWidth="1"/>
    <col min="13842" max="13842" width="11.42578125" style="18" bestFit="1" customWidth="1"/>
    <col min="13843" max="13845" width="9.42578125" style="18" customWidth="1"/>
    <col min="13846" max="13846" width="10.42578125" style="18" customWidth="1"/>
    <col min="13847" max="13848" width="9.42578125" style="18" customWidth="1"/>
    <col min="13849" max="13849" width="12.7109375" style="18" customWidth="1"/>
    <col min="13850" max="13850" width="11" style="18" customWidth="1"/>
    <col min="13851" max="13851" width="13.42578125" style="18" customWidth="1"/>
    <col min="13852" max="13853" width="13.7109375" style="18" customWidth="1"/>
    <col min="13854" max="13855" width="15" style="18" customWidth="1"/>
    <col min="13856" max="13862" width="13.7109375" style="18" customWidth="1"/>
    <col min="13863" max="13870" width="15" style="18" customWidth="1"/>
    <col min="13871" max="14085" width="11.42578125" style="18"/>
    <col min="14086" max="14086" width="1.7109375" style="18" customWidth="1"/>
    <col min="14087" max="14087" width="9.140625" style="18" customWidth="1"/>
    <col min="14088" max="14088" width="9.42578125" style="18" customWidth="1"/>
    <col min="14089" max="14089" width="12.42578125" style="18" customWidth="1"/>
    <col min="14090" max="14090" width="13.140625" style="18" customWidth="1"/>
    <col min="14091" max="14091" width="9.42578125" style="18" customWidth="1"/>
    <col min="14092" max="14092" width="12.140625" style="18" customWidth="1"/>
    <col min="14093" max="14094" width="9.42578125" style="18" customWidth="1"/>
    <col min="14095" max="14095" width="13.140625" style="18" customWidth="1"/>
    <col min="14096" max="14096" width="13.140625" style="18" bestFit="1" customWidth="1"/>
    <col min="14097" max="14097" width="9.42578125" style="18" customWidth="1"/>
    <col min="14098" max="14098" width="11.42578125" style="18" bestFit="1" customWidth="1"/>
    <col min="14099" max="14101" width="9.42578125" style="18" customWidth="1"/>
    <col min="14102" max="14102" width="10.42578125" style="18" customWidth="1"/>
    <col min="14103" max="14104" width="9.42578125" style="18" customWidth="1"/>
    <col min="14105" max="14105" width="12.7109375" style="18" customWidth="1"/>
    <col min="14106" max="14106" width="11" style="18" customWidth="1"/>
    <col min="14107" max="14107" width="13.42578125" style="18" customWidth="1"/>
    <col min="14108" max="14109" width="13.7109375" style="18" customWidth="1"/>
    <col min="14110" max="14111" width="15" style="18" customWidth="1"/>
    <col min="14112" max="14118" width="13.7109375" style="18" customWidth="1"/>
    <col min="14119" max="14126" width="15" style="18" customWidth="1"/>
    <col min="14127" max="14341" width="11.42578125" style="18"/>
    <col min="14342" max="14342" width="1.7109375" style="18" customWidth="1"/>
    <col min="14343" max="14343" width="9.140625" style="18" customWidth="1"/>
    <col min="14344" max="14344" width="9.42578125" style="18" customWidth="1"/>
    <col min="14345" max="14345" width="12.42578125" style="18" customWidth="1"/>
    <col min="14346" max="14346" width="13.140625" style="18" customWidth="1"/>
    <col min="14347" max="14347" width="9.42578125" style="18" customWidth="1"/>
    <col min="14348" max="14348" width="12.140625" style="18" customWidth="1"/>
    <col min="14349" max="14350" width="9.42578125" style="18" customWidth="1"/>
    <col min="14351" max="14351" width="13.140625" style="18" customWidth="1"/>
    <col min="14352" max="14352" width="13.140625" style="18" bestFit="1" customWidth="1"/>
    <col min="14353" max="14353" width="9.42578125" style="18" customWidth="1"/>
    <col min="14354" max="14354" width="11.42578125" style="18" bestFit="1" customWidth="1"/>
    <col min="14355" max="14357" width="9.42578125" style="18" customWidth="1"/>
    <col min="14358" max="14358" width="10.42578125" style="18" customWidth="1"/>
    <col min="14359" max="14360" width="9.42578125" style="18" customWidth="1"/>
    <col min="14361" max="14361" width="12.7109375" style="18" customWidth="1"/>
    <col min="14362" max="14362" width="11" style="18" customWidth="1"/>
    <col min="14363" max="14363" width="13.42578125" style="18" customWidth="1"/>
    <col min="14364" max="14365" width="13.7109375" style="18" customWidth="1"/>
    <col min="14366" max="14367" width="15" style="18" customWidth="1"/>
    <col min="14368" max="14374" width="13.7109375" style="18" customWidth="1"/>
    <col min="14375" max="14382" width="15" style="18" customWidth="1"/>
    <col min="14383" max="14597" width="11.42578125" style="18"/>
    <col min="14598" max="14598" width="1.7109375" style="18" customWidth="1"/>
    <col min="14599" max="14599" width="9.140625" style="18" customWidth="1"/>
    <col min="14600" max="14600" width="9.42578125" style="18" customWidth="1"/>
    <col min="14601" max="14601" width="12.42578125" style="18" customWidth="1"/>
    <col min="14602" max="14602" width="13.140625" style="18" customWidth="1"/>
    <col min="14603" max="14603" width="9.42578125" style="18" customWidth="1"/>
    <col min="14604" max="14604" width="12.140625" style="18" customWidth="1"/>
    <col min="14605" max="14606" width="9.42578125" style="18" customWidth="1"/>
    <col min="14607" max="14607" width="13.140625" style="18" customWidth="1"/>
    <col min="14608" max="14608" width="13.140625" style="18" bestFit="1" customWidth="1"/>
    <col min="14609" max="14609" width="9.42578125" style="18" customWidth="1"/>
    <col min="14610" max="14610" width="11.42578125" style="18" bestFit="1" customWidth="1"/>
    <col min="14611" max="14613" width="9.42578125" style="18" customWidth="1"/>
    <col min="14614" max="14614" width="10.42578125" style="18" customWidth="1"/>
    <col min="14615" max="14616" width="9.42578125" style="18" customWidth="1"/>
    <col min="14617" max="14617" width="12.7109375" style="18" customWidth="1"/>
    <col min="14618" max="14618" width="11" style="18" customWidth="1"/>
    <col min="14619" max="14619" width="13.42578125" style="18" customWidth="1"/>
    <col min="14620" max="14621" width="13.7109375" style="18" customWidth="1"/>
    <col min="14622" max="14623" width="15" style="18" customWidth="1"/>
    <col min="14624" max="14630" width="13.7109375" style="18" customWidth="1"/>
    <col min="14631" max="14638" width="15" style="18" customWidth="1"/>
    <col min="14639" max="14853" width="11.42578125" style="18"/>
    <col min="14854" max="14854" width="1.7109375" style="18" customWidth="1"/>
    <col min="14855" max="14855" width="9.140625" style="18" customWidth="1"/>
    <col min="14856" max="14856" width="9.42578125" style="18" customWidth="1"/>
    <col min="14857" max="14857" width="12.42578125" style="18" customWidth="1"/>
    <col min="14858" max="14858" width="13.140625" style="18" customWidth="1"/>
    <col min="14859" max="14859" width="9.42578125" style="18" customWidth="1"/>
    <col min="14860" max="14860" width="12.140625" style="18" customWidth="1"/>
    <col min="14861" max="14862" width="9.42578125" style="18" customWidth="1"/>
    <col min="14863" max="14863" width="13.140625" style="18" customWidth="1"/>
    <col min="14864" max="14864" width="13.140625" style="18" bestFit="1" customWidth="1"/>
    <col min="14865" max="14865" width="9.42578125" style="18" customWidth="1"/>
    <col min="14866" max="14866" width="11.42578125" style="18" bestFit="1" customWidth="1"/>
    <col min="14867" max="14869" width="9.42578125" style="18" customWidth="1"/>
    <col min="14870" max="14870" width="10.42578125" style="18" customWidth="1"/>
    <col min="14871" max="14872" width="9.42578125" style="18" customWidth="1"/>
    <col min="14873" max="14873" width="12.7109375" style="18" customWidth="1"/>
    <col min="14874" max="14874" width="11" style="18" customWidth="1"/>
    <col min="14875" max="14875" width="13.42578125" style="18" customWidth="1"/>
    <col min="14876" max="14877" width="13.7109375" style="18" customWidth="1"/>
    <col min="14878" max="14879" width="15" style="18" customWidth="1"/>
    <col min="14880" max="14886" width="13.7109375" style="18" customWidth="1"/>
    <col min="14887" max="14894" width="15" style="18" customWidth="1"/>
    <col min="14895" max="15109" width="11.42578125" style="18"/>
    <col min="15110" max="15110" width="1.7109375" style="18" customWidth="1"/>
    <col min="15111" max="15111" width="9.140625" style="18" customWidth="1"/>
    <col min="15112" max="15112" width="9.42578125" style="18" customWidth="1"/>
    <col min="15113" max="15113" width="12.42578125" style="18" customWidth="1"/>
    <col min="15114" max="15114" width="13.140625" style="18" customWidth="1"/>
    <col min="15115" max="15115" width="9.42578125" style="18" customWidth="1"/>
    <col min="15116" max="15116" width="12.140625" style="18" customWidth="1"/>
    <col min="15117" max="15118" width="9.42578125" style="18" customWidth="1"/>
    <col min="15119" max="15119" width="13.140625" style="18" customWidth="1"/>
    <col min="15120" max="15120" width="13.140625" style="18" bestFit="1" customWidth="1"/>
    <col min="15121" max="15121" width="9.42578125" style="18" customWidth="1"/>
    <col min="15122" max="15122" width="11.42578125" style="18" bestFit="1" customWidth="1"/>
    <col min="15123" max="15125" width="9.42578125" style="18" customWidth="1"/>
    <col min="15126" max="15126" width="10.42578125" style="18" customWidth="1"/>
    <col min="15127" max="15128" width="9.42578125" style="18" customWidth="1"/>
    <col min="15129" max="15129" width="12.7109375" style="18" customWidth="1"/>
    <col min="15130" max="15130" width="11" style="18" customWidth="1"/>
    <col min="15131" max="15131" width="13.42578125" style="18" customWidth="1"/>
    <col min="15132" max="15133" width="13.7109375" style="18" customWidth="1"/>
    <col min="15134" max="15135" width="15" style="18" customWidth="1"/>
    <col min="15136" max="15142" width="13.7109375" style="18" customWidth="1"/>
    <col min="15143" max="15150" width="15" style="18" customWidth="1"/>
    <col min="15151" max="15365" width="11.42578125" style="18"/>
    <col min="15366" max="15366" width="1.7109375" style="18" customWidth="1"/>
    <col min="15367" max="15367" width="9.140625" style="18" customWidth="1"/>
    <col min="15368" max="15368" width="9.42578125" style="18" customWidth="1"/>
    <col min="15369" max="15369" width="12.42578125" style="18" customWidth="1"/>
    <col min="15370" max="15370" width="13.140625" style="18" customWidth="1"/>
    <col min="15371" max="15371" width="9.42578125" style="18" customWidth="1"/>
    <col min="15372" max="15372" width="12.140625" style="18" customWidth="1"/>
    <col min="15373" max="15374" width="9.42578125" style="18" customWidth="1"/>
    <col min="15375" max="15375" width="13.140625" style="18" customWidth="1"/>
    <col min="15376" max="15376" width="13.140625" style="18" bestFit="1" customWidth="1"/>
    <col min="15377" max="15377" width="9.42578125" style="18" customWidth="1"/>
    <col min="15378" max="15378" width="11.42578125" style="18" bestFit="1" customWidth="1"/>
    <col min="15379" max="15381" width="9.42578125" style="18" customWidth="1"/>
    <col min="15382" max="15382" width="10.42578125" style="18" customWidth="1"/>
    <col min="15383" max="15384" width="9.42578125" style="18" customWidth="1"/>
    <col min="15385" max="15385" width="12.7109375" style="18" customWidth="1"/>
    <col min="15386" max="15386" width="11" style="18" customWidth="1"/>
    <col min="15387" max="15387" width="13.42578125" style="18" customWidth="1"/>
    <col min="15388" max="15389" width="13.7109375" style="18" customWidth="1"/>
    <col min="15390" max="15391" width="15" style="18" customWidth="1"/>
    <col min="15392" max="15398" width="13.7109375" style="18" customWidth="1"/>
    <col min="15399" max="15406" width="15" style="18" customWidth="1"/>
    <col min="15407" max="15621" width="11.42578125" style="18"/>
    <col min="15622" max="15622" width="1.7109375" style="18" customWidth="1"/>
    <col min="15623" max="15623" width="9.140625" style="18" customWidth="1"/>
    <col min="15624" max="15624" width="9.42578125" style="18" customWidth="1"/>
    <col min="15625" max="15625" width="12.42578125" style="18" customWidth="1"/>
    <col min="15626" max="15626" width="13.140625" style="18" customWidth="1"/>
    <col min="15627" max="15627" width="9.42578125" style="18" customWidth="1"/>
    <col min="15628" max="15628" width="12.140625" style="18" customWidth="1"/>
    <col min="15629" max="15630" width="9.42578125" style="18" customWidth="1"/>
    <col min="15631" max="15631" width="13.140625" style="18" customWidth="1"/>
    <col min="15632" max="15632" width="13.140625" style="18" bestFit="1" customWidth="1"/>
    <col min="15633" max="15633" width="9.42578125" style="18" customWidth="1"/>
    <col min="15634" max="15634" width="11.42578125" style="18" bestFit="1" customWidth="1"/>
    <col min="15635" max="15637" width="9.42578125" style="18" customWidth="1"/>
    <col min="15638" max="15638" width="10.42578125" style="18" customWidth="1"/>
    <col min="15639" max="15640" width="9.42578125" style="18" customWidth="1"/>
    <col min="15641" max="15641" width="12.7109375" style="18" customWidth="1"/>
    <col min="15642" max="15642" width="11" style="18" customWidth="1"/>
    <col min="15643" max="15643" width="13.42578125" style="18" customWidth="1"/>
    <col min="15644" max="15645" width="13.7109375" style="18" customWidth="1"/>
    <col min="15646" max="15647" width="15" style="18" customWidth="1"/>
    <col min="15648" max="15654" width="13.7109375" style="18" customWidth="1"/>
    <col min="15655" max="15662" width="15" style="18" customWidth="1"/>
    <col min="15663" max="15877" width="11.42578125" style="18"/>
    <col min="15878" max="15878" width="1.7109375" style="18" customWidth="1"/>
    <col min="15879" max="15879" width="9.140625" style="18" customWidth="1"/>
    <col min="15880" max="15880" width="9.42578125" style="18" customWidth="1"/>
    <col min="15881" max="15881" width="12.42578125" style="18" customWidth="1"/>
    <col min="15882" max="15882" width="13.140625" style="18" customWidth="1"/>
    <col min="15883" max="15883" width="9.42578125" style="18" customWidth="1"/>
    <col min="15884" max="15884" width="12.140625" style="18" customWidth="1"/>
    <col min="15885" max="15886" width="9.42578125" style="18" customWidth="1"/>
    <col min="15887" max="15887" width="13.140625" style="18" customWidth="1"/>
    <col min="15888" max="15888" width="13.140625" style="18" bestFit="1" customWidth="1"/>
    <col min="15889" max="15889" width="9.42578125" style="18" customWidth="1"/>
    <col min="15890" max="15890" width="11.42578125" style="18" bestFit="1" customWidth="1"/>
    <col min="15891" max="15893" width="9.42578125" style="18" customWidth="1"/>
    <col min="15894" max="15894" width="10.42578125" style="18" customWidth="1"/>
    <col min="15895" max="15896" width="9.42578125" style="18" customWidth="1"/>
    <col min="15897" max="15897" width="12.7109375" style="18" customWidth="1"/>
    <col min="15898" max="15898" width="11" style="18" customWidth="1"/>
    <col min="15899" max="15899" width="13.42578125" style="18" customWidth="1"/>
    <col min="15900" max="15901" width="13.7109375" style="18" customWidth="1"/>
    <col min="15902" max="15903" width="15" style="18" customWidth="1"/>
    <col min="15904" max="15910" width="13.7109375" style="18" customWidth="1"/>
    <col min="15911" max="15918" width="15" style="18" customWidth="1"/>
    <col min="15919" max="16133" width="11.42578125" style="18"/>
    <col min="16134" max="16134" width="1.7109375" style="18" customWidth="1"/>
    <col min="16135" max="16135" width="9.140625" style="18" customWidth="1"/>
    <col min="16136" max="16136" width="9.42578125" style="18" customWidth="1"/>
    <col min="16137" max="16137" width="12.42578125" style="18" customWidth="1"/>
    <col min="16138" max="16138" width="13.140625" style="18" customWidth="1"/>
    <col min="16139" max="16139" width="9.42578125" style="18" customWidth="1"/>
    <col min="16140" max="16140" width="12.140625" style="18" customWidth="1"/>
    <col min="16141" max="16142" width="9.42578125" style="18" customWidth="1"/>
    <col min="16143" max="16143" width="13.140625" style="18" customWidth="1"/>
    <col min="16144" max="16144" width="13.140625" style="18" bestFit="1" customWidth="1"/>
    <col min="16145" max="16145" width="9.42578125" style="18" customWidth="1"/>
    <col min="16146" max="16146" width="11.42578125" style="18" bestFit="1" customWidth="1"/>
    <col min="16147" max="16149" width="9.42578125" style="18" customWidth="1"/>
    <col min="16150" max="16150" width="10.42578125" style="18" customWidth="1"/>
    <col min="16151" max="16152" width="9.42578125" style="18" customWidth="1"/>
    <col min="16153" max="16153" width="12.7109375" style="18" customWidth="1"/>
    <col min="16154" max="16154" width="11" style="18" customWidth="1"/>
    <col min="16155" max="16155" width="13.42578125" style="18" customWidth="1"/>
    <col min="16156" max="16157" width="13.7109375" style="18" customWidth="1"/>
    <col min="16158" max="16159" width="15" style="18" customWidth="1"/>
    <col min="16160" max="16166" width="13.7109375" style="18" customWidth="1"/>
    <col min="16167" max="16174" width="15" style="18" customWidth="1"/>
    <col min="16175" max="16384" width="11.42578125" style="18"/>
  </cols>
  <sheetData>
    <row r="1" spans="1:81" ht="11.25" customHeight="1" x14ac:dyDescent="0.25">
      <c r="A1" s="56"/>
      <c r="B1" s="65"/>
      <c r="C1" s="56"/>
      <c r="D1" s="66"/>
      <c r="E1" s="66"/>
      <c r="F1" s="66"/>
      <c r="G1" s="66"/>
      <c r="H1" s="66"/>
      <c r="I1" s="66"/>
      <c r="J1" s="66"/>
      <c r="K1" s="66"/>
      <c r="L1" s="66"/>
    </row>
    <row r="2" spans="1:81" ht="28.5" customHeight="1" x14ac:dyDescent="0.25">
      <c r="A2" s="178" t="str">
        <f>"Report of confirmed cases SARS-Cov-2 by age group"</f>
        <v>Report of confirmed cases SARS-Cov-2 by age group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</row>
    <row r="3" spans="1:81" ht="22.5" customHeight="1" x14ac:dyDescent="0.25">
      <c r="A3" s="179" t="str">
        <f>Leyendas!$T$3 &amp; Leyendas!$T$5 &amp; Leyendas!$T1</f>
        <v>Jamaica - Health center sample, 2020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81" ht="13.5" customHeight="1" thickBot="1" x14ac:dyDescent="0.3">
      <c r="A4" s="86"/>
      <c r="B4" s="86"/>
      <c r="C4" s="86"/>
      <c r="D4" s="87"/>
      <c r="E4" s="87"/>
      <c r="F4" s="125"/>
      <c r="G4" s="125"/>
      <c r="H4" s="125"/>
      <c r="I4" s="87"/>
      <c r="J4" s="87"/>
      <c r="K4" s="87"/>
      <c r="L4" s="87"/>
    </row>
    <row r="5" spans="1:81" s="53" customFormat="1" ht="29.25" customHeight="1" thickBot="1" x14ac:dyDescent="0.3">
      <c r="A5" s="139" t="str">
        <f>IF(Leyendas!$E$2&lt;&gt;"",Leyendas!$E$1,IF(Leyendas!$D$2&lt;&gt;"",Leyendas!$D$1,Leyendas!$C$1))</f>
        <v>Health center</v>
      </c>
      <c r="B5" s="140" t="str">
        <f>Leyendas!$C$8</f>
        <v>Year</v>
      </c>
      <c r="C5" s="141" t="str">
        <f>Leyendas!$C$9</f>
        <v>EW</v>
      </c>
      <c r="D5" s="142" t="s">
        <v>96</v>
      </c>
      <c r="E5" s="142" t="s">
        <v>88</v>
      </c>
      <c r="F5" s="142" t="s">
        <v>89</v>
      </c>
      <c r="G5" s="142" t="s">
        <v>90</v>
      </c>
      <c r="H5" s="142" t="s">
        <v>91</v>
      </c>
      <c r="I5" s="142" t="s">
        <v>92</v>
      </c>
      <c r="J5" s="142" t="s">
        <v>93</v>
      </c>
      <c r="K5" s="142" t="s">
        <v>94</v>
      </c>
      <c r="L5" s="142" t="s">
        <v>95</v>
      </c>
      <c r="N5" s="18"/>
      <c r="O5" s="18"/>
      <c r="P5" s="18"/>
      <c r="Q5" s="18"/>
      <c r="R5" s="18"/>
      <c r="S5" s="18"/>
    </row>
    <row r="6" spans="1:81" s="6" customFormat="1" ht="16.5" customHeight="1" x14ac:dyDescent="0.25">
      <c r="A6" s="143" t="str">
        <f>Leyendas!$C$2</f>
        <v>Jamaica</v>
      </c>
      <c r="B6" s="144">
        <v>2020</v>
      </c>
      <c r="C6" s="145">
        <v>1</v>
      </c>
      <c r="D6" s="146"/>
      <c r="E6" s="146"/>
      <c r="F6" s="146"/>
      <c r="G6" s="146"/>
      <c r="H6" s="146"/>
      <c r="I6" s="147"/>
      <c r="J6" s="147"/>
      <c r="K6" s="147"/>
      <c r="L6" s="148"/>
      <c r="M6" s="7"/>
      <c r="CB6" s="28">
        <f>$B6</f>
        <v>2020</v>
      </c>
      <c r="CC6" s="28">
        <f>$C6</f>
        <v>1</v>
      </c>
    </row>
    <row r="7" spans="1:81" s="6" customFormat="1" ht="16.5" customHeight="1" x14ac:dyDescent="0.25">
      <c r="A7" s="143" t="str">
        <f>Leyendas!$C$2</f>
        <v>Jamaica</v>
      </c>
      <c r="B7" s="144">
        <v>2020</v>
      </c>
      <c r="C7" s="149">
        <v>2</v>
      </c>
      <c r="D7" s="150"/>
      <c r="E7" s="150"/>
      <c r="F7" s="151"/>
      <c r="G7" s="151"/>
      <c r="H7" s="151"/>
      <c r="I7" s="152"/>
      <c r="J7" s="152"/>
      <c r="K7" s="153"/>
      <c r="L7" s="154"/>
      <c r="M7" s="7"/>
      <c r="CB7" s="28"/>
      <c r="CC7" s="28">
        <f t="shared" ref="CC7:CC58" si="0">$C7</f>
        <v>2</v>
      </c>
    </row>
    <row r="8" spans="1:81" s="6" customFormat="1" ht="16.5" customHeight="1" x14ac:dyDescent="0.25">
      <c r="A8" s="143" t="str">
        <f>Leyendas!$C$2</f>
        <v>Jamaica</v>
      </c>
      <c r="B8" s="144">
        <v>2020</v>
      </c>
      <c r="C8" s="149">
        <v>3</v>
      </c>
      <c r="D8" s="150">
        <v>3</v>
      </c>
      <c r="E8" s="150">
        <v>8</v>
      </c>
      <c r="F8" s="151">
        <v>3</v>
      </c>
      <c r="G8" s="151">
        <v>2</v>
      </c>
      <c r="H8" s="151">
        <v>4</v>
      </c>
      <c r="I8" s="152">
        <v>11</v>
      </c>
      <c r="J8" s="152">
        <v>10</v>
      </c>
      <c r="K8" s="153">
        <v>3</v>
      </c>
      <c r="L8" s="154">
        <v>21</v>
      </c>
      <c r="M8" s="7"/>
      <c r="CB8" s="28"/>
      <c r="CC8" s="28">
        <f t="shared" si="0"/>
        <v>3</v>
      </c>
    </row>
    <row r="9" spans="1:81" s="6" customFormat="1" ht="16.5" customHeight="1" x14ac:dyDescent="0.25">
      <c r="A9" s="143" t="str">
        <f>Leyendas!$C$2</f>
        <v>Jamaica</v>
      </c>
      <c r="B9" s="144">
        <v>2020</v>
      </c>
      <c r="C9" s="149">
        <v>4</v>
      </c>
      <c r="D9" s="150">
        <v>4</v>
      </c>
      <c r="E9" s="150">
        <v>5</v>
      </c>
      <c r="F9" s="151">
        <v>3</v>
      </c>
      <c r="G9" s="151">
        <v>2</v>
      </c>
      <c r="H9" s="151">
        <v>4</v>
      </c>
      <c r="I9" s="152">
        <v>6</v>
      </c>
      <c r="J9" s="152">
        <v>7</v>
      </c>
      <c r="K9" s="153">
        <v>4</v>
      </c>
      <c r="L9" s="154">
        <v>12</v>
      </c>
      <c r="M9" s="7"/>
      <c r="CB9" s="28"/>
      <c r="CC9" s="28">
        <f t="shared" si="0"/>
        <v>4</v>
      </c>
    </row>
    <row r="10" spans="1:81" s="6" customFormat="1" ht="16.5" customHeight="1" x14ac:dyDescent="0.25">
      <c r="A10" s="143" t="str">
        <f>Leyendas!$C$2</f>
        <v>Jamaica</v>
      </c>
      <c r="B10" s="144">
        <v>2020</v>
      </c>
      <c r="C10" s="149">
        <v>5</v>
      </c>
      <c r="D10" s="150">
        <v>6</v>
      </c>
      <c r="E10" s="150">
        <v>20</v>
      </c>
      <c r="F10" s="151">
        <v>3</v>
      </c>
      <c r="G10" s="151">
        <v>2</v>
      </c>
      <c r="H10" s="151">
        <v>4</v>
      </c>
      <c r="I10" s="152">
        <v>26</v>
      </c>
      <c r="J10" s="152">
        <v>10</v>
      </c>
      <c r="K10" s="153">
        <v>5</v>
      </c>
      <c r="L10" s="154">
        <v>11</v>
      </c>
      <c r="M10" s="7"/>
      <c r="CB10" s="28"/>
      <c r="CC10" s="28">
        <f t="shared" si="0"/>
        <v>5</v>
      </c>
    </row>
    <row r="11" spans="1:81" s="6" customFormat="1" ht="16.5" customHeight="1" x14ac:dyDescent="0.25">
      <c r="A11" s="143" t="str">
        <f>Leyendas!$C$2</f>
        <v>Jamaica</v>
      </c>
      <c r="B11" s="144">
        <v>2020</v>
      </c>
      <c r="C11" s="149">
        <v>6</v>
      </c>
      <c r="D11" s="150">
        <v>4</v>
      </c>
      <c r="E11" s="150">
        <v>9</v>
      </c>
      <c r="F11" s="151"/>
      <c r="G11" s="151"/>
      <c r="H11" s="151">
        <v>4</v>
      </c>
      <c r="I11" s="152">
        <v>13</v>
      </c>
      <c r="J11" s="152">
        <v>11</v>
      </c>
      <c r="K11" s="153">
        <v>6</v>
      </c>
      <c r="L11" s="154">
        <v>28</v>
      </c>
      <c r="M11" s="7"/>
      <c r="CB11" s="28"/>
      <c r="CC11" s="28">
        <f t="shared" si="0"/>
        <v>6</v>
      </c>
    </row>
    <row r="12" spans="1:81" s="6" customFormat="1" ht="16.5" customHeight="1" x14ac:dyDescent="0.25">
      <c r="A12" s="143" t="str">
        <f>Leyendas!$C$2</f>
        <v>Jamaica</v>
      </c>
      <c r="B12" s="144">
        <v>2020</v>
      </c>
      <c r="C12" s="149">
        <v>7</v>
      </c>
      <c r="D12" s="150">
        <v>2</v>
      </c>
      <c r="E12" s="150">
        <v>29</v>
      </c>
      <c r="F12" s="151"/>
      <c r="G12" s="151"/>
      <c r="H12" s="151"/>
      <c r="I12" s="152">
        <v>31</v>
      </c>
      <c r="J12" s="152">
        <v>10</v>
      </c>
      <c r="K12" s="153">
        <v>7</v>
      </c>
      <c r="L12" s="154">
        <v>25</v>
      </c>
      <c r="M12" s="7"/>
      <c r="CB12" s="28"/>
      <c r="CC12" s="28">
        <f t="shared" si="0"/>
        <v>7</v>
      </c>
    </row>
    <row r="13" spans="1:81" s="6" customFormat="1" ht="16.5" customHeight="1" x14ac:dyDescent="0.25">
      <c r="A13" s="143" t="str">
        <f>Leyendas!$C$2</f>
        <v>Jamaica</v>
      </c>
      <c r="B13" s="144">
        <v>2020</v>
      </c>
      <c r="C13" s="149">
        <v>8</v>
      </c>
      <c r="D13" s="150"/>
      <c r="E13" s="150"/>
      <c r="F13" s="151"/>
      <c r="G13" s="151"/>
      <c r="H13" s="151"/>
      <c r="I13" s="152"/>
      <c r="J13" s="152"/>
      <c r="K13" s="153"/>
      <c r="L13" s="154"/>
      <c r="M13" s="7"/>
      <c r="CB13" s="28"/>
      <c r="CC13" s="28">
        <f t="shared" si="0"/>
        <v>8</v>
      </c>
    </row>
    <row r="14" spans="1:81" s="6" customFormat="1" ht="16.5" customHeight="1" x14ac:dyDescent="0.25">
      <c r="A14" s="143" t="str">
        <f>Leyendas!$C$2</f>
        <v>Jamaica</v>
      </c>
      <c r="B14" s="144">
        <v>2020</v>
      </c>
      <c r="C14" s="149">
        <v>9</v>
      </c>
      <c r="D14" s="150"/>
      <c r="E14" s="150"/>
      <c r="F14" s="151"/>
      <c r="G14" s="151"/>
      <c r="H14" s="151"/>
      <c r="I14" s="152"/>
      <c r="J14" s="152"/>
      <c r="K14" s="153"/>
      <c r="L14" s="154"/>
      <c r="M14" s="7"/>
      <c r="CB14" s="28"/>
      <c r="CC14" s="28">
        <f t="shared" si="0"/>
        <v>9</v>
      </c>
    </row>
    <row r="15" spans="1:81" s="6" customFormat="1" ht="16.5" customHeight="1" x14ac:dyDescent="0.25">
      <c r="A15" s="143" t="str">
        <f>Leyendas!$C$2</f>
        <v>Jamaica</v>
      </c>
      <c r="B15" s="144">
        <v>2020</v>
      </c>
      <c r="C15" s="149">
        <v>10</v>
      </c>
      <c r="D15" s="150"/>
      <c r="E15" s="150"/>
      <c r="F15" s="151"/>
      <c r="G15" s="151"/>
      <c r="H15" s="151"/>
      <c r="I15" s="152"/>
      <c r="J15" s="152"/>
      <c r="K15" s="153"/>
      <c r="L15" s="154"/>
      <c r="M15" s="7"/>
      <c r="CB15" s="28"/>
      <c r="CC15" s="28">
        <f t="shared" si="0"/>
        <v>10</v>
      </c>
    </row>
    <row r="16" spans="1:81" s="6" customFormat="1" ht="16.5" customHeight="1" x14ac:dyDescent="0.25">
      <c r="A16" s="143" t="str">
        <f>Leyendas!$C$2</f>
        <v>Jamaica</v>
      </c>
      <c r="B16" s="144">
        <v>2020</v>
      </c>
      <c r="C16" s="149">
        <v>11</v>
      </c>
      <c r="D16" s="150"/>
      <c r="E16" s="150"/>
      <c r="F16" s="151"/>
      <c r="G16" s="151"/>
      <c r="H16" s="151"/>
      <c r="I16" s="152"/>
      <c r="J16" s="152"/>
      <c r="K16" s="153"/>
      <c r="L16" s="154"/>
      <c r="M16" s="7"/>
      <c r="CB16" s="28"/>
      <c r="CC16" s="28">
        <f t="shared" si="0"/>
        <v>11</v>
      </c>
    </row>
    <row r="17" spans="1:81" s="6" customFormat="1" ht="16.5" customHeight="1" x14ac:dyDescent="0.25">
      <c r="A17" s="143" t="str">
        <f>Leyendas!$C$2</f>
        <v>Jamaica</v>
      </c>
      <c r="B17" s="144">
        <v>2020</v>
      </c>
      <c r="C17" s="149">
        <v>12</v>
      </c>
      <c r="D17" s="150"/>
      <c r="E17" s="150"/>
      <c r="F17" s="151"/>
      <c r="G17" s="151"/>
      <c r="H17" s="151"/>
      <c r="I17" s="152"/>
      <c r="J17" s="152"/>
      <c r="K17" s="153"/>
      <c r="L17" s="154"/>
      <c r="M17" s="7"/>
      <c r="CB17" s="28"/>
      <c r="CC17" s="28">
        <f t="shared" si="0"/>
        <v>12</v>
      </c>
    </row>
    <row r="18" spans="1:81" s="6" customFormat="1" ht="16.5" customHeight="1" x14ac:dyDescent="0.25">
      <c r="A18" s="143" t="str">
        <f>Leyendas!$C$2</f>
        <v>Jamaica</v>
      </c>
      <c r="B18" s="144">
        <v>2020</v>
      </c>
      <c r="C18" s="149">
        <v>13</v>
      </c>
      <c r="D18" s="150"/>
      <c r="E18" s="150"/>
      <c r="F18" s="151"/>
      <c r="G18" s="151"/>
      <c r="H18" s="151"/>
      <c r="I18" s="152"/>
      <c r="J18" s="152"/>
      <c r="K18" s="153"/>
      <c r="L18" s="154"/>
      <c r="M18" s="7"/>
      <c r="CB18" s="28"/>
      <c r="CC18" s="28">
        <f t="shared" si="0"/>
        <v>13</v>
      </c>
    </row>
    <row r="19" spans="1:81" s="6" customFormat="1" ht="16.5" customHeight="1" x14ac:dyDescent="0.25">
      <c r="A19" s="143" t="str">
        <f>Leyendas!$C$2</f>
        <v>Jamaica</v>
      </c>
      <c r="B19" s="144">
        <v>2020</v>
      </c>
      <c r="C19" s="149">
        <v>14</v>
      </c>
      <c r="D19" s="150"/>
      <c r="E19" s="150"/>
      <c r="F19" s="151"/>
      <c r="G19" s="151"/>
      <c r="H19" s="151"/>
      <c r="I19" s="152"/>
      <c r="J19" s="152"/>
      <c r="K19" s="153"/>
      <c r="L19" s="154"/>
      <c r="M19" s="7"/>
      <c r="CB19" s="28"/>
      <c r="CC19" s="28">
        <f t="shared" si="0"/>
        <v>14</v>
      </c>
    </row>
    <row r="20" spans="1:81" s="6" customFormat="1" ht="16.5" customHeight="1" x14ac:dyDescent="0.25">
      <c r="A20" s="143" t="str">
        <f>Leyendas!$C$2</f>
        <v>Jamaica</v>
      </c>
      <c r="B20" s="144">
        <v>2020</v>
      </c>
      <c r="C20" s="149">
        <v>15</v>
      </c>
      <c r="D20" s="150"/>
      <c r="E20" s="150"/>
      <c r="F20" s="151"/>
      <c r="G20" s="151"/>
      <c r="H20" s="151"/>
      <c r="I20" s="152"/>
      <c r="J20" s="152"/>
      <c r="K20" s="153"/>
      <c r="L20" s="154"/>
      <c r="M20" s="7"/>
      <c r="CB20" s="28"/>
      <c r="CC20" s="28">
        <f t="shared" si="0"/>
        <v>15</v>
      </c>
    </row>
    <row r="21" spans="1:81" s="12" customFormat="1" ht="16.5" customHeight="1" x14ac:dyDescent="0.25">
      <c r="A21" s="143" t="str">
        <f>Leyendas!$C$2</f>
        <v>Jamaica</v>
      </c>
      <c r="B21" s="144">
        <v>2020</v>
      </c>
      <c r="C21" s="149">
        <v>16</v>
      </c>
      <c r="D21" s="150"/>
      <c r="E21" s="150"/>
      <c r="F21" s="151"/>
      <c r="G21" s="151"/>
      <c r="H21" s="151"/>
      <c r="I21" s="152"/>
      <c r="J21" s="152"/>
      <c r="K21" s="153"/>
      <c r="L21" s="154"/>
      <c r="M21" s="11"/>
      <c r="CB21" s="22"/>
      <c r="CC21" s="28">
        <f t="shared" si="0"/>
        <v>16</v>
      </c>
    </row>
    <row r="22" spans="1:81" s="6" customFormat="1" ht="16.5" customHeight="1" x14ac:dyDescent="0.25">
      <c r="A22" s="143" t="str">
        <f>Leyendas!$C$2</f>
        <v>Jamaica</v>
      </c>
      <c r="B22" s="144">
        <v>2020</v>
      </c>
      <c r="C22" s="149">
        <v>17</v>
      </c>
      <c r="D22" s="150"/>
      <c r="E22" s="150"/>
      <c r="F22" s="151"/>
      <c r="G22" s="151"/>
      <c r="H22" s="151"/>
      <c r="I22" s="152"/>
      <c r="J22" s="152"/>
      <c r="K22" s="153"/>
      <c r="L22" s="154"/>
      <c r="M22" s="7"/>
      <c r="CB22" s="28"/>
      <c r="CC22" s="28">
        <f t="shared" si="0"/>
        <v>17</v>
      </c>
    </row>
    <row r="23" spans="1:81" s="6" customFormat="1" ht="16.5" customHeight="1" x14ac:dyDescent="0.25">
      <c r="A23" s="143" t="str">
        <f>Leyendas!$C$2</f>
        <v>Jamaica</v>
      </c>
      <c r="B23" s="144">
        <v>2020</v>
      </c>
      <c r="C23" s="149">
        <v>18</v>
      </c>
      <c r="D23" s="150"/>
      <c r="E23" s="150"/>
      <c r="F23" s="151"/>
      <c r="G23" s="151"/>
      <c r="H23" s="151"/>
      <c r="I23" s="152"/>
      <c r="J23" s="152"/>
      <c r="K23" s="153"/>
      <c r="L23" s="154"/>
      <c r="M23" s="7"/>
      <c r="CB23" s="28"/>
      <c r="CC23" s="28">
        <f t="shared" si="0"/>
        <v>18</v>
      </c>
    </row>
    <row r="24" spans="1:81" s="6" customFormat="1" ht="16.5" customHeight="1" x14ac:dyDescent="0.25">
      <c r="A24" s="143" t="str">
        <f>Leyendas!$C$2</f>
        <v>Jamaica</v>
      </c>
      <c r="B24" s="144">
        <v>2020</v>
      </c>
      <c r="C24" s="149">
        <v>19</v>
      </c>
      <c r="D24" s="150"/>
      <c r="E24" s="150"/>
      <c r="F24" s="151"/>
      <c r="G24" s="151"/>
      <c r="H24" s="151"/>
      <c r="I24" s="152"/>
      <c r="J24" s="152"/>
      <c r="K24" s="153"/>
      <c r="L24" s="154"/>
      <c r="M24" s="7"/>
      <c r="CB24" s="28"/>
      <c r="CC24" s="28">
        <f t="shared" si="0"/>
        <v>19</v>
      </c>
    </row>
    <row r="25" spans="1:81" s="6" customFormat="1" ht="16.5" customHeight="1" x14ac:dyDescent="0.25">
      <c r="A25" s="143" t="str">
        <f>Leyendas!$C$2</f>
        <v>Jamaica</v>
      </c>
      <c r="B25" s="144">
        <v>2020</v>
      </c>
      <c r="C25" s="149">
        <v>20</v>
      </c>
      <c r="D25" s="150"/>
      <c r="E25" s="150"/>
      <c r="F25" s="151"/>
      <c r="G25" s="151"/>
      <c r="H25" s="151"/>
      <c r="I25" s="152"/>
      <c r="J25" s="152"/>
      <c r="K25" s="153"/>
      <c r="L25" s="154"/>
      <c r="M25" s="7"/>
      <c r="CB25" s="28"/>
      <c r="CC25" s="28">
        <f t="shared" si="0"/>
        <v>20</v>
      </c>
    </row>
    <row r="26" spans="1:81" s="6" customFormat="1" x14ac:dyDescent="0.25">
      <c r="A26" s="143" t="str">
        <f>Leyendas!$C$2</f>
        <v>Jamaica</v>
      </c>
      <c r="B26" s="144">
        <v>2020</v>
      </c>
      <c r="C26" s="149">
        <v>21</v>
      </c>
      <c r="D26" s="150"/>
      <c r="E26" s="150"/>
      <c r="F26" s="151"/>
      <c r="G26" s="151"/>
      <c r="H26" s="151"/>
      <c r="I26" s="152"/>
      <c r="J26" s="152"/>
      <c r="K26" s="153"/>
      <c r="L26" s="154"/>
      <c r="M26" s="7"/>
      <c r="CB26" s="28"/>
      <c r="CC26" s="28">
        <f t="shared" si="0"/>
        <v>21</v>
      </c>
    </row>
    <row r="27" spans="1:81" s="6" customFormat="1" x14ac:dyDescent="0.25">
      <c r="A27" s="143" t="str">
        <f>Leyendas!$C$2</f>
        <v>Jamaica</v>
      </c>
      <c r="B27" s="144">
        <v>2020</v>
      </c>
      <c r="C27" s="149">
        <v>22</v>
      </c>
      <c r="D27" s="150"/>
      <c r="E27" s="150"/>
      <c r="F27" s="151"/>
      <c r="G27" s="151"/>
      <c r="H27" s="151"/>
      <c r="I27" s="152"/>
      <c r="J27" s="152"/>
      <c r="K27" s="153"/>
      <c r="L27" s="154"/>
      <c r="M27" s="7"/>
      <c r="CB27" s="28"/>
      <c r="CC27" s="28">
        <f t="shared" si="0"/>
        <v>22</v>
      </c>
    </row>
    <row r="28" spans="1:81" s="6" customFormat="1" x14ac:dyDescent="0.25">
      <c r="A28" s="143" t="str">
        <f>Leyendas!$C$2</f>
        <v>Jamaica</v>
      </c>
      <c r="B28" s="144">
        <v>2020</v>
      </c>
      <c r="C28" s="149">
        <v>23</v>
      </c>
      <c r="D28" s="150"/>
      <c r="E28" s="150"/>
      <c r="F28" s="151"/>
      <c r="G28" s="151"/>
      <c r="H28" s="151"/>
      <c r="I28" s="152"/>
      <c r="J28" s="152"/>
      <c r="K28" s="153"/>
      <c r="L28" s="154"/>
      <c r="M28" s="7"/>
      <c r="CB28" s="28"/>
      <c r="CC28" s="28">
        <f t="shared" si="0"/>
        <v>23</v>
      </c>
    </row>
    <row r="29" spans="1:81" s="6" customFormat="1" x14ac:dyDescent="0.25">
      <c r="A29" s="143" t="str">
        <f>Leyendas!$C$2</f>
        <v>Jamaica</v>
      </c>
      <c r="B29" s="144">
        <v>2020</v>
      </c>
      <c r="C29" s="149">
        <v>24</v>
      </c>
      <c r="D29" s="150"/>
      <c r="E29" s="150"/>
      <c r="F29" s="151"/>
      <c r="G29" s="151"/>
      <c r="H29" s="151"/>
      <c r="I29" s="152"/>
      <c r="J29" s="152"/>
      <c r="K29" s="153"/>
      <c r="L29" s="154"/>
      <c r="M29" s="7"/>
      <c r="CB29" s="28"/>
      <c r="CC29" s="28">
        <f t="shared" si="0"/>
        <v>24</v>
      </c>
    </row>
    <row r="30" spans="1:81" s="6" customFormat="1" x14ac:dyDescent="0.25">
      <c r="A30" s="143" t="str">
        <f>Leyendas!$C$2</f>
        <v>Jamaica</v>
      </c>
      <c r="B30" s="144">
        <v>2020</v>
      </c>
      <c r="C30" s="149">
        <v>25</v>
      </c>
      <c r="D30" s="150"/>
      <c r="E30" s="150"/>
      <c r="F30" s="151"/>
      <c r="G30" s="151"/>
      <c r="H30" s="151"/>
      <c r="I30" s="152"/>
      <c r="J30" s="152"/>
      <c r="K30" s="153"/>
      <c r="L30" s="154"/>
      <c r="M30" s="7"/>
      <c r="CB30" s="28"/>
      <c r="CC30" s="28">
        <f t="shared" si="0"/>
        <v>25</v>
      </c>
    </row>
    <row r="31" spans="1:81" s="6" customFormat="1" x14ac:dyDescent="0.25">
      <c r="A31" s="143" t="str">
        <f>Leyendas!$C$2</f>
        <v>Jamaica</v>
      </c>
      <c r="B31" s="144">
        <v>2020</v>
      </c>
      <c r="C31" s="149">
        <v>26</v>
      </c>
      <c r="D31" s="150"/>
      <c r="E31" s="150"/>
      <c r="F31" s="151"/>
      <c r="G31" s="151"/>
      <c r="H31" s="151"/>
      <c r="I31" s="152"/>
      <c r="J31" s="152"/>
      <c r="K31" s="153"/>
      <c r="L31" s="154"/>
      <c r="M31" s="7"/>
      <c r="CB31" s="28"/>
      <c r="CC31" s="28">
        <f t="shared" si="0"/>
        <v>26</v>
      </c>
    </row>
    <row r="32" spans="1:81" s="6" customFormat="1" x14ac:dyDescent="0.25">
      <c r="A32" s="143" t="str">
        <f>Leyendas!$C$2</f>
        <v>Jamaica</v>
      </c>
      <c r="B32" s="144">
        <v>2020</v>
      </c>
      <c r="C32" s="149">
        <v>27</v>
      </c>
      <c r="D32" s="150"/>
      <c r="E32" s="150"/>
      <c r="F32" s="151"/>
      <c r="G32" s="151"/>
      <c r="H32" s="151"/>
      <c r="I32" s="152"/>
      <c r="J32" s="152"/>
      <c r="K32" s="153"/>
      <c r="L32" s="154"/>
      <c r="M32" s="7"/>
      <c r="CB32" s="28"/>
      <c r="CC32" s="28">
        <f t="shared" si="0"/>
        <v>27</v>
      </c>
    </row>
    <row r="33" spans="1:81" x14ac:dyDescent="0.25">
      <c r="A33" s="143" t="str">
        <f>Leyendas!$C$2</f>
        <v>Jamaica</v>
      </c>
      <c r="B33" s="144">
        <v>2020</v>
      </c>
      <c r="C33" s="149">
        <v>28</v>
      </c>
      <c r="D33" s="150"/>
      <c r="E33" s="150"/>
      <c r="F33" s="151"/>
      <c r="G33" s="151"/>
      <c r="H33" s="151"/>
      <c r="I33" s="152"/>
      <c r="J33" s="152"/>
      <c r="K33" s="153"/>
      <c r="L33" s="154"/>
      <c r="M33" s="7"/>
      <c r="CB33" s="28"/>
      <c r="CC33" s="28">
        <f t="shared" si="0"/>
        <v>28</v>
      </c>
    </row>
    <row r="34" spans="1:81" x14ac:dyDescent="0.25">
      <c r="A34" s="143" t="str">
        <f>Leyendas!$C$2</f>
        <v>Jamaica</v>
      </c>
      <c r="B34" s="144">
        <v>2020</v>
      </c>
      <c r="C34" s="149">
        <v>29</v>
      </c>
      <c r="D34" s="150"/>
      <c r="E34" s="150"/>
      <c r="F34" s="151"/>
      <c r="G34" s="151"/>
      <c r="H34" s="151"/>
      <c r="I34" s="152"/>
      <c r="J34" s="152"/>
      <c r="K34" s="153"/>
      <c r="L34" s="154"/>
      <c r="M34" s="7"/>
      <c r="CB34" s="28"/>
      <c r="CC34" s="28">
        <f t="shared" si="0"/>
        <v>29</v>
      </c>
    </row>
    <row r="35" spans="1:81" x14ac:dyDescent="0.25">
      <c r="A35" s="143" t="str">
        <f>Leyendas!$C$2</f>
        <v>Jamaica</v>
      </c>
      <c r="B35" s="144">
        <v>2020</v>
      </c>
      <c r="C35" s="149">
        <v>30</v>
      </c>
      <c r="D35" s="150"/>
      <c r="E35" s="150"/>
      <c r="F35" s="151"/>
      <c r="G35" s="151"/>
      <c r="H35" s="151"/>
      <c r="I35" s="152"/>
      <c r="J35" s="152"/>
      <c r="K35" s="153"/>
      <c r="L35" s="154"/>
      <c r="M35" s="7"/>
      <c r="CB35" s="28"/>
      <c r="CC35" s="28">
        <f t="shared" si="0"/>
        <v>30</v>
      </c>
    </row>
    <row r="36" spans="1:81" x14ac:dyDescent="0.25">
      <c r="A36" s="143" t="str">
        <f>Leyendas!$C$2</f>
        <v>Jamaica</v>
      </c>
      <c r="B36" s="144">
        <v>2020</v>
      </c>
      <c r="C36" s="149">
        <v>31</v>
      </c>
      <c r="D36" s="150"/>
      <c r="E36" s="150"/>
      <c r="F36" s="151"/>
      <c r="G36" s="151"/>
      <c r="H36" s="151"/>
      <c r="I36" s="152"/>
      <c r="J36" s="152"/>
      <c r="K36" s="153"/>
      <c r="L36" s="154"/>
      <c r="M36" s="7"/>
      <c r="CB36" s="28"/>
      <c r="CC36" s="28">
        <f t="shared" si="0"/>
        <v>31</v>
      </c>
    </row>
    <row r="37" spans="1:81" x14ac:dyDescent="0.25">
      <c r="A37" s="143" t="str">
        <f>Leyendas!$C$2</f>
        <v>Jamaica</v>
      </c>
      <c r="B37" s="144">
        <v>2020</v>
      </c>
      <c r="C37" s="149">
        <v>32</v>
      </c>
      <c r="D37" s="150"/>
      <c r="E37" s="150"/>
      <c r="F37" s="151"/>
      <c r="G37" s="151"/>
      <c r="H37" s="151"/>
      <c r="I37" s="152"/>
      <c r="J37" s="152"/>
      <c r="K37" s="153"/>
      <c r="L37" s="154"/>
      <c r="M37" s="7"/>
      <c r="CB37" s="28"/>
      <c r="CC37" s="28">
        <f t="shared" si="0"/>
        <v>32</v>
      </c>
    </row>
    <row r="38" spans="1:81" x14ac:dyDescent="0.25">
      <c r="A38" s="143" t="str">
        <f>Leyendas!$C$2</f>
        <v>Jamaica</v>
      </c>
      <c r="B38" s="144">
        <v>2020</v>
      </c>
      <c r="C38" s="149">
        <v>33</v>
      </c>
      <c r="D38" s="150"/>
      <c r="E38" s="150"/>
      <c r="F38" s="151"/>
      <c r="G38" s="151"/>
      <c r="H38" s="151"/>
      <c r="I38" s="152"/>
      <c r="J38" s="152"/>
      <c r="K38" s="153"/>
      <c r="L38" s="154"/>
      <c r="M38" s="7"/>
      <c r="CB38" s="28"/>
      <c r="CC38" s="28">
        <f t="shared" si="0"/>
        <v>33</v>
      </c>
    </row>
    <row r="39" spans="1:81" x14ac:dyDescent="0.25">
      <c r="A39" s="143" t="str">
        <f>Leyendas!$C$2</f>
        <v>Jamaica</v>
      </c>
      <c r="B39" s="144">
        <v>2020</v>
      </c>
      <c r="C39" s="149">
        <v>34</v>
      </c>
      <c r="D39" s="150"/>
      <c r="E39" s="150"/>
      <c r="F39" s="151"/>
      <c r="G39" s="151"/>
      <c r="H39" s="151"/>
      <c r="I39" s="152"/>
      <c r="J39" s="152"/>
      <c r="K39" s="153"/>
      <c r="L39" s="154"/>
      <c r="M39" s="7"/>
      <c r="CB39" s="28"/>
      <c r="CC39" s="28">
        <f t="shared" si="0"/>
        <v>34</v>
      </c>
    </row>
    <row r="40" spans="1:81" x14ac:dyDescent="0.25">
      <c r="A40" s="143" t="str">
        <f>Leyendas!$C$2</f>
        <v>Jamaica</v>
      </c>
      <c r="B40" s="144">
        <v>2020</v>
      </c>
      <c r="C40" s="149">
        <v>35</v>
      </c>
      <c r="D40" s="150"/>
      <c r="E40" s="150"/>
      <c r="F40" s="151"/>
      <c r="G40" s="151"/>
      <c r="H40" s="151"/>
      <c r="I40" s="152"/>
      <c r="J40" s="152"/>
      <c r="K40" s="153"/>
      <c r="L40" s="154"/>
      <c r="M40" s="7"/>
      <c r="CB40" s="28"/>
      <c r="CC40" s="28">
        <f t="shared" si="0"/>
        <v>35</v>
      </c>
    </row>
    <row r="41" spans="1:81" x14ac:dyDescent="0.25">
      <c r="A41" s="143" t="str">
        <f>Leyendas!$C$2</f>
        <v>Jamaica</v>
      </c>
      <c r="B41" s="144">
        <v>2020</v>
      </c>
      <c r="C41" s="149">
        <v>36</v>
      </c>
      <c r="D41" s="150"/>
      <c r="E41" s="150"/>
      <c r="F41" s="151"/>
      <c r="G41" s="151"/>
      <c r="H41" s="151"/>
      <c r="I41" s="152"/>
      <c r="J41" s="152"/>
      <c r="K41" s="153"/>
      <c r="L41" s="154"/>
      <c r="M41" s="7"/>
      <c r="CB41" s="28"/>
      <c r="CC41" s="28">
        <f t="shared" si="0"/>
        <v>36</v>
      </c>
    </row>
    <row r="42" spans="1:81" x14ac:dyDescent="0.25">
      <c r="A42" s="143" t="str">
        <f>Leyendas!$C$2</f>
        <v>Jamaica</v>
      </c>
      <c r="B42" s="144">
        <v>2020</v>
      </c>
      <c r="C42" s="149">
        <v>37</v>
      </c>
      <c r="D42" s="150"/>
      <c r="E42" s="150"/>
      <c r="F42" s="151"/>
      <c r="G42" s="151"/>
      <c r="H42" s="151"/>
      <c r="I42" s="152"/>
      <c r="J42" s="152"/>
      <c r="K42" s="153"/>
      <c r="L42" s="154"/>
      <c r="M42" s="7"/>
      <c r="CB42" s="28"/>
      <c r="CC42" s="28">
        <f t="shared" si="0"/>
        <v>37</v>
      </c>
    </row>
    <row r="43" spans="1:81" x14ac:dyDescent="0.25">
      <c r="A43" s="143" t="str">
        <f>Leyendas!$C$2</f>
        <v>Jamaica</v>
      </c>
      <c r="B43" s="144">
        <v>2020</v>
      </c>
      <c r="C43" s="149">
        <v>38</v>
      </c>
      <c r="D43" s="150"/>
      <c r="E43" s="150"/>
      <c r="F43" s="151"/>
      <c r="G43" s="151"/>
      <c r="H43" s="151"/>
      <c r="I43" s="152"/>
      <c r="J43" s="152"/>
      <c r="K43" s="153"/>
      <c r="L43" s="154"/>
      <c r="M43" s="7"/>
      <c r="CB43" s="28"/>
      <c r="CC43" s="28">
        <f t="shared" si="0"/>
        <v>38</v>
      </c>
    </row>
    <row r="44" spans="1:81" x14ac:dyDescent="0.25">
      <c r="A44" s="143" t="str">
        <f>Leyendas!$C$2</f>
        <v>Jamaica</v>
      </c>
      <c r="B44" s="144">
        <v>2020</v>
      </c>
      <c r="C44" s="149">
        <v>39</v>
      </c>
      <c r="D44" s="150"/>
      <c r="E44" s="150"/>
      <c r="F44" s="151"/>
      <c r="G44" s="151"/>
      <c r="H44" s="151"/>
      <c r="I44" s="152"/>
      <c r="J44" s="152"/>
      <c r="K44" s="153"/>
      <c r="L44" s="154"/>
      <c r="M44" s="7"/>
      <c r="CB44" s="28"/>
      <c r="CC44" s="28">
        <f t="shared" si="0"/>
        <v>39</v>
      </c>
    </row>
    <row r="45" spans="1:81" x14ac:dyDescent="0.25">
      <c r="A45" s="143" t="str">
        <f>Leyendas!$C$2</f>
        <v>Jamaica</v>
      </c>
      <c r="B45" s="144">
        <v>2020</v>
      </c>
      <c r="C45" s="149">
        <v>40</v>
      </c>
      <c r="D45" s="150"/>
      <c r="E45" s="150"/>
      <c r="F45" s="151"/>
      <c r="G45" s="151"/>
      <c r="H45" s="151"/>
      <c r="I45" s="152"/>
      <c r="J45" s="152"/>
      <c r="K45" s="153"/>
      <c r="L45" s="154"/>
      <c r="M45" s="7"/>
      <c r="CB45" s="28"/>
      <c r="CC45" s="28">
        <f t="shared" si="0"/>
        <v>40</v>
      </c>
    </row>
    <row r="46" spans="1:81" x14ac:dyDescent="0.25">
      <c r="A46" s="143" t="str">
        <f>Leyendas!$C$2</f>
        <v>Jamaica</v>
      </c>
      <c r="B46" s="144">
        <v>2020</v>
      </c>
      <c r="C46" s="149">
        <v>41</v>
      </c>
      <c r="D46" s="150"/>
      <c r="E46" s="150"/>
      <c r="F46" s="151"/>
      <c r="G46" s="151"/>
      <c r="H46" s="151"/>
      <c r="I46" s="152"/>
      <c r="J46" s="152"/>
      <c r="K46" s="153"/>
      <c r="L46" s="154"/>
      <c r="M46" s="7"/>
      <c r="CB46" s="28"/>
      <c r="CC46" s="28">
        <f t="shared" si="0"/>
        <v>41</v>
      </c>
    </row>
    <row r="47" spans="1:81" x14ac:dyDescent="0.25">
      <c r="A47" s="143" t="str">
        <f>Leyendas!$C$2</f>
        <v>Jamaica</v>
      </c>
      <c r="B47" s="144">
        <v>2020</v>
      </c>
      <c r="C47" s="149">
        <v>42</v>
      </c>
      <c r="D47" s="150"/>
      <c r="E47" s="150"/>
      <c r="F47" s="151"/>
      <c r="G47" s="151"/>
      <c r="H47" s="151"/>
      <c r="I47" s="152"/>
      <c r="J47" s="152"/>
      <c r="K47" s="153"/>
      <c r="L47" s="154"/>
      <c r="M47" s="7"/>
      <c r="CB47" s="28"/>
      <c r="CC47" s="28">
        <f t="shared" si="0"/>
        <v>42</v>
      </c>
    </row>
    <row r="48" spans="1:81" x14ac:dyDescent="0.25">
      <c r="A48" s="143" t="str">
        <f>Leyendas!$C$2</f>
        <v>Jamaica</v>
      </c>
      <c r="B48" s="144">
        <v>2020</v>
      </c>
      <c r="C48" s="149">
        <v>43</v>
      </c>
      <c r="D48" s="150"/>
      <c r="E48" s="150"/>
      <c r="F48" s="151"/>
      <c r="G48" s="151"/>
      <c r="H48" s="151"/>
      <c r="I48" s="152"/>
      <c r="J48" s="152"/>
      <c r="K48" s="153"/>
      <c r="L48" s="154"/>
      <c r="M48" s="7"/>
      <c r="CB48" s="28"/>
      <c r="CC48" s="28">
        <f t="shared" si="0"/>
        <v>43</v>
      </c>
    </row>
    <row r="49" spans="1:81" x14ac:dyDescent="0.25">
      <c r="A49" s="143" t="str">
        <f>Leyendas!$C$2</f>
        <v>Jamaica</v>
      </c>
      <c r="B49" s="144">
        <v>2020</v>
      </c>
      <c r="C49" s="149">
        <v>44</v>
      </c>
      <c r="D49" s="150"/>
      <c r="E49" s="150"/>
      <c r="F49" s="151"/>
      <c r="G49" s="151"/>
      <c r="H49" s="151"/>
      <c r="I49" s="152"/>
      <c r="J49" s="152"/>
      <c r="K49" s="153"/>
      <c r="L49" s="154"/>
      <c r="M49" s="7"/>
      <c r="CB49" s="28"/>
      <c r="CC49" s="28">
        <f t="shared" si="0"/>
        <v>44</v>
      </c>
    </row>
    <row r="50" spans="1:81" x14ac:dyDescent="0.25">
      <c r="A50" s="143" t="str">
        <f>Leyendas!$C$2</f>
        <v>Jamaica</v>
      </c>
      <c r="B50" s="144">
        <v>2020</v>
      </c>
      <c r="C50" s="149">
        <v>45</v>
      </c>
      <c r="D50" s="150"/>
      <c r="E50" s="150"/>
      <c r="F50" s="151"/>
      <c r="G50" s="151"/>
      <c r="H50" s="151"/>
      <c r="I50" s="152"/>
      <c r="J50" s="152"/>
      <c r="K50" s="153"/>
      <c r="L50" s="154"/>
      <c r="M50" s="7"/>
      <c r="CB50" s="28"/>
      <c r="CC50" s="28">
        <f t="shared" si="0"/>
        <v>45</v>
      </c>
    </row>
    <row r="51" spans="1:81" x14ac:dyDescent="0.25">
      <c r="A51" s="143" t="str">
        <f>Leyendas!$C$2</f>
        <v>Jamaica</v>
      </c>
      <c r="B51" s="144">
        <v>2020</v>
      </c>
      <c r="C51" s="149">
        <v>46</v>
      </c>
      <c r="D51" s="150"/>
      <c r="E51" s="150"/>
      <c r="F51" s="151"/>
      <c r="G51" s="151"/>
      <c r="H51" s="151"/>
      <c r="I51" s="152"/>
      <c r="J51" s="152"/>
      <c r="K51" s="153"/>
      <c r="L51" s="154"/>
      <c r="M51" s="7"/>
      <c r="CB51" s="28"/>
      <c r="CC51" s="28">
        <f t="shared" si="0"/>
        <v>46</v>
      </c>
    </row>
    <row r="52" spans="1:81" x14ac:dyDescent="0.25">
      <c r="A52" s="143" t="str">
        <f>Leyendas!$C$2</f>
        <v>Jamaica</v>
      </c>
      <c r="B52" s="144">
        <v>2020</v>
      </c>
      <c r="C52" s="149">
        <v>47</v>
      </c>
      <c r="D52" s="150"/>
      <c r="E52" s="150"/>
      <c r="F52" s="151"/>
      <c r="G52" s="151"/>
      <c r="H52" s="151"/>
      <c r="I52" s="152"/>
      <c r="J52" s="152"/>
      <c r="K52" s="153"/>
      <c r="L52" s="154"/>
      <c r="M52" s="7"/>
      <c r="CB52" s="28"/>
      <c r="CC52" s="28">
        <f t="shared" si="0"/>
        <v>47</v>
      </c>
    </row>
    <row r="53" spans="1:81" ht="16.5" customHeight="1" x14ac:dyDescent="0.25">
      <c r="A53" s="143" t="str">
        <f>Leyendas!$C$2</f>
        <v>Jamaica</v>
      </c>
      <c r="B53" s="144">
        <v>2020</v>
      </c>
      <c r="C53" s="149">
        <v>48</v>
      </c>
      <c r="D53" s="150"/>
      <c r="E53" s="150"/>
      <c r="F53" s="151"/>
      <c r="G53" s="151"/>
      <c r="H53" s="151"/>
      <c r="I53" s="152"/>
      <c r="J53" s="152"/>
      <c r="K53" s="153"/>
      <c r="L53" s="154"/>
      <c r="M53" s="7"/>
      <c r="CB53" s="28"/>
      <c r="CC53" s="28">
        <f t="shared" si="0"/>
        <v>48</v>
      </c>
    </row>
    <row r="54" spans="1:81" x14ac:dyDescent="0.25">
      <c r="A54" s="143" t="str">
        <f>Leyendas!$C$2</f>
        <v>Jamaica</v>
      </c>
      <c r="B54" s="144">
        <v>2020</v>
      </c>
      <c r="C54" s="149">
        <v>49</v>
      </c>
      <c r="D54" s="150"/>
      <c r="E54" s="150"/>
      <c r="F54" s="151"/>
      <c r="G54" s="151"/>
      <c r="H54" s="151"/>
      <c r="I54" s="152"/>
      <c r="J54" s="152"/>
      <c r="K54" s="153"/>
      <c r="L54" s="154"/>
      <c r="M54" s="7"/>
      <c r="CB54" s="28"/>
      <c r="CC54" s="28">
        <f t="shared" si="0"/>
        <v>49</v>
      </c>
    </row>
    <row r="55" spans="1:81" x14ac:dyDescent="0.25">
      <c r="A55" s="143" t="str">
        <f>Leyendas!$C$2</f>
        <v>Jamaica</v>
      </c>
      <c r="B55" s="144">
        <v>2020</v>
      </c>
      <c r="C55" s="149">
        <v>50</v>
      </c>
      <c r="D55" s="150"/>
      <c r="E55" s="150"/>
      <c r="F55" s="151"/>
      <c r="G55" s="151"/>
      <c r="H55" s="151"/>
      <c r="I55" s="152"/>
      <c r="J55" s="152"/>
      <c r="K55" s="153"/>
      <c r="L55" s="154"/>
      <c r="M55" s="7"/>
      <c r="CB55" s="28"/>
      <c r="CC55" s="28">
        <f t="shared" si="0"/>
        <v>50</v>
      </c>
    </row>
    <row r="56" spans="1:81" x14ac:dyDescent="0.25">
      <c r="A56" s="143" t="str">
        <f>Leyendas!$C$2</f>
        <v>Jamaica</v>
      </c>
      <c r="B56" s="144">
        <v>2020</v>
      </c>
      <c r="C56" s="149">
        <v>51</v>
      </c>
      <c r="D56" s="150"/>
      <c r="E56" s="150"/>
      <c r="F56" s="151"/>
      <c r="G56" s="151"/>
      <c r="H56" s="151"/>
      <c r="I56" s="152"/>
      <c r="J56" s="152"/>
      <c r="K56" s="153"/>
      <c r="L56" s="154"/>
      <c r="M56" s="7"/>
      <c r="CB56" s="28"/>
      <c r="CC56" s="28">
        <f t="shared" si="0"/>
        <v>51</v>
      </c>
    </row>
    <row r="57" spans="1:81" ht="18" customHeight="1" x14ac:dyDescent="0.25">
      <c r="A57" s="143" t="str">
        <f>Leyendas!$C$2</f>
        <v>Jamaica</v>
      </c>
      <c r="B57" s="144">
        <v>2020</v>
      </c>
      <c r="C57" s="149">
        <v>52</v>
      </c>
      <c r="D57" s="150"/>
      <c r="E57" s="150"/>
      <c r="F57" s="151"/>
      <c r="G57" s="151"/>
      <c r="H57" s="151"/>
      <c r="I57" s="152"/>
      <c r="J57" s="152"/>
      <c r="K57" s="153"/>
      <c r="L57" s="154"/>
      <c r="M57" s="7"/>
      <c r="CB57" s="28"/>
      <c r="CC57" s="28">
        <f t="shared" si="0"/>
        <v>52</v>
      </c>
    </row>
    <row r="58" spans="1:81" ht="18" customHeight="1" x14ac:dyDescent="0.25">
      <c r="A58" s="143" t="str">
        <f>Leyendas!$C$2</f>
        <v>Jamaica</v>
      </c>
      <c r="B58" s="144">
        <v>2020</v>
      </c>
      <c r="C58" s="162">
        <v>53</v>
      </c>
      <c r="D58" s="150"/>
      <c r="E58" s="150"/>
      <c r="F58" s="151"/>
      <c r="G58" s="151"/>
      <c r="H58" s="151"/>
      <c r="I58" s="169"/>
      <c r="J58" s="169"/>
      <c r="K58" s="153"/>
      <c r="L58" s="154"/>
      <c r="M58" s="7"/>
      <c r="CB58" s="28"/>
      <c r="CC58" s="28">
        <f t="shared" si="0"/>
        <v>53</v>
      </c>
    </row>
    <row r="59" spans="1:81" s="8" customFormat="1" ht="18" customHeight="1" x14ac:dyDescent="0.25">
      <c r="A59" s="164"/>
      <c r="B59" s="165"/>
      <c r="C59" s="166" t="s">
        <v>1</v>
      </c>
      <c r="D59" s="167">
        <f>SUM(D$6:D58)</f>
        <v>19</v>
      </c>
      <c r="E59" s="167">
        <f>SUM(E$6:E58)</f>
        <v>71</v>
      </c>
      <c r="F59" s="167">
        <f>SUM(F$6:F58)</f>
        <v>9</v>
      </c>
      <c r="G59" s="167">
        <f>SUM(G$6:G58)</f>
        <v>6</v>
      </c>
      <c r="H59" s="167">
        <f>SUM(H$6:H58)</f>
        <v>16</v>
      </c>
      <c r="I59" s="167">
        <f>SUM(I$6:I58)</f>
        <v>87</v>
      </c>
      <c r="J59" s="167">
        <f>SUM(J$6:J58)</f>
        <v>48</v>
      </c>
      <c r="K59" s="167">
        <f>SUM(K$6:K58)</f>
        <v>25</v>
      </c>
      <c r="L59" s="167">
        <f>SUM(L$6:L58)</f>
        <v>97</v>
      </c>
      <c r="P59" s="18"/>
      <c r="Q59" s="18"/>
      <c r="R59" s="18"/>
      <c r="S59" s="18"/>
      <c r="T59" s="18"/>
      <c r="U59" s="18"/>
      <c r="V59" s="18"/>
      <c r="W59" s="18"/>
      <c r="X59" s="18"/>
      <c r="CB59" s="20"/>
      <c r="CC59" s="20"/>
    </row>
    <row r="60" spans="1:81" ht="18" customHeight="1" x14ac:dyDescent="0.25"/>
    <row r="61" spans="1:81" ht="18" customHeight="1" x14ac:dyDescent="0.25"/>
    <row r="62" spans="1:81" s="9" customFormat="1" ht="18" customHeight="1" x14ac:dyDescent="0.25">
      <c r="A62" s="57"/>
      <c r="B62" s="64"/>
      <c r="C62" s="57"/>
      <c r="D62" s="60"/>
      <c r="E62" s="60"/>
      <c r="F62" s="60"/>
      <c r="G62" s="60"/>
      <c r="H62" s="60"/>
      <c r="I62" s="60"/>
      <c r="J62" s="60"/>
      <c r="K62" s="60"/>
      <c r="L62" s="61"/>
      <c r="CB62" s="21"/>
      <c r="CC62" s="21"/>
    </row>
    <row r="63" spans="1:81" s="9" customFormat="1" ht="18" customHeight="1" x14ac:dyDescent="0.25">
      <c r="A63" s="57"/>
      <c r="B63" s="64"/>
      <c r="C63" s="57"/>
      <c r="D63" s="60"/>
      <c r="E63" s="60"/>
      <c r="F63" s="60"/>
      <c r="G63" s="60"/>
      <c r="H63" s="60"/>
      <c r="I63" s="60"/>
      <c r="J63" s="60"/>
      <c r="K63" s="60"/>
      <c r="L63" s="61"/>
      <c r="CB63" s="21"/>
      <c r="CC63" s="21"/>
    </row>
    <row r="64" spans="1:81" s="9" customFormat="1" ht="18" customHeight="1" x14ac:dyDescent="0.25">
      <c r="A64" s="57"/>
      <c r="B64" s="64"/>
      <c r="C64" s="57"/>
      <c r="D64" s="60"/>
      <c r="E64" s="60"/>
      <c r="F64" s="60"/>
      <c r="G64" s="60"/>
      <c r="H64" s="60"/>
      <c r="I64" s="60"/>
      <c r="J64" s="60"/>
      <c r="K64" s="60"/>
      <c r="L64" s="61"/>
      <c r="CB64" s="21"/>
      <c r="CC64" s="21"/>
    </row>
    <row r="65" spans="1:81" s="9" customFormat="1" ht="18" customHeight="1" x14ac:dyDescent="0.25">
      <c r="A65" s="57"/>
      <c r="B65" s="64"/>
      <c r="C65" s="57"/>
      <c r="D65" s="60"/>
      <c r="E65" s="60"/>
      <c r="F65" s="60"/>
      <c r="G65" s="60"/>
      <c r="H65" s="60"/>
      <c r="I65" s="60"/>
      <c r="J65" s="60"/>
      <c r="K65" s="60"/>
      <c r="L65" s="61"/>
      <c r="CB65" s="21"/>
      <c r="CC65" s="21"/>
    </row>
    <row r="66" spans="1:81" ht="18" customHeight="1" x14ac:dyDescent="0.25"/>
    <row r="67" spans="1:81" ht="18" customHeight="1" x14ac:dyDescent="0.25"/>
    <row r="68" spans="1:81" ht="18" customHeight="1" x14ac:dyDescent="0.25"/>
    <row r="69" spans="1:81" ht="18" customHeight="1" x14ac:dyDescent="0.25"/>
    <row r="70" spans="1:81" ht="18" customHeight="1" x14ac:dyDescent="0.25"/>
    <row r="71" spans="1:81" ht="18" customHeight="1" x14ac:dyDescent="0.25"/>
    <row r="72" spans="1:81" ht="18" customHeight="1" x14ac:dyDescent="0.25"/>
    <row r="73" spans="1:81" ht="18" customHeight="1" x14ac:dyDescent="0.25"/>
    <row r="74" spans="1:81" ht="18" customHeight="1" x14ac:dyDescent="0.25"/>
    <row r="75" spans="1:81" ht="18" customHeight="1" x14ac:dyDescent="0.25"/>
    <row r="76" spans="1:81" ht="18" customHeight="1" x14ac:dyDescent="0.25"/>
    <row r="77" spans="1:81" ht="18" customHeight="1" x14ac:dyDescent="0.25"/>
    <row r="78" spans="1:81" ht="18" customHeight="1" x14ac:dyDescent="0.25"/>
    <row r="79" spans="1:81" ht="18" customHeight="1" x14ac:dyDescent="0.25"/>
    <row r="80" spans="1:81" ht="18" customHeight="1" x14ac:dyDescent="0.25"/>
  </sheetData>
  <mergeCells count="2">
    <mergeCell ref="A2:L2"/>
    <mergeCell ref="A3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Z64"/>
  <sheetViews>
    <sheetView showGridLines="0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x14ac:dyDescent="0.25"/>
  <cols>
    <col min="1" max="1" width="28.5703125" customWidth="1"/>
    <col min="2" max="2" width="10" customWidth="1"/>
    <col min="3" max="3" width="8.140625" style="53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/>
    <col min="18" max="18" width="12" style="18" customWidth="1"/>
    <col min="19" max="20" width="12" style="4" customWidth="1"/>
    <col min="21" max="21" width="12" style="18" customWidth="1"/>
    <col min="22" max="23" width="12" style="4" customWidth="1"/>
    <col min="24" max="24" width="12" style="18" customWidth="1"/>
    <col min="25" max="26" width="12" style="4" customWidth="1"/>
    <col min="27" max="27" width="12" style="18" customWidth="1"/>
    <col min="28" max="29" width="12" style="4" customWidth="1"/>
    <col min="30" max="30" width="12" style="18" customWidth="1"/>
    <col min="31" max="32" width="12" style="4" customWidth="1"/>
    <col min="33" max="33" width="12" style="18" customWidth="1"/>
    <col min="34" max="35" width="12" style="4" customWidth="1"/>
    <col min="36" max="36" width="12" style="18" customWidth="1"/>
    <col min="37" max="38" width="12" style="4" customWidth="1"/>
    <col min="39" max="39" width="12" style="18" customWidth="1"/>
    <col min="40" max="41" width="12" style="4" customWidth="1"/>
    <col min="42" max="42" width="12" style="18" customWidth="1"/>
    <col min="43" max="44" width="12" style="26" customWidth="1"/>
    <col min="45" max="45" width="12" style="53" customWidth="1"/>
    <col min="46" max="46" width="26.5703125" style="4" customWidth="1"/>
    <col min="47" max="49" width="14.7109375" style="4" customWidth="1"/>
    <col min="50" max="50" width="15.5703125" style="4" customWidth="1"/>
    <col min="51" max="51" width="16.5703125" style="4" customWidth="1"/>
    <col min="52" max="16384" width="11.42578125" style="4"/>
  </cols>
  <sheetData>
    <row r="1" spans="1:51" ht="6.75" customHeight="1" x14ac:dyDescent="0.35">
      <c r="A1" s="14"/>
      <c r="B1" s="2"/>
      <c r="C1" s="74"/>
      <c r="D1" s="15"/>
    </row>
    <row r="2" spans="1:51" ht="28.5" customHeight="1" x14ac:dyDescent="0.25">
      <c r="A2" s="195" t="str">
        <f>"Report of cases and deaths SARS-Cov-2 by " &amp; UPPER(Leyendas!F2)</f>
        <v>Report of cases and deaths SARS-Cov-2 by PARISH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02"/>
    </row>
    <row r="3" spans="1:51" ht="37.5" customHeight="1" x14ac:dyDescent="0.25">
      <c r="A3" s="196" t="str">
        <f>Leyendas!$T$3 &amp; Leyendas!$T$5 &amp; Leyendas!$T1</f>
        <v>Jamaica - Health center sample, 2020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03"/>
    </row>
    <row r="4" spans="1:51" s="17" customFormat="1" ht="10.5" customHeight="1" thickBot="1" x14ac:dyDescent="0.3">
      <c r="A4" s="203"/>
      <c r="B4" s="203"/>
      <c r="C4" s="203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104"/>
      <c r="AQ4" s="27"/>
      <c r="AR4" s="27"/>
      <c r="AS4" s="27"/>
    </row>
    <row r="5" spans="1:51" ht="39.75" customHeight="1" thickBot="1" x14ac:dyDescent="0.3">
      <c r="A5" s="197" t="str">
        <f>IF(Leyendas!$E$2&lt;&gt;"",Leyendas!$E$1,IF(Leyendas!$D$2&lt;&gt;"",Leyendas!$D$1,Leyendas!$C$1))</f>
        <v>Health center</v>
      </c>
      <c r="B5" s="199" t="str">
        <f>Leyendas!$C$8</f>
        <v>Year</v>
      </c>
      <c r="C5" s="201" t="str">
        <f>Leyendas!$C$9</f>
        <v>EW</v>
      </c>
      <c r="D5" s="205" t="s">
        <v>73</v>
      </c>
      <c r="E5" s="194"/>
      <c r="F5" s="194"/>
      <c r="G5" s="194" t="s">
        <v>74</v>
      </c>
      <c r="H5" s="194"/>
      <c r="I5" s="194"/>
      <c r="J5" s="194" t="s">
        <v>75</v>
      </c>
      <c r="K5" s="194"/>
      <c r="L5" s="194"/>
      <c r="M5" s="194" t="s">
        <v>76</v>
      </c>
      <c r="N5" s="194"/>
      <c r="O5" s="194"/>
      <c r="P5" s="194" t="s">
        <v>77</v>
      </c>
      <c r="Q5" s="194"/>
      <c r="R5" s="194"/>
      <c r="S5" s="194" t="s">
        <v>78</v>
      </c>
      <c r="T5" s="194"/>
      <c r="U5" s="194"/>
      <c r="V5" s="194" t="s">
        <v>79</v>
      </c>
      <c r="W5" s="194"/>
      <c r="X5" s="194"/>
      <c r="Y5" s="194" t="s">
        <v>80</v>
      </c>
      <c r="Z5" s="194"/>
      <c r="AA5" s="194"/>
      <c r="AB5" s="194" t="s">
        <v>81</v>
      </c>
      <c r="AC5" s="194"/>
      <c r="AD5" s="194"/>
      <c r="AE5" s="194" t="s">
        <v>82</v>
      </c>
      <c r="AF5" s="194"/>
      <c r="AG5" s="194"/>
      <c r="AH5" s="194" t="s">
        <v>83</v>
      </c>
      <c r="AI5" s="194"/>
      <c r="AJ5" s="194"/>
      <c r="AK5" s="194" t="s">
        <v>84</v>
      </c>
      <c r="AL5" s="194"/>
      <c r="AM5" s="194"/>
      <c r="AN5" s="194" t="s">
        <v>85</v>
      </c>
      <c r="AO5" s="194"/>
      <c r="AP5" s="194"/>
      <c r="AQ5" s="194" t="s">
        <v>86</v>
      </c>
      <c r="AR5" s="194"/>
      <c r="AS5" s="194"/>
    </row>
    <row r="6" spans="1:51" ht="33.75" customHeight="1" thickBot="1" x14ac:dyDescent="0.3">
      <c r="A6" s="198"/>
      <c r="B6" s="200"/>
      <c r="C6" s="202"/>
      <c r="D6" s="133" t="s">
        <v>68</v>
      </c>
      <c r="E6" s="134" t="s">
        <v>69</v>
      </c>
      <c r="F6" s="135" t="s">
        <v>70</v>
      </c>
      <c r="G6" s="136" t="s">
        <v>68</v>
      </c>
      <c r="H6" s="134" t="s">
        <v>69</v>
      </c>
      <c r="I6" s="135" t="s">
        <v>70</v>
      </c>
      <c r="J6" s="136" t="s">
        <v>68</v>
      </c>
      <c r="K6" s="134" t="s">
        <v>69</v>
      </c>
      <c r="L6" s="135" t="s">
        <v>70</v>
      </c>
      <c r="M6" s="136" t="s">
        <v>68</v>
      </c>
      <c r="N6" s="134" t="s">
        <v>69</v>
      </c>
      <c r="O6" s="135" t="s">
        <v>70</v>
      </c>
      <c r="P6" s="136" t="s">
        <v>68</v>
      </c>
      <c r="Q6" s="134" t="s">
        <v>69</v>
      </c>
      <c r="R6" s="135" t="s">
        <v>70</v>
      </c>
      <c r="S6" s="136" t="s">
        <v>68</v>
      </c>
      <c r="T6" s="134" t="s">
        <v>69</v>
      </c>
      <c r="U6" s="135" t="s">
        <v>70</v>
      </c>
      <c r="V6" s="136" t="s">
        <v>68</v>
      </c>
      <c r="W6" s="134" t="s">
        <v>69</v>
      </c>
      <c r="X6" s="135" t="s">
        <v>70</v>
      </c>
      <c r="Y6" s="136" t="s">
        <v>68</v>
      </c>
      <c r="Z6" s="134" t="s">
        <v>69</v>
      </c>
      <c r="AA6" s="135" t="s">
        <v>70</v>
      </c>
      <c r="AB6" s="136" t="s">
        <v>68</v>
      </c>
      <c r="AC6" s="134" t="s">
        <v>69</v>
      </c>
      <c r="AD6" s="135" t="s">
        <v>70</v>
      </c>
      <c r="AE6" s="136" t="s">
        <v>68</v>
      </c>
      <c r="AF6" s="134" t="s">
        <v>69</v>
      </c>
      <c r="AG6" s="135" t="s">
        <v>70</v>
      </c>
      <c r="AH6" s="136" t="s">
        <v>68</v>
      </c>
      <c r="AI6" s="134" t="s">
        <v>69</v>
      </c>
      <c r="AJ6" s="135" t="s">
        <v>70</v>
      </c>
      <c r="AK6" s="136" t="s">
        <v>68</v>
      </c>
      <c r="AL6" s="134" t="s">
        <v>69</v>
      </c>
      <c r="AM6" s="135" t="s">
        <v>70</v>
      </c>
      <c r="AN6" s="136" t="s">
        <v>68</v>
      </c>
      <c r="AO6" s="134" t="s">
        <v>69</v>
      </c>
      <c r="AP6" s="135" t="s">
        <v>70</v>
      </c>
      <c r="AQ6" s="136" t="s">
        <v>68</v>
      </c>
      <c r="AR6" s="134" t="s">
        <v>69</v>
      </c>
      <c r="AS6" s="137" t="s">
        <v>70</v>
      </c>
      <c r="AT6" s="127" t="str">
        <f>"Summary by " &amp;Leyendas!F2</f>
        <v>Summary by parish</v>
      </c>
      <c r="AU6" s="130" t="s">
        <v>68</v>
      </c>
      <c r="AV6" s="131" t="s">
        <v>69</v>
      </c>
      <c r="AW6" s="132" t="s">
        <v>70</v>
      </c>
      <c r="AX6" s="119" t="s">
        <v>71</v>
      </c>
      <c r="AY6" s="118" t="s">
        <v>72</v>
      </c>
    </row>
    <row r="7" spans="1:51" x14ac:dyDescent="0.25">
      <c r="A7" s="85" t="str">
        <f>Leyendas!$C$2</f>
        <v>Jamaica</v>
      </c>
      <c r="B7" s="76">
        <v>2020</v>
      </c>
      <c r="C7" s="77">
        <v>1</v>
      </c>
      <c r="D7" s="73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105"/>
      <c r="AT7" s="107" t="str">
        <f t="shared" ref="AT7:AT20" ca="1" si="0">OFFSET($D$5, 0, (ROW(AT7) - ROW($AT$7)) * 3)</f>
        <v>Clarendon</v>
      </c>
      <c r="AU7" s="111">
        <f t="shared" ref="AU7:AU20" ca="1" si="1">OFFSET($D$5, 55, (ROW(AU7) - ROW($AT$7)) * 3)</f>
        <v>15</v>
      </c>
      <c r="AV7" s="111">
        <f t="shared" ref="AV7:AV20" ca="1" si="2">OFFSET($D$5, 55, (ROW(AV7) - ROW($AT$7)) * 3 + 1)</f>
        <v>12</v>
      </c>
      <c r="AW7" s="111">
        <f t="shared" ref="AW7:AW20" ca="1" si="3">OFFSET($D$5, 55, (ROW(AW7) - ROW($AT$7)) * 3 + 2)</f>
        <v>5</v>
      </c>
      <c r="AX7" s="111">
        <f ca="1">AU7 + AV7</f>
        <v>27</v>
      </c>
      <c r="AY7" s="112">
        <f ca="1">IF(AX7 = 0, "", AU7 / AX7)</f>
        <v>0.55555555555555558</v>
      </c>
    </row>
    <row r="8" spans="1:51" x14ac:dyDescent="0.25">
      <c r="A8" s="85" t="str">
        <f>Leyendas!$C$2</f>
        <v>Jamaica</v>
      </c>
      <c r="B8" s="3">
        <v>2020</v>
      </c>
      <c r="C8" s="75">
        <v>2</v>
      </c>
      <c r="D8" s="73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105"/>
      <c r="AT8" s="108" t="str">
        <f t="shared" ca="1" si="0"/>
        <v>Hanover</v>
      </c>
      <c r="AU8" s="138">
        <f t="shared" ca="1" si="1"/>
        <v>35</v>
      </c>
      <c r="AV8" s="138">
        <f t="shared" ca="1" si="2"/>
        <v>81</v>
      </c>
      <c r="AW8" s="138">
        <f t="shared" ca="1" si="3"/>
        <v>9</v>
      </c>
      <c r="AX8" s="138">
        <f t="shared" ref="AX8:AX20" ca="1" si="4">AU8 + AV8</f>
        <v>116</v>
      </c>
      <c r="AY8" s="113">
        <f t="shared" ref="AY8:AY20" ca="1" si="5">IF(AX8 = 0, "", AU8 / AX8)</f>
        <v>0.30172413793103448</v>
      </c>
    </row>
    <row r="9" spans="1:51" x14ac:dyDescent="0.25">
      <c r="A9" s="85" t="str">
        <f>Leyendas!$C$2</f>
        <v>Jamaica</v>
      </c>
      <c r="B9" s="3">
        <v>2020</v>
      </c>
      <c r="C9" s="75">
        <v>3</v>
      </c>
      <c r="D9" s="73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105"/>
      <c r="AT9" s="108" t="str">
        <f t="shared" ca="1" si="0"/>
        <v>Kingston</v>
      </c>
      <c r="AU9" s="138">
        <f t="shared" ca="1" si="1"/>
        <v>20</v>
      </c>
      <c r="AV9" s="138">
        <f t="shared" ca="1" si="2"/>
        <v>31</v>
      </c>
      <c r="AW9" s="138">
        <f t="shared" ca="1" si="3"/>
        <v>5</v>
      </c>
      <c r="AX9" s="138">
        <f t="shared" ca="1" si="4"/>
        <v>51</v>
      </c>
      <c r="AY9" s="113">
        <f t="shared" ca="1" si="5"/>
        <v>0.39215686274509803</v>
      </c>
    </row>
    <row r="10" spans="1:51" x14ac:dyDescent="0.25">
      <c r="A10" s="85" t="str">
        <f>Leyendas!$C$2</f>
        <v>Jamaica</v>
      </c>
      <c r="B10" s="3">
        <v>2020</v>
      </c>
      <c r="C10" s="75">
        <v>4</v>
      </c>
      <c r="D10" s="73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105"/>
      <c r="AT10" s="108" t="str">
        <f t="shared" ca="1" si="0"/>
        <v>Manchester</v>
      </c>
      <c r="AU10" s="138">
        <f t="shared" ca="1" si="1"/>
        <v>79</v>
      </c>
      <c r="AV10" s="138">
        <f t="shared" ca="1" si="2"/>
        <v>25</v>
      </c>
      <c r="AW10" s="138">
        <f t="shared" ca="1" si="3"/>
        <v>4</v>
      </c>
      <c r="AX10" s="138">
        <f t="shared" ca="1" si="4"/>
        <v>104</v>
      </c>
      <c r="AY10" s="113">
        <f t="shared" ca="1" si="5"/>
        <v>0.75961538461538458</v>
      </c>
    </row>
    <row r="11" spans="1:51" x14ac:dyDescent="0.25">
      <c r="A11" s="85" t="str">
        <f>Leyendas!$C$2</f>
        <v>Jamaica</v>
      </c>
      <c r="B11" s="3">
        <v>2020</v>
      </c>
      <c r="C11" s="75">
        <v>5</v>
      </c>
      <c r="D11" s="73"/>
      <c r="E11" s="81"/>
      <c r="F11" s="81"/>
      <c r="G11" s="81"/>
      <c r="H11" s="81"/>
      <c r="I11" s="81"/>
      <c r="J11" s="81"/>
      <c r="K11" s="81">
        <v>1</v>
      </c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105"/>
      <c r="AT11" s="108" t="str">
        <f t="shared" ca="1" si="0"/>
        <v>Portland</v>
      </c>
      <c r="AU11" s="138">
        <f t="shared" ca="1" si="1"/>
        <v>0</v>
      </c>
      <c r="AV11" s="138">
        <f t="shared" ca="1" si="2"/>
        <v>0</v>
      </c>
      <c r="AW11" s="138">
        <f t="shared" ca="1" si="3"/>
        <v>0</v>
      </c>
      <c r="AX11" s="138">
        <f t="shared" ca="1" si="4"/>
        <v>0</v>
      </c>
      <c r="AY11" s="113" t="str">
        <f t="shared" ca="1" si="5"/>
        <v/>
      </c>
    </row>
    <row r="12" spans="1:51" x14ac:dyDescent="0.25">
      <c r="A12" s="85" t="str">
        <f>Leyendas!$C$2</f>
        <v>Jamaica</v>
      </c>
      <c r="B12" s="3">
        <v>2020</v>
      </c>
      <c r="C12" s="75">
        <v>6</v>
      </c>
      <c r="D12" s="73">
        <v>10</v>
      </c>
      <c r="E12" s="81">
        <v>2</v>
      </c>
      <c r="F12" s="81">
        <v>2</v>
      </c>
      <c r="G12" s="81">
        <v>25</v>
      </c>
      <c r="H12" s="81">
        <v>56</v>
      </c>
      <c r="I12" s="81">
        <v>3</v>
      </c>
      <c r="J12" s="81">
        <v>8</v>
      </c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>
        <v>3</v>
      </c>
      <c r="AO12" s="81">
        <v>1</v>
      </c>
      <c r="AP12" s="81">
        <v>2</v>
      </c>
      <c r="AQ12" s="81"/>
      <c r="AR12" s="81"/>
      <c r="AS12" s="105"/>
      <c r="AT12" s="108" t="str">
        <f t="shared" ca="1" si="0"/>
        <v>Saint Andrew</v>
      </c>
      <c r="AU12" s="138">
        <f t="shared" ca="1" si="1"/>
        <v>0</v>
      </c>
      <c r="AV12" s="138">
        <f t="shared" ca="1" si="2"/>
        <v>0</v>
      </c>
      <c r="AW12" s="138">
        <f t="shared" ca="1" si="3"/>
        <v>0</v>
      </c>
      <c r="AX12" s="138">
        <f t="shared" ca="1" si="4"/>
        <v>0</v>
      </c>
      <c r="AY12" s="113" t="str">
        <f t="shared" ca="1" si="5"/>
        <v/>
      </c>
    </row>
    <row r="13" spans="1:51" x14ac:dyDescent="0.25">
      <c r="A13" s="85" t="str">
        <f>Leyendas!$C$2</f>
        <v>Jamaica</v>
      </c>
      <c r="B13" s="3">
        <v>2020</v>
      </c>
      <c r="C13" s="75">
        <v>7</v>
      </c>
      <c r="D13" s="73">
        <v>5</v>
      </c>
      <c r="E13" s="81">
        <v>10</v>
      </c>
      <c r="F13" s="81">
        <v>3</v>
      </c>
      <c r="G13" s="81">
        <v>10</v>
      </c>
      <c r="H13" s="81">
        <v>25</v>
      </c>
      <c r="I13" s="81">
        <v>6</v>
      </c>
      <c r="J13" s="81">
        <v>7</v>
      </c>
      <c r="K13" s="81"/>
      <c r="L13" s="81"/>
      <c r="M13" s="81">
        <v>9</v>
      </c>
      <c r="N13" s="81">
        <v>25</v>
      </c>
      <c r="O13" s="81">
        <v>4</v>
      </c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>
        <v>30</v>
      </c>
      <c r="AR13" s="81">
        <v>66</v>
      </c>
      <c r="AS13" s="105">
        <v>4</v>
      </c>
      <c r="AT13" s="108" t="str">
        <f t="shared" ca="1" si="0"/>
        <v>Saint Ann</v>
      </c>
      <c r="AU13" s="138">
        <f t="shared" ca="1" si="1"/>
        <v>0</v>
      </c>
      <c r="AV13" s="138">
        <f t="shared" ca="1" si="2"/>
        <v>0</v>
      </c>
      <c r="AW13" s="138">
        <f t="shared" ca="1" si="3"/>
        <v>0</v>
      </c>
      <c r="AX13" s="138">
        <f t="shared" ca="1" si="4"/>
        <v>0</v>
      </c>
      <c r="AY13" s="113" t="str">
        <f t="shared" ca="1" si="5"/>
        <v/>
      </c>
    </row>
    <row r="14" spans="1:51" x14ac:dyDescent="0.25">
      <c r="A14" s="85" t="str">
        <f>Leyendas!$C$2</f>
        <v>Jamaica</v>
      </c>
      <c r="B14" s="3">
        <v>2020</v>
      </c>
      <c r="C14" s="75">
        <v>8</v>
      </c>
      <c r="D14" s="73"/>
      <c r="E14" s="81"/>
      <c r="F14" s="81"/>
      <c r="G14" s="81"/>
      <c r="H14" s="81"/>
      <c r="I14" s="81"/>
      <c r="J14" s="81"/>
      <c r="K14" s="81"/>
      <c r="L14" s="81"/>
      <c r="M14" s="81">
        <v>50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105"/>
      <c r="AT14" s="108" t="str">
        <f t="shared" ca="1" si="0"/>
        <v>Saint Catherine</v>
      </c>
      <c r="AU14" s="138">
        <f t="shared" ca="1" si="1"/>
        <v>0</v>
      </c>
      <c r="AV14" s="138">
        <f t="shared" ca="1" si="2"/>
        <v>0</v>
      </c>
      <c r="AW14" s="138">
        <f t="shared" ca="1" si="3"/>
        <v>0</v>
      </c>
      <c r="AX14" s="138">
        <f t="shared" ca="1" si="4"/>
        <v>0</v>
      </c>
      <c r="AY14" s="113" t="str">
        <f t="shared" ca="1" si="5"/>
        <v/>
      </c>
    </row>
    <row r="15" spans="1:51" x14ac:dyDescent="0.25">
      <c r="A15" s="85" t="str">
        <f>Leyendas!$C$2</f>
        <v>Jamaica</v>
      </c>
      <c r="B15" s="3">
        <v>2020</v>
      </c>
      <c r="C15" s="75">
        <v>9</v>
      </c>
      <c r="D15" s="73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105"/>
      <c r="AT15" s="108" t="str">
        <f t="shared" ca="1" si="0"/>
        <v>Saint Elizabeth</v>
      </c>
      <c r="AU15" s="138">
        <f t="shared" ca="1" si="1"/>
        <v>0</v>
      </c>
      <c r="AV15" s="138">
        <f t="shared" ca="1" si="2"/>
        <v>0</v>
      </c>
      <c r="AW15" s="138">
        <f t="shared" ca="1" si="3"/>
        <v>0</v>
      </c>
      <c r="AX15" s="138">
        <f t="shared" ca="1" si="4"/>
        <v>0</v>
      </c>
      <c r="AY15" s="113" t="str">
        <f t="shared" ca="1" si="5"/>
        <v/>
      </c>
    </row>
    <row r="16" spans="1:51" x14ac:dyDescent="0.25">
      <c r="A16" s="85" t="str">
        <f>Leyendas!$C$2</f>
        <v>Jamaica</v>
      </c>
      <c r="B16" s="3">
        <v>2020</v>
      </c>
      <c r="C16" s="75">
        <v>10</v>
      </c>
      <c r="D16" s="73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105"/>
      <c r="AT16" s="108" t="str">
        <f t="shared" ca="1" si="0"/>
        <v>Saint James</v>
      </c>
      <c r="AU16" s="138">
        <f t="shared" ca="1" si="1"/>
        <v>0</v>
      </c>
      <c r="AV16" s="138">
        <f t="shared" ca="1" si="2"/>
        <v>0</v>
      </c>
      <c r="AW16" s="138">
        <f t="shared" ca="1" si="3"/>
        <v>0</v>
      </c>
      <c r="AX16" s="138">
        <f t="shared" ca="1" si="4"/>
        <v>0</v>
      </c>
      <c r="AY16" s="113" t="str">
        <f t="shared" ca="1" si="5"/>
        <v/>
      </c>
    </row>
    <row r="17" spans="1:52" x14ac:dyDescent="0.25">
      <c r="A17" s="85" t="str">
        <f>Leyendas!$C$2</f>
        <v>Jamaica</v>
      </c>
      <c r="B17" s="3">
        <v>2020</v>
      </c>
      <c r="C17" s="75">
        <v>11</v>
      </c>
      <c r="D17" s="73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105"/>
      <c r="AT17" s="108" t="str">
        <f t="shared" ca="1" si="0"/>
        <v>Saint Mary</v>
      </c>
      <c r="AU17" s="138">
        <f t="shared" ca="1" si="1"/>
        <v>0</v>
      </c>
      <c r="AV17" s="138">
        <f t="shared" ca="1" si="2"/>
        <v>0</v>
      </c>
      <c r="AW17" s="138">
        <f t="shared" ca="1" si="3"/>
        <v>0</v>
      </c>
      <c r="AX17" s="138">
        <f t="shared" ca="1" si="4"/>
        <v>0</v>
      </c>
      <c r="AY17" s="113" t="str">
        <f t="shared" ca="1" si="5"/>
        <v/>
      </c>
    </row>
    <row r="18" spans="1:52" x14ac:dyDescent="0.25">
      <c r="A18" s="85" t="str">
        <f>Leyendas!$C$2</f>
        <v>Jamaica</v>
      </c>
      <c r="B18" s="3">
        <v>2020</v>
      </c>
      <c r="C18" s="75">
        <v>12</v>
      </c>
      <c r="D18" s="73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105"/>
      <c r="AT18" s="108" t="str">
        <f t="shared" ca="1" si="0"/>
        <v>Saint Thomas</v>
      </c>
      <c r="AU18" s="138">
        <f t="shared" ca="1" si="1"/>
        <v>0</v>
      </c>
      <c r="AV18" s="138">
        <f t="shared" ca="1" si="2"/>
        <v>0</v>
      </c>
      <c r="AW18" s="138">
        <f t="shared" ca="1" si="3"/>
        <v>0</v>
      </c>
      <c r="AX18" s="138">
        <f t="shared" ca="1" si="4"/>
        <v>0</v>
      </c>
      <c r="AY18" s="113" t="str">
        <f t="shared" ca="1" si="5"/>
        <v/>
      </c>
    </row>
    <row r="19" spans="1:52" x14ac:dyDescent="0.25">
      <c r="A19" s="85" t="str">
        <f>Leyendas!$C$2</f>
        <v>Jamaica</v>
      </c>
      <c r="B19" s="3">
        <v>2020</v>
      </c>
      <c r="C19" s="75">
        <v>13</v>
      </c>
      <c r="D19" s="73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105"/>
      <c r="AT19" s="108" t="str">
        <f t="shared" ca="1" si="0"/>
        <v>Trelawny</v>
      </c>
      <c r="AU19" s="138">
        <f t="shared" ca="1" si="1"/>
        <v>3</v>
      </c>
      <c r="AV19" s="138">
        <f t="shared" ca="1" si="2"/>
        <v>1</v>
      </c>
      <c r="AW19" s="138">
        <f t="shared" ca="1" si="3"/>
        <v>2</v>
      </c>
      <c r="AX19" s="138">
        <f t="shared" ca="1" si="4"/>
        <v>4</v>
      </c>
      <c r="AY19" s="113">
        <f t="shared" ca="1" si="5"/>
        <v>0.75</v>
      </c>
    </row>
    <row r="20" spans="1:52" ht="15.75" thickBot="1" x14ac:dyDescent="0.3">
      <c r="A20" s="85" t="str">
        <f>Leyendas!$C$2</f>
        <v>Jamaica</v>
      </c>
      <c r="B20" s="3">
        <v>2020</v>
      </c>
      <c r="C20" s="75">
        <v>14</v>
      </c>
      <c r="D20" s="73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105"/>
      <c r="AT20" s="109" t="str">
        <f t="shared" ca="1" si="0"/>
        <v>Westmoreland</v>
      </c>
      <c r="AU20" s="120">
        <f t="shared" ca="1" si="1"/>
        <v>30</v>
      </c>
      <c r="AV20" s="120">
        <f t="shared" ca="1" si="2"/>
        <v>66</v>
      </c>
      <c r="AW20" s="120">
        <f t="shared" ca="1" si="3"/>
        <v>4</v>
      </c>
      <c r="AX20" s="120">
        <f t="shared" ca="1" si="4"/>
        <v>96</v>
      </c>
      <c r="AY20" s="121">
        <f t="shared" ca="1" si="5"/>
        <v>0.3125</v>
      </c>
    </row>
    <row r="21" spans="1:52" x14ac:dyDescent="0.25">
      <c r="A21" s="85" t="str">
        <f>Leyendas!$C$2</f>
        <v>Jamaica</v>
      </c>
      <c r="B21" s="3">
        <v>2020</v>
      </c>
      <c r="C21" s="75">
        <v>15</v>
      </c>
      <c r="D21" s="73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18"/>
      <c r="AU21" s="18"/>
      <c r="AV21" s="18"/>
      <c r="AW21" s="18"/>
      <c r="AX21" s="18"/>
      <c r="AY21" s="18"/>
      <c r="AZ21" s="18"/>
    </row>
    <row r="22" spans="1:52" x14ac:dyDescent="0.25">
      <c r="A22" s="85" t="str">
        <f>Leyendas!$C$2</f>
        <v>Jamaica</v>
      </c>
      <c r="B22" s="3">
        <v>2020</v>
      </c>
      <c r="C22" s="75">
        <v>16</v>
      </c>
      <c r="D22" s="73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18"/>
      <c r="AU22" s="18"/>
      <c r="AV22" s="18"/>
      <c r="AW22" s="18"/>
      <c r="AX22" s="18"/>
      <c r="AY22" s="18"/>
      <c r="AZ22" s="18"/>
    </row>
    <row r="23" spans="1:52" x14ac:dyDescent="0.25">
      <c r="A23" s="85" t="str">
        <f>Leyendas!$C$2</f>
        <v>Jamaica</v>
      </c>
      <c r="B23" s="3">
        <v>2020</v>
      </c>
      <c r="C23" s="75">
        <v>17</v>
      </c>
      <c r="D23" s="73"/>
      <c r="E23" s="81"/>
      <c r="F23" s="81"/>
      <c r="G23" s="81"/>
      <c r="H23" s="81"/>
      <c r="I23" s="81"/>
      <c r="J23" s="81">
        <v>5</v>
      </c>
      <c r="K23" s="81">
        <v>30</v>
      </c>
      <c r="L23" s="81">
        <v>5</v>
      </c>
      <c r="M23" s="81">
        <v>20</v>
      </c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18"/>
      <c r="AU23" s="18"/>
      <c r="AV23" s="18"/>
      <c r="AW23" s="18"/>
      <c r="AX23" s="18"/>
      <c r="AY23" s="18"/>
      <c r="AZ23" s="18"/>
    </row>
    <row r="24" spans="1:52" x14ac:dyDescent="0.25">
      <c r="A24" s="85" t="str">
        <f>Leyendas!$C$2</f>
        <v>Jamaica</v>
      </c>
      <c r="B24" s="3">
        <v>2020</v>
      </c>
      <c r="C24" s="75">
        <v>18</v>
      </c>
      <c r="D24" s="73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18"/>
      <c r="AU24" s="18"/>
      <c r="AV24" s="18"/>
      <c r="AW24" s="18"/>
      <c r="AX24" s="18"/>
      <c r="AY24" s="18"/>
      <c r="AZ24" s="18"/>
    </row>
    <row r="25" spans="1:52" s="17" customFormat="1" x14ac:dyDescent="0.25">
      <c r="A25" s="85" t="str">
        <f>Leyendas!$C$2</f>
        <v>Jamaica</v>
      </c>
      <c r="B25" s="3">
        <v>2020</v>
      </c>
      <c r="C25" s="75">
        <v>19</v>
      </c>
      <c r="D25" s="73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18"/>
      <c r="AU25" s="18"/>
      <c r="AV25" s="18"/>
      <c r="AW25" s="18"/>
      <c r="AX25" s="18"/>
      <c r="AY25" s="18"/>
      <c r="AZ25" s="18"/>
    </row>
    <row r="26" spans="1:52" s="17" customFormat="1" x14ac:dyDescent="0.25">
      <c r="A26" s="85" t="str">
        <f>Leyendas!$C$2</f>
        <v>Jamaica</v>
      </c>
      <c r="B26" s="3">
        <v>2020</v>
      </c>
      <c r="C26" s="75">
        <v>20</v>
      </c>
      <c r="D26" s="73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18"/>
      <c r="AU26" s="18"/>
      <c r="AV26" s="18"/>
      <c r="AW26" s="18"/>
      <c r="AX26" s="18"/>
      <c r="AY26" s="18"/>
      <c r="AZ26" s="18"/>
    </row>
    <row r="27" spans="1:52" s="17" customFormat="1" x14ac:dyDescent="0.25">
      <c r="A27" s="85" t="str">
        <f>Leyendas!$C$2</f>
        <v>Jamaica</v>
      </c>
      <c r="B27" s="3">
        <v>2020</v>
      </c>
      <c r="C27" s="75">
        <v>21</v>
      </c>
      <c r="D27" s="73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18"/>
      <c r="AU27" s="18"/>
      <c r="AV27" s="18"/>
      <c r="AW27" s="18"/>
      <c r="AX27" s="18"/>
      <c r="AY27" s="18"/>
      <c r="AZ27" s="18"/>
    </row>
    <row r="28" spans="1:52" s="17" customFormat="1" x14ac:dyDescent="0.25">
      <c r="A28" s="85" t="str">
        <f>Leyendas!$C$2</f>
        <v>Jamaica</v>
      </c>
      <c r="B28" s="3">
        <v>2020</v>
      </c>
      <c r="C28" s="75">
        <v>22</v>
      </c>
      <c r="D28" s="73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</row>
    <row r="29" spans="1:52" s="17" customFormat="1" x14ac:dyDescent="0.25">
      <c r="A29" s="85" t="str">
        <f>Leyendas!$C$2</f>
        <v>Jamaica</v>
      </c>
      <c r="B29" s="3">
        <v>2020</v>
      </c>
      <c r="C29" s="75">
        <v>23</v>
      </c>
      <c r="D29" s="73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</row>
    <row r="30" spans="1:52" x14ac:dyDescent="0.25">
      <c r="A30" s="85" t="str">
        <f>Leyendas!$C$2</f>
        <v>Jamaica</v>
      </c>
      <c r="B30" s="3">
        <v>2020</v>
      </c>
      <c r="C30" s="75">
        <v>24</v>
      </c>
      <c r="D30" s="73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</row>
    <row r="31" spans="1:52" x14ac:dyDescent="0.25">
      <c r="A31" s="85" t="str">
        <f>Leyendas!$C$2</f>
        <v>Jamaica</v>
      </c>
      <c r="B31" s="3">
        <v>2020</v>
      </c>
      <c r="C31" s="75">
        <v>25</v>
      </c>
      <c r="D31" s="73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</row>
    <row r="32" spans="1:52" x14ac:dyDescent="0.25">
      <c r="A32" s="85" t="str">
        <f>Leyendas!$C$2</f>
        <v>Jamaica</v>
      </c>
      <c r="B32" s="3">
        <v>2020</v>
      </c>
      <c r="C32" s="75">
        <v>26</v>
      </c>
      <c r="D32" s="73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</row>
    <row r="33" spans="1:45" x14ac:dyDescent="0.25">
      <c r="A33" s="85" t="str">
        <f>Leyendas!$C$2</f>
        <v>Jamaica</v>
      </c>
      <c r="B33" s="3">
        <v>2020</v>
      </c>
      <c r="C33" s="75">
        <v>27</v>
      </c>
      <c r="D33" s="73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</row>
    <row r="34" spans="1:45" x14ac:dyDescent="0.25">
      <c r="A34" s="85" t="str">
        <f>Leyendas!$C$2</f>
        <v>Jamaica</v>
      </c>
      <c r="B34" s="3">
        <v>2020</v>
      </c>
      <c r="C34" s="75">
        <v>28</v>
      </c>
      <c r="D34" s="73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</row>
    <row r="35" spans="1:45" x14ac:dyDescent="0.25">
      <c r="A35" s="85" t="str">
        <f>Leyendas!$C$2</f>
        <v>Jamaica</v>
      </c>
      <c r="B35" s="3">
        <v>2020</v>
      </c>
      <c r="C35" s="75">
        <v>29</v>
      </c>
      <c r="D35" s="73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</row>
    <row r="36" spans="1:45" x14ac:dyDescent="0.25">
      <c r="A36" s="85" t="str">
        <f>Leyendas!$C$2</f>
        <v>Jamaica</v>
      </c>
      <c r="B36" s="3">
        <v>2020</v>
      </c>
      <c r="C36" s="75">
        <v>30</v>
      </c>
      <c r="D36" s="73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</row>
    <row r="37" spans="1:45" x14ac:dyDescent="0.25">
      <c r="A37" s="85" t="str">
        <f>Leyendas!$C$2</f>
        <v>Jamaica</v>
      </c>
      <c r="B37" s="3">
        <v>2020</v>
      </c>
      <c r="C37" s="75">
        <v>31</v>
      </c>
      <c r="D37" s="73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</row>
    <row r="38" spans="1:45" x14ac:dyDescent="0.25">
      <c r="A38" s="85" t="str">
        <f>Leyendas!$C$2</f>
        <v>Jamaica</v>
      </c>
      <c r="B38" s="3">
        <v>2020</v>
      </c>
      <c r="C38" s="75">
        <v>32</v>
      </c>
      <c r="D38" s="73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</row>
    <row r="39" spans="1:45" x14ac:dyDescent="0.25">
      <c r="A39" s="85" t="str">
        <f>Leyendas!$C$2</f>
        <v>Jamaica</v>
      </c>
      <c r="B39" s="3">
        <v>2020</v>
      </c>
      <c r="C39" s="75">
        <v>33</v>
      </c>
      <c r="D39" s="73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</row>
    <row r="40" spans="1:45" x14ac:dyDescent="0.25">
      <c r="A40" s="85" t="str">
        <f>Leyendas!$C$2</f>
        <v>Jamaica</v>
      </c>
      <c r="B40" s="3">
        <v>2020</v>
      </c>
      <c r="C40" s="75">
        <v>34</v>
      </c>
      <c r="D40" s="73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</row>
    <row r="41" spans="1:45" x14ac:dyDescent="0.25">
      <c r="A41" s="85" t="str">
        <f>Leyendas!$C$2</f>
        <v>Jamaica</v>
      </c>
      <c r="B41" s="3">
        <v>2020</v>
      </c>
      <c r="C41" s="75">
        <v>35</v>
      </c>
      <c r="D41" s="73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</row>
    <row r="42" spans="1:45" x14ac:dyDescent="0.25">
      <c r="A42" s="85" t="str">
        <f>Leyendas!$C$2</f>
        <v>Jamaica</v>
      </c>
      <c r="B42" s="3">
        <v>2020</v>
      </c>
      <c r="C42" s="75">
        <v>36</v>
      </c>
      <c r="D42" s="73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</row>
    <row r="43" spans="1:45" x14ac:dyDescent="0.25">
      <c r="A43" s="85" t="str">
        <f>Leyendas!$C$2</f>
        <v>Jamaica</v>
      </c>
      <c r="B43" s="3">
        <v>2020</v>
      </c>
      <c r="C43" s="75">
        <v>37</v>
      </c>
      <c r="D43" s="73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</row>
    <row r="44" spans="1:45" x14ac:dyDescent="0.25">
      <c r="A44" s="85" t="str">
        <f>Leyendas!$C$2</f>
        <v>Jamaica</v>
      </c>
      <c r="B44" s="3">
        <v>2020</v>
      </c>
      <c r="C44" s="75">
        <v>38</v>
      </c>
      <c r="D44" s="73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</row>
    <row r="45" spans="1:45" x14ac:dyDescent="0.25">
      <c r="A45" s="85" t="str">
        <f>Leyendas!$C$2</f>
        <v>Jamaica</v>
      </c>
      <c r="B45" s="3">
        <v>2020</v>
      </c>
      <c r="C45" s="75">
        <v>39</v>
      </c>
      <c r="D45" s="73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</row>
    <row r="46" spans="1:45" x14ac:dyDescent="0.25">
      <c r="A46" s="85" t="str">
        <f>Leyendas!$C$2</f>
        <v>Jamaica</v>
      </c>
      <c r="B46" s="3">
        <v>2020</v>
      </c>
      <c r="C46" s="75">
        <v>40</v>
      </c>
      <c r="D46" s="73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</row>
    <row r="47" spans="1:45" x14ac:dyDescent="0.25">
      <c r="A47" s="85" t="str">
        <f>Leyendas!$C$2</f>
        <v>Jamaica</v>
      </c>
      <c r="B47" s="3">
        <v>2020</v>
      </c>
      <c r="C47" s="75">
        <v>41</v>
      </c>
      <c r="D47" s="73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</row>
    <row r="48" spans="1:45" x14ac:dyDescent="0.25">
      <c r="A48" s="85" t="str">
        <f>Leyendas!$C$2</f>
        <v>Jamaica</v>
      </c>
      <c r="B48" s="3">
        <v>2020</v>
      </c>
      <c r="C48" s="75">
        <v>42</v>
      </c>
      <c r="D48" s="73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</row>
    <row r="49" spans="1:45" x14ac:dyDescent="0.25">
      <c r="A49" s="85" t="str">
        <f>Leyendas!$C$2</f>
        <v>Jamaica</v>
      </c>
      <c r="B49" s="3">
        <v>2020</v>
      </c>
      <c r="C49" s="75">
        <v>43</v>
      </c>
      <c r="D49" s="73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</row>
    <row r="50" spans="1:45" x14ac:dyDescent="0.25">
      <c r="A50" s="85" t="str">
        <f>Leyendas!$C$2</f>
        <v>Jamaica</v>
      </c>
      <c r="B50" s="3">
        <v>2020</v>
      </c>
      <c r="C50" s="75">
        <v>44</v>
      </c>
      <c r="D50" s="73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</row>
    <row r="51" spans="1:45" x14ac:dyDescent="0.25">
      <c r="A51" s="85" t="str">
        <f>Leyendas!$C$2</f>
        <v>Jamaica</v>
      </c>
      <c r="B51" s="3">
        <v>2020</v>
      </c>
      <c r="C51" s="75">
        <v>45</v>
      </c>
      <c r="D51" s="73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</row>
    <row r="52" spans="1:45" x14ac:dyDescent="0.25">
      <c r="A52" s="85" t="str">
        <f>Leyendas!$C$2</f>
        <v>Jamaica</v>
      </c>
      <c r="B52" s="3">
        <v>2020</v>
      </c>
      <c r="C52" s="75">
        <v>46</v>
      </c>
      <c r="D52" s="73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Q52" s="81"/>
      <c r="AR52" s="81"/>
      <c r="AS52" s="81"/>
    </row>
    <row r="53" spans="1:45" x14ac:dyDescent="0.25">
      <c r="A53" s="85" t="str">
        <f>Leyendas!$C$2</f>
        <v>Jamaica</v>
      </c>
      <c r="B53" s="3">
        <v>2020</v>
      </c>
      <c r="C53" s="75">
        <v>47</v>
      </c>
      <c r="D53" s="73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Q53" s="81"/>
      <c r="AR53" s="81"/>
      <c r="AS53" s="81"/>
    </row>
    <row r="54" spans="1:45" x14ac:dyDescent="0.25">
      <c r="A54" s="85" t="str">
        <f>Leyendas!$C$2</f>
        <v>Jamaica</v>
      </c>
      <c r="B54" s="3">
        <v>2020</v>
      </c>
      <c r="C54" s="75">
        <v>48</v>
      </c>
      <c r="D54" s="73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</row>
    <row r="55" spans="1:45" x14ac:dyDescent="0.25">
      <c r="A55" s="85" t="str">
        <f>Leyendas!$C$2</f>
        <v>Jamaica</v>
      </c>
      <c r="B55" s="3">
        <v>2020</v>
      </c>
      <c r="C55" s="75">
        <v>49</v>
      </c>
      <c r="D55" s="73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</row>
    <row r="56" spans="1:45" x14ac:dyDescent="0.25">
      <c r="A56" s="85" t="str">
        <f>Leyendas!$C$2</f>
        <v>Jamaica</v>
      </c>
      <c r="B56" s="3">
        <v>2020</v>
      </c>
      <c r="C56" s="75">
        <v>50</v>
      </c>
      <c r="D56" s="73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</row>
    <row r="57" spans="1:45" x14ac:dyDescent="0.25">
      <c r="A57" s="85" t="str">
        <f>Leyendas!$C$2</f>
        <v>Jamaica</v>
      </c>
      <c r="B57" s="3">
        <v>2020</v>
      </c>
      <c r="C57" s="75">
        <v>51</v>
      </c>
      <c r="D57" s="73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</row>
    <row r="58" spans="1:45" x14ac:dyDescent="0.25">
      <c r="A58" s="85" t="str">
        <f>Leyendas!$C$2</f>
        <v>Jamaica</v>
      </c>
      <c r="B58" s="3">
        <v>2020</v>
      </c>
      <c r="C58" s="75">
        <v>52</v>
      </c>
      <c r="D58" s="73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</row>
    <row r="59" spans="1:45" x14ac:dyDescent="0.25">
      <c r="A59" s="85" t="str">
        <f>Leyendas!$C$2</f>
        <v>Jamaica</v>
      </c>
      <c r="B59" s="3">
        <v>2020</v>
      </c>
      <c r="C59" s="75">
        <v>53</v>
      </c>
      <c r="D59" s="73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</row>
    <row r="60" spans="1:45" x14ac:dyDescent="0.25">
      <c r="A60" s="18"/>
      <c r="B60" s="18"/>
      <c r="C60" s="78" t="s">
        <v>1</v>
      </c>
      <c r="D60" s="83">
        <f>SUM(D7:D59)</f>
        <v>15</v>
      </c>
      <c r="E60" s="84">
        <f t="shared" ref="E60:AS60" si="6">SUM(E7:E59)</f>
        <v>12</v>
      </c>
      <c r="F60" s="110">
        <f t="shared" si="6"/>
        <v>5</v>
      </c>
      <c r="G60" s="83">
        <f t="shared" si="6"/>
        <v>35</v>
      </c>
      <c r="H60" s="84">
        <f t="shared" si="6"/>
        <v>81</v>
      </c>
      <c r="I60" s="110">
        <f t="shared" si="6"/>
        <v>9</v>
      </c>
      <c r="J60" s="83">
        <f t="shared" si="6"/>
        <v>20</v>
      </c>
      <c r="K60" s="84">
        <f t="shared" si="6"/>
        <v>31</v>
      </c>
      <c r="L60" s="110">
        <f t="shared" si="6"/>
        <v>5</v>
      </c>
      <c r="M60" s="83">
        <f t="shared" si="6"/>
        <v>79</v>
      </c>
      <c r="N60" s="84">
        <f t="shared" si="6"/>
        <v>25</v>
      </c>
      <c r="O60" s="110">
        <f t="shared" si="6"/>
        <v>4</v>
      </c>
      <c r="P60" s="83">
        <f t="shared" si="6"/>
        <v>0</v>
      </c>
      <c r="Q60" s="83">
        <f t="shared" si="6"/>
        <v>0</v>
      </c>
      <c r="R60" s="83">
        <f t="shared" si="6"/>
        <v>0</v>
      </c>
      <c r="S60" s="83">
        <f t="shared" si="6"/>
        <v>0</v>
      </c>
      <c r="T60" s="83">
        <f t="shared" si="6"/>
        <v>0</v>
      </c>
      <c r="U60" s="83">
        <f t="shared" si="6"/>
        <v>0</v>
      </c>
      <c r="V60" s="83">
        <f t="shared" si="6"/>
        <v>0</v>
      </c>
      <c r="W60" s="83">
        <f t="shared" si="6"/>
        <v>0</v>
      </c>
      <c r="X60" s="83">
        <f t="shared" si="6"/>
        <v>0</v>
      </c>
      <c r="Y60" s="83">
        <f t="shared" si="6"/>
        <v>0</v>
      </c>
      <c r="Z60" s="83">
        <f t="shared" si="6"/>
        <v>0</v>
      </c>
      <c r="AA60" s="83">
        <f t="shared" si="6"/>
        <v>0</v>
      </c>
      <c r="AB60" s="83">
        <f t="shared" si="6"/>
        <v>0</v>
      </c>
      <c r="AC60" s="83">
        <f t="shared" si="6"/>
        <v>0</v>
      </c>
      <c r="AD60" s="83">
        <f t="shared" si="6"/>
        <v>0</v>
      </c>
      <c r="AE60" s="83">
        <f t="shared" si="6"/>
        <v>0</v>
      </c>
      <c r="AF60" s="83">
        <f t="shared" si="6"/>
        <v>0</v>
      </c>
      <c r="AG60" s="83">
        <f t="shared" si="6"/>
        <v>0</v>
      </c>
      <c r="AH60" s="83">
        <f t="shared" si="6"/>
        <v>0</v>
      </c>
      <c r="AI60" s="83">
        <f t="shared" si="6"/>
        <v>0</v>
      </c>
      <c r="AJ60" s="83">
        <f t="shared" si="6"/>
        <v>0</v>
      </c>
      <c r="AK60" s="83">
        <f t="shared" si="6"/>
        <v>0</v>
      </c>
      <c r="AL60" s="83">
        <f t="shared" si="6"/>
        <v>0</v>
      </c>
      <c r="AM60" s="83">
        <f t="shared" si="6"/>
        <v>0</v>
      </c>
      <c r="AN60" s="83">
        <f t="shared" si="6"/>
        <v>3</v>
      </c>
      <c r="AO60" s="83">
        <f t="shared" si="6"/>
        <v>1</v>
      </c>
      <c r="AP60" s="83">
        <f t="shared" si="6"/>
        <v>2</v>
      </c>
      <c r="AQ60" s="83">
        <f t="shared" si="6"/>
        <v>30</v>
      </c>
      <c r="AR60" s="83">
        <f t="shared" si="6"/>
        <v>66</v>
      </c>
      <c r="AS60" s="83">
        <f t="shared" si="6"/>
        <v>4</v>
      </c>
    </row>
    <row r="61" spans="1:45" x14ac:dyDescent="0.25">
      <c r="C61" s="18"/>
      <c r="E61" s="18"/>
    </row>
    <row r="62" spans="1:45" x14ac:dyDescent="0.25">
      <c r="C62" s="18"/>
      <c r="E62" s="18"/>
    </row>
    <row r="63" spans="1:45" x14ac:dyDescent="0.25">
      <c r="C63" s="18"/>
      <c r="E63" s="18"/>
    </row>
    <row r="64" spans="1:45" x14ac:dyDescent="0.25">
      <c r="C64" s="18"/>
      <c r="E64" s="18"/>
    </row>
  </sheetData>
  <protectedRanges>
    <protectedRange sqref="E8:G8" name="Rango1_5_1_1"/>
  </protectedRanges>
  <mergeCells count="20">
    <mergeCell ref="AQ5:AS5"/>
    <mergeCell ref="AN5:AP5"/>
    <mergeCell ref="AK5:AM5"/>
    <mergeCell ref="AH5:AJ5"/>
    <mergeCell ref="AE5:AG5"/>
    <mergeCell ref="AB5:AD5"/>
    <mergeCell ref="Y5:AA5"/>
    <mergeCell ref="A2:W2"/>
    <mergeCell ref="A3:W3"/>
    <mergeCell ref="A5:A6"/>
    <mergeCell ref="B5:B6"/>
    <mergeCell ref="C5:C6"/>
    <mergeCell ref="P5:R5"/>
    <mergeCell ref="S5:U5"/>
    <mergeCell ref="V5:X5"/>
    <mergeCell ref="A4:W4"/>
    <mergeCell ref="D5:F5"/>
    <mergeCell ref="G5:I5"/>
    <mergeCell ref="J5:L5"/>
    <mergeCell ref="M5:O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6"/>
  <sheetViews>
    <sheetView zoomScale="75" zoomScaleNormal="75" zoomScalePageLayoutView="80" workbookViewId="0"/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62" t="s">
        <v>51</v>
      </c>
      <c r="B1" s="1" t="s">
        <v>48</v>
      </c>
      <c r="C1" s="68" t="s">
        <v>47</v>
      </c>
      <c r="D1" s="69" t="s">
        <v>62</v>
      </c>
      <c r="E1" s="69" t="s">
        <v>58</v>
      </c>
      <c r="F1" s="115" t="s">
        <v>3</v>
      </c>
      <c r="G1" s="70" t="s">
        <v>48</v>
      </c>
      <c r="H1" s="23" t="s">
        <v>4</v>
      </c>
      <c r="I1" s="25" t="s">
        <v>5</v>
      </c>
      <c r="J1" s="23" t="s">
        <v>6</v>
      </c>
      <c r="K1" s="25" t="s">
        <v>7</v>
      </c>
      <c r="L1" s="32" t="s">
        <v>8</v>
      </c>
      <c r="M1" s="33" t="s">
        <v>9</v>
      </c>
      <c r="N1" s="34" t="s">
        <v>10</v>
      </c>
      <c r="O1" s="32" t="s">
        <v>11</v>
      </c>
      <c r="P1" s="24" t="s">
        <v>12</v>
      </c>
      <c r="Q1" s="24" t="s">
        <v>13</v>
      </c>
      <c r="R1" s="24" t="s">
        <v>14</v>
      </c>
      <c r="S1" s="29" t="s">
        <v>15</v>
      </c>
      <c r="T1" s="30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16</v>
      </c>
      <c r="B2" s="18" t="s">
        <v>50</v>
      </c>
      <c r="C2" s="71" t="s">
        <v>61</v>
      </c>
      <c r="D2" s="72"/>
      <c r="E2" s="114" t="s">
        <v>87</v>
      </c>
      <c r="F2" s="116" t="s">
        <v>59</v>
      </c>
      <c r="G2" s="106" t="s">
        <v>60</v>
      </c>
      <c r="H2" s="36"/>
      <c r="I2" s="37"/>
      <c r="J2" s="38">
        <v>2020</v>
      </c>
      <c r="K2" s="39">
        <v>2020</v>
      </c>
      <c r="L2" s="40"/>
      <c r="M2" s="39">
        <v>1</v>
      </c>
      <c r="N2" s="39">
        <v>26</v>
      </c>
      <c r="O2" s="41"/>
      <c r="P2" s="45"/>
      <c r="Q2" s="46"/>
      <c r="R2" s="47"/>
      <c r="S2" s="44" t="s">
        <v>17</v>
      </c>
      <c r="T2" s="31" t="str">
        <f>$C$1 &amp; ": " &amp; $C$2 &amp; IF($E$2 &lt;&gt; "", " - " &amp; $E$1 &amp; ": " &amp; $E$2, IF($D$3 &lt;&gt; "", " - " &amp; $D$1 &amp; ": " &amp; $D$3, ""))</f>
        <v>Country: Jamaica - Health center: Health center sample</v>
      </c>
    </row>
    <row r="3" spans="1:20" ht="15.75" thickBot="1" x14ac:dyDescent="0.3">
      <c r="A3" s="18"/>
      <c r="B3" s="18"/>
      <c r="C3" s="18"/>
      <c r="D3" s="35"/>
      <c r="E3" s="18"/>
      <c r="F3" s="117" t="str">
        <f>PROPER(F2)</f>
        <v>Parish</v>
      </c>
      <c r="G3" s="18"/>
      <c r="H3" s="18"/>
      <c r="I3" s="18"/>
      <c r="J3" s="18"/>
      <c r="K3" s="18"/>
      <c r="L3" s="42" t="s">
        <v>8</v>
      </c>
      <c r="M3" s="18"/>
      <c r="N3" s="18"/>
      <c r="O3" s="43" t="s">
        <v>49</v>
      </c>
      <c r="P3" s="48"/>
      <c r="Q3" s="10"/>
      <c r="R3" s="49"/>
      <c r="S3" s="44" t="s">
        <v>21</v>
      </c>
      <c r="T3" s="31" t="str">
        <f>$C$2 &amp; IF($E$2 &lt;&gt; "", " - " &amp; $E$2, IF($D$3 &lt;&gt; "", ", " &amp; $D$3, ""))</f>
        <v>Jamaica - Health center sample</v>
      </c>
    </row>
    <row r="4" spans="1:20" ht="15.75" thickBot="1" x14ac:dyDescent="0.3">
      <c r="A4" s="15" t="s">
        <v>18</v>
      </c>
      <c r="B4" s="94" t="s">
        <v>19</v>
      </c>
      <c r="C4" s="94" t="s">
        <v>20</v>
      </c>
      <c r="D4" s="32" t="s">
        <v>40</v>
      </c>
      <c r="E4" s="32" t="s">
        <v>41</v>
      </c>
      <c r="P4" s="48"/>
      <c r="Q4" s="18"/>
      <c r="R4" s="49"/>
      <c r="S4" s="44" t="s">
        <v>22</v>
      </c>
      <c r="T4" s="31" t="str">
        <f>IF(T1 = "", "", RIGHT(T1, LEN(T1)- 2))</f>
        <v>2020</v>
      </c>
    </row>
    <row r="5" spans="1:20" ht="15.75" thickBot="1" x14ac:dyDescent="0.3">
      <c r="A5" s="18"/>
      <c r="B5" s="95" t="s">
        <v>39</v>
      </c>
      <c r="C5" s="99" t="s">
        <v>63</v>
      </c>
      <c r="D5" s="90"/>
      <c r="E5" s="91"/>
      <c r="P5" s="50"/>
      <c r="Q5" s="51"/>
      <c r="R5" s="52"/>
      <c r="S5" s="79" t="s">
        <v>2</v>
      </c>
      <c r="T5" s="67"/>
    </row>
    <row r="6" spans="1:20" ht="30" customHeight="1" x14ac:dyDescent="0.25">
      <c r="A6" s="18"/>
      <c r="B6" s="98" t="s">
        <v>38</v>
      </c>
      <c r="C6" s="100" t="s">
        <v>44</v>
      </c>
      <c r="D6" s="88">
        <v>7</v>
      </c>
      <c r="E6" s="89">
        <v>1</v>
      </c>
    </row>
    <row r="7" spans="1:20" s="18" customFormat="1" x14ac:dyDescent="0.25">
      <c r="B7" s="96" t="s">
        <v>27</v>
      </c>
      <c r="C7" s="99" t="s">
        <v>47</v>
      </c>
    </row>
    <row r="8" spans="1:20" x14ac:dyDescent="0.25">
      <c r="B8" s="96" t="s">
        <v>28</v>
      </c>
      <c r="C8" s="99" t="s">
        <v>51</v>
      </c>
    </row>
    <row r="9" spans="1:20" x14ac:dyDescent="0.25">
      <c r="B9" s="96" t="s">
        <v>29</v>
      </c>
      <c r="C9" s="99" t="s">
        <v>49</v>
      </c>
    </row>
    <row r="10" spans="1:20" x14ac:dyDescent="0.25">
      <c r="B10" s="96" t="s">
        <v>30</v>
      </c>
      <c r="C10" s="99" t="s">
        <v>52</v>
      </c>
    </row>
    <row r="11" spans="1:20" x14ac:dyDescent="0.25">
      <c r="B11" s="96" t="s">
        <v>31</v>
      </c>
      <c r="C11" s="99" t="s">
        <v>53</v>
      </c>
    </row>
    <row r="12" spans="1:20" x14ac:dyDescent="0.25">
      <c r="B12" s="96" t="s">
        <v>23</v>
      </c>
      <c r="C12" s="99" t="s">
        <v>54</v>
      </c>
    </row>
    <row r="13" spans="1:20" x14ac:dyDescent="0.25">
      <c r="B13" s="96" t="s">
        <v>24</v>
      </c>
      <c r="C13" s="99" t="s">
        <v>55</v>
      </c>
    </row>
    <row r="14" spans="1:20" x14ac:dyDescent="0.25">
      <c r="B14" s="96" t="s">
        <v>25</v>
      </c>
      <c r="C14" s="99" t="s">
        <v>56</v>
      </c>
    </row>
    <row r="15" spans="1:20" x14ac:dyDescent="0.25">
      <c r="B15" s="96" t="s">
        <v>26</v>
      </c>
      <c r="C15" s="99" t="s">
        <v>66</v>
      </c>
    </row>
    <row r="16" spans="1:20" x14ac:dyDescent="0.25">
      <c r="B16" s="96" t="s">
        <v>32</v>
      </c>
      <c r="C16" s="99" t="s">
        <v>57</v>
      </c>
    </row>
    <row r="17" spans="1:5" x14ac:dyDescent="0.25">
      <c r="B17" s="96" t="s">
        <v>33</v>
      </c>
      <c r="C17" s="99" t="s">
        <v>64</v>
      </c>
    </row>
    <row r="18" spans="1:5" x14ac:dyDescent="0.25">
      <c r="B18" s="96" t="s">
        <v>34</v>
      </c>
      <c r="C18" s="99" t="s">
        <v>104</v>
      </c>
    </row>
    <row r="19" spans="1:5" x14ac:dyDescent="0.25">
      <c r="B19" s="96" t="s">
        <v>35</v>
      </c>
      <c r="C19" s="99" t="s">
        <v>65</v>
      </c>
    </row>
    <row r="20" spans="1:5" x14ac:dyDescent="0.25">
      <c r="B20" s="128" t="s">
        <v>36</v>
      </c>
      <c r="C20" s="129"/>
    </row>
    <row r="21" spans="1:5" x14ac:dyDescent="0.25">
      <c r="B21" s="128" t="s">
        <v>37</v>
      </c>
      <c r="C21" s="129"/>
    </row>
    <row r="22" spans="1:5" x14ac:dyDescent="0.25">
      <c r="A22" s="13" t="s">
        <v>43</v>
      </c>
      <c r="B22" s="97" t="s">
        <v>42</v>
      </c>
      <c r="C22" s="101" t="s">
        <v>105</v>
      </c>
      <c r="D22" s="92">
        <v>6</v>
      </c>
      <c r="E22" s="93">
        <v>1</v>
      </c>
    </row>
    <row r="23" spans="1:5" x14ac:dyDescent="0.25">
      <c r="A23" s="18" t="s">
        <v>43</v>
      </c>
      <c r="B23" s="97" t="s">
        <v>46</v>
      </c>
      <c r="C23" s="101" t="s">
        <v>67</v>
      </c>
    </row>
    <row r="24" spans="1:5" x14ac:dyDescent="0.25">
      <c r="B24" s="122" t="s">
        <v>45</v>
      </c>
      <c r="C24" s="122" t="str">
        <f>"SARS-CoV-2 cases confirmed, negative, death and percentage of positivity by " &amp; F2</f>
        <v>SARS-CoV-2 cases confirmed, negative, death and percentage of positivity by parish</v>
      </c>
    </row>
    <row r="25" spans="1:5" x14ac:dyDescent="0.25">
      <c r="B25" s="123" t="s">
        <v>45</v>
      </c>
      <c r="C25" s="124" t="s">
        <v>100</v>
      </c>
    </row>
    <row r="26" spans="1:5" x14ac:dyDescent="0.25">
      <c r="B26" s="96" t="s">
        <v>98</v>
      </c>
      <c r="C26" s="99" t="s">
        <v>99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SARS-CoV-2_Summary</vt:lpstr>
      <vt:lpstr>SARS-CoV-2_Confirm_x_AG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2020-07-09T00:03:08Z</dcterms:modified>
</cp:coreProperties>
</file>