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57480" yWindow="7245" windowWidth="29040" windowHeight="15840" tabRatio="756"/>
  </bookViews>
  <sheets>
    <sheet name="SARS-CoV-2_Summary" sheetId="18" r:id="rId1"/>
    <sheet name="SARS-CoV-2_Confirm_x_AG" sheetId="23" r:id="rId2"/>
    <sheet name="SARS-CoV-2_x_GEO" sheetId="13" r:id="rId3"/>
    <sheet name="Leyendas" sheetId="22" state="hidden" r:id="rId4"/>
  </sheets>
  <definedNames>
    <definedName name="_xlnm._FilterDatabase" localSheetId="2" hidden="1">'SARS-CoV-2_x_GEO'!#REF!</definedName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9" i="23" l="1"/>
  <c r="G59" i="23"/>
  <c r="H59" i="23"/>
  <c r="I59" i="23"/>
  <c r="J59" i="23"/>
  <c r="A2" i="18" l="1"/>
  <c r="H4" i="18"/>
  <c r="C24" i="22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7" i="1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6" i="23"/>
  <c r="A2" i="13"/>
  <c r="A2" i="23" l="1"/>
  <c r="AH6" i="13" l="1"/>
  <c r="T2" i="22"/>
  <c r="A7" i="18" l="1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6" i="18"/>
  <c r="F3" i="22" l="1"/>
  <c r="AH8" i="13" l="1"/>
  <c r="AH9" i="13"/>
  <c r="AH10" i="13"/>
  <c r="AH11" i="13"/>
  <c r="AH12" i="13"/>
  <c r="AH13" i="13"/>
  <c r="AH14" i="13"/>
  <c r="AH15" i="13"/>
  <c r="AH16" i="13"/>
  <c r="AH7" i="13"/>
  <c r="E60" i="13"/>
  <c r="AJ7" i="13" s="1"/>
  <c r="F60" i="13"/>
  <c r="AK7" i="13" s="1"/>
  <c r="G60" i="13"/>
  <c r="AI8" i="13" s="1"/>
  <c r="H60" i="13"/>
  <c r="AJ8" i="13" s="1"/>
  <c r="I60" i="13"/>
  <c r="AK8" i="13" s="1"/>
  <c r="J60" i="13"/>
  <c r="AI9" i="13" s="1"/>
  <c r="K60" i="13"/>
  <c r="AJ9" i="13" s="1"/>
  <c r="L60" i="13"/>
  <c r="AK9" i="13" s="1"/>
  <c r="M60" i="13"/>
  <c r="AI10" i="13" s="1"/>
  <c r="N60" i="13"/>
  <c r="AJ10" i="13" s="1"/>
  <c r="O60" i="13"/>
  <c r="AK10" i="13" s="1"/>
  <c r="P60" i="13"/>
  <c r="AI11" i="13" s="1"/>
  <c r="Q60" i="13"/>
  <c r="AJ11" i="13" s="1"/>
  <c r="R60" i="13"/>
  <c r="AK11" i="13" s="1"/>
  <c r="S60" i="13"/>
  <c r="AI12" i="13" s="1"/>
  <c r="T60" i="13"/>
  <c r="AJ12" i="13" s="1"/>
  <c r="U60" i="13"/>
  <c r="AK12" i="13" s="1"/>
  <c r="V60" i="13"/>
  <c r="AI13" i="13" s="1"/>
  <c r="W60" i="13"/>
  <c r="AJ13" i="13" s="1"/>
  <c r="X60" i="13"/>
  <c r="AK13" i="13" s="1"/>
  <c r="Y60" i="13"/>
  <c r="AI14" i="13" s="1"/>
  <c r="Z60" i="13"/>
  <c r="AJ14" i="13" s="1"/>
  <c r="AA60" i="13"/>
  <c r="AK14" i="13" s="1"/>
  <c r="AB60" i="13"/>
  <c r="AI15" i="13" s="1"/>
  <c r="AC60" i="13"/>
  <c r="AJ15" i="13" s="1"/>
  <c r="AD60" i="13"/>
  <c r="AK15" i="13" s="1"/>
  <c r="AE60" i="13"/>
  <c r="AI16" i="13" s="1"/>
  <c r="AF60" i="13"/>
  <c r="AJ16" i="13" s="1"/>
  <c r="AG60" i="13"/>
  <c r="AK16" i="13" s="1"/>
  <c r="AL10" i="13" l="1"/>
  <c r="AM10" i="13" s="1"/>
  <c r="AL14" i="13"/>
  <c r="AM14" i="13" s="1"/>
  <c r="AL13" i="13"/>
  <c r="AM13" i="13" s="1"/>
  <c r="AL9" i="13"/>
  <c r="AM9" i="13" s="1"/>
  <c r="AL15" i="13"/>
  <c r="AM15" i="13" s="1"/>
  <c r="AL11" i="13"/>
  <c r="AM11" i="13" s="1"/>
  <c r="AL16" i="13"/>
  <c r="AM16" i="13" s="1"/>
  <c r="AL12" i="13"/>
  <c r="AM12" i="13" s="1"/>
  <c r="AL8" i="13"/>
  <c r="AM8" i="13" s="1"/>
  <c r="E59" i="23"/>
  <c r="K59" i="23"/>
  <c r="D59" i="23" l="1"/>
  <c r="CB58" i="23"/>
  <c r="CB57" i="23"/>
  <c r="CB56" i="23"/>
  <c r="CB55" i="23"/>
  <c r="CB54" i="23"/>
  <c r="CB53" i="23"/>
  <c r="CB52" i="23"/>
  <c r="CB51" i="23"/>
  <c r="CB50" i="23"/>
  <c r="CB49" i="23"/>
  <c r="CB48" i="23"/>
  <c r="CB47" i="23"/>
  <c r="CB46" i="23"/>
  <c r="CB45" i="23"/>
  <c r="CB44" i="23"/>
  <c r="CB43" i="23"/>
  <c r="CB42" i="23"/>
  <c r="CB41" i="23"/>
  <c r="CB40" i="23"/>
  <c r="CB39" i="23"/>
  <c r="CB38" i="23"/>
  <c r="CB37" i="23"/>
  <c r="CB36" i="23"/>
  <c r="CB35" i="23"/>
  <c r="CB34" i="23"/>
  <c r="CB33" i="23"/>
  <c r="CB32" i="23"/>
  <c r="CB31" i="23"/>
  <c r="CB30" i="23"/>
  <c r="CB29" i="23"/>
  <c r="CB28" i="23"/>
  <c r="CB27" i="23"/>
  <c r="CB26" i="23"/>
  <c r="CB25" i="23"/>
  <c r="CB24" i="23"/>
  <c r="CB23" i="23"/>
  <c r="CB22" i="23"/>
  <c r="CB21" i="23"/>
  <c r="CB20" i="23"/>
  <c r="CB19" i="23"/>
  <c r="CB18" i="23"/>
  <c r="CB17" i="23"/>
  <c r="CB16" i="23"/>
  <c r="CB15" i="23"/>
  <c r="CB14" i="23"/>
  <c r="CB13" i="23"/>
  <c r="CB12" i="23"/>
  <c r="CB11" i="23"/>
  <c r="CB10" i="23"/>
  <c r="CB9" i="23"/>
  <c r="CB8" i="23"/>
  <c r="CB7" i="23"/>
  <c r="CB6" i="23"/>
  <c r="CA6" i="23"/>
  <c r="C5" i="23"/>
  <c r="B5" i="23"/>
  <c r="A5" i="23"/>
  <c r="H59" i="18" l="1"/>
  <c r="Q4" i="18" s="1"/>
  <c r="D60" i="13" l="1"/>
  <c r="AI7" i="13" s="1"/>
  <c r="AL7" i="13" s="1"/>
  <c r="AM7" i="13" s="1"/>
  <c r="C5" i="13" l="1"/>
  <c r="B5" i="13"/>
  <c r="E59" i="18" l="1"/>
  <c r="F59" i="18"/>
  <c r="N4" i="18" s="1"/>
  <c r="G59" i="18"/>
  <c r="P4" i="18" s="1"/>
  <c r="I59" i="18"/>
  <c r="L4" i="18" s="1"/>
  <c r="D59" i="18"/>
  <c r="J58" i="18"/>
  <c r="CA58" i="18" l="1"/>
  <c r="B4" i="18" l="1"/>
  <c r="D5" i="18"/>
  <c r="C4" i="18" l="1"/>
  <c r="J4" i="18"/>
  <c r="I4" i="18"/>
  <c r="G4" i="18"/>
  <c r="E5" i="18"/>
  <c r="A4" i="18" l="1"/>
  <c r="T3" i="22" l="1"/>
  <c r="T1" i="22"/>
  <c r="A5" i="13"/>
  <c r="CA57" i="18"/>
  <c r="J57" i="18"/>
  <c r="CA56" i="18"/>
  <c r="J56" i="18"/>
  <c r="CA55" i="18"/>
  <c r="J55" i="18"/>
  <c r="CA54" i="18"/>
  <c r="J54" i="18"/>
  <c r="CA53" i="18"/>
  <c r="J53" i="18"/>
  <c r="CA52" i="18"/>
  <c r="J52" i="18"/>
  <c r="CA51" i="18"/>
  <c r="J51" i="18"/>
  <c r="CA50" i="18"/>
  <c r="J50" i="18"/>
  <c r="CA49" i="18"/>
  <c r="J49" i="18"/>
  <c r="CA48" i="18"/>
  <c r="J48" i="18"/>
  <c r="CA47" i="18"/>
  <c r="J47" i="18"/>
  <c r="CA46" i="18"/>
  <c r="J46" i="18"/>
  <c r="CA45" i="18"/>
  <c r="J45" i="18"/>
  <c r="CA44" i="18"/>
  <c r="J44" i="18"/>
  <c r="CA43" i="18"/>
  <c r="J43" i="18"/>
  <c r="CA42" i="18"/>
  <c r="J42" i="18"/>
  <c r="CA41" i="18"/>
  <c r="J41" i="18"/>
  <c r="CA40" i="18"/>
  <c r="J40" i="18"/>
  <c r="CA39" i="18"/>
  <c r="J39" i="18"/>
  <c r="CA38" i="18"/>
  <c r="J38" i="18"/>
  <c r="CA37" i="18"/>
  <c r="J37" i="18"/>
  <c r="CA36" i="18"/>
  <c r="J36" i="18"/>
  <c r="CA35" i="18"/>
  <c r="J35" i="18"/>
  <c r="CA34" i="18"/>
  <c r="J34" i="18"/>
  <c r="CA33" i="18"/>
  <c r="J33" i="18"/>
  <c r="CA32" i="18"/>
  <c r="J32" i="18"/>
  <c r="CA31" i="18"/>
  <c r="J31" i="18"/>
  <c r="CA30" i="18"/>
  <c r="J30" i="18"/>
  <c r="CA29" i="18"/>
  <c r="J29" i="18"/>
  <c r="CA28" i="18"/>
  <c r="J28" i="18"/>
  <c r="CA27" i="18"/>
  <c r="J27" i="18"/>
  <c r="CA26" i="18"/>
  <c r="J26" i="18"/>
  <c r="CA25" i="18"/>
  <c r="J25" i="18"/>
  <c r="CA24" i="18"/>
  <c r="J24" i="18"/>
  <c r="CA23" i="18"/>
  <c r="J23" i="18"/>
  <c r="CA22" i="18"/>
  <c r="J22" i="18"/>
  <c r="CA21" i="18"/>
  <c r="J21" i="18"/>
  <c r="CA20" i="18"/>
  <c r="J20" i="18"/>
  <c r="CA19" i="18"/>
  <c r="J19" i="18"/>
  <c r="CA18" i="18"/>
  <c r="J18" i="18"/>
  <c r="CA17" i="18"/>
  <c r="J17" i="18"/>
  <c r="CA16" i="18"/>
  <c r="J16" i="18"/>
  <c r="CA15" i="18"/>
  <c r="J15" i="18"/>
  <c r="CA14" i="18"/>
  <c r="J14" i="18"/>
  <c r="CA13" i="18"/>
  <c r="J13" i="18"/>
  <c r="CA12" i="18"/>
  <c r="J12" i="18"/>
  <c r="CA11" i="18"/>
  <c r="J11" i="18"/>
  <c r="CA10" i="18"/>
  <c r="J10" i="18"/>
  <c r="CA9" i="18"/>
  <c r="J9" i="18"/>
  <c r="CA8" i="18"/>
  <c r="J8" i="18"/>
  <c r="CA7" i="18"/>
  <c r="J7" i="18"/>
  <c r="CA6" i="18"/>
  <c r="BZ6" i="18"/>
  <c r="J6" i="18"/>
  <c r="A3" i="23" l="1"/>
  <c r="T4" i="22"/>
  <c r="A3" i="13"/>
  <c r="A3" i="18"/>
  <c r="J59" i="18"/>
</calcChain>
</file>

<file path=xl/sharedStrings.xml><?xml version="1.0" encoding="utf-8"?>
<sst xmlns="http://schemas.openxmlformats.org/spreadsheetml/2006/main" count="194" uniqueCount="101">
  <si>
    <t/>
  </si>
  <si>
    <t>Total</t>
  </si>
  <si>
    <t>Vigilancia</t>
  </si>
  <si>
    <t>1er nivel geografico</t>
  </si>
  <si>
    <t>StartDate</t>
  </si>
  <si>
    <t>EndDate</t>
  </si>
  <si>
    <t>Range begin</t>
  </si>
  <si>
    <t>Range end</t>
  </si>
  <si>
    <t>Month</t>
  </si>
  <si>
    <t>Start week</t>
  </si>
  <si>
    <t>End week</t>
  </si>
  <si>
    <t>WeekEW</t>
  </si>
  <si>
    <t>Hojas</t>
  </si>
  <si>
    <t>Nombre</t>
  </si>
  <si>
    <t>Procesar (1: Si)</t>
  </si>
  <si>
    <t>Subtitle 1</t>
  </si>
  <si>
    <t>2020</t>
  </si>
  <si>
    <t>Subtitle 2</t>
  </si>
  <si>
    <t>Grafica</t>
  </si>
  <si>
    <t>Pestaña</t>
  </si>
  <si>
    <t>Leyenda</t>
  </si>
  <si>
    <t>Subtitle 3</t>
  </si>
  <si>
    <t>Subtitle 4</t>
  </si>
  <si>
    <t>Label Numero de casos</t>
  </si>
  <si>
    <t>Label Porcenateje Positividad</t>
  </si>
  <si>
    <t>Label Semana Epidemiologica</t>
  </si>
  <si>
    <t>Label Titulo Grafico</t>
  </si>
  <si>
    <t>Label Country</t>
  </si>
  <si>
    <t>Label Year</t>
  </si>
  <si>
    <t>Label SE</t>
  </si>
  <si>
    <t>Label Masculino</t>
  </si>
  <si>
    <t>Label Femenino</t>
  </si>
  <si>
    <t>Label Negativas Tabla</t>
  </si>
  <si>
    <t>Label Analizadas Tabla</t>
  </si>
  <si>
    <t>Label Positividad Tabla</t>
  </si>
  <si>
    <t>Label Titulo Grafico Circular</t>
  </si>
  <si>
    <t>Fila Inicio Datos (Situacional x Area)</t>
  </si>
  <si>
    <t>Columna Inicio Datos (Situacional x Area)</t>
  </si>
  <si>
    <t>Hoja Confirm_Negativas x Adminis1</t>
  </si>
  <si>
    <t>Hoja Confirm_Negativas</t>
  </si>
  <si>
    <t>Fila Inicio</t>
  </si>
  <si>
    <t>Columna Inicio</t>
  </si>
  <si>
    <t>Hoja Confirmados x GE</t>
  </si>
  <si>
    <t>Graph 3</t>
  </si>
  <si>
    <t>SARS-CoV-2_x_GEO</t>
  </si>
  <si>
    <t>Titulo Grafico 3 Hoja 1</t>
  </si>
  <si>
    <t>Titulo Grafico Hoja 2</t>
  </si>
  <si>
    <t>Country</t>
  </si>
  <si>
    <t>Surveillance</t>
  </si>
  <si>
    <t>EW</t>
  </si>
  <si>
    <t>SARI</t>
  </si>
  <si>
    <t>Year</t>
  </si>
  <si>
    <t>Male</t>
  </si>
  <si>
    <t>Female</t>
  </si>
  <si>
    <t>Number of cases</t>
  </si>
  <si>
    <t>Positivity percentage</t>
  </si>
  <si>
    <t>Epidemiological week</t>
  </si>
  <si>
    <t>SARS-CoV-2 negative</t>
  </si>
  <si>
    <t>Health center</t>
  </si>
  <si>
    <t>SARI &amp; ILI</t>
  </si>
  <si>
    <t>Region</t>
  </si>
  <si>
    <t>SARS-CoV-2_Summary</t>
  </si>
  <si>
    <t>Number of Samples analyzed SARS-Cov-2</t>
  </si>
  <si>
    <t>SARS-CoV-2 confirmed cases by gender</t>
  </si>
  <si>
    <t>Confirmed SARS-CoV-2 cases, negative and percentage of positivity</t>
  </si>
  <si>
    <t>SARS-CoV-2 confirmed cases by age group</t>
  </si>
  <si>
    <t>Confirmed</t>
  </si>
  <si>
    <t>Negative</t>
  </si>
  <si>
    <t>Deceased</t>
  </si>
  <si>
    <t>Samples analyzed</t>
  </si>
  <si>
    <t>% Positivity</t>
  </si>
  <si>
    <t>Health center sample</t>
  </si>
  <si>
    <t>65 years +</t>
  </si>
  <si>
    <t>&lt;6 months</t>
  </si>
  <si>
    <t>SARS-CoV-2 Confirmed</t>
  </si>
  <si>
    <t>Label Deaths Tabla</t>
  </si>
  <si>
    <t>SARS-CoV-2 deaths</t>
  </si>
  <si>
    <t>SARS-CoV-2 cases deaths</t>
  </si>
  <si>
    <t>Processed</t>
  </si>
  <si>
    <t>Deaths</t>
  </si>
  <si>
    <t>Processed and Deceased Samples</t>
  </si>
  <si>
    <t>SARS-CoV-2 % Positivity</t>
  </si>
  <si>
    <t>SARS-CoV-2_Confirm_x_AG</t>
  </si>
  <si>
    <t>Suriname</t>
  </si>
  <si>
    <t>district</t>
  </si>
  <si>
    <t>6-11 months</t>
  </si>
  <si>
    <t>12-23 months</t>
  </si>
  <si>
    <t>2-4 years</t>
  </si>
  <si>
    <t>5-14 years</t>
  </si>
  <si>
    <t>15-49 years</t>
  </si>
  <si>
    <t>50-64 years</t>
  </si>
  <si>
    <t>Brokopondo</t>
  </si>
  <si>
    <t>Commewijne</t>
  </si>
  <si>
    <t>Coronie</t>
  </si>
  <si>
    <t>Marowijne</t>
  </si>
  <si>
    <t>Nickerie</t>
  </si>
  <si>
    <t>Para</t>
  </si>
  <si>
    <t>Paramaribo</t>
  </si>
  <si>
    <t>Saramacca</t>
  </si>
  <si>
    <t>Sipaliwini</t>
  </si>
  <si>
    <t>Wanica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</si>
</sst>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2"/>
      <color theme="1"/>
      <name val="Arial Narrow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35">
    <xf numFmtId="0" fontId="0" fillId="0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13" borderId="0"/>
    <xf numFmtId="0" fontId="9" fillId="14" borderId="0"/>
    <xf numFmtId="0" fontId="9" fillId="9" borderId="0"/>
    <xf numFmtId="0" fontId="9" fillId="12" borderId="0"/>
    <xf numFmtId="0" fontId="9" fillId="15" borderId="0"/>
    <xf numFmtId="0" fontId="10" fillId="16" borderId="0"/>
    <xf numFmtId="0" fontId="10" fillId="13" borderId="0"/>
    <xf numFmtId="0" fontId="10" fillId="14" borderId="0"/>
    <xf numFmtId="0" fontId="10" fillId="17" borderId="0"/>
    <xf numFmtId="0" fontId="10" fillId="18" borderId="0"/>
    <xf numFmtId="0" fontId="10" fillId="19" borderId="0"/>
    <xf numFmtId="0" fontId="11" fillId="8" borderId="0"/>
    <xf numFmtId="0" fontId="12" fillId="20" borderId="4"/>
    <xf numFmtId="0" fontId="12" fillId="20" borderId="12"/>
    <xf numFmtId="0" fontId="12" fillId="20" borderId="15"/>
    <xf numFmtId="0" fontId="12" fillId="20" borderId="18"/>
    <xf numFmtId="0" fontId="12" fillId="20" borderId="18"/>
    <xf numFmtId="0" fontId="12" fillId="20" borderId="12"/>
    <xf numFmtId="0" fontId="12" fillId="20" borderId="18"/>
    <xf numFmtId="0" fontId="12" fillId="20" borderId="15"/>
    <xf numFmtId="0" fontId="12" fillId="20" borderId="18"/>
    <xf numFmtId="0" fontId="12" fillId="20" borderId="18"/>
    <xf numFmtId="0" fontId="13" fillId="21" borderId="5"/>
    <xf numFmtId="0" fontId="14" fillId="0" borderId="6"/>
    <xf numFmtId="0" fontId="15" fillId="0" borderId="0"/>
    <xf numFmtId="0" fontId="10" fillId="22" borderId="0"/>
    <xf numFmtId="0" fontId="10" fillId="23" borderId="0"/>
    <xf numFmtId="0" fontId="10" fillId="24" borderId="0"/>
    <xf numFmtId="0" fontId="10" fillId="17" borderId="0"/>
    <xf numFmtId="0" fontId="10" fillId="18" borderId="0"/>
    <xf numFmtId="0" fontId="10" fillId="25" borderId="0"/>
    <xf numFmtId="0" fontId="16" fillId="11" borderId="4"/>
    <xf numFmtId="0" fontId="16" fillId="11" borderId="12"/>
    <xf numFmtId="0" fontId="16" fillId="11" borderId="15"/>
    <xf numFmtId="0" fontId="16" fillId="11" borderId="18"/>
    <xf numFmtId="0" fontId="16" fillId="11" borderId="18"/>
    <xf numFmtId="0" fontId="16" fillId="11" borderId="12"/>
    <xf numFmtId="0" fontId="16" fillId="11" borderId="18"/>
    <xf numFmtId="0" fontId="16" fillId="11" borderId="15"/>
    <xf numFmtId="0" fontId="16" fillId="11" borderId="18"/>
    <xf numFmtId="0" fontId="16" fillId="11" borderId="18"/>
    <xf numFmtId="0" fontId="17" fillId="7" borderId="0"/>
    <xf numFmtId="0" fontId="18" fillId="26" borderId="0"/>
    <xf numFmtId="0" fontId="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" fillId="5" borderId="3"/>
    <xf numFmtId="0" fontId="9" fillId="27" borderId="22"/>
    <xf numFmtId="0" fontId="9" fillId="5" borderId="3"/>
    <xf numFmtId="9" fontId="5" fillId="0" borderId="0"/>
    <xf numFmtId="0" fontId="22" fillId="20" borderId="7"/>
    <xf numFmtId="0" fontId="22" fillId="20" borderId="13"/>
    <xf numFmtId="0" fontId="22" fillId="20" borderId="16"/>
    <xf numFmtId="0" fontId="22" fillId="20" borderId="19"/>
    <xf numFmtId="0" fontId="22" fillId="20" borderId="19"/>
    <xf numFmtId="0" fontId="22" fillId="20" borderId="13"/>
    <xf numFmtId="0" fontId="22" fillId="20" borderId="19"/>
    <xf numFmtId="0" fontId="22" fillId="20" borderId="16"/>
    <xf numFmtId="0" fontId="22" fillId="20" borderId="19"/>
    <xf numFmtId="0" fontId="22" fillId="20" borderId="19"/>
    <xf numFmtId="0" fontId="23" fillId="0" borderId="0"/>
    <xf numFmtId="0" fontId="24" fillId="0" borderId="0"/>
    <xf numFmtId="0" fontId="25" fillId="0" borderId="8"/>
    <xf numFmtId="0" fontId="26" fillId="0" borderId="9"/>
    <xf numFmtId="0" fontId="15" fillId="0" borderId="10"/>
    <xf numFmtId="0" fontId="27" fillId="0" borderId="0"/>
    <xf numFmtId="0" fontId="30" fillId="0" borderId="0"/>
    <xf numFmtId="0" fontId="28" fillId="0" borderId="11"/>
    <xf numFmtId="0" fontId="28" fillId="0" borderId="14"/>
    <xf numFmtId="0" fontId="28" fillId="0" borderId="17"/>
    <xf numFmtId="0" fontId="28" fillId="0" borderId="20"/>
    <xf numFmtId="0" fontId="28" fillId="0" borderId="20"/>
    <xf numFmtId="0" fontId="28" fillId="0" borderId="14"/>
    <xf numFmtId="0" fontId="28" fillId="0" borderId="20"/>
    <xf numFmtId="0" fontId="28" fillId="0" borderId="17"/>
    <xf numFmtId="0" fontId="28" fillId="0" borderId="20"/>
    <xf numFmtId="0" fontId="28" fillId="0" borderId="20"/>
    <xf numFmtId="43" fontId="4" fillId="0" borderId="0" applyFont="0" applyFill="0" applyBorder="0" applyAlignment="0" applyProtection="0"/>
  </cellStyleXfs>
  <cellXfs count="206">
    <xf numFmtId="0" fontId="0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6" fillId="0" borderId="0" xfId="0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164" fontId="7" fillId="0" borderId="0" xfId="0" applyNumberFormat="1" applyFont="1" applyFill="1" applyBorder="1"/>
    <xf numFmtId="0" fontId="7" fillId="0" borderId="0" xfId="0" applyFont="1" applyFill="1" applyBorder="1"/>
    <xf numFmtId="0" fontId="0" fillId="0" borderId="0" xfId="0" applyFont="1" applyFill="1" applyBorder="1"/>
    <xf numFmtId="0" fontId="29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ont="1" applyFill="1" applyBorder="1"/>
    <xf numFmtId="1" fontId="6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/>
    </xf>
    <xf numFmtId="0" fontId="1" fillId="0" borderId="35" xfId="0" applyFont="1" applyFill="1" applyBorder="1"/>
    <xf numFmtId="0" fontId="1" fillId="0" borderId="36" xfId="0" applyFont="1" applyFill="1" applyBorder="1"/>
    <xf numFmtId="0" fontId="1" fillId="0" borderId="37" xfId="0" applyFont="1" applyFill="1" applyBorder="1"/>
    <xf numFmtId="1" fontId="6" fillId="0" borderId="0" xfId="0" applyNumberFormat="1" applyFont="1" applyFill="1" applyBorder="1" applyAlignment="1">
      <alignment horizontal="center"/>
    </xf>
    <xf numFmtId="0" fontId="1" fillId="0" borderId="25" xfId="0" applyFont="1" applyFill="1" applyBorder="1"/>
    <xf numFmtId="0" fontId="0" fillId="0" borderId="38" xfId="0" applyFont="1" applyFill="1" applyBorder="1"/>
    <xf numFmtId="0" fontId="0" fillId="0" borderId="39" xfId="0" applyFont="1" applyFill="1" applyBorder="1"/>
    <xf numFmtId="0" fontId="1" fillId="0" borderId="38" xfId="0" applyFont="1" applyFill="1" applyBorder="1"/>
    <xf numFmtId="0" fontId="1" fillId="0" borderId="35" xfId="0" applyFont="1" applyFill="1" applyBorder="1"/>
    <xf numFmtId="0" fontId="1" fillId="0" borderId="37" xfId="0" applyFont="1" applyFill="1" applyBorder="1"/>
    <xf numFmtId="49" fontId="0" fillId="0" borderId="0" xfId="0" applyNumberFormat="1" applyFont="1" applyFill="1" applyBorder="1"/>
    <xf numFmtId="14" fontId="0" fillId="0" borderId="31" xfId="0" applyNumberFormat="1" applyFont="1" applyFill="1" applyBorder="1"/>
    <xf numFmtId="14" fontId="0" fillId="0" borderId="30" xfId="0" applyNumberFormat="1" applyFont="1" applyFill="1" applyBorder="1"/>
    <xf numFmtId="0" fontId="0" fillId="0" borderId="31" xfId="0" applyFont="1" applyFill="1" applyBorder="1"/>
    <xf numFmtId="0" fontId="0" fillId="0" borderId="29" xfId="0" applyFont="1" applyFill="1" applyBorder="1"/>
    <xf numFmtId="0" fontId="0" fillId="0" borderId="38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0" borderId="4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center"/>
    </xf>
    <xf numFmtId="0" fontId="1" fillId="0" borderId="28" xfId="0" applyFont="1" applyFill="1" applyBorder="1"/>
    <xf numFmtId="0" fontId="0" fillId="0" borderId="25" xfId="0" applyFont="1" applyFill="1" applyBorder="1"/>
    <xf numFmtId="0" fontId="0" fillId="0" borderId="26" xfId="0" applyFont="1" applyFill="1" applyBorder="1"/>
    <xf numFmtId="0" fontId="0" fillId="0" borderId="27" xfId="0" applyFont="1" applyFill="1" applyBorder="1"/>
    <xf numFmtId="0" fontId="0" fillId="0" borderId="28" xfId="0" applyFont="1" applyFill="1" applyBorder="1"/>
    <xf numFmtId="0" fontId="0" fillId="0" borderId="24" xfId="0" applyFont="1" applyFill="1" applyBorder="1"/>
    <xf numFmtId="0" fontId="0" fillId="0" borderId="31" xfId="0" applyFont="1" applyFill="1" applyBorder="1"/>
    <xf numFmtId="0" fontId="0" fillId="0" borderId="29" xfId="0" applyFont="1" applyFill="1" applyBorder="1"/>
    <xf numFmtId="0" fontId="0" fillId="0" borderId="30" xfId="0" applyFont="1" applyFill="1" applyBorder="1"/>
    <xf numFmtId="0" fontId="0" fillId="0" borderId="0" xfId="0" applyFont="1" applyFill="1" applyBorder="1" applyAlignment="1">
      <alignment horizontal="center"/>
    </xf>
    <xf numFmtId="0" fontId="31" fillId="0" borderId="0" xfId="0" applyNumberFormat="1" applyFont="1" applyFill="1" applyBorder="1"/>
    <xf numFmtId="0" fontId="31" fillId="0" borderId="34" xfId="0" applyFont="1" applyFill="1" applyBorder="1"/>
    <xf numFmtId="0" fontId="31" fillId="0" borderId="0" xfId="0" applyFont="1" applyFill="1" applyBorder="1"/>
    <xf numFmtId="0" fontId="31" fillId="0" borderId="0" xfId="0" applyNumberFormat="1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1" fillId="0" borderId="0" xfId="0" applyNumberFormat="1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 vertical="center"/>
    </xf>
    <xf numFmtId="0" fontId="6" fillId="0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/>
    <xf numFmtId="0" fontId="31" fillId="0" borderId="0" xfId="0" applyNumberFormat="1" applyFont="1" applyFill="1" applyBorder="1" applyAlignment="1">
      <alignment horizontal="center"/>
    </xf>
    <xf numFmtId="0" fontId="3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0" fillId="0" borderId="40" xfId="0" applyFont="1" applyFill="1" applyBorder="1"/>
    <xf numFmtId="0" fontId="1" fillId="2" borderId="47" xfId="0" applyFont="1" applyFill="1" applyBorder="1"/>
    <xf numFmtId="0" fontId="1" fillId="0" borderId="48" xfId="0" applyFont="1" applyFill="1" applyBorder="1"/>
    <xf numFmtId="0" fontId="1" fillId="0" borderId="49" xfId="0" applyFont="1" applyFill="1" applyBorder="1"/>
    <xf numFmtId="0" fontId="0" fillId="0" borderId="50" xfId="0" applyFont="1" applyFill="1" applyBorder="1"/>
    <xf numFmtId="0" fontId="0" fillId="0" borderId="51" xfId="0" applyFont="1" applyFill="1" applyBorder="1"/>
    <xf numFmtId="0" fontId="2" fillId="0" borderId="23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/>
    </xf>
    <xf numFmtId="0" fontId="1" fillId="0" borderId="31" xfId="0" applyFont="1" applyFill="1" applyBorder="1"/>
    <xf numFmtId="3" fontId="34" fillId="0" borderId="58" xfId="234" applyNumberFormat="1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/>
    </xf>
    <xf numFmtId="3" fontId="34" fillId="0" borderId="46" xfId="234" applyNumberFormat="1" applyFont="1" applyFill="1" applyBorder="1" applyAlignment="1">
      <alignment horizontal="center" vertical="center"/>
    </xf>
    <xf numFmtId="0" fontId="1" fillId="2" borderId="43" xfId="0" applyFont="1" applyFill="1" applyBorder="1"/>
    <xf numFmtId="0" fontId="1" fillId="38" borderId="43" xfId="0" applyFont="1" applyFill="1" applyBorder="1"/>
    <xf numFmtId="0" fontId="0" fillId="0" borderId="23" xfId="0" applyFont="1" applyFill="1" applyBorder="1" applyAlignment="1">
      <alignment horizontal="left" vertical="center" wrapText="1"/>
    </xf>
    <xf numFmtId="0" fontId="32" fillId="0" borderId="60" xfId="0" applyNumberFormat="1" applyFont="1" applyFill="1" applyBorder="1" applyAlignment="1">
      <alignment horizontal="center" vertical="center"/>
    </xf>
    <xf numFmtId="0" fontId="32" fillId="0" borderId="0" xfId="0" applyNumberFormat="1" applyFont="1" applyFill="1" applyBorder="1" applyAlignment="1">
      <alignment horizontal="center" vertical="center"/>
    </xf>
    <xf numFmtId="0" fontId="0" fillId="40" borderId="64" xfId="0" applyFont="1" applyFill="1" applyBorder="1" applyAlignment="1">
      <alignment horizontal="center" vertical="center"/>
    </xf>
    <xf numFmtId="0" fontId="0" fillId="40" borderId="65" xfId="0" applyFont="1" applyFill="1" applyBorder="1" applyAlignment="1">
      <alignment horizontal="center" vertical="center"/>
    </xf>
    <xf numFmtId="0" fontId="0" fillId="2" borderId="63" xfId="0" applyFont="1" applyFill="1" applyBorder="1"/>
    <xf numFmtId="0" fontId="0" fillId="2" borderId="65" xfId="0" applyFont="1" applyFill="1" applyBorder="1"/>
    <xf numFmtId="0" fontId="0" fillId="41" borderId="64" xfId="0" applyFont="1" applyFill="1" applyBorder="1" applyAlignment="1">
      <alignment horizontal="center" vertical="center"/>
    </xf>
    <xf numFmtId="0" fontId="0" fillId="41" borderId="65" xfId="0" applyFont="1" applyFill="1" applyBorder="1" applyAlignment="1">
      <alignment horizontal="center" vertical="center"/>
    </xf>
    <xf numFmtId="0" fontId="1" fillId="0" borderId="67" xfId="0" applyFont="1" applyFill="1" applyBorder="1"/>
    <xf numFmtId="0" fontId="0" fillId="2" borderId="53" xfId="0" applyFont="1" applyFill="1" applyBorder="1" applyAlignment="1">
      <alignment horizontal="left" wrapText="1"/>
    </xf>
    <xf numFmtId="0" fontId="0" fillId="2" borderId="68" xfId="0" applyFont="1" applyFill="1" applyBorder="1"/>
    <xf numFmtId="0" fontId="0" fillId="41" borderId="1" xfId="0" applyFont="1" applyFill="1" applyBorder="1"/>
    <xf numFmtId="0" fontId="0" fillId="40" borderId="1" xfId="0" applyFont="1" applyFill="1" applyBorder="1" applyAlignment="1">
      <alignment horizontal="left" vertical="top" wrapText="1"/>
    </xf>
    <xf numFmtId="0" fontId="0" fillId="2" borderId="66" xfId="0" applyFont="1" applyFill="1" applyBorder="1" applyAlignment="1">
      <alignment vertical="center"/>
    </xf>
    <xf numFmtId="0" fontId="0" fillId="40" borderId="65" xfId="0" applyFont="1" applyFill="1" applyBorder="1" applyAlignment="1">
      <alignment horizontal="left" vertical="center" wrapText="1"/>
    </xf>
    <xf numFmtId="0" fontId="0" fillId="41" borderId="65" xfId="0" applyFont="1" applyFill="1" applyBorder="1" applyAlignment="1">
      <alignment vertical="center"/>
    </xf>
    <xf numFmtId="0" fontId="33" fillId="0" borderId="0" xfId="0" applyFont="1" applyFill="1" applyBorder="1" applyAlignment="1">
      <alignment horizontal="center" vertical="center"/>
    </xf>
    <xf numFmtId="0" fontId="29" fillId="35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62" xfId="0" applyFont="1" applyFill="1" applyBorder="1"/>
    <xf numFmtId="0" fontId="0" fillId="0" borderId="44" xfId="0" applyFont="1" applyFill="1" applyBorder="1"/>
    <xf numFmtId="0" fontId="0" fillId="0" borderId="70" xfId="0" applyFont="1" applyFill="1" applyBorder="1"/>
    <xf numFmtId="0" fontId="0" fillId="0" borderId="45" xfId="0" applyFont="1" applyFill="1" applyBorder="1"/>
    <xf numFmtId="0" fontId="1" fillId="34" borderId="43" xfId="0" applyFont="1" applyFill="1" applyBorder="1"/>
    <xf numFmtId="0" fontId="0" fillId="0" borderId="32" xfId="0" applyFont="1" applyFill="1" applyBorder="1" applyAlignment="1">
      <alignment horizontal="center"/>
    </xf>
    <xf numFmtId="164" fontId="0" fillId="0" borderId="41" xfId="0" applyNumberFormat="1" applyFont="1" applyFill="1" applyBorder="1" applyAlignment="1">
      <alignment horizontal="center"/>
    </xf>
    <xf numFmtId="164" fontId="0" fillId="0" borderId="71" xfId="0" applyNumberFormat="1" applyFont="1" applyFill="1" applyBorder="1" applyAlignment="1">
      <alignment horizontal="center"/>
    </xf>
    <xf numFmtId="49" fontId="0" fillId="0" borderId="57" xfId="0" applyNumberFormat="1" applyFont="1" applyFill="1" applyBorder="1"/>
    <xf numFmtId="0" fontId="1" fillId="0" borderId="53" xfId="0" applyFont="1" applyFill="1" applyBorder="1"/>
    <xf numFmtId="0" fontId="0" fillId="0" borderId="72" xfId="0" applyFont="1" applyFill="1" applyBorder="1"/>
    <xf numFmtId="0" fontId="0" fillId="0" borderId="73" xfId="0" applyFont="1" applyFill="1" applyBorder="1"/>
    <xf numFmtId="0" fontId="36" fillId="34" borderId="69" xfId="0" applyFont="1" applyFill="1" applyBorder="1" applyAlignment="1">
      <alignment horizontal="center" vertical="center"/>
    </xf>
    <xf numFmtId="0" fontId="36" fillId="34" borderId="69" xfId="0" applyFont="1" applyFill="1" applyBorder="1" applyAlignment="1">
      <alignment horizontal="center" vertical="center" wrapText="1"/>
    </xf>
    <xf numFmtId="0" fontId="0" fillId="0" borderId="74" xfId="0" applyFont="1" applyFill="1" applyBorder="1" applyAlignment="1">
      <alignment horizontal="center"/>
    </xf>
    <xf numFmtId="164" fontId="0" fillId="0" borderId="75" xfId="0" applyNumberFormat="1" applyFont="1" applyFill="1" applyBorder="1" applyAlignment="1">
      <alignment horizontal="center"/>
    </xf>
    <xf numFmtId="0" fontId="0" fillId="42" borderId="1" xfId="0" applyFont="1" applyFill="1" applyBorder="1"/>
    <xf numFmtId="0" fontId="0" fillId="43" borderId="1" xfId="0" applyFont="1" applyFill="1" applyBorder="1"/>
    <xf numFmtId="0" fontId="0" fillId="43" borderId="77" xfId="0" applyFont="1" applyFill="1" applyBorder="1"/>
    <xf numFmtId="0" fontId="32" fillId="0" borderId="0" xfId="0" applyNumberFormat="1" applyFont="1" applyFill="1" applyBorder="1" applyAlignment="1">
      <alignment horizontal="center" vertical="center"/>
    </xf>
    <xf numFmtId="0" fontId="35" fillId="36" borderId="32" xfId="0" applyFont="1" applyFill="1" applyBorder="1" applyAlignment="1">
      <alignment horizontal="center" vertical="center"/>
    </xf>
    <xf numFmtId="0" fontId="37" fillId="32" borderId="68" xfId="0" applyFont="1" applyFill="1" applyBorder="1"/>
    <xf numFmtId="0" fontId="37" fillId="32" borderId="66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 wrapText="1"/>
    </xf>
    <xf numFmtId="0" fontId="1" fillId="38" borderId="52" xfId="0" applyFont="1" applyFill="1" applyBorder="1" applyAlignment="1">
      <alignment horizontal="center" vertical="center" wrapText="1"/>
    </xf>
    <xf numFmtId="0" fontId="1" fillId="34" borderId="52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38" borderId="74" xfId="0" applyFont="1" applyFill="1" applyBorder="1" applyAlignment="1">
      <alignment horizontal="center" vertical="center" wrapText="1"/>
    </xf>
    <xf numFmtId="0" fontId="2" fillId="34" borderId="74" xfId="0" applyFont="1" applyFill="1" applyBorder="1" applyAlignment="1">
      <alignment horizontal="center" vertical="center" wrapText="1"/>
    </xf>
    <xf numFmtId="0" fontId="2" fillId="2" borderId="74" xfId="0" applyFont="1" applyFill="1" applyBorder="1" applyAlignment="1">
      <alignment horizontal="center" vertical="center" wrapText="1"/>
    </xf>
    <xf numFmtId="0" fontId="40" fillId="28" borderId="44" xfId="0" applyFont="1" applyFill="1" applyBorder="1" applyAlignment="1">
      <alignment horizontal="center" vertical="center" wrapText="1"/>
    </xf>
    <xf numFmtId="0" fontId="40" fillId="28" borderId="32" xfId="0" applyNumberFormat="1" applyFont="1" applyFill="1" applyBorder="1" applyAlignment="1">
      <alignment horizontal="center" vertical="center" wrapText="1"/>
    </xf>
    <xf numFmtId="0" fontId="40" fillId="28" borderId="41" xfId="0" applyNumberFormat="1" applyFont="1" applyFill="1" applyBorder="1" applyAlignment="1">
      <alignment horizontal="center" vertical="center" wrapText="1"/>
    </xf>
    <xf numFmtId="0" fontId="39" fillId="39" borderId="48" xfId="0" applyFont="1" applyFill="1" applyBorder="1" applyAlignment="1">
      <alignment horizontal="center" vertical="center" wrapText="1"/>
    </xf>
    <xf numFmtId="0" fontId="38" fillId="0" borderId="0" xfId="0" applyNumberFormat="1" applyFont="1" applyFill="1" applyBorder="1"/>
    <xf numFmtId="0" fontId="38" fillId="0" borderId="0" xfId="0" applyNumberFormat="1" applyFont="1" applyFill="1" applyBorder="1" applyAlignment="1">
      <alignment horizontal="center"/>
    </xf>
    <xf numFmtId="0" fontId="38" fillId="0" borderId="21" xfId="0" applyNumberFormat="1" applyFont="1" applyFill="1" applyBorder="1" applyAlignment="1">
      <alignment horizontal="center" vertical="top" wrapText="1"/>
    </xf>
    <xf numFmtId="0" fontId="38" fillId="0" borderId="21" xfId="0" applyNumberFormat="1" applyFont="1" applyFill="1" applyBorder="1" applyAlignment="1">
      <alignment horizontal="right" vertical="top" wrapText="1"/>
    </xf>
    <xf numFmtId="0" fontId="38" fillId="0" borderId="21" xfId="0" applyNumberFormat="1" applyFont="1" applyFill="1" applyBorder="1" applyAlignment="1" applyProtection="1">
      <alignment horizontal="right" vertical="top" wrapText="1"/>
      <protection locked="0"/>
    </xf>
    <xf numFmtId="0" fontId="38" fillId="35" borderId="21" xfId="0" applyNumberFormat="1" applyFont="1" applyFill="1" applyBorder="1" applyAlignment="1">
      <alignment horizontal="right" vertical="top" wrapText="1"/>
    </xf>
    <xf numFmtId="0" fontId="38" fillId="0" borderId="2" xfId="0" applyNumberFormat="1" applyFont="1" applyFill="1" applyBorder="1" applyAlignment="1">
      <alignment horizontal="center" vertical="top" wrapText="1"/>
    </xf>
    <xf numFmtId="0" fontId="38" fillId="0" borderId="42" xfId="0" applyNumberFormat="1" applyFont="1" applyFill="1" applyBorder="1" applyAlignment="1">
      <alignment horizontal="right" vertical="top" wrapText="1"/>
    </xf>
    <xf numFmtId="0" fontId="38" fillId="0" borderId="78" xfId="0" applyNumberFormat="1" applyFont="1" applyFill="1" applyBorder="1" applyAlignment="1">
      <alignment horizontal="right" vertical="top" wrapText="1"/>
    </xf>
    <xf numFmtId="0" fontId="38" fillId="0" borderId="33" xfId="0" applyNumberFormat="1" applyFont="1" applyFill="1" applyBorder="1" applyAlignment="1" applyProtection="1">
      <alignment horizontal="right" vertical="top" wrapText="1"/>
      <protection locked="0"/>
    </xf>
    <xf numFmtId="0" fontId="38" fillId="0" borderId="59" xfId="0" applyNumberFormat="1" applyFont="1" applyFill="1" applyBorder="1" applyAlignment="1" applyProtection="1">
      <alignment horizontal="right" vertical="top" wrapText="1"/>
      <protection locked="0"/>
    </xf>
    <xf numFmtId="0" fontId="38" fillId="35" borderId="33" xfId="0" applyNumberFormat="1" applyFont="1" applyFill="1" applyBorder="1" applyAlignment="1">
      <alignment horizontal="right" vertical="top" wrapText="1"/>
    </xf>
    <xf numFmtId="0" fontId="35" fillId="36" borderId="41" xfId="0" applyFont="1" applyFill="1" applyBorder="1" applyAlignment="1">
      <alignment horizontal="center" vertical="center"/>
    </xf>
    <xf numFmtId="0" fontId="39" fillId="31" borderId="45" xfId="0" applyNumberFormat="1" applyFont="1" applyFill="1" applyBorder="1" applyAlignment="1">
      <alignment horizontal="center" vertical="center" wrapText="1"/>
    </xf>
    <xf numFmtId="0" fontId="39" fillId="31" borderId="46" xfId="0" applyNumberFormat="1" applyFont="1" applyFill="1" applyBorder="1" applyAlignment="1">
      <alignment horizontal="center" vertical="center" wrapText="1"/>
    </xf>
    <xf numFmtId="0" fontId="39" fillId="31" borderId="58" xfId="0" applyNumberFormat="1" applyFont="1" applyFill="1" applyBorder="1" applyAlignment="1">
      <alignment horizontal="center" vertical="center" wrapText="1"/>
    </xf>
    <xf numFmtId="0" fontId="38" fillId="4" borderId="21" xfId="0" applyNumberFormat="1" applyFont="1" applyFill="1" applyBorder="1" applyAlignment="1" applyProtection="1">
      <alignment horizontal="right" vertical="top" wrapText="1"/>
      <protection locked="0"/>
    </xf>
    <xf numFmtId="164" fontId="38" fillId="35" borderId="21" xfId="0" applyNumberFormat="1" applyFont="1" applyFill="1" applyBorder="1" applyAlignment="1">
      <alignment horizontal="center"/>
    </xf>
    <xf numFmtId="0" fontId="38" fillId="4" borderId="33" xfId="0" applyNumberFormat="1" applyFont="1" applyFill="1" applyBorder="1" applyAlignment="1" applyProtection="1">
      <alignment horizontal="right" vertical="top" wrapText="1"/>
      <protection locked="0"/>
    </xf>
    <xf numFmtId="0" fontId="38" fillId="4" borderId="59" xfId="0" applyNumberFormat="1" applyFont="1" applyFill="1" applyBorder="1" applyAlignment="1" applyProtection="1">
      <alignment horizontal="right" vertical="top" wrapText="1"/>
      <protection locked="0"/>
    </xf>
    <xf numFmtId="164" fontId="38" fillId="35" borderId="42" xfId="0" applyNumberFormat="1" applyFont="1" applyFill="1" applyBorder="1" applyAlignment="1">
      <alignment horizontal="center"/>
    </xf>
    <xf numFmtId="0" fontId="38" fillId="0" borderId="42" xfId="0" applyNumberFormat="1" applyFont="1" applyFill="1" applyBorder="1" applyAlignment="1">
      <alignment horizontal="center" vertical="top" wrapText="1"/>
    </xf>
    <xf numFmtId="0" fontId="38" fillId="4" borderId="42" xfId="0" applyNumberFormat="1" applyFont="1" applyFill="1" applyBorder="1" applyAlignment="1" applyProtection="1">
      <alignment horizontal="right" vertical="top" wrapText="1"/>
      <protection locked="0"/>
    </xf>
    <xf numFmtId="0" fontId="38" fillId="0" borderId="0" xfId="0" applyNumberFormat="1" applyFont="1" applyFill="1" applyBorder="1" applyAlignment="1">
      <alignment vertical="center"/>
    </xf>
    <xf numFmtId="0" fontId="38" fillId="0" borderId="0" xfId="0" applyNumberFormat="1" applyFont="1" applyFill="1" applyBorder="1" applyAlignment="1">
      <alignment horizontal="center" vertical="center"/>
    </xf>
    <xf numFmtId="0" fontId="38" fillId="3" borderId="2" xfId="0" applyNumberFormat="1" applyFont="1" applyFill="1" applyBorder="1" applyAlignment="1">
      <alignment horizontal="center" vertical="center" wrapText="1"/>
    </xf>
    <xf numFmtId="0" fontId="38" fillId="3" borderId="2" xfId="0" applyNumberFormat="1" applyFont="1" applyFill="1" applyBorder="1" applyAlignment="1">
      <alignment horizontal="right" vertical="center" wrapText="1"/>
    </xf>
    <xf numFmtId="164" fontId="38" fillId="3" borderId="2" xfId="0" applyNumberFormat="1" applyFont="1" applyFill="1" applyBorder="1" applyAlignment="1">
      <alignment horizontal="center" vertical="center"/>
    </xf>
    <xf numFmtId="0" fontId="38" fillId="0" borderId="42" xfId="0" applyNumberFormat="1" applyFont="1" applyFill="1" applyBorder="1" applyAlignment="1" applyProtection="1">
      <alignment horizontal="right" vertical="top" wrapText="1"/>
      <protection locked="0"/>
    </xf>
    <xf numFmtId="0" fontId="1" fillId="33" borderId="52" xfId="0" applyFont="1" applyFill="1" applyBorder="1" applyAlignment="1">
      <alignment horizontal="center" vertical="center" wrapText="1"/>
    </xf>
    <xf numFmtId="0" fontId="39" fillId="39" borderId="47" xfId="0" applyFont="1" applyFill="1" applyBorder="1" applyAlignment="1">
      <alignment horizontal="center" vertical="center" wrapText="1"/>
    </xf>
    <xf numFmtId="0" fontId="39" fillId="39" borderId="49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35" fillId="36" borderId="44" xfId="0" applyFont="1" applyFill="1" applyBorder="1" applyAlignment="1">
      <alignment horizontal="center" vertical="center"/>
    </xf>
    <xf numFmtId="0" fontId="35" fillId="36" borderId="32" xfId="0" applyFont="1" applyFill="1" applyBorder="1" applyAlignment="1">
      <alignment horizontal="center" vertical="center"/>
    </xf>
    <xf numFmtId="3" fontId="34" fillId="0" borderId="45" xfId="234" applyNumberFormat="1" applyFont="1" applyFill="1" applyBorder="1" applyAlignment="1">
      <alignment horizontal="center" vertical="center"/>
    </xf>
    <xf numFmtId="3" fontId="34" fillId="0" borderId="46" xfId="234" applyNumberFormat="1" applyFont="1" applyFill="1" applyBorder="1" applyAlignment="1">
      <alignment horizontal="center" vertical="center"/>
    </xf>
    <xf numFmtId="0" fontId="32" fillId="0" borderId="25" xfId="0" applyFont="1" applyFill="1" applyBorder="1" applyAlignment="1">
      <alignment horizontal="center" vertical="center"/>
    </xf>
    <xf numFmtId="0" fontId="32" fillId="0" borderId="26" xfId="0" applyFont="1" applyFill="1" applyBorder="1" applyAlignment="1">
      <alignment horizontal="center" vertical="center"/>
    </xf>
    <xf numFmtId="0" fontId="32" fillId="0" borderId="27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32" fillId="0" borderId="0" xfId="0" applyNumberFormat="1" applyFont="1" applyFill="1" applyBorder="1" applyAlignment="1">
      <alignment horizontal="center" vertical="center"/>
    </xf>
    <xf numFmtId="49" fontId="39" fillId="37" borderId="25" xfId="0" applyNumberFormat="1" applyFont="1" applyFill="1" applyBorder="1" applyAlignment="1">
      <alignment horizontal="center" vertical="center" wrapText="1"/>
    </xf>
    <xf numFmtId="49" fontId="39" fillId="37" borderId="26" xfId="0" applyNumberFormat="1" applyFont="1" applyFill="1" applyBorder="1" applyAlignment="1">
      <alignment horizontal="center" vertical="center" wrapText="1"/>
    </xf>
    <xf numFmtId="49" fontId="39" fillId="37" borderId="27" xfId="0" applyNumberFormat="1" applyFont="1" applyFill="1" applyBorder="1" applyAlignment="1">
      <alignment horizontal="center" vertical="center" wrapText="1"/>
    </xf>
    <xf numFmtId="0" fontId="39" fillId="30" borderId="38" xfId="0" applyNumberFormat="1" applyFont="1" applyFill="1" applyBorder="1" applyAlignment="1">
      <alignment horizontal="center" vertical="top" wrapText="1"/>
    </xf>
    <xf numFmtId="0" fontId="39" fillId="30" borderId="76" xfId="0" applyNumberFormat="1" applyFont="1" applyFill="1" applyBorder="1" applyAlignment="1">
      <alignment horizontal="center" vertical="top" wrapText="1"/>
    </xf>
    <xf numFmtId="0" fontId="40" fillId="28" borderId="44" xfId="0" applyFont="1" applyFill="1" applyBorder="1" applyAlignment="1">
      <alignment horizontal="center" vertical="center" wrapText="1"/>
    </xf>
    <xf numFmtId="0" fontId="40" fillId="28" borderId="45" xfId="0" applyFont="1" applyFill="1" applyBorder="1" applyAlignment="1">
      <alignment horizontal="center" vertical="center" wrapText="1"/>
    </xf>
    <xf numFmtId="0" fontId="40" fillId="28" borderId="32" xfId="0" applyNumberFormat="1" applyFont="1" applyFill="1" applyBorder="1" applyAlignment="1">
      <alignment horizontal="center" vertical="center" wrapText="1"/>
    </xf>
    <xf numFmtId="0" fontId="40" fillId="28" borderId="46" xfId="0" applyNumberFormat="1" applyFont="1" applyFill="1" applyBorder="1" applyAlignment="1">
      <alignment horizontal="center" vertical="center" wrapText="1"/>
    </xf>
    <xf numFmtId="0" fontId="40" fillId="28" borderId="41" xfId="0" applyNumberFormat="1" applyFont="1" applyFill="1" applyBorder="1" applyAlignment="1">
      <alignment horizontal="center" vertical="center" wrapText="1"/>
    </xf>
    <xf numFmtId="0" fontId="40" fillId="28" borderId="58" xfId="0" applyNumberFormat="1" applyFont="1" applyFill="1" applyBorder="1" applyAlignment="1">
      <alignment horizontal="center" vertical="center" wrapText="1"/>
    </xf>
    <xf numFmtId="0" fontId="39" fillId="29" borderId="38" xfId="0" applyNumberFormat="1" applyFont="1" applyFill="1" applyBorder="1" applyAlignment="1">
      <alignment horizontal="center" vertical="top" wrapText="1"/>
    </xf>
    <xf numFmtId="0" fontId="39" fillId="29" borderId="61" xfId="0" applyNumberFormat="1" applyFont="1" applyFill="1" applyBorder="1" applyAlignment="1">
      <alignment horizontal="center" vertical="top" wrapText="1"/>
    </xf>
    <xf numFmtId="0" fontId="39" fillId="29" borderId="27" xfId="0" applyNumberFormat="1" applyFont="1" applyFill="1" applyBorder="1" applyAlignment="1">
      <alignment horizontal="center" vertical="top" wrapText="1"/>
    </xf>
    <xf numFmtId="0" fontId="39" fillId="29" borderId="62" xfId="0" applyNumberFormat="1" applyFont="1" applyFill="1" applyBorder="1" applyAlignment="1">
      <alignment horizontal="center" vertical="top" wrapText="1"/>
    </xf>
    <xf numFmtId="0" fontId="34" fillId="34" borderId="32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29" fillId="35" borderId="0" xfId="0" applyFont="1" applyFill="1" applyBorder="1" applyAlignment="1">
      <alignment horizontal="center" vertical="center"/>
    </xf>
    <xf numFmtId="0" fontId="1" fillId="33" borderId="52" xfId="0" applyFont="1" applyFill="1" applyBorder="1" applyAlignment="1">
      <alignment horizontal="center" vertical="center" wrapText="1"/>
    </xf>
    <xf numFmtId="0" fontId="1" fillId="33" borderId="54" xfId="0" applyFont="1" applyFill="1" applyBorder="1" applyAlignment="1">
      <alignment horizontal="center" vertical="center" wrapText="1"/>
    </xf>
    <xf numFmtId="0" fontId="1" fillId="33" borderId="53" xfId="0" applyFont="1" applyFill="1" applyBorder="1" applyAlignment="1">
      <alignment horizontal="center" vertical="center" wrapText="1"/>
    </xf>
    <xf numFmtId="0" fontId="1" fillId="33" borderId="55" xfId="0" applyFont="1" applyFill="1" applyBorder="1" applyAlignment="1">
      <alignment horizontal="center" vertical="center" wrapText="1"/>
    </xf>
    <xf numFmtId="0" fontId="36" fillId="33" borderId="56" xfId="0" applyFont="1" applyFill="1" applyBorder="1" applyAlignment="1">
      <alignment horizontal="center" vertical="center" wrapText="1"/>
    </xf>
    <xf numFmtId="0" fontId="36" fillId="33" borderId="57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34" borderId="44" xfId="0" applyFont="1" applyFill="1" applyBorder="1" applyAlignment="1">
      <alignment horizontal="center" vertical="center" wrapText="1"/>
    </xf>
  </cellXfs>
  <cellStyles count="235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Comma" xfId="234" builtinId="3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5 2" xfId="92"/>
    <cellStyle name="Normal 16" xfId="93"/>
    <cellStyle name="Normal 16 2" xfId="94"/>
    <cellStyle name="Normal 16 3" xfId="95"/>
    <cellStyle name="Normal 16 4" xfId="96"/>
    <cellStyle name="Normal 16 5" xfId="97"/>
    <cellStyle name="Normal 16 6" xfId="98"/>
    <cellStyle name="Normal 17" xfId="99"/>
    <cellStyle name="Normal 17 2" xfId="100"/>
    <cellStyle name="Normal 17 3" xfId="101"/>
    <cellStyle name="Normal 17 4" xfId="102"/>
    <cellStyle name="Normal 18" xfId="103"/>
    <cellStyle name="Normal 19" xfId="104"/>
    <cellStyle name="Normal 19 2" xfId="105"/>
    <cellStyle name="Normal 19 3" xfId="106"/>
    <cellStyle name="Normal 19 4" xfId="107"/>
    <cellStyle name="Normal 2" xfId="108"/>
    <cellStyle name="Normal 2 2" xfId="109"/>
    <cellStyle name="Normal 2 3" xfId="110"/>
    <cellStyle name="Normal 2 4" xfId="111"/>
    <cellStyle name="Normal 20" xfId="112"/>
    <cellStyle name="Normal 21" xfId="113"/>
    <cellStyle name="Normal 22" xfId="114"/>
    <cellStyle name="Normal 23" xfId="115"/>
    <cellStyle name="Normal 24" xfId="116"/>
    <cellStyle name="Normal 3" xfId="117"/>
    <cellStyle name="Normal 3 2" xfId="118"/>
    <cellStyle name="Normal 3 3" xfId="119"/>
    <cellStyle name="Normal 4" xfId="120"/>
    <cellStyle name="Normal 4 10" xfId="121"/>
    <cellStyle name="Normal 4 11" xfId="122"/>
    <cellStyle name="Normal 4 12" xfId="123"/>
    <cellStyle name="Normal 4 13" xfId="124"/>
    <cellStyle name="Normal 4 14" xfId="125"/>
    <cellStyle name="Normal 4 15" xfId="126"/>
    <cellStyle name="Normal 4 16" xfId="127"/>
    <cellStyle name="Normal 4 2" xfId="128"/>
    <cellStyle name="Normal 4 3" xfId="129"/>
    <cellStyle name="Normal 4 4" xfId="130"/>
    <cellStyle name="Normal 4 5" xfId="131"/>
    <cellStyle name="Normal 4 6" xfId="132"/>
    <cellStyle name="Normal 4 7" xfId="133"/>
    <cellStyle name="Normal 4 8" xfId="134"/>
    <cellStyle name="Normal 4 9" xfId="135"/>
    <cellStyle name="Normal 5" xfId="136"/>
    <cellStyle name="Normal 5 10" xfId="137"/>
    <cellStyle name="Normal 5 11" xfId="138"/>
    <cellStyle name="Normal 5 12" xfId="139"/>
    <cellStyle name="Normal 5 13" xfId="140"/>
    <cellStyle name="Normal 5 14" xfId="141"/>
    <cellStyle name="Normal 5 15" xfId="142"/>
    <cellStyle name="Normal 5 2" xfId="143"/>
    <cellStyle name="Normal 5 3" xfId="144"/>
    <cellStyle name="Normal 5 4" xfId="145"/>
    <cellStyle name="Normal 5 5" xfId="146"/>
    <cellStyle name="Normal 5 6" xfId="147"/>
    <cellStyle name="Normal 5 7" xfId="148"/>
    <cellStyle name="Normal 5 8" xfId="149"/>
    <cellStyle name="Normal 5 9" xfId="150"/>
    <cellStyle name="Normal 6" xfId="151"/>
    <cellStyle name="Normal 6 10" xfId="152"/>
    <cellStyle name="Normal 6 11" xfId="153"/>
    <cellStyle name="Normal 6 12" xfId="154"/>
    <cellStyle name="Normal 6 13" xfId="155"/>
    <cellStyle name="Normal 6 14" xfId="156"/>
    <cellStyle name="Normal 6 15" xfId="157"/>
    <cellStyle name="Normal 6 2" xfId="158"/>
    <cellStyle name="Normal 6 3" xfId="159"/>
    <cellStyle name="Normal 6 4" xfId="160"/>
    <cellStyle name="Normal 6 5" xfId="161"/>
    <cellStyle name="Normal 6 6" xfId="162"/>
    <cellStyle name="Normal 6 7" xfId="163"/>
    <cellStyle name="Normal 6 8" xfId="164"/>
    <cellStyle name="Normal 6 9" xfId="165"/>
    <cellStyle name="Normal 7" xfId="166"/>
    <cellStyle name="Normal 7 10" xfId="167"/>
    <cellStyle name="Normal 7 11" xfId="168"/>
    <cellStyle name="Normal 7 12" xfId="169"/>
    <cellStyle name="Normal 7 13" xfId="170"/>
    <cellStyle name="Normal 7 14" xfId="171"/>
    <cellStyle name="Normal 7 15" xfId="172"/>
    <cellStyle name="Normal 7 2" xfId="173"/>
    <cellStyle name="Normal 7 3" xfId="174"/>
    <cellStyle name="Normal 7 4" xfId="175"/>
    <cellStyle name="Normal 7 5" xfId="176"/>
    <cellStyle name="Normal 7 6" xfId="177"/>
    <cellStyle name="Normal 7 7" xfId="178"/>
    <cellStyle name="Normal 7 8" xfId="179"/>
    <cellStyle name="Normal 7 9" xfId="180"/>
    <cellStyle name="Normal 8" xfId="181"/>
    <cellStyle name="Normal 8 10" xfId="182"/>
    <cellStyle name="Normal 8 11" xfId="183"/>
    <cellStyle name="Normal 8 12" xfId="184"/>
    <cellStyle name="Normal 8 2" xfId="185"/>
    <cellStyle name="Normal 8 3" xfId="186"/>
    <cellStyle name="Normal 8 4" xfId="187"/>
    <cellStyle name="Normal 8 5" xfId="188"/>
    <cellStyle name="Normal 8 6" xfId="189"/>
    <cellStyle name="Normal 8 7" xfId="190"/>
    <cellStyle name="Normal 8 8" xfId="191"/>
    <cellStyle name="Normal 8 9" xfId="192"/>
    <cellStyle name="Normal 9" xfId="193"/>
    <cellStyle name="Normal 9 10" xfId="194"/>
    <cellStyle name="Normal 9 2" xfId="195"/>
    <cellStyle name="Normal 9 3" xfId="196"/>
    <cellStyle name="Normal 9 4" xfId="197"/>
    <cellStyle name="Normal 9 5" xfId="198"/>
    <cellStyle name="Normal 9 6" xfId="199"/>
    <cellStyle name="Normal 9 7" xfId="200"/>
    <cellStyle name="Normal 9 8" xfId="201"/>
    <cellStyle name="Normal 9 9" xfId="202"/>
    <cellStyle name="Notas 2" xfId="203"/>
    <cellStyle name="Notas 2 2" xfId="204"/>
    <cellStyle name="Notas 2 3" xfId="205"/>
    <cellStyle name="Percent 2" xfId="206"/>
    <cellStyle name="Salida 2" xfId="207"/>
    <cellStyle name="Salida 2 2" xfId="208"/>
    <cellStyle name="Salida 2 2 2" xfId="209"/>
    <cellStyle name="Salida 2 2 2 2" xfId="210"/>
    <cellStyle name="Salida 2 2 3" xfId="211"/>
    <cellStyle name="Salida 2 3" xfId="212"/>
    <cellStyle name="Salida 2 3 2" xfId="213"/>
    <cellStyle name="Salida 2 4" xfId="214"/>
    <cellStyle name="Salida 2 4 2" xfId="215"/>
    <cellStyle name="Salida 2 5" xfId="216"/>
    <cellStyle name="Texto de advertencia 2" xfId="217"/>
    <cellStyle name="Texto explicativo 2" xfId="218"/>
    <cellStyle name="Título 1 2" xfId="219"/>
    <cellStyle name="Título 2 2" xfId="220"/>
    <cellStyle name="Título 3 2" xfId="221"/>
    <cellStyle name="Título 4" xfId="222"/>
    <cellStyle name="Título 4 2" xfId="223"/>
    <cellStyle name="Total 2" xfId="224"/>
    <cellStyle name="Total 2 2" xfId="225"/>
    <cellStyle name="Total 2 2 2" xfId="226"/>
    <cellStyle name="Total 2 2 2 2" xfId="227"/>
    <cellStyle name="Total 2 2 3" xfId="228"/>
    <cellStyle name="Total 2 3" xfId="229"/>
    <cellStyle name="Total 2 3 2" xfId="230"/>
    <cellStyle name="Total 2 4" xfId="231"/>
    <cellStyle name="Total 2 4 2" xfId="232"/>
    <cellStyle name="Total 2 5" xfId="233"/>
  </cellStyles>
  <dxfs count="0"/>
  <tableStyles count="0" defaultTableStyle="TableStyleMedium2" defaultPivotStyle="PivotStyleLight16"/>
  <colors>
    <mruColors>
      <color rgb="FFCC9900"/>
      <color rgb="FFFF9999"/>
      <color rgb="FFFF99FF"/>
      <color rgb="FFFFFFCC"/>
      <color rgb="FFFFFF66"/>
      <color rgb="FFFFFF99"/>
      <color rgb="FFB1A0C7"/>
      <color rgb="FFFF0000"/>
      <color rgb="FFCCCC00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Confirmed SARS-CoV-2 cases, negative and percentage of positivity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997674607872E-2"/>
          <c:y val="0.12219315391689289"/>
          <c:w val="0.87205061731342026"/>
          <c:h val="0.728158641361731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'SARS-CoV-2_Summary'!$D$4:$F$4</c:f>
              <c:strCache>
                <c:ptCount val="1"/>
                <c:pt idx="0">
                  <c:v>SARS-CoV-2 Confirmed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'SARS-CoV-2_Summary'!$F$6:$F$57</c:f>
              <c:numCache>
                <c:formatCode>General</c:formatCode>
                <c:ptCount val="52"/>
                <c:pt idx="2">
                  <c:v>30</c:v>
                </c:pt>
                <c:pt idx="3">
                  <c:v>23</c:v>
                </c:pt>
                <c:pt idx="4">
                  <c:v>16</c:v>
                </c:pt>
                <c:pt idx="5">
                  <c:v>23</c:v>
                </c:pt>
                <c:pt idx="6">
                  <c:v>30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B-4025-9E65-1EFF10CA3C47}"/>
            </c:ext>
          </c:extLst>
        </c:ser>
        <c:ser>
          <c:idx val="1"/>
          <c:order val="1"/>
          <c:tx>
            <c:strRef>
              <c:f>'SARS-CoV-2_Summary'!$G$4:$G$5</c:f>
              <c:strCache>
                <c:ptCount val="2"/>
                <c:pt idx="0">
                  <c:v>SARS-CoV-2 negative</c:v>
                </c:pt>
              </c:strCache>
            </c:strRef>
          </c:tx>
          <c:spPr>
            <a:solidFill>
              <a:srgbClr val="CC9900"/>
            </a:solidFill>
            <a:ln>
              <a:noFill/>
            </a:ln>
            <a:effectLst/>
          </c:spPr>
          <c:invertIfNegative val="0"/>
          <c:val>
            <c:numRef>
              <c:f>'SARS-CoV-2_Summary'!$G$6:$G$57</c:f>
              <c:numCache>
                <c:formatCode>General</c:formatCode>
                <c:ptCount val="52"/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B-4025-9E65-1EFF10CA3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17881983"/>
        <c:axId val="623396175"/>
      </c:barChart>
      <c:lineChart>
        <c:grouping val="standard"/>
        <c:varyColors val="0"/>
        <c:ser>
          <c:idx val="2"/>
          <c:order val="2"/>
          <c:tx>
            <c:strRef>
              <c:f>'SARS-CoV-2_Summary'!$J$4:$J$5</c:f>
              <c:strCache>
                <c:ptCount val="2"/>
                <c:pt idx="0">
                  <c:v>SARS-CoV-2 % Positivity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'SARS-CoV-2_Summary'!$J$6:$J$57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0.375</c:v>
                </c:pt>
                <c:pt idx="3">
                  <c:v>0.27710843373493976</c:v>
                </c:pt>
                <c:pt idx="4">
                  <c:v>0.18604651162790697</c:v>
                </c:pt>
                <c:pt idx="5">
                  <c:v>0.27710843373493976</c:v>
                </c:pt>
                <c:pt idx="6">
                  <c:v>0.375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DB-4025-9E65-1EFF10CA3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263647"/>
        <c:axId val="867875023"/>
      </c:lineChart>
      <c:catAx>
        <c:axId val="917881983"/>
        <c:scaling>
          <c:orientation val="minMax"/>
        </c:scaling>
        <c:delete val="0"/>
        <c:axPos val="b"/>
        <c:title>
          <c:tx>
            <c:strRef>
              <c:f>Leyendas!$C$14</c:f>
              <c:strCache>
                <c:ptCount val="1"/>
                <c:pt idx="0">
                  <c:v>Epidemiological week</c:v>
                </c:pt>
              </c:strCache>
            </c:strRef>
          </c:tx>
          <c:layout>
            <c:manualLayout>
              <c:xMode val="edge"/>
              <c:yMode val="edge"/>
              <c:x val="0.43686397571214608"/>
              <c:y val="0.89543278862768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96175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2339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Number of cases</c:v>
                </c:pt>
              </c:strCache>
            </c:strRef>
          </c:tx>
          <c:layout>
            <c:manualLayout>
              <c:xMode val="edge"/>
              <c:yMode val="edge"/>
              <c:x val="1.3395810630311134E-2"/>
              <c:y val="0.39101548101075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81983"/>
        <c:crosses val="autoZero"/>
        <c:crossBetween val="between"/>
      </c:valAx>
      <c:valAx>
        <c:axId val="867875023"/>
        <c:scaling>
          <c:orientation val="minMax"/>
        </c:scaling>
        <c:delete val="0"/>
        <c:axPos val="r"/>
        <c:title>
          <c:tx>
            <c:strRef>
              <c:f>Leyendas!$C$13</c:f>
              <c:strCache>
                <c:ptCount val="1"/>
                <c:pt idx="0">
                  <c:v>Positivity percentage</c:v>
                </c:pt>
              </c:strCache>
            </c:strRef>
          </c:tx>
          <c:layout>
            <c:manualLayout>
              <c:xMode val="edge"/>
              <c:yMode val="edge"/>
              <c:x val="0.97223325312702591"/>
              <c:y val="0.395440969600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63647"/>
        <c:crosses val="max"/>
        <c:crossBetween val="between"/>
      </c:valAx>
      <c:catAx>
        <c:axId val="1112263647"/>
        <c:scaling>
          <c:orientation val="minMax"/>
        </c:scaling>
        <c:delete val="1"/>
        <c:axPos val="b"/>
        <c:majorTickMark val="out"/>
        <c:minorTickMark val="none"/>
        <c:tickLblPos val="nextTo"/>
        <c:crossAx val="867875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878473639205327"/>
          <c:y val="0.93934748499517062"/>
          <c:w val="0.49623436768742668"/>
          <c:h val="4.0359616798660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SARS-CoV-2 confirmed cases by gender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876900025386443"/>
          <c:y val="0.23588753085930264"/>
          <c:w val="0.51876006124234486"/>
          <c:h val="0.69240135831201255"/>
        </c:manualLayout>
      </c:layout>
      <c:doughnutChart>
        <c:varyColors val="1"/>
        <c:ser>
          <c:idx val="0"/>
          <c:order val="0"/>
          <c:tx>
            <c:strRef>
              <c:f>'SARS-CoV-2_Summary'!$D$4:$F$4</c:f>
              <c:strCache>
                <c:ptCount val="3"/>
                <c:pt idx="0">
                  <c:v>SARS-CoV-2 Confirmed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A75-4BA6-B24A-8DBF7538AD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A75-4BA6-B24A-8DBF7538AD10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.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'SARS-CoV-2_Summary'!$D$5:$E$5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'SARS-CoV-2_Summary'!$D$59:$E$59</c:f>
              <c:numCache>
                <c:formatCode>General</c:formatCode>
                <c:ptCount val="2"/>
                <c:pt idx="0">
                  <c:v>80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56-4067-90AA-C2133EBB42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539459232768269"/>
          <c:y val="0.10226869512891022"/>
          <c:w val="0.34513237256679302"/>
          <c:h val="5.3779878756001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SARS-CoV-2 cases confirmed, negative, death and percentage of positivity by district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'SARS-CoV-2_x_GEO'!$AI$6</c:f>
              <c:strCache>
                <c:ptCount val="1"/>
                <c:pt idx="0">
                  <c:v>Confirmed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'SARS-CoV-2_x_GEO'!$AH$7:$AH$24</c15:sqref>
                  </c15:fullRef>
                </c:ext>
              </c:extLst>
              <c:f>'SARS-CoV-2_x_GEO'!$AH$7:$AH$16</c:f>
              <c:strCache>
                <c:ptCount val="10"/>
                <c:pt idx="0">
                  <c:v>Brokopondo</c:v>
                </c:pt>
                <c:pt idx="1">
                  <c:v>Commewijne</c:v>
                </c:pt>
                <c:pt idx="2">
                  <c:v>Coronie</c:v>
                </c:pt>
                <c:pt idx="3">
                  <c:v>Marowijne</c:v>
                </c:pt>
                <c:pt idx="4">
                  <c:v>Nickerie</c:v>
                </c:pt>
                <c:pt idx="5">
                  <c:v>Para</c:v>
                </c:pt>
                <c:pt idx="6">
                  <c:v>Paramaribo</c:v>
                </c:pt>
                <c:pt idx="7">
                  <c:v>Saramacca</c:v>
                </c:pt>
                <c:pt idx="8">
                  <c:v>Sipaliwini</c:v>
                </c:pt>
                <c:pt idx="9">
                  <c:v>Wanica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'SARS-CoV-2_x_GEO'!$AI$7:$AI$24</c15:sqref>
                  </c15:fullRef>
                </c:ext>
              </c:extLst>
              <c:f>'SARS-CoV-2_x_GEO'!$AI$7:$AI$16</c:f>
              <c:numCache>
                <c:formatCode>General</c:formatCode>
                <c:ptCount val="10"/>
                <c:pt idx="0">
                  <c:v>15</c:v>
                </c:pt>
                <c:pt idx="1">
                  <c:v>35</c:v>
                </c:pt>
                <c:pt idx="2">
                  <c:v>20</c:v>
                </c:pt>
                <c:pt idx="3">
                  <c:v>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9-4A92-91A3-A0595A606C25}"/>
            </c:ext>
          </c:extLst>
        </c:ser>
        <c:ser>
          <c:idx val="1"/>
          <c:order val="1"/>
          <c:tx>
            <c:strRef>
              <c:f>'SARS-CoV-2_x_GEO'!$AJ$6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'SARS-CoV-2_x_GEO'!$AH$7:$AH$24</c15:sqref>
                  </c15:fullRef>
                </c:ext>
              </c:extLst>
              <c:f>'SARS-CoV-2_x_GEO'!$AH$7:$AH$16</c:f>
              <c:strCache>
                <c:ptCount val="10"/>
                <c:pt idx="0">
                  <c:v>Brokopondo</c:v>
                </c:pt>
                <c:pt idx="1">
                  <c:v>Commewijne</c:v>
                </c:pt>
                <c:pt idx="2">
                  <c:v>Coronie</c:v>
                </c:pt>
                <c:pt idx="3">
                  <c:v>Marowijne</c:v>
                </c:pt>
                <c:pt idx="4">
                  <c:v>Nickerie</c:v>
                </c:pt>
                <c:pt idx="5">
                  <c:v>Para</c:v>
                </c:pt>
                <c:pt idx="6">
                  <c:v>Paramaribo</c:v>
                </c:pt>
                <c:pt idx="7">
                  <c:v>Saramacca</c:v>
                </c:pt>
                <c:pt idx="8">
                  <c:v>Sipaliwini</c:v>
                </c:pt>
                <c:pt idx="9">
                  <c:v>Wanica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'SARS-CoV-2_x_GEO'!$AJ$7:$AJ$24</c15:sqref>
                  </c15:fullRef>
                </c:ext>
              </c:extLst>
              <c:f>'SARS-CoV-2_x_GEO'!$AJ$7:$AJ$16</c:f>
              <c:numCache>
                <c:formatCode>General</c:formatCode>
                <c:ptCount val="10"/>
                <c:pt idx="0">
                  <c:v>12</c:v>
                </c:pt>
                <c:pt idx="1">
                  <c:v>81</c:v>
                </c:pt>
                <c:pt idx="2">
                  <c:v>31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9-4A92-91A3-A0595A606C25}"/>
            </c:ext>
          </c:extLst>
        </c:ser>
        <c:ser>
          <c:idx val="2"/>
          <c:order val="2"/>
          <c:tx>
            <c:strRef>
              <c:f>'SARS-CoV-2_x_GEO'!$AK$6</c:f>
              <c:strCache>
                <c:ptCount val="1"/>
                <c:pt idx="0">
                  <c:v>Deceased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'SARS-CoV-2_x_GEO'!$AH$7:$AH$24</c15:sqref>
                  </c15:fullRef>
                </c:ext>
              </c:extLst>
              <c:f>'SARS-CoV-2_x_GEO'!$AH$7:$AH$16</c:f>
              <c:strCache>
                <c:ptCount val="10"/>
                <c:pt idx="0">
                  <c:v>Brokopondo</c:v>
                </c:pt>
                <c:pt idx="1">
                  <c:v>Commewijne</c:v>
                </c:pt>
                <c:pt idx="2">
                  <c:v>Coronie</c:v>
                </c:pt>
                <c:pt idx="3">
                  <c:v>Marowijne</c:v>
                </c:pt>
                <c:pt idx="4">
                  <c:v>Nickerie</c:v>
                </c:pt>
                <c:pt idx="5">
                  <c:v>Para</c:v>
                </c:pt>
                <c:pt idx="6">
                  <c:v>Paramaribo</c:v>
                </c:pt>
                <c:pt idx="7">
                  <c:v>Saramacca</c:v>
                </c:pt>
                <c:pt idx="8">
                  <c:v>Sipaliwini</c:v>
                </c:pt>
                <c:pt idx="9">
                  <c:v>Wanica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'SARS-CoV-2_x_GEO'!$AK$7:$AK$24</c15:sqref>
                  </c15:fullRef>
                </c:ext>
              </c:extLst>
              <c:f>'SARS-CoV-2_x_GEO'!$AK$7:$AK$16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9-4A92-91A3-A0595A606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407280"/>
        <c:axId val="1611409360"/>
      </c:barChart>
      <c:lineChart>
        <c:grouping val="standard"/>
        <c:varyColors val="0"/>
        <c:ser>
          <c:idx val="3"/>
          <c:order val="3"/>
          <c:tx>
            <c:strRef>
              <c:f>'SARS-CoV-2_x_GEO'!$AM$6</c:f>
              <c:strCache>
                <c:ptCount val="1"/>
                <c:pt idx="0">
                  <c:v>% Positivity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'SARS-CoV-2_x_GEO'!$AH$7:$AH$24</c15:sqref>
                  </c15:fullRef>
                </c:ext>
              </c:extLst>
              <c:f>'SARS-CoV-2_x_GEO'!$AH$7:$AH$16</c:f>
              <c:strCache>
                <c:ptCount val="10"/>
                <c:pt idx="0">
                  <c:v>Brokopondo</c:v>
                </c:pt>
                <c:pt idx="1">
                  <c:v>Commewijne</c:v>
                </c:pt>
                <c:pt idx="2">
                  <c:v>Coronie</c:v>
                </c:pt>
                <c:pt idx="3">
                  <c:v>Marowijne</c:v>
                </c:pt>
                <c:pt idx="4">
                  <c:v>Nickerie</c:v>
                </c:pt>
                <c:pt idx="5">
                  <c:v>Para</c:v>
                </c:pt>
                <c:pt idx="6">
                  <c:v>Paramaribo</c:v>
                </c:pt>
                <c:pt idx="7">
                  <c:v>Saramacca</c:v>
                </c:pt>
                <c:pt idx="8">
                  <c:v>Sipaliwini</c:v>
                </c:pt>
                <c:pt idx="9">
                  <c:v>Wanica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'SARS-CoV-2_x_GEO'!$AM$7:$AM$24</c15:sqref>
                  </c15:fullRef>
                </c:ext>
              </c:extLst>
              <c:f>'SARS-CoV-2_x_GEO'!$AM$7:$AM$16</c:f>
              <c:numCache>
                <c:formatCode>0.0%</c:formatCode>
                <c:ptCount val="10"/>
                <c:pt idx="0">
                  <c:v>0.55555555555555558</c:v>
                </c:pt>
                <c:pt idx="1">
                  <c:v>0.30172413793103448</c:v>
                </c:pt>
                <c:pt idx="2">
                  <c:v>0.39215686274509803</c:v>
                </c:pt>
                <c:pt idx="3">
                  <c:v>0.75961538461538458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9-4A92-91A3-A0595A606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679584"/>
        <c:axId val="1573689152"/>
      </c:lineChart>
      <c:catAx>
        <c:axId val="1611407280"/>
        <c:scaling>
          <c:orientation val="minMax"/>
        </c:scaling>
        <c:delete val="0"/>
        <c:axPos val="b"/>
        <c:title>
          <c:tx>
            <c:strRef>
              <c:f>Leyendas!$F$3</c:f>
              <c:strCache>
                <c:ptCount val="1"/>
                <c:pt idx="0">
                  <c:v>District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09360"/>
        <c:crosses val="autoZero"/>
        <c:auto val="1"/>
        <c:lblAlgn val="ctr"/>
        <c:lblOffset val="100"/>
        <c:noMultiLvlLbl val="0"/>
      </c:catAx>
      <c:valAx>
        <c:axId val="16114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Number of cases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07280"/>
        <c:crosses val="autoZero"/>
        <c:crossBetween val="between"/>
      </c:valAx>
      <c:valAx>
        <c:axId val="1573689152"/>
        <c:scaling>
          <c:orientation val="minMax"/>
        </c:scaling>
        <c:delete val="0"/>
        <c:axPos val="r"/>
        <c:title>
          <c:tx>
            <c:strRef>
              <c:f>Leyendas!$C$13</c:f>
              <c:strCache>
                <c:ptCount val="1"/>
                <c:pt idx="0">
                  <c:v>Positivity percentage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79584"/>
        <c:crosses val="max"/>
        <c:crossBetween val="between"/>
      </c:valAx>
      <c:catAx>
        <c:axId val="157367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3689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SARS-CoV-2 cases deaths</c:v>
            </c:pt>
          </c:strCache>
        </c:strRef>
      </c:tx>
      <c:layout>
        <c:manualLayout>
          <c:xMode val="edge"/>
          <c:yMode val="edge"/>
          <c:x val="0.41963634713144515"/>
          <c:y val="2.2479799156860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'SARS-CoV-2_Summary'!$H$4</c:f>
              <c:strCache>
                <c:ptCount val="1"/>
                <c:pt idx="0">
                  <c:v>SARS-CoV-2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'SARS-CoV-2_Summary'!$C$6:$C$58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'SARS-CoV-2_Summary'!$H$6:$H$58</c:f>
              <c:numCache>
                <c:formatCode>General</c:formatCode>
                <c:ptCount val="53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D-45FC-B344-C94393BD7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7246208"/>
        <c:axId val="507242048"/>
      </c:barChart>
      <c:catAx>
        <c:axId val="507246208"/>
        <c:scaling>
          <c:orientation val="minMax"/>
        </c:scaling>
        <c:delete val="0"/>
        <c:axPos val="b"/>
        <c:title>
          <c:tx>
            <c:strRef>
              <c:f>Leyendas!$C$14</c:f>
              <c:strCache>
                <c:ptCount val="1"/>
                <c:pt idx="0">
                  <c:v>Epidemiological week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42048"/>
        <c:crosses val="autoZero"/>
        <c:auto val="1"/>
        <c:lblAlgn val="ctr"/>
        <c:lblOffset val="100"/>
        <c:noMultiLvlLbl val="0"/>
      </c:catAx>
      <c:valAx>
        <c:axId val="5072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Number of cases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46208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SARS-CoV-2 confirmed cases by age group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'SARS-CoV-2_Confirm_x_AG'!$D$5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'SARS-CoV-2_Confirm_x_AG'!$D$6:$D$58</c:f>
              <c:numCache>
                <c:formatCode>General</c:formatCode>
                <c:ptCount val="53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4-4601-B0D4-FFBB6AFDBE1F}"/>
            </c:ext>
          </c:extLst>
        </c:ser>
        <c:ser>
          <c:idx val="2"/>
          <c:order val="1"/>
          <c:tx>
            <c:strRef>
              <c:f>'SARS-CoV-2_Confirm_x_AG'!$E$5</c:f>
              <c:strCache>
                <c:ptCount val="1"/>
                <c:pt idx="0">
                  <c:v>6-11 months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'SARS-CoV-2_Confirm_x_AG'!$E$6:$E$58</c:f>
              <c:numCache>
                <c:formatCode>General</c:formatCode>
                <c:ptCount val="53"/>
                <c:pt idx="2">
                  <c:v>8</c:v>
                </c:pt>
                <c:pt idx="3">
                  <c:v>5</c:v>
                </c:pt>
                <c:pt idx="4">
                  <c:v>20</c:v>
                </c:pt>
                <c:pt idx="5">
                  <c:v>9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54-4601-B0D4-FFBB6AFDBE1F}"/>
            </c:ext>
          </c:extLst>
        </c:ser>
        <c:ser>
          <c:idx val="3"/>
          <c:order val="2"/>
          <c:tx>
            <c:strRef>
              <c:f>'SARS-CoV-2_Confirm_x_AG'!$F$5</c:f>
              <c:strCache>
                <c:ptCount val="1"/>
                <c:pt idx="0">
                  <c:v>12-23 months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'SARS-CoV-2_Confirm_x_AG'!$F$6:$F$58</c:f>
              <c:numCache>
                <c:formatCode>General</c:formatCode>
                <c:ptCount val="53"/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54-4601-B0D4-FFBB6AFDBE1F}"/>
            </c:ext>
          </c:extLst>
        </c:ser>
        <c:ser>
          <c:idx val="4"/>
          <c:order val="3"/>
          <c:tx>
            <c:strRef>
              <c:f>'SARS-CoV-2_Confirm_x_AG'!$G$5</c:f>
              <c:strCache>
                <c:ptCount val="1"/>
                <c:pt idx="0">
                  <c:v>2-4 years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'SARS-CoV-2_Confirm_x_AG'!$G$6:$G$58</c:f>
              <c:numCache>
                <c:formatCode>General</c:formatCode>
                <c:ptCount val="53"/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54-4601-B0D4-FFBB6AFDBE1F}"/>
            </c:ext>
          </c:extLst>
        </c:ser>
        <c:ser>
          <c:idx val="5"/>
          <c:order val="4"/>
          <c:tx>
            <c:strRef>
              <c:f>'SARS-CoV-2_Confirm_x_AG'!$H$5</c:f>
              <c:strCache>
                <c:ptCount val="1"/>
                <c:pt idx="0">
                  <c:v>5-14 years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'SARS-CoV-2_Confirm_x_AG'!$H$6:$H$58</c:f>
              <c:numCache>
                <c:formatCode>General</c:formatCode>
                <c:ptCount val="53"/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54-4601-B0D4-FFBB6AFDBE1F}"/>
            </c:ext>
          </c:extLst>
        </c:ser>
        <c:ser>
          <c:idx val="7"/>
          <c:order val="5"/>
          <c:tx>
            <c:strRef>
              <c:f>'SARS-CoV-2_Confirm_x_AG'!$I$5</c:f>
              <c:strCache>
                <c:ptCount val="1"/>
                <c:pt idx="0">
                  <c:v>15-49 years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'SARS-CoV-2_Confirm_x_AG'!$I$6:$I$58</c:f>
              <c:numCache>
                <c:formatCode>General</c:formatCode>
                <c:ptCount val="53"/>
                <c:pt idx="2">
                  <c:v>10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8-44DF-B32A-AB2213A81606}"/>
            </c:ext>
          </c:extLst>
        </c:ser>
        <c:ser>
          <c:idx val="8"/>
          <c:order val="6"/>
          <c:tx>
            <c:strRef>
              <c:f>'SARS-CoV-2_Confirm_x_AG'!$J$5</c:f>
              <c:strCache>
                <c:ptCount val="1"/>
                <c:pt idx="0">
                  <c:v>50-64 years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'SARS-CoV-2_Confirm_x_AG'!$J$6:$J$58</c:f>
              <c:numCache>
                <c:formatCode>General</c:formatCode>
                <c:ptCount val="53"/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8-44DF-B32A-AB2213A81606}"/>
            </c:ext>
          </c:extLst>
        </c:ser>
        <c:ser>
          <c:idx val="9"/>
          <c:order val="7"/>
          <c:tx>
            <c:strRef>
              <c:f>'SARS-CoV-2_Confirm_x_AG'!$K$5</c:f>
              <c:strCache>
                <c:ptCount val="1"/>
                <c:pt idx="0">
                  <c:v>65 years +</c:v>
                </c:pt>
              </c:strCache>
            </c:strRef>
          </c:tx>
          <c:spPr>
            <a:solidFill>
              <a:srgbClr val="CC9900"/>
            </a:solidFill>
            <a:ln>
              <a:noFill/>
            </a:ln>
            <a:effectLst/>
          </c:spPr>
          <c:invertIfNegative val="0"/>
          <c:val>
            <c:numRef>
              <c:f>'SARS-CoV-2_Confirm_x_AG'!$K$6:$K$58</c:f>
              <c:numCache>
                <c:formatCode>General</c:formatCode>
                <c:ptCount val="53"/>
                <c:pt idx="2">
                  <c:v>21</c:v>
                </c:pt>
                <c:pt idx="3">
                  <c:v>12</c:v>
                </c:pt>
                <c:pt idx="4">
                  <c:v>11</c:v>
                </c:pt>
                <c:pt idx="5">
                  <c:v>28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8-44DF-B32A-AB2213A81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744152367"/>
        <c:axId val="744153615"/>
        <c:extLst/>
      </c:barChart>
      <c:catAx>
        <c:axId val="744152367"/>
        <c:scaling>
          <c:orientation val="minMax"/>
        </c:scaling>
        <c:delete val="0"/>
        <c:axPos val="b"/>
        <c:title>
          <c:tx>
            <c:strRef>
              <c:f>Leyendas!$C$14</c:f>
              <c:strCache>
                <c:ptCount val="1"/>
                <c:pt idx="0">
                  <c:v>Epidemiological week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53615"/>
        <c:crosses val="autoZero"/>
        <c:auto val="1"/>
        <c:lblAlgn val="ctr"/>
        <c:lblOffset val="100"/>
        <c:tickMarkSkip val="1"/>
        <c:noMultiLvlLbl val="0"/>
      </c:catAx>
      <c:valAx>
        <c:axId val="7441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Number of cases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52367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452436</xdr:colOff>
      <xdr:row>5</xdr:row>
      <xdr:rowOff>1020</xdr:rowOff>
    </xdr:from>
    <xdr:to>
      <xdr:col>26</xdr:col>
      <xdr:colOff>738187</xdr:colOff>
      <xdr:row>31</xdr:row>
      <xdr:rowOff>188332</xdr:rowOff>
    </xdr:to>
    <xdr:graphicFrame macro="">
      <xdr:nvGraphicFramePr>
        <xdr:cNvPr id="4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452435</xdr:colOff>
      <xdr:row>34</xdr:row>
      <xdr:rowOff>3572</xdr:rowOff>
    </xdr:from>
    <xdr:to>
      <xdr:col>18</xdr:col>
      <xdr:colOff>404811</xdr:colOff>
      <xdr:row>55</xdr:row>
      <xdr:rowOff>190500</xdr:rowOff>
    </xdr:to>
    <xdr:graphicFrame macro="">
      <xdr:nvGraphicFramePr>
        <xdr:cNvPr id="5" name="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33</xdr:row>
      <xdr:rowOff>190500</xdr:rowOff>
    </xdr:from>
    <xdr:to>
      <xdr:col>36</xdr:col>
      <xdr:colOff>83343</xdr:colOff>
      <xdr:row>56</xdr:row>
      <xdr:rowOff>11906</xdr:rowOff>
    </xdr:to>
    <xdr:graphicFrame macro="">
      <xdr:nvGraphicFramePr>
        <xdr:cNvPr id="6" name="Chart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</xdr:colOff>
      <xdr:row>57</xdr:row>
      <xdr:rowOff>217883</xdr:rowOff>
    </xdr:from>
    <xdr:to>
      <xdr:col>25</xdr:col>
      <xdr:colOff>371813</xdr:colOff>
      <xdr:row>74</xdr:row>
      <xdr:rowOff>214312</xdr:rowOff>
    </xdr:to>
    <xdr:graphicFrame macro="">
      <xdr:nvGraphicFramePr>
        <xdr:cNvPr id="2" name="Chart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9525</xdr:rowOff>
    </xdr:from>
    <xdr:to>
      <xdr:col>25</xdr:col>
      <xdr:colOff>750093</xdr:colOff>
      <xdr:row>30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CA80"/>
  <sheetViews>
    <sheetView tabSelected="1" zoomScale="80" zoomScaleNormal="80" zoomScalePageLayoutView="60" workbookViewId="0">
      <pane ySplit="5" topLeftCell="A6" activePane="bottomLeft" state="frozen"/>
      <selection pane="bottomLeft" activeCell="A6" sqref="A6"/>
    </sheetView>
  </sheetViews>
  <sheetFormatPr defaultColWidth="11.42578125" defaultRowHeight="15.75" x14ac:dyDescent="0.25"/>
  <cols>
    <col min="1" max="1" width="24.28515625" style="52" customWidth="1"/>
    <col min="2" max="2" width="8.140625" style="61" customWidth="1"/>
    <col min="3" max="3" width="8.140625" style="52" customWidth="1"/>
    <col min="4" max="6" width="8.28515625" style="57" customWidth="1"/>
    <col min="7" max="8" width="12.140625" style="57" customWidth="1"/>
    <col min="9" max="9" width="15.42578125" style="57" customWidth="1"/>
    <col min="10" max="10" width="12" style="54" customWidth="1"/>
    <col min="11" max="11" width="6.7109375" customWidth="1"/>
    <col min="12" max="15" width="7.85546875" customWidth="1"/>
    <col min="16" max="17" width="15.7109375" customWidth="1"/>
    <col min="31" max="71" width="11.42578125" style="18"/>
    <col min="78" max="79" width="11.42578125" style="16" customWidth="1"/>
    <col min="260" max="260" width="1.7109375" customWidth="1"/>
    <col min="261" max="261" width="9.140625" customWidth="1"/>
    <col min="262" max="262" width="9.42578125" customWidth="1"/>
    <col min="263" max="263" width="12.42578125" customWidth="1"/>
    <col min="264" max="264" width="13.140625" customWidth="1"/>
    <col min="265" max="265" width="9.42578125" customWidth="1"/>
    <col min="266" max="266" width="12.140625" customWidth="1"/>
    <col min="267" max="268" width="9.42578125" customWidth="1"/>
    <col min="269" max="269" width="13.140625" customWidth="1"/>
    <col min="270" max="270" width="13.140625" bestFit="1" customWidth="1"/>
    <col min="271" max="271" width="9.42578125" customWidth="1"/>
    <col min="272" max="272" width="11.42578125" bestFit="1" customWidth="1"/>
    <col min="273" max="275" width="9.42578125" customWidth="1"/>
    <col min="276" max="276" width="10.42578125" customWidth="1"/>
    <col min="277" max="278" width="9.42578125" customWidth="1"/>
    <col min="279" max="279" width="12.7109375" customWidth="1"/>
    <col min="280" max="280" width="11" customWidth="1"/>
    <col min="281" max="281" width="13.42578125" customWidth="1"/>
    <col min="282" max="283" width="13.7109375" customWidth="1"/>
    <col min="284" max="285" width="15" customWidth="1"/>
    <col min="286" max="292" width="13.7109375" customWidth="1"/>
    <col min="293" max="300" width="15" customWidth="1"/>
    <col min="516" max="516" width="1.7109375" customWidth="1"/>
    <col min="517" max="517" width="9.140625" customWidth="1"/>
    <col min="518" max="518" width="9.42578125" customWidth="1"/>
    <col min="519" max="519" width="12.42578125" customWidth="1"/>
    <col min="520" max="520" width="13.140625" customWidth="1"/>
    <col min="521" max="521" width="9.42578125" customWidth="1"/>
    <col min="522" max="522" width="12.140625" customWidth="1"/>
    <col min="523" max="524" width="9.42578125" customWidth="1"/>
    <col min="525" max="525" width="13.140625" customWidth="1"/>
    <col min="526" max="526" width="13.140625" bestFit="1" customWidth="1"/>
    <col min="527" max="527" width="9.42578125" customWidth="1"/>
    <col min="528" max="528" width="11.42578125" bestFit="1" customWidth="1"/>
    <col min="529" max="531" width="9.42578125" customWidth="1"/>
    <col min="532" max="532" width="10.42578125" customWidth="1"/>
    <col min="533" max="534" width="9.42578125" customWidth="1"/>
    <col min="535" max="535" width="12.7109375" customWidth="1"/>
    <col min="536" max="536" width="11" customWidth="1"/>
    <col min="537" max="537" width="13.42578125" customWidth="1"/>
    <col min="538" max="539" width="13.7109375" customWidth="1"/>
    <col min="540" max="541" width="15" customWidth="1"/>
    <col min="542" max="548" width="13.7109375" customWidth="1"/>
    <col min="549" max="556" width="15" customWidth="1"/>
    <col min="772" max="772" width="1.7109375" customWidth="1"/>
    <col min="773" max="773" width="9.140625" customWidth="1"/>
    <col min="774" max="774" width="9.42578125" customWidth="1"/>
    <col min="775" max="775" width="12.42578125" customWidth="1"/>
    <col min="776" max="776" width="13.140625" customWidth="1"/>
    <col min="777" max="777" width="9.42578125" customWidth="1"/>
    <col min="778" max="778" width="12.140625" customWidth="1"/>
    <col min="779" max="780" width="9.42578125" customWidth="1"/>
    <col min="781" max="781" width="13.140625" customWidth="1"/>
    <col min="782" max="782" width="13.140625" bestFit="1" customWidth="1"/>
    <col min="783" max="783" width="9.42578125" customWidth="1"/>
    <col min="784" max="784" width="11.42578125" bestFit="1" customWidth="1"/>
    <col min="785" max="787" width="9.42578125" customWidth="1"/>
    <col min="788" max="788" width="10.42578125" customWidth="1"/>
    <col min="789" max="790" width="9.42578125" customWidth="1"/>
    <col min="791" max="791" width="12.7109375" customWidth="1"/>
    <col min="792" max="792" width="11" customWidth="1"/>
    <col min="793" max="793" width="13.42578125" customWidth="1"/>
    <col min="794" max="795" width="13.7109375" customWidth="1"/>
    <col min="796" max="797" width="15" customWidth="1"/>
    <col min="798" max="804" width="13.7109375" customWidth="1"/>
    <col min="805" max="812" width="15" customWidth="1"/>
    <col min="1028" max="1028" width="1.7109375" customWidth="1"/>
    <col min="1029" max="1029" width="9.140625" customWidth="1"/>
    <col min="1030" max="1030" width="9.42578125" customWidth="1"/>
    <col min="1031" max="1031" width="12.42578125" customWidth="1"/>
    <col min="1032" max="1032" width="13.140625" customWidth="1"/>
    <col min="1033" max="1033" width="9.42578125" customWidth="1"/>
    <col min="1034" max="1034" width="12.140625" customWidth="1"/>
    <col min="1035" max="1036" width="9.42578125" customWidth="1"/>
    <col min="1037" max="1037" width="13.140625" customWidth="1"/>
    <col min="1038" max="1038" width="13.140625" bestFit="1" customWidth="1"/>
    <col min="1039" max="1039" width="9.42578125" customWidth="1"/>
    <col min="1040" max="1040" width="11.42578125" bestFit="1" customWidth="1"/>
    <col min="1041" max="1043" width="9.42578125" customWidth="1"/>
    <col min="1044" max="1044" width="10.42578125" customWidth="1"/>
    <col min="1045" max="1046" width="9.42578125" customWidth="1"/>
    <col min="1047" max="1047" width="12.7109375" customWidth="1"/>
    <col min="1048" max="1048" width="11" customWidth="1"/>
    <col min="1049" max="1049" width="13.42578125" customWidth="1"/>
    <col min="1050" max="1051" width="13.7109375" customWidth="1"/>
    <col min="1052" max="1053" width="15" customWidth="1"/>
    <col min="1054" max="1060" width="13.7109375" customWidth="1"/>
    <col min="1061" max="1068" width="15" customWidth="1"/>
    <col min="1284" max="1284" width="1.7109375" customWidth="1"/>
    <col min="1285" max="1285" width="9.140625" customWidth="1"/>
    <col min="1286" max="1286" width="9.42578125" customWidth="1"/>
    <col min="1287" max="1287" width="12.42578125" customWidth="1"/>
    <col min="1288" max="1288" width="13.140625" customWidth="1"/>
    <col min="1289" max="1289" width="9.42578125" customWidth="1"/>
    <col min="1290" max="1290" width="12.140625" customWidth="1"/>
    <col min="1291" max="1292" width="9.42578125" customWidth="1"/>
    <col min="1293" max="1293" width="13.140625" customWidth="1"/>
    <col min="1294" max="1294" width="13.140625" bestFit="1" customWidth="1"/>
    <col min="1295" max="1295" width="9.42578125" customWidth="1"/>
    <col min="1296" max="1296" width="11.42578125" bestFit="1" customWidth="1"/>
    <col min="1297" max="1299" width="9.42578125" customWidth="1"/>
    <col min="1300" max="1300" width="10.42578125" customWidth="1"/>
    <col min="1301" max="1302" width="9.42578125" customWidth="1"/>
    <col min="1303" max="1303" width="12.7109375" customWidth="1"/>
    <col min="1304" max="1304" width="11" customWidth="1"/>
    <col min="1305" max="1305" width="13.42578125" customWidth="1"/>
    <col min="1306" max="1307" width="13.7109375" customWidth="1"/>
    <col min="1308" max="1309" width="15" customWidth="1"/>
    <col min="1310" max="1316" width="13.7109375" customWidth="1"/>
    <col min="1317" max="1324" width="15" customWidth="1"/>
    <col min="1540" max="1540" width="1.7109375" customWidth="1"/>
    <col min="1541" max="1541" width="9.140625" customWidth="1"/>
    <col min="1542" max="1542" width="9.42578125" customWidth="1"/>
    <col min="1543" max="1543" width="12.42578125" customWidth="1"/>
    <col min="1544" max="1544" width="13.140625" customWidth="1"/>
    <col min="1545" max="1545" width="9.42578125" customWidth="1"/>
    <col min="1546" max="1546" width="12.140625" customWidth="1"/>
    <col min="1547" max="1548" width="9.42578125" customWidth="1"/>
    <col min="1549" max="1549" width="13.140625" customWidth="1"/>
    <col min="1550" max="1550" width="13.140625" bestFit="1" customWidth="1"/>
    <col min="1551" max="1551" width="9.42578125" customWidth="1"/>
    <col min="1552" max="1552" width="11.42578125" bestFit="1" customWidth="1"/>
    <col min="1553" max="1555" width="9.42578125" customWidth="1"/>
    <col min="1556" max="1556" width="10.42578125" customWidth="1"/>
    <col min="1557" max="1558" width="9.42578125" customWidth="1"/>
    <col min="1559" max="1559" width="12.7109375" customWidth="1"/>
    <col min="1560" max="1560" width="11" customWidth="1"/>
    <col min="1561" max="1561" width="13.42578125" customWidth="1"/>
    <col min="1562" max="1563" width="13.7109375" customWidth="1"/>
    <col min="1564" max="1565" width="15" customWidth="1"/>
    <col min="1566" max="1572" width="13.7109375" customWidth="1"/>
    <col min="1573" max="1580" width="15" customWidth="1"/>
    <col min="1796" max="1796" width="1.7109375" customWidth="1"/>
    <col min="1797" max="1797" width="9.140625" customWidth="1"/>
    <col min="1798" max="1798" width="9.42578125" customWidth="1"/>
    <col min="1799" max="1799" width="12.42578125" customWidth="1"/>
    <col min="1800" max="1800" width="13.140625" customWidth="1"/>
    <col min="1801" max="1801" width="9.42578125" customWidth="1"/>
    <col min="1802" max="1802" width="12.140625" customWidth="1"/>
    <col min="1803" max="1804" width="9.42578125" customWidth="1"/>
    <col min="1805" max="1805" width="13.140625" customWidth="1"/>
    <col min="1806" max="1806" width="13.140625" bestFit="1" customWidth="1"/>
    <col min="1807" max="1807" width="9.42578125" customWidth="1"/>
    <col min="1808" max="1808" width="11.42578125" bestFit="1" customWidth="1"/>
    <col min="1809" max="1811" width="9.42578125" customWidth="1"/>
    <col min="1812" max="1812" width="10.42578125" customWidth="1"/>
    <col min="1813" max="1814" width="9.42578125" customWidth="1"/>
    <col min="1815" max="1815" width="12.7109375" customWidth="1"/>
    <col min="1816" max="1816" width="11" customWidth="1"/>
    <col min="1817" max="1817" width="13.42578125" customWidth="1"/>
    <col min="1818" max="1819" width="13.7109375" customWidth="1"/>
    <col min="1820" max="1821" width="15" customWidth="1"/>
    <col min="1822" max="1828" width="13.7109375" customWidth="1"/>
    <col min="1829" max="1836" width="15" customWidth="1"/>
    <col min="2052" max="2052" width="1.7109375" customWidth="1"/>
    <col min="2053" max="2053" width="9.140625" customWidth="1"/>
    <col min="2054" max="2054" width="9.42578125" customWidth="1"/>
    <col min="2055" max="2055" width="12.42578125" customWidth="1"/>
    <col min="2056" max="2056" width="13.140625" customWidth="1"/>
    <col min="2057" max="2057" width="9.42578125" customWidth="1"/>
    <col min="2058" max="2058" width="12.140625" customWidth="1"/>
    <col min="2059" max="2060" width="9.42578125" customWidth="1"/>
    <col min="2061" max="2061" width="13.140625" customWidth="1"/>
    <col min="2062" max="2062" width="13.140625" bestFit="1" customWidth="1"/>
    <col min="2063" max="2063" width="9.42578125" customWidth="1"/>
    <col min="2064" max="2064" width="11.42578125" bestFit="1" customWidth="1"/>
    <col min="2065" max="2067" width="9.42578125" customWidth="1"/>
    <col min="2068" max="2068" width="10.42578125" customWidth="1"/>
    <col min="2069" max="2070" width="9.42578125" customWidth="1"/>
    <col min="2071" max="2071" width="12.7109375" customWidth="1"/>
    <col min="2072" max="2072" width="11" customWidth="1"/>
    <col min="2073" max="2073" width="13.42578125" customWidth="1"/>
    <col min="2074" max="2075" width="13.7109375" customWidth="1"/>
    <col min="2076" max="2077" width="15" customWidth="1"/>
    <col min="2078" max="2084" width="13.7109375" customWidth="1"/>
    <col min="2085" max="2092" width="15" customWidth="1"/>
    <col min="2308" max="2308" width="1.7109375" customWidth="1"/>
    <col min="2309" max="2309" width="9.140625" customWidth="1"/>
    <col min="2310" max="2310" width="9.42578125" customWidth="1"/>
    <col min="2311" max="2311" width="12.42578125" customWidth="1"/>
    <col min="2312" max="2312" width="13.140625" customWidth="1"/>
    <col min="2313" max="2313" width="9.42578125" customWidth="1"/>
    <col min="2314" max="2314" width="12.140625" customWidth="1"/>
    <col min="2315" max="2316" width="9.42578125" customWidth="1"/>
    <col min="2317" max="2317" width="13.140625" customWidth="1"/>
    <col min="2318" max="2318" width="13.140625" bestFit="1" customWidth="1"/>
    <col min="2319" max="2319" width="9.42578125" customWidth="1"/>
    <col min="2320" max="2320" width="11.42578125" bestFit="1" customWidth="1"/>
    <col min="2321" max="2323" width="9.42578125" customWidth="1"/>
    <col min="2324" max="2324" width="10.42578125" customWidth="1"/>
    <col min="2325" max="2326" width="9.42578125" customWidth="1"/>
    <col min="2327" max="2327" width="12.7109375" customWidth="1"/>
    <col min="2328" max="2328" width="11" customWidth="1"/>
    <col min="2329" max="2329" width="13.42578125" customWidth="1"/>
    <col min="2330" max="2331" width="13.7109375" customWidth="1"/>
    <col min="2332" max="2333" width="15" customWidth="1"/>
    <col min="2334" max="2340" width="13.7109375" customWidth="1"/>
    <col min="2341" max="2348" width="15" customWidth="1"/>
    <col min="2564" max="2564" width="1.7109375" customWidth="1"/>
    <col min="2565" max="2565" width="9.140625" customWidth="1"/>
    <col min="2566" max="2566" width="9.42578125" customWidth="1"/>
    <col min="2567" max="2567" width="12.42578125" customWidth="1"/>
    <col min="2568" max="2568" width="13.140625" customWidth="1"/>
    <col min="2569" max="2569" width="9.42578125" customWidth="1"/>
    <col min="2570" max="2570" width="12.140625" customWidth="1"/>
    <col min="2571" max="2572" width="9.42578125" customWidth="1"/>
    <col min="2573" max="2573" width="13.140625" customWidth="1"/>
    <col min="2574" max="2574" width="13.140625" bestFit="1" customWidth="1"/>
    <col min="2575" max="2575" width="9.42578125" customWidth="1"/>
    <col min="2576" max="2576" width="11.42578125" bestFit="1" customWidth="1"/>
    <col min="2577" max="2579" width="9.42578125" customWidth="1"/>
    <col min="2580" max="2580" width="10.42578125" customWidth="1"/>
    <col min="2581" max="2582" width="9.42578125" customWidth="1"/>
    <col min="2583" max="2583" width="12.7109375" customWidth="1"/>
    <col min="2584" max="2584" width="11" customWidth="1"/>
    <col min="2585" max="2585" width="13.42578125" customWidth="1"/>
    <col min="2586" max="2587" width="13.7109375" customWidth="1"/>
    <col min="2588" max="2589" width="15" customWidth="1"/>
    <col min="2590" max="2596" width="13.7109375" customWidth="1"/>
    <col min="2597" max="2604" width="15" customWidth="1"/>
    <col min="2820" max="2820" width="1.7109375" customWidth="1"/>
    <col min="2821" max="2821" width="9.140625" customWidth="1"/>
    <col min="2822" max="2822" width="9.42578125" customWidth="1"/>
    <col min="2823" max="2823" width="12.42578125" customWidth="1"/>
    <col min="2824" max="2824" width="13.140625" customWidth="1"/>
    <col min="2825" max="2825" width="9.42578125" customWidth="1"/>
    <col min="2826" max="2826" width="12.140625" customWidth="1"/>
    <col min="2827" max="2828" width="9.42578125" customWidth="1"/>
    <col min="2829" max="2829" width="13.140625" customWidth="1"/>
    <col min="2830" max="2830" width="13.140625" bestFit="1" customWidth="1"/>
    <col min="2831" max="2831" width="9.42578125" customWidth="1"/>
    <col min="2832" max="2832" width="11.42578125" bestFit="1" customWidth="1"/>
    <col min="2833" max="2835" width="9.42578125" customWidth="1"/>
    <col min="2836" max="2836" width="10.42578125" customWidth="1"/>
    <col min="2837" max="2838" width="9.42578125" customWidth="1"/>
    <col min="2839" max="2839" width="12.7109375" customWidth="1"/>
    <col min="2840" max="2840" width="11" customWidth="1"/>
    <col min="2841" max="2841" width="13.42578125" customWidth="1"/>
    <col min="2842" max="2843" width="13.7109375" customWidth="1"/>
    <col min="2844" max="2845" width="15" customWidth="1"/>
    <col min="2846" max="2852" width="13.7109375" customWidth="1"/>
    <col min="2853" max="2860" width="15" customWidth="1"/>
    <col min="3076" max="3076" width="1.7109375" customWidth="1"/>
    <col min="3077" max="3077" width="9.140625" customWidth="1"/>
    <col min="3078" max="3078" width="9.42578125" customWidth="1"/>
    <col min="3079" max="3079" width="12.42578125" customWidth="1"/>
    <col min="3080" max="3080" width="13.140625" customWidth="1"/>
    <col min="3081" max="3081" width="9.42578125" customWidth="1"/>
    <col min="3082" max="3082" width="12.140625" customWidth="1"/>
    <col min="3083" max="3084" width="9.42578125" customWidth="1"/>
    <col min="3085" max="3085" width="13.140625" customWidth="1"/>
    <col min="3086" max="3086" width="13.140625" bestFit="1" customWidth="1"/>
    <col min="3087" max="3087" width="9.42578125" customWidth="1"/>
    <col min="3088" max="3088" width="11.42578125" bestFit="1" customWidth="1"/>
    <col min="3089" max="3091" width="9.42578125" customWidth="1"/>
    <col min="3092" max="3092" width="10.42578125" customWidth="1"/>
    <col min="3093" max="3094" width="9.42578125" customWidth="1"/>
    <col min="3095" max="3095" width="12.7109375" customWidth="1"/>
    <col min="3096" max="3096" width="11" customWidth="1"/>
    <col min="3097" max="3097" width="13.42578125" customWidth="1"/>
    <col min="3098" max="3099" width="13.7109375" customWidth="1"/>
    <col min="3100" max="3101" width="15" customWidth="1"/>
    <col min="3102" max="3108" width="13.7109375" customWidth="1"/>
    <col min="3109" max="3116" width="15" customWidth="1"/>
    <col min="3332" max="3332" width="1.7109375" customWidth="1"/>
    <col min="3333" max="3333" width="9.140625" customWidth="1"/>
    <col min="3334" max="3334" width="9.42578125" customWidth="1"/>
    <col min="3335" max="3335" width="12.42578125" customWidth="1"/>
    <col min="3336" max="3336" width="13.140625" customWidth="1"/>
    <col min="3337" max="3337" width="9.42578125" customWidth="1"/>
    <col min="3338" max="3338" width="12.140625" customWidth="1"/>
    <col min="3339" max="3340" width="9.42578125" customWidth="1"/>
    <col min="3341" max="3341" width="13.140625" customWidth="1"/>
    <col min="3342" max="3342" width="13.140625" bestFit="1" customWidth="1"/>
    <col min="3343" max="3343" width="9.42578125" customWidth="1"/>
    <col min="3344" max="3344" width="11.42578125" bestFit="1" customWidth="1"/>
    <col min="3345" max="3347" width="9.42578125" customWidth="1"/>
    <col min="3348" max="3348" width="10.42578125" customWidth="1"/>
    <col min="3349" max="3350" width="9.42578125" customWidth="1"/>
    <col min="3351" max="3351" width="12.7109375" customWidth="1"/>
    <col min="3352" max="3352" width="11" customWidth="1"/>
    <col min="3353" max="3353" width="13.42578125" customWidth="1"/>
    <col min="3354" max="3355" width="13.7109375" customWidth="1"/>
    <col min="3356" max="3357" width="15" customWidth="1"/>
    <col min="3358" max="3364" width="13.7109375" customWidth="1"/>
    <col min="3365" max="3372" width="15" customWidth="1"/>
    <col min="3588" max="3588" width="1.7109375" customWidth="1"/>
    <col min="3589" max="3589" width="9.140625" customWidth="1"/>
    <col min="3590" max="3590" width="9.42578125" customWidth="1"/>
    <col min="3591" max="3591" width="12.42578125" customWidth="1"/>
    <col min="3592" max="3592" width="13.140625" customWidth="1"/>
    <col min="3593" max="3593" width="9.42578125" customWidth="1"/>
    <col min="3594" max="3594" width="12.140625" customWidth="1"/>
    <col min="3595" max="3596" width="9.42578125" customWidth="1"/>
    <col min="3597" max="3597" width="13.140625" customWidth="1"/>
    <col min="3598" max="3598" width="13.140625" bestFit="1" customWidth="1"/>
    <col min="3599" max="3599" width="9.42578125" customWidth="1"/>
    <col min="3600" max="3600" width="11.42578125" bestFit="1" customWidth="1"/>
    <col min="3601" max="3603" width="9.42578125" customWidth="1"/>
    <col min="3604" max="3604" width="10.42578125" customWidth="1"/>
    <col min="3605" max="3606" width="9.42578125" customWidth="1"/>
    <col min="3607" max="3607" width="12.7109375" customWidth="1"/>
    <col min="3608" max="3608" width="11" customWidth="1"/>
    <col min="3609" max="3609" width="13.42578125" customWidth="1"/>
    <col min="3610" max="3611" width="13.7109375" customWidth="1"/>
    <col min="3612" max="3613" width="15" customWidth="1"/>
    <col min="3614" max="3620" width="13.7109375" customWidth="1"/>
    <col min="3621" max="3628" width="15" customWidth="1"/>
    <col min="3844" max="3844" width="1.7109375" customWidth="1"/>
    <col min="3845" max="3845" width="9.140625" customWidth="1"/>
    <col min="3846" max="3846" width="9.42578125" customWidth="1"/>
    <col min="3847" max="3847" width="12.42578125" customWidth="1"/>
    <col min="3848" max="3848" width="13.140625" customWidth="1"/>
    <col min="3849" max="3849" width="9.42578125" customWidth="1"/>
    <col min="3850" max="3850" width="12.140625" customWidth="1"/>
    <col min="3851" max="3852" width="9.42578125" customWidth="1"/>
    <col min="3853" max="3853" width="13.140625" customWidth="1"/>
    <col min="3854" max="3854" width="13.140625" bestFit="1" customWidth="1"/>
    <col min="3855" max="3855" width="9.42578125" customWidth="1"/>
    <col min="3856" max="3856" width="11.42578125" bestFit="1" customWidth="1"/>
    <col min="3857" max="3859" width="9.42578125" customWidth="1"/>
    <col min="3860" max="3860" width="10.42578125" customWidth="1"/>
    <col min="3861" max="3862" width="9.42578125" customWidth="1"/>
    <col min="3863" max="3863" width="12.7109375" customWidth="1"/>
    <col min="3864" max="3864" width="11" customWidth="1"/>
    <col min="3865" max="3865" width="13.42578125" customWidth="1"/>
    <col min="3866" max="3867" width="13.7109375" customWidth="1"/>
    <col min="3868" max="3869" width="15" customWidth="1"/>
    <col min="3870" max="3876" width="13.7109375" customWidth="1"/>
    <col min="3877" max="3884" width="15" customWidth="1"/>
    <col min="4100" max="4100" width="1.7109375" customWidth="1"/>
    <col min="4101" max="4101" width="9.140625" customWidth="1"/>
    <col min="4102" max="4102" width="9.42578125" customWidth="1"/>
    <col min="4103" max="4103" width="12.42578125" customWidth="1"/>
    <col min="4104" max="4104" width="13.140625" customWidth="1"/>
    <col min="4105" max="4105" width="9.42578125" customWidth="1"/>
    <col min="4106" max="4106" width="12.140625" customWidth="1"/>
    <col min="4107" max="4108" width="9.42578125" customWidth="1"/>
    <col min="4109" max="4109" width="13.140625" customWidth="1"/>
    <col min="4110" max="4110" width="13.140625" bestFit="1" customWidth="1"/>
    <col min="4111" max="4111" width="9.42578125" customWidth="1"/>
    <col min="4112" max="4112" width="11.42578125" bestFit="1" customWidth="1"/>
    <col min="4113" max="4115" width="9.42578125" customWidth="1"/>
    <col min="4116" max="4116" width="10.42578125" customWidth="1"/>
    <col min="4117" max="4118" width="9.42578125" customWidth="1"/>
    <col min="4119" max="4119" width="12.7109375" customWidth="1"/>
    <col min="4120" max="4120" width="11" customWidth="1"/>
    <col min="4121" max="4121" width="13.42578125" customWidth="1"/>
    <col min="4122" max="4123" width="13.7109375" customWidth="1"/>
    <col min="4124" max="4125" width="15" customWidth="1"/>
    <col min="4126" max="4132" width="13.7109375" customWidth="1"/>
    <col min="4133" max="4140" width="15" customWidth="1"/>
    <col min="4356" max="4356" width="1.7109375" customWidth="1"/>
    <col min="4357" max="4357" width="9.140625" customWidth="1"/>
    <col min="4358" max="4358" width="9.42578125" customWidth="1"/>
    <col min="4359" max="4359" width="12.42578125" customWidth="1"/>
    <col min="4360" max="4360" width="13.140625" customWidth="1"/>
    <col min="4361" max="4361" width="9.42578125" customWidth="1"/>
    <col min="4362" max="4362" width="12.140625" customWidth="1"/>
    <col min="4363" max="4364" width="9.42578125" customWidth="1"/>
    <col min="4365" max="4365" width="13.140625" customWidth="1"/>
    <col min="4366" max="4366" width="13.140625" bestFit="1" customWidth="1"/>
    <col min="4367" max="4367" width="9.42578125" customWidth="1"/>
    <col min="4368" max="4368" width="11.42578125" bestFit="1" customWidth="1"/>
    <col min="4369" max="4371" width="9.42578125" customWidth="1"/>
    <col min="4372" max="4372" width="10.42578125" customWidth="1"/>
    <col min="4373" max="4374" width="9.42578125" customWidth="1"/>
    <col min="4375" max="4375" width="12.7109375" customWidth="1"/>
    <col min="4376" max="4376" width="11" customWidth="1"/>
    <col min="4377" max="4377" width="13.42578125" customWidth="1"/>
    <col min="4378" max="4379" width="13.7109375" customWidth="1"/>
    <col min="4380" max="4381" width="15" customWidth="1"/>
    <col min="4382" max="4388" width="13.7109375" customWidth="1"/>
    <col min="4389" max="4396" width="15" customWidth="1"/>
    <col min="4612" max="4612" width="1.7109375" customWidth="1"/>
    <col min="4613" max="4613" width="9.140625" customWidth="1"/>
    <col min="4614" max="4614" width="9.42578125" customWidth="1"/>
    <col min="4615" max="4615" width="12.42578125" customWidth="1"/>
    <col min="4616" max="4616" width="13.140625" customWidth="1"/>
    <col min="4617" max="4617" width="9.42578125" customWidth="1"/>
    <col min="4618" max="4618" width="12.140625" customWidth="1"/>
    <col min="4619" max="4620" width="9.42578125" customWidth="1"/>
    <col min="4621" max="4621" width="13.140625" customWidth="1"/>
    <col min="4622" max="4622" width="13.140625" bestFit="1" customWidth="1"/>
    <col min="4623" max="4623" width="9.42578125" customWidth="1"/>
    <col min="4624" max="4624" width="11.42578125" bestFit="1" customWidth="1"/>
    <col min="4625" max="4627" width="9.42578125" customWidth="1"/>
    <col min="4628" max="4628" width="10.42578125" customWidth="1"/>
    <col min="4629" max="4630" width="9.42578125" customWidth="1"/>
    <col min="4631" max="4631" width="12.7109375" customWidth="1"/>
    <col min="4632" max="4632" width="11" customWidth="1"/>
    <col min="4633" max="4633" width="13.42578125" customWidth="1"/>
    <col min="4634" max="4635" width="13.7109375" customWidth="1"/>
    <col min="4636" max="4637" width="15" customWidth="1"/>
    <col min="4638" max="4644" width="13.7109375" customWidth="1"/>
    <col min="4645" max="4652" width="15" customWidth="1"/>
    <col min="4868" max="4868" width="1.7109375" customWidth="1"/>
    <col min="4869" max="4869" width="9.140625" customWidth="1"/>
    <col min="4870" max="4870" width="9.42578125" customWidth="1"/>
    <col min="4871" max="4871" width="12.42578125" customWidth="1"/>
    <col min="4872" max="4872" width="13.140625" customWidth="1"/>
    <col min="4873" max="4873" width="9.42578125" customWidth="1"/>
    <col min="4874" max="4874" width="12.140625" customWidth="1"/>
    <col min="4875" max="4876" width="9.42578125" customWidth="1"/>
    <col min="4877" max="4877" width="13.140625" customWidth="1"/>
    <col min="4878" max="4878" width="13.140625" bestFit="1" customWidth="1"/>
    <col min="4879" max="4879" width="9.42578125" customWidth="1"/>
    <col min="4880" max="4880" width="11.42578125" bestFit="1" customWidth="1"/>
    <col min="4881" max="4883" width="9.42578125" customWidth="1"/>
    <col min="4884" max="4884" width="10.42578125" customWidth="1"/>
    <col min="4885" max="4886" width="9.42578125" customWidth="1"/>
    <col min="4887" max="4887" width="12.7109375" customWidth="1"/>
    <col min="4888" max="4888" width="11" customWidth="1"/>
    <col min="4889" max="4889" width="13.42578125" customWidth="1"/>
    <col min="4890" max="4891" width="13.7109375" customWidth="1"/>
    <col min="4892" max="4893" width="15" customWidth="1"/>
    <col min="4894" max="4900" width="13.7109375" customWidth="1"/>
    <col min="4901" max="4908" width="15" customWidth="1"/>
    <col min="5124" max="5124" width="1.7109375" customWidth="1"/>
    <col min="5125" max="5125" width="9.140625" customWidth="1"/>
    <col min="5126" max="5126" width="9.42578125" customWidth="1"/>
    <col min="5127" max="5127" width="12.42578125" customWidth="1"/>
    <col min="5128" max="5128" width="13.140625" customWidth="1"/>
    <col min="5129" max="5129" width="9.42578125" customWidth="1"/>
    <col min="5130" max="5130" width="12.140625" customWidth="1"/>
    <col min="5131" max="5132" width="9.42578125" customWidth="1"/>
    <col min="5133" max="5133" width="13.140625" customWidth="1"/>
    <col min="5134" max="5134" width="13.140625" bestFit="1" customWidth="1"/>
    <col min="5135" max="5135" width="9.42578125" customWidth="1"/>
    <col min="5136" max="5136" width="11.42578125" bestFit="1" customWidth="1"/>
    <col min="5137" max="5139" width="9.42578125" customWidth="1"/>
    <col min="5140" max="5140" width="10.42578125" customWidth="1"/>
    <col min="5141" max="5142" width="9.42578125" customWidth="1"/>
    <col min="5143" max="5143" width="12.7109375" customWidth="1"/>
    <col min="5144" max="5144" width="11" customWidth="1"/>
    <col min="5145" max="5145" width="13.42578125" customWidth="1"/>
    <col min="5146" max="5147" width="13.7109375" customWidth="1"/>
    <col min="5148" max="5149" width="15" customWidth="1"/>
    <col min="5150" max="5156" width="13.7109375" customWidth="1"/>
    <col min="5157" max="5164" width="15" customWidth="1"/>
    <col min="5380" max="5380" width="1.7109375" customWidth="1"/>
    <col min="5381" max="5381" width="9.140625" customWidth="1"/>
    <col min="5382" max="5382" width="9.42578125" customWidth="1"/>
    <col min="5383" max="5383" width="12.42578125" customWidth="1"/>
    <col min="5384" max="5384" width="13.140625" customWidth="1"/>
    <col min="5385" max="5385" width="9.42578125" customWidth="1"/>
    <col min="5386" max="5386" width="12.140625" customWidth="1"/>
    <col min="5387" max="5388" width="9.42578125" customWidth="1"/>
    <col min="5389" max="5389" width="13.140625" customWidth="1"/>
    <col min="5390" max="5390" width="13.140625" bestFit="1" customWidth="1"/>
    <col min="5391" max="5391" width="9.42578125" customWidth="1"/>
    <col min="5392" max="5392" width="11.42578125" bestFit="1" customWidth="1"/>
    <col min="5393" max="5395" width="9.42578125" customWidth="1"/>
    <col min="5396" max="5396" width="10.42578125" customWidth="1"/>
    <col min="5397" max="5398" width="9.42578125" customWidth="1"/>
    <col min="5399" max="5399" width="12.7109375" customWidth="1"/>
    <col min="5400" max="5400" width="11" customWidth="1"/>
    <col min="5401" max="5401" width="13.42578125" customWidth="1"/>
    <col min="5402" max="5403" width="13.7109375" customWidth="1"/>
    <col min="5404" max="5405" width="15" customWidth="1"/>
    <col min="5406" max="5412" width="13.7109375" customWidth="1"/>
    <col min="5413" max="5420" width="15" customWidth="1"/>
    <col min="5636" max="5636" width="1.7109375" customWidth="1"/>
    <col min="5637" max="5637" width="9.140625" customWidth="1"/>
    <col min="5638" max="5638" width="9.42578125" customWidth="1"/>
    <col min="5639" max="5639" width="12.42578125" customWidth="1"/>
    <col min="5640" max="5640" width="13.140625" customWidth="1"/>
    <col min="5641" max="5641" width="9.42578125" customWidth="1"/>
    <col min="5642" max="5642" width="12.140625" customWidth="1"/>
    <col min="5643" max="5644" width="9.42578125" customWidth="1"/>
    <col min="5645" max="5645" width="13.140625" customWidth="1"/>
    <col min="5646" max="5646" width="13.140625" bestFit="1" customWidth="1"/>
    <col min="5647" max="5647" width="9.42578125" customWidth="1"/>
    <col min="5648" max="5648" width="11.42578125" bestFit="1" customWidth="1"/>
    <col min="5649" max="5651" width="9.42578125" customWidth="1"/>
    <col min="5652" max="5652" width="10.42578125" customWidth="1"/>
    <col min="5653" max="5654" width="9.42578125" customWidth="1"/>
    <col min="5655" max="5655" width="12.7109375" customWidth="1"/>
    <col min="5656" max="5656" width="11" customWidth="1"/>
    <col min="5657" max="5657" width="13.42578125" customWidth="1"/>
    <col min="5658" max="5659" width="13.7109375" customWidth="1"/>
    <col min="5660" max="5661" width="15" customWidth="1"/>
    <col min="5662" max="5668" width="13.7109375" customWidth="1"/>
    <col min="5669" max="5676" width="15" customWidth="1"/>
    <col min="5892" max="5892" width="1.7109375" customWidth="1"/>
    <col min="5893" max="5893" width="9.140625" customWidth="1"/>
    <col min="5894" max="5894" width="9.42578125" customWidth="1"/>
    <col min="5895" max="5895" width="12.42578125" customWidth="1"/>
    <col min="5896" max="5896" width="13.140625" customWidth="1"/>
    <col min="5897" max="5897" width="9.42578125" customWidth="1"/>
    <col min="5898" max="5898" width="12.140625" customWidth="1"/>
    <col min="5899" max="5900" width="9.42578125" customWidth="1"/>
    <col min="5901" max="5901" width="13.140625" customWidth="1"/>
    <col min="5902" max="5902" width="13.140625" bestFit="1" customWidth="1"/>
    <col min="5903" max="5903" width="9.42578125" customWidth="1"/>
    <col min="5904" max="5904" width="11.42578125" bestFit="1" customWidth="1"/>
    <col min="5905" max="5907" width="9.42578125" customWidth="1"/>
    <col min="5908" max="5908" width="10.42578125" customWidth="1"/>
    <col min="5909" max="5910" width="9.42578125" customWidth="1"/>
    <col min="5911" max="5911" width="12.7109375" customWidth="1"/>
    <col min="5912" max="5912" width="11" customWidth="1"/>
    <col min="5913" max="5913" width="13.42578125" customWidth="1"/>
    <col min="5914" max="5915" width="13.7109375" customWidth="1"/>
    <col min="5916" max="5917" width="15" customWidth="1"/>
    <col min="5918" max="5924" width="13.7109375" customWidth="1"/>
    <col min="5925" max="5932" width="15" customWidth="1"/>
    <col min="6148" max="6148" width="1.7109375" customWidth="1"/>
    <col min="6149" max="6149" width="9.140625" customWidth="1"/>
    <col min="6150" max="6150" width="9.42578125" customWidth="1"/>
    <col min="6151" max="6151" width="12.42578125" customWidth="1"/>
    <col min="6152" max="6152" width="13.140625" customWidth="1"/>
    <col min="6153" max="6153" width="9.42578125" customWidth="1"/>
    <col min="6154" max="6154" width="12.140625" customWidth="1"/>
    <col min="6155" max="6156" width="9.42578125" customWidth="1"/>
    <col min="6157" max="6157" width="13.140625" customWidth="1"/>
    <col min="6158" max="6158" width="13.140625" bestFit="1" customWidth="1"/>
    <col min="6159" max="6159" width="9.42578125" customWidth="1"/>
    <col min="6160" max="6160" width="11.42578125" bestFit="1" customWidth="1"/>
    <col min="6161" max="6163" width="9.42578125" customWidth="1"/>
    <col min="6164" max="6164" width="10.42578125" customWidth="1"/>
    <col min="6165" max="6166" width="9.42578125" customWidth="1"/>
    <col min="6167" max="6167" width="12.7109375" customWidth="1"/>
    <col min="6168" max="6168" width="11" customWidth="1"/>
    <col min="6169" max="6169" width="13.42578125" customWidth="1"/>
    <col min="6170" max="6171" width="13.7109375" customWidth="1"/>
    <col min="6172" max="6173" width="15" customWidth="1"/>
    <col min="6174" max="6180" width="13.7109375" customWidth="1"/>
    <col min="6181" max="6188" width="15" customWidth="1"/>
    <col min="6404" max="6404" width="1.7109375" customWidth="1"/>
    <col min="6405" max="6405" width="9.140625" customWidth="1"/>
    <col min="6406" max="6406" width="9.42578125" customWidth="1"/>
    <col min="6407" max="6407" width="12.42578125" customWidth="1"/>
    <col min="6408" max="6408" width="13.140625" customWidth="1"/>
    <col min="6409" max="6409" width="9.42578125" customWidth="1"/>
    <col min="6410" max="6410" width="12.140625" customWidth="1"/>
    <col min="6411" max="6412" width="9.42578125" customWidth="1"/>
    <col min="6413" max="6413" width="13.140625" customWidth="1"/>
    <col min="6414" max="6414" width="13.140625" bestFit="1" customWidth="1"/>
    <col min="6415" max="6415" width="9.42578125" customWidth="1"/>
    <col min="6416" max="6416" width="11.42578125" bestFit="1" customWidth="1"/>
    <col min="6417" max="6419" width="9.42578125" customWidth="1"/>
    <col min="6420" max="6420" width="10.42578125" customWidth="1"/>
    <col min="6421" max="6422" width="9.42578125" customWidth="1"/>
    <col min="6423" max="6423" width="12.7109375" customWidth="1"/>
    <col min="6424" max="6424" width="11" customWidth="1"/>
    <col min="6425" max="6425" width="13.42578125" customWidth="1"/>
    <col min="6426" max="6427" width="13.7109375" customWidth="1"/>
    <col min="6428" max="6429" width="15" customWidth="1"/>
    <col min="6430" max="6436" width="13.7109375" customWidth="1"/>
    <col min="6437" max="6444" width="15" customWidth="1"/>
    <col min="6660" max="6660" width="1.7109375" customWidth="1"/>
    <col min="6661" max="6661" width="9.140625" customWidth="1"/>
    <col min="6662" max="6662" width="9.42578125" customWidth="1"/>
    <col min="6663" max="6663" width="12.42578125" customWidth="1"/>
    <col min="6664" max="6664" width="13.140625" customWidth="1"/>
    <col min="6665" max="6665" width="9.42578125" customWidth="1"/>
    <col min="6666" max="6666" width="12.140625" customWidth="1"/>
    <col min="6667" max="6668" width="9.42578125" customWidth="1"/>
    <col min="6669" max="6669" width="13.140625" customWidth="1"/>
    <col min="6670" max="6670" width="13.140625" bestFit="1" customWidth="1"/>
    <col min="6671" max="6671" width="9.42578125" customWidth="1"/>
    <col min="6672" max="6672" width="11.42578125" bestFit="1" customWidth="1"/>
    <col min="6673" max="6675" width="9.42578125" customWidth="1"/>
    <col min="6676" max="6676" width="10.42578125" customWidth="1"/>
    <col min="6677" max="6678" width="9.42578125" customWidth="1"/>
    <col min="6679" max="6679" width="12.7109375" customWidth="1"/>
    <col min="6680" max="6680" width="11" customWidth="1"/>
    <col min="6681" max="6681" width="13.42578125" customWidth="1"/>
    <col min="6682" max="6683" width="13.7109375" customWidth="1"/>
    <col min="6684" max="6685" width="15" customWidth="1"/>
    <col min="6686" max="6692" width="13.7109375" customWidth="1"/>
    <col min="6693" max="6700" width="15" customWidth="1"/>
    <col min="6916" max="6916" width="1.7109375" customWidth="1"/>
    <col min="6917" max="6917" width="9.140625" customWidth="1"/>
    <col min="6918" max="6918" width="9.42578125" customWidth="1"/>
    <col min="6919" max="6919" width="12.42578125" customWidth="1"/>
    <col min="6920" max="6920" width="13.140625" customWidth="1"/>
    <col min="6921" max="6921" width="9.42578125" customWidth="1"/>
    <col min="6922" max="6922" width="12.140625" customWidth="1"/>
    <col min="6923" max="6924" width="9.42578125" customWidth="1"/>
    <col min="6925" max="6925" width="13.140625" customWidth="1"/>
    <col min="6926" max="6926" width="13.140625" bestFit="1" customWidth="1"/>
    <col min="6927" max="6927" width="9.42578125" customWidth="1"/>
    <col min="6928" max="6928" width="11.42578125" bestFit="1" customWidth="1"/>
    <col min="6929" max="6931" width="9.42578125" customWidth="1"/>
    <col min="6932" max="6932" width="10.42578125" customWidth="1"/>
    <col min="6933" max="6934" width="9.42578125" customWidth="1"/>
    <col min="6935" max="6935" width="12.7109375" customWidth="1"/>
    <col min="6936" max="6936" width="11" customWidth="1"/>
    <col min="6937" max="6937" width="13.42578125" customWidth="1"/>
    <col min="6938" max="6939" width="13.7109375" customWidth="1"/>
    <col min="6940" max="6941" width="15" customWidth="1"/>
    <col min="6942" max="6948" width="13.7109375" customWidth="1"/>
    <col min="6949" max="6956" width="15" customWidth="1"/>
    <col min="7172" max="7172" width="1.7109375" customWidth="1"/>
    <col min="7173" max="7173" width="9.140625" customWidth="1"/>
    <col min="7174" max="7174" width="9.42578125" customWidth="1"/>
    <col min="7175" max="7175" width="12.42578125" customWidth="1"/>
    <col min="7176" max="7176" width="13.140625" customWidth="1"/>
    <col min="7177" max="7177" width="9.42578125" customWidth="1"/>
    <col min="7178" max="7178" width="12.140625" customWidth="1"/>
    <col min="7179" max="7180" width="9.42578125" customWidth="1"/>
    <col min="7181" max="7181" width="13.140625" customWidth="1"/>
    <col min="7182" max="7182" width="13.140625" bestFit="1" customWidth="1"/>
    <col min="7183" max="7183" width="9.42578125" customWidth="1"/>
    <col min="7184" max="7184" width="11.42578125" bestFit="1" customWidth="1"/>
    <col min="7185" max="7187" width="9.42578125" customWidth="1"/>
    <col min="7188" max="7188" width="10.42578125" customWidth="1"/>
    <col min="7189" max="7190" width="9.42578125" customWidth="1"/>
    <col min="7191" max="7191" width="12.7109375" customWidth="1"/>
    <col min="7192" max="7192" width="11" customWidth="1"/>
    <col min="7193" max="7193" width="13.42578125" customWidth="1"/>
    <col min="7194" max="7195" width="13.7109375" customWidth="1"/>
    <col min="7196" max="7197" width="15" customWidth="1"/>
    <col min="7198" max="7204" width="13.7109375" customWidth="1"/>
    <col min="7205" max="7212" width="15" customWidth="1"/>
    <col min="7428" max="7428" width="1.7109375" customWidth="1"/>
    <col min="7429" max="7429" width="9.140625" customWidth="1"/>
    <col min="7430" max="7430" width="9.42578125" customWidth="1"/>
    <col min="7431" max="7431" width="12.42578125" customWidth="1"/>
    <col min="7432" max="7432" width="13.140625" customWidth="1"/>
    <col min="7433" max="7433" width="9.42578125" customWidth="1"/>
    <col min="7434" max="7434" width="12.140625" customWidth="1"/>
    <col min="7435" max="7436" width="9.42578125" customWidth="1"/>
    <col min="7437" max="7437" width="13.140625" customWidth="1"/>
    <col min="7438" max="7438" width="13.140625" bestFit="1" customWidth="1"/>
    <col min="7439" max="7439" width="9.42578125" customWidth="1"/>
    <col min="7440" max="7440" width="11.42578125" bestFit="1" customWidth="1"/>
    <col min="7441" max="7443" width="9.42578125" customWidth="1"/>
    <col min="7444" max="7444" width="10.42578125" customWidth="1"/>
    <col min="7445" max="7446" width="9.42578125" customWidth="1"/>
    <col min="7447" max="7447" width="12.7109375" customWidth="1"/>
    <col min="7448" max="7448" width="11" customWidth="1"/>
    <col min="7449" max="7449" width="13.42578125" customWidth="1"/>
    <col min="7450" max="7451" width="13.7109375" customWidth="1"/>
    <col min="7452" max="7453" width="15" customWidth="1"/>
    <col min="7454" max="7460" width="13.7109375" customWidth="1"/>
    <col min="7461" max="7468" width="15" customWidth="1"/>
    <col min="7684" max="7684" width="1.7109375" customWidth="1"/>
    <col min="7685" max="7685" width="9.140625" customWidth="1"/>
    <col min="7686" max="7686" width="9.42578125" customWidth="1"/>
    <col min="7687" max="7687" width="12.42578125" customWidth="1"/>
    <col min="7688" max="7688" width="13.140625" customWidth="1"/>
    <col min="7689" max="7689" width="9.42578125" customWidth="1"/>
    <col min="7690" max="7690" width="12.140625" customWidth="1"/>
    <col min="7691" max="7692" width="9.42578125" customWidth="1"/>
    <col min="7693" max="7693" width="13.140625" customWidth="1"/>
    <col min="7694" max="7694" width="13.140625" bestFit="1" customWidth="1"/>
    <col min="7695" max="7695" width="9.42578125" customWidth="1"/>
    <col min="7696" max="7696" width="11.42578125" bestFit="1" customWidth="1"/>
    <col min="7697" max="7699" width="9.42578125" customWidth="1"/>
    <col min="7700" max="7700" width="10.42578125" customWidth="1"/>
    <col min="7701" max="7702" width="9.42578125" customWidth="1"/>
    <col min="7703" max="7703" width="12.7109375" customWidth="1"/>
    <col min="7704" max="7704" width="11" customWidth="1"/>
    <col min="7705" max="7705" width="13.42578125" customWidth="1"/>
    <col min="7706" max="7707" width="13.7109375" customWidth="1"/>
    <col min="7708" max="7709" width="15" customWidth="1"/>
    <col min="7710" max="7716" width="13.7109375" customWidth="1"/>
    <col min="7717" max="7724" width="15" customWidth="1"/>
    <col min="7940" max="7940" width="1.7109375" customWidth="1"/>
    <col min="7941" max="7941" width="9.140625" customWidth="1"/>
    <col min="7942" max="7942" width="9.42578125" customWidth="1"/>
    <col min="7943" max="7943" width="12.42578125" customWidth="1"/>
    <col min="7944" max="7944" width="13.140625" customWidth="1"/>
    <col min="7945" max="7945" width="9.42578125" customWidth="1"/>
    <col min="7946" max="7946" width="12.140625" customWidth="1"/>
    <col min="7947" max="7948" width="9.42578125" customWidth="1"/>
    <col min="7949" max="7949" width="13.140625" customWidth="1"/>
    <col min="7950" max="7950" width="13.140625" bestFit="1" customWidth="1"/>
    <col min="7951" max="7951" width="9.42578125" customWidth="1"/>
    <col min="7952" max="7952" width="11.42578125" bestFit="1" customWidth="1"/>
    <col min="7953" max="7955" width="9.42578125" customWidth="1"/>
    <col min="7956" max="7956" width="10.42578125" customWidth="1"/>
    <col min="7957" max="7958" width="9.42578125" customWidth="1"/>
    <col min="7959" max="7959" width="12.7109375" customWidth="1"/>
    <col min="7960" max="7960" width="11" customWidth="1"/>
    <col min="7961" max="7961" width="13.42578125" customWidth="1"/>
    <col min="7962" max="7963" width="13.7109375" customWidth="1"/>
    <col min="7964" max="7965" width="15" customWidth="1"/>
    <col min="7966" max="7972" width="13.7109375" customWidth="1"/>
    <col min="7973" max="7980" width="15" customWidth="1"/>
    <col min="8196" max="8196" width="1.7109375" customWidth="1"/>
    <col min="8197" max="8197" width="9.140625" customWidth="1"/>
    <col min="8198" max="8198" width="9.42578125" customWidth="1"/>
    <col min="8199" max="8199" width="12.42578125" customWidth="1"/>
    <col min="8200" max="8200" width="13.140625" customWidth="1"/>
    <col min="8201" max="8201" width="9.42578125" customWidth="1"/>
    <col min="8202" max="8202" width="12.140625" customWidth="1"/>
    <col min="8203" max="8204" width="9.42578125" customWidth="1"/>
    <col min="8205" max="8205" width="13.140625" customWidth="1"/>
    <col min="8206" max="8206" width="13.140625" bestFit="1" customWidth="1"/>
    <col min="8207" max="8207" width="9.42578125" customWidth="1"/>
    <col min="8208" max="8208" width="11.42578125" bestFit="1" customWidth="1"/>
    <col min="8209" max="8211" width="9.42578125" customWidth="1"/>
    <col min="8212" max="8212" width="10.42578125" customWidth="1"/>
    <col min="8213" max="8214" width="9.42578125" customWidth="1"/>
    <col min="8215" max="8215" width="12.7109375" customWidth="1"/>
    <col min="8216" max="8216" width="11" customWidth="1"/>
    <col min="8217" max="8217" width="13.42578125" customWidth="1"/>
    <col min="8218" max="8219" width="13.7109375" customWidth="1"/>
    <col min="8220" max="8221" width="15" customWidth="1"/>
    <col min="8222" max="8228" width="13.7109375" customWidth="1"/>
    <col min="8229" max="8236" width="15" customWidth="1"/>
    <col min="8452" max="8452" width="1.7109375" customWidth="1"/>
    <col min="8453" max="8453" width="9.140625" customWidth="1"/>
    <col min="8454" max="8454" width="9.42578125" customWidth="1"/>
    <col min="8455" max="8455" width="12.42578125" customWidth="1"/>
    <col min="8456" max="8456" width="13.140625" customWidth="1"/>
    <col min="8457" max="8457" width="9.42578125" customWidth="1"/>
    <col min="8458" max="8458" width="12.140625" customWidth="1"/>
    <col min="8459" max="8460" width="9.42578125" customWidth="1"/>
    <col min="8461" max="8461" width="13.140625" customWidth="1"/>
    <col min="8462" max="8462" width="13.140625" bestFit="1" customWidth="1"/>
    <col min="8463" max="8463" width="9.42578125" customWidth="1"/>
    <col min="8464" max="8464" width="11.42578125" bestFit="1" customWidth="1"/>
    <col min="8465" max="8467" width="9.42578125" customWidth="1"/>
    <col min="8468" max="8468" width="10.42578125" customWidth="1"/>
    <col min="8469" max="8470" width="9.42578125" customWidth="1"/>
    <col min="8471" max="8471" width="12.7109375" customWidth="1"/>
    <col min="8472" max="8472" width="11" customWidth="1"/>
    <col min="8473" max="8473" width="13.42578125" customWidth="1"/>
    <col min="8474" max="8475" width="13.7109375" customWidth="1"/>
    <col min="8476" max="8477" width="15" customWidth="1"/>
    <col min="8478" max="8484" width="13.7109375" customWidth="1"/>
    <col min="8485" max="8492" width="15" customWidth="1"/>
    <col min="8708" max="8708" width="1.7109375" customWidth="1"/>
    <col min="8709" max="8709" width="9.140625" customWidth="1"/>
    <col min="8710" max="8710" width="9.42578125" customWidth="1"/>
    <col min="8711" max="8711" width="12.42578125" customWidth="1"/>
    <col min="8712" max="8712" width="13.140625" customWidth="1"/>
    <col min="8713" max="8713" width="9.42578125" customWidth="1"/>
    <col min="8714" max="8714" width="12.140625" customWidth="1"/>
    <col min="8715" max="8716" width="9.42578125" customWidth="1"/>
    <col min="8717" max="8717" width="13.140625" customWidth="1"/>
    <col min="8718" max="8718" width="13.140625" bestFit="1" customWidth="1"/>
    <col min="8719" max="8719" width="9.42578125" customWidth="1"/>
    <col min="8720" max="8720" width="11.42578125" bestFit="1" customWidth="1"/>
    <col min="8721" max="8723" width="9.42578125" customWidth="1"/>
    <col min="8724" max="8724" width="10.42578125" customWidth="1"/>
    <col min="8725" max="8726" width="9.42578125" customWidth="1"/>
    <col min="8727" max="8727" width="12.7109375" customWidth="1"/>
    <col min="8728" max="8728" width="11" customWidth="1"/>
    <col min="8729" max="8729" width="13.42578125" customWidth="1"/>
    <col min="8730" max="8731" width="13.7109375" customWidth="1"/>
    <col min="8732" max="8733" width="15" customWidth="1"/>
    <col min="8734" max="8740" width="13.7109375" customWidth="1"/>
    <col min="8741" max="8748" width="15" customWidth="1"/>
    <col min="8964" max="8964" width="1.7109375" customWidth="1"/>
    <col min="8965" max="8965" width="9.140625" customWidth="1"/>
    <col min="8966" max="8966" width="9.42578125" customWidth="1"/>
    <col min="8967" max="8967" width="12.42578125" customWidth="1"/>
    <col min="8968" max="8968" width="13.140625" customWidth="1"/>
    <col min="8969" max="8969" width="9.42578125" customWidth="1"/>
    <col min="8970" max="8970" width="12.140625" customWidth="1"/>
    <col min="8971" max="8972" width="9.42578125" customWidth="1"/>
    <col min="8973" max="8973" width="13.140625" customWidth="1"/>
    <col min="8974" max="8974" width="13.140625" bestFit="1" customWidth="1"/>
    <col min="8975" max="8975" width="9.42578125" customWidth="1"/>
    <col min="8976" max="8976" width="11.42578125" bestFit="1" customWidth="1"/>
    <col min="8977" max="8979" width="9.42578125" customWidth="1"/>
    <col min="8980" max="8980" width="10.42578125" customWidth="1"/>
    <col min="8981" max="8982" width="9.42578125" customWidth="1"/>
    <col min="8983" max="8983" width="12.7109375" customWidth="1"/>
    <col min="8984" max="8984" width="11" customWidth="1"/>
    <col min="8985" max="8985" width="13.42578125" customWidth="1"/>
    <col min="8986" max="8987" width="13.7109375" customWidth="1"/>
    <col min="8988" max="8989" width="15" customWidth="1"/>
    <col min="8990" max="8996" width="13.7109375" customWidth="1"/>
    <col min="8997" max="9004" width="15" customWidth="1"/>
    <col min="9220" max="9220" width="1.7109375" customWidth="1"/>
    <col min="9221" max="9221" width="9.140625" customWidth="1"/>
    <col min="9222" max="9222" width="9.42578125" customWidth="1"/>
    <col min="9223" max="9223" width="12.42578125" customWidth="1"/>
    <col min="9224" max="9224" width="13.140625" customWidth="1"/>
    <col min="9225" max="9225" width="9.42578125" customWidth="1"/>
    <col min="9226" max="9226" width="12.140625" customWidth="1"/>
    <col min="9227" max="9228" width="9.42578125" customWidth="1"/>
    <col min="9229" max="9229" width="13.140625" customWidth="1"/>
    <col min="9230" max="9230" width="13.140625" bestFit="1" customWidth="1"/>
    <col min="9231" max="9231" width="9.42578125" customWidth="1"/>
    <col min="9232" max="9232" width="11.42578125" bestFit="1" customWidth="1"/>
    <col min="9233" max="9235" width="9.42578125" customWidth="1"/>
    <col min="9236" max="9236" width="10.42578125" customWidth="1"/>
    <col min="9237" max="9238" width="9.42578125" customWidth="1"/>
    <col min="9239" max="9239" width="12.7109375" customWidth="1"/>
    <col min="9240" max="9240" width="11" customWidth="1"/>
    <col min="9241" max="9241" width="13.42578125" customWidth="1"/>
    <col min="9242" max="9243" width="13.7109375" customWidth="1"/>
    <col min="9244" max="9245" width="15" customWidth="1"/>
    <col min="9246" max="9252" width="13.7109375" customWidth="1"/>
    <col min="9253" max="9260" width="15" customWidth="1"/>
    <col min="9476" max="9476" width="1.7109375" customWidth="1"/>
    <col min="9477" max="9477" width="9.140625" customWidth="1"/>
    <col min="9478" max="9478" width="9.42578125" customWidth="1"/>
    <col min="9479" max="9479" width="12.42578125" customWidth="1"/>
    <col min="9480" max="9480" width="13.140625" customWidth="1"/>
    <col min="9481" max="9481" width="9.42578125" customWidth="1"/>
    <col min="9482" max="9482" width="12.140625" customWidth="1"/>
    <col min="9483" max="9484" width="9.42578125" customWidth="1"/>
    <col min="9485" max="9485" width="13.140625" customWidth="1"/>
    <col min="9486" max="9486" width="13.140625" bestFit="1" customWidth="1"/>
    <col min="9487" max="9487" width="9.42578125" customWidth="1"/>
    <col min="9488" max="9488" width="11.42578125" bestFit="1" customWidth="1"/>
    <col min="9489" max="9491" width="9.42578125" customWidth="1"/>
    <col min="9492" max="9492" width="10.42578125" customWidth="1"/>
    <col min="9493" max="9494" width="9.42578125" customWidth="1"/>
    <col min="9495" max="9495" width="12.7109375" customWidth="1"/>
    <col min="9496" max="9496" width="11" customWidth="1"/>
    <col min="9497" max="9497" width="13.42578125" customWidth="1"/>
    <col min="9498" max="9499" width="13.7109375" customWidth="1"/>
    <col min="9500" max="9501" width="15" customWidth="1"/>
    <col min="9502" max="9508" width="13.7109375" customWidth="1"/>
    <col min="9509" max="9516" width="15" customWidth="1"/>
    <col min="9732" max="9732" width="1.7109375" customWidth="1"/>
    <col min="9733" max="9733" width="9.140625" customWidth="1"/>
    <col min="9734" max="9734" width="9.42578125" customWidth="1"/>
    <col min="9735" max="9735" width="12.42578125" customWidth="1"/>
    <col min="9736" max="9736" width="13.140625" customWidth="1"/>
    <col min="9737" max="9737" width="9.42578125" customWidth="1"/>
    <col min="9738" max="9738" width="12.140625" customWidth="1"/>
    <col min="9739" max="9740" width="9.42578125" customWidth="1"/>
    <col min="9741" max="9741" width="13.140625" customWidth="1"/>
    <col min="9742" max="9742" width="13.140625" bestFit="1" customWidth="1"/>
    <col min="9743" max="9743" width="9.42578125" customWidth="1"/>
    <col min="9744" max="9744" width="11.42578125" bestFit="1" customWidth="1"/>
    <col min="9745" max="9747" width="9.42578125" customWidth="1"/>
    <col min="9748" max="9748" width="10.42578125" customWidth="1"/>
    <col min="9749" max="9750" width="9.42578125" customWidth="1"/>
    <col min="9751" max="9751" width="12.7109375" customWidth="1"/>
    <col min="9752" max="9752" width="11" customWidth="1"/>
    <col min="9753" max="9753" width="13.42578125" customWidth="1"/>
    <col min="9754" max="9755" width="13.7109375" customWidth="1"/>
    <col min="9756" max="9757" width="15" customWidth="1"/>
    <col min="9758" max="9764" width="13.7109375" customWidth="1"/>
    <col min="9765" max="9772" width="15" customWidth="1"/>
    <col min="9988" max="9988" width="1.7109375" customWidth="1"/>
    <col min="9989" max="9989" width="9.140625" customWidth="1"/>
    <col min="9990" max="9990" width="9.42578125" customWidth="1"/>
    <col min="9991" max="9991" width="12.42578125" customWidth="1"/>
    <col min="9992" max="9992" width="13.140625" customWidth="1"/>
    <col min="9993" max="9993" width="9.42578125" customWidth="1"/>
    <col min="9994" max="9994" width="12.140625" customWidth="1"/>
    <col min="9995" max="9996" width="9.42578125" customWidth="1"/>
    <col min="9997" max="9997" width="13.140625" customWidth="1"/>
    <col min="9998" max="9998" width="13.140625" bestFit="1" customWidth="1"/>
    <col min="9999" max="9999" width="9.42578125" customWidth="1"/>
    <col min="10000" max="10000" width="11.42578125" bestFit="1" customWidth="1"/>
    <col min="10001" max="10003" width="9.42578125" customWidth="1"/>
    <col min="10004" max="10004" width="10.42578125" customWidth="1"/>
    <col min="10005" max="10006" width="9.42578125" customWidth="1"/>
    <col min="10007" max="10007" width="12.7109375" customWidth="1"/>
    <col min="10008" max="10008" width="11" customWidth="1"/>
    <col min="10009" max="10009" width="13.42578125" customWidth="1"/>
    <col min="10010" max="10011" width="13.7109375" customWidth="1"/>
    <col min="10012" max="10013" width="15" customWidth="1"/>
    <col min="10014" max="10020" width="13.7109375" customWidth="1"/>
    <col min="10021" max="10028" width="15" customWidth="1"/>
    <col min="10244" max="10244" width="1.7109375" customWidth="1"/>
    <col min="10245" max="10245" width="9.140625" customWidth="1"/>
    <col min="10246" max="10246" width="9.42578125" customWidth="1"/>
    <col min="10247" max="10247" width="12.42578125" customWidth="1"/>
    <col min="10248" max="10248" width="13.140625" customWidth="1"/>
    <col min="10249" max="10249" width="9.42578125" customWidth="1"/>
    <col min="10250" max="10250" width="12.140625" customWidth="1"/>
    <col min="10251" max="10252" width="9.42578125" customWidth="1"/>
    <col min="10253" max="10253" width="13.140625" customWidth="1"/>
    <col min="10254" max="10254" width="13.140625" bestFit="1" customWidth="1"/>
    <col min="10255" max="10255" width="9.42578125" customWidth="1"/>
    <col min="10256" max="10256" width="11.42578125" bestFit="1" customWidth="1"/>
    <col min="10257" max="10259" width="9.42578125" customWidth="1"/>
    <col min="10260" max="10260" width="10.42578125" customWidth="1"/>
    <col min="10261" max="10262" width="9.42578125" customWidth="1"/>
    <col min="10263" max="10263" width="12.7109375" customWidth="1"/>
    <col min="10264" max="10264" width="11" customWidth="1"/>
    <col min="10265" max="10265" width="13.42578125" customWidth="1"/>
    <col min="10266" max="10267" width="13.7109375" customWidth="1"/>
    <col min="10268" max="10269" width="15" customWidth="1"/>
    <col min="10270" max="10276" width="13.7109375" customWidth="1"/>
    <col min="10277" max="10284" width="15" customWidth="1"/>
    <col min="10500" max="10500" width="1.7109375" customWidth="1"/>
    <col min="10501" max="10501" width="9.140625" customWidth="1"/>
    <col min="10502" max="10502" width="9.42578125" customWidth="1"/>
    <col min="10503" max="10503" width="12.42578125" customWidth="1"/>
    <col min="10504" max="10504" width="13.140625" customWidth="1"/>
    <col min="10505" max="10505" width="9.42578125" customWidth="1"/>
    <col min="10506" max="10506" width="12.140625" customWidth="1"/>
    <col min="10507" max="10508" width="9.42578125" customWidth="1"/>
    <col min="10509" max="10509" width="13.140625" customWidth="1"/>
    <col min="10510" max="10510" width="13.140625" bestFit="1" customWidth="1"/>
    <col min="10511" max="10511" width="9.42578125" customWidth="1"/>
    <col min="10512" max="10512" width="11.42578125" bestFit="1" customWidth="1"/>
    <col min="10513" max="10515" width="9.42578125" customWidth="1"/>
    <col min="10516" max="10516" width="10.42578125" customWidth="1"/>
    <col min="10517" max="10518" width="9.42578125" customWidth="1"/>
    <col min="10519" max="10519" width="12.7109375" customWidth="1"/>
    <col min="10520" max="10520" width="11" customWidth="1"/>
    <col min="10521" max="10521" width="13.42578125" customWidth="1"/>
    <col min="10522" max="10523" width="13.7109375" customWidth="1"/>
    <col min="10524" max="10525" width="15" customWidth="1"/>
    <col min="10526" max="10532" width="13.7109375" customWidth="1"/>
    <col min="10533" max="10540" width="15" customWidth="1"/>
    <col min="10756" max="10756" width="1.7109375" customWidth="1"/>
    <col min="10757" max="10757" width="9.140625" customWidth="1"/>
    <col min="10758" max="10758" width="9.42578125" customWidth="1"/>
    <col min="10759" max="10759" width="12.42578125" customWidth="1"/>
    <col min="10760" max="10760" width="13.140625" customWidth="1"/>
    <col min="10761" max="10761" width="9.42578125" customWidth="1"/>
    <col min="10762" max="10762" width="12.140625" customWidth="1"/>
    <col min="10763" max="10764" width="9.42578125" customWidth="1"/>
    <col min="10765" max="10765" width="13.140625" customWidth="1"/>
    <col min="10766" max="10766" width="13.140625" bestFit="1" customWidth="1"/>
    <col min="10767" max="10767" width="9.42578125" customWidth="1"/>
    <col min="10768" max="10768" width="11.42578125" bestFit="1" customWidth="1"/>
    <col min="10769" max="10771" width="9.42578125" customWidth="1"/>
    <col min="10772" max="10772" width="10.42578125" customWidth="1"/>
    <col min="10773" max="10774" width="9.42578125" customWidth="1"/>
    <col min="10775" max="10775" width="12.7109375" customWidth="1"/>
    <col min="10776" max="10776" width="11" customWidth="1"/>
    <col min="10777" max="10777" width="13.42578125" customWidth="1"/>
    <col min="10778" max="10779" width="13.7109375" customWidth="1"/>
    <col min="10780" max="10781" width="15" customWidth="1"/>
    <col min="10782" max="10788" width="13.7109375" customWidth="1"/>
    <col min="10789" max="10796" width="15" customWidth="1"/>
    <col min="11012" max="11012" width="1.7109375" customWidth="1"/>
    <col min="11013" max="11013" width="9.140625" customWidth="1"/>
    <col min="11014" max="11014" width="9.42578125" customWidth="1"/>
    <col min="11015" max="11015" width="12.42578125" customWidth="1"/>
    <col min="11016" max="11016" width="13.140625" customWidth="1"/>
    <col min="11017" max="11017" width="9.42578125" customWidth="1"/>
    <col min="11018" max="11018" width="12.140625" customWidth="1"/>
    <col min="11019" max="11020" width="9.42578125" customWidth="1"/>
    <col min="11021" max="11021" width="13.140625" customWidth="1"/>
    <col min="11022" max="11022" width="13.140625" bestFit="1" customWidth="1"/>
    <col min="11023" max="11023" width="9.42578125" customWidth="1"/>
    <col min="11024" max="11024" width="11.42578125" bestFit="1" customWidth="1"/>
    <col min="11025" max="11027" width="9.42578125" customWidth="1"/>
    <col min="11028" max="11028" width="10.42578125" customWidth="1"/>
    <col min="11029" max="11030" width="9.42578125" customWidth="1"/>
    <col min="11031" max="11031" width="12.7109375" customWidth="1"/>
    <col min="11032" max="11032" width="11" customWidth="1"/>
    <col min="11033" max="11033" width="13.42578125" customWidth="1"/>
    <col min="11034" max="11035" width="13.7109375" customWidth="1"/>
    <col min="11036" max="11037" width="15" customWidth="1"/>
    <col min="11038" max="11044" width="13.7109375" customWidth="1"/>
    <col min="11045" max="11052" width="15" customWidth="1"/>
    <col min="11268" max="11268" width="1.7109375" customWidth="1"/>
    <col min="11269" max="11269" width="9.140625" customWidth="1"/>
    <col min="11270" max="11270" width="9.42578125" customWidth="1"/>
    <col min="11271" max="11271" width="12.42578125" customWidth="1"/>
    <col min="11272" max="11272" width="13.140625" customWidth="1"/>
    <col min="11273" max="11273" width="9.42578125" customWidth="1"/>
    <col min="11274" max="11274" width="12.140625" customWidth="1"/>
    <col min="11275" max="11276" width="9.42578125" customWidth="1"/>
    <col min="11277" max="11277" width="13.140625" customWidth="1"/>
    <col min="11278" max="11278" width="13.140625" bestFit="1" customWidth="1"/>
    <col min="11279" max="11279" width="9.42578125" customWidth="1"/>
    <col min="11280" max="11280" width="11.42578125" bestFit="1" customWidth="1"/>
    <col min="11281" max="11283" width="9.42578125" customWidth="1"/>
    <col min="11284" max="11284" width="10.42578125" customWidth="1"/>
    <col min="11285" max="11286" width="9.42578125" customWidth="1"/>
    <col min="11287" max="11287" width="12.7109375" customWidth="1"/>
    <col min="11288" max="11288" width="11" customWidth="1"/>
    <col min="11289" max="11289" width="13.42578125" customWidth="1"/>
    <col min="11290" max="11291" width="13.7109375" customWidth="1"/>
    <col min="11292" max="11293" width="15" customWidth="1"/>
    <col min="11294" max="11300" width="13.7109375" customWidth="1"/>
    <col min="11301" max="11308" width="15" customWidth="1"/>
    <col min="11524" max="11524" width="1.7109375" customWidth="1"/>
    <col min="11525" max="11525" width="9.140625" customWidth="1"/>
    <col min="11526" max="11526" width="9.42578125" customWidth="1"/>
    <col min="11527" max="11527" width="12.42578125" customWidth="1"/>
    <col min="11528" max="11528" width="13.140625" customWidth="1"/>
    <col min="11529" max="11529" width="9.42578125" customWidth="1"/>
    <col min="11530" max="11530" width="12.140625" customWidth="1"/>
    <col min="11531" max="11532" width="9.42578125" customWidth="1"/>
    <col min="11533" max="11533" width="13.140625" customWidth="1"/>
    <col min="11534" max="11534" width="13.140625" bestFit="1" customWidth="1"/>
    <col min="11535" max="11535" width="9.42578125" customWidth="1"/>
    <col min="11536" max="11536" width="11.42578125" bestFit="1" customWidth="1"/>
    <col min="11537" max="11539" width="9.42578125" customWidth="1"/>
    <col min="11540" max="11540" width="10.42578125" customWidth="1"/>
    <col min="11541" max="11542" width="9.42578125" customWidth="1"/>
    <col min="11543" max="11543" width="12.7109375" customWidth="1"/>
    <col min="11544" max="11544" width="11" customWidth="1"/>
    <col min="11545" max="11545" width="13.42578125" customWidth="1"/>
    <col min="11546" max="11547" width="13.7109375" customWidth="1"/>
    <col min="11548" max="11549" width="15" customWidth="1"/>
    <col min="11550" max="11556" width="13.7109375" customWidth="1"/>
    <col min="11557" max="11564" width="15" customWidth="1"/>
    <col min="11780" max="11780" width="1.7109375" customWidth="1"/>
    <col min="11781" max="11781" width="9.140625" customWidth="1"/>
    <col min="11782" max="11782" width="9.42578125" customWidth="1"/>
    <col min="11783" max="11783" width="12.42578125" customWidth="1"/>
    <col min="11784" max="11784" width="13.140625" customWidth="1"/>
    <col min="11785" max="11785" width="9.42578125" customWidth="1"/>
    <col min="11786" max="11786" width="12.140625" customWidth="1"/>
    <col min="11787" max="11788" width="9.42578125" customWidth="1"/>
    <col min="11789" max="11789" width="13.140625" customWidth="1"/>
    <col min="11790" max="11790" width="13.140625" bestFit="1" customWidth="1"/>
    <col min="11791" max="11791" width="9.42578125" customWidth="1"/>
    <col min="11792" max="11792" width="11.42578125" bestFit="1" customWidth="1"/>
    <col min="11793" max="11795" width="9.42578125" customWidth="1"/>
    <col min="11796" max="11796" width="10.42578125" customWidth="1"/>
    <col min="11797" max="11798" width="9.42578125" customWidth="1"/>
    <col min="11799" max="11799" width="12.7109375" customWidth="1"/>
    <col min="11800" max="11800" width="11" customWidth="1"/>
    <col min="11801" max="11801" width="13.42578125" customWidth="1"/>
    <col min="11802" max="11803" width="13.7109375" customWidth="1"/>
    <col min="11804" max="11805" width="15" customWidth="1"/>
    <col min="11806" max="11812" width="13.7109375" customWidth="1"/>
    <col min="11813" max="11820" width="15" customWidth="1"/>
    <col min="12036" max="12036" width="1.7109375" customWidth="1"/>
    <col min="12037" max="12037" width="9.140625" customWidth="1"/>
    <col min="12038" max="12038" width="9.42578125" customWidth="1"/>
    <col min="12039" max="12039" width="12.42578125" customWidth="1"/>
    <col min="12040" max="12040" width="13.140625" customWidth="1"/>
    <col min="12041" max="12041" width="9.42578125" customWidth="1"/>
    <col min="12042" max="12042" width="12.140625" customWidth="1"/>
    <col min="12043" max="12044" width="9.42578125" customWidth="1"/>
    <col min="12045" max="12045" width="13.140625" customWidth="1"/>
    <col min="12046" max="12046" width="13.140625" bestFit="1" customWidth="1"/>
    <col min="12047" max="12047" width="9.42578125" customWidth="1"/>
    <col min="12048" max="12048" width="11.42578125" bestFit="1" customWidth="1"/>
    <col min="12049" max="12051" width="9.42578125" customWidth="1"/>
    <col min="12052" max="12052" width="10.42578125" customWidth="1"/>
    <col min="12053" max="12054" width="9.42578125" customWidth="1"/>
    <col min="12055" max="12055" width="12.7109375" customWidth="1"/>
    <col min="12056" max="12056" width="11" customWidth="1"/>
    <col min="12057" max="12057" width="13.42578125" customWidth="1"/>
    <col min="12058" max="12059" width="13.7109375" customWidth="1"/>
    <col min="12060" max="12061" width="15" customWidth="1"/>
    <col min="12062" max="12068" width="13.7109375" customWidth="1"/>
    <col min="12069" max="12076" width="15" customWidth="1"/>
    <col min="12292" max="12292" width="1.7109375" customWidth="1"/>
    <col min="12293" max="12293" width="9.140625" customWidth="1"/>
    <col min="12294" max="12294" width="9.42578125" customWidth="1"/>
    <col min="12295" max="12295" width="12.42578125" customWidth="1"/>
    <col min="12296" max="12296" width="13.140625" customWidth="1"/>
    <col min="12297" max="12297" width="9.42578125" customWidth="1"/>
    <col min="12298" max="12298" width="12.140625" customWidth="1"/>
    <col min="12299" max="12300" width="9.42578125" customWidth="1"/>
    <col min="12301" max="12301" width="13.140625" customWidth="1"/>
    <col min="12302" max="12302" width="13.140625" bestFit="1" customWidth="1"/>
    <col min="12303" max="12303" width="9.42578125" customWidth="1"/>
    <col min="12304" max="12304" width="11.42578125" bestFit="1" customWidth="1"/>
    <col min="12305" max="12307" width="9.42578125" customWidth="1"/>
    <col min="12308" max="12308" width="10.42578125" customWidth="1"/>
    <col min="12309" max="12310" width="9.42578125" customWidth="1"/>
    <col min="12311" max="12311" width="12.7109375" customWidth="1"/>
    <col min="12312" max="12312" width="11" customWidth="1"/>
    <col min="12313" max="12313" width="13.42578125" customWidth="1"/>
    <col min="12314" max="12315" width="13.7109375" customWidth="1"/>
    <col min="12316" max="12317" width="15" customWidth="1"/>
    <col min="12318" max="12324" width="13.7109375" customWidth="1"/>
    <col min="12325" max="12332" width="15" customWidth="1"/>
    <col min="12548" max="12548" width="1.7109375" customWidth="1"/>
    <col min="12549" max="12549" width="9.140625" customWidth="1"/>
    <col min="12550" max="12550" width="9.42578125" customWidth="1"/>
    <col min="12551" max="12551" width="12.42578125" customWidth="1"/>
    <col min="12552" max="12552" width="13.140625" customWidth="1"/>
    <col min="12553" max="12553" width="9.42578125" customWidth="1"/>
    <col min="12554" max="12554" width="12.140625" customWidth="1"/>
    <col min="12555" max="12556" width="9.42578125" customWidth="1"/>
    <col min="12557" max="12557" width="13.140625" customWidth="1"/>
    <col min="12558" max="12558" width="13.140625" bestFit="1" customWidth="1"/>
    <col min="12559" max="12559" width="9.42578125" customWidth="1"/>
    <col min="12560" max="12560" width="11.42578125" bestFit="1" customWidth="1"/>
    <col min="12561" max="12563" width="9.42578125" customWidth="1"/>
    <col min="12564" max="12564" width="10.42578125" customWidth="1"/>
    <col min="12565" max="12566" width="9.42578125" customWidth="1"/>
    <col min="12567" max="12567" width="12.7109375" customWidth="1"/>
    <col min="12568" max="12568" width="11" customWidth="1"/>
    <col min="12569" max="12569" width="13.42578125" customWidth="1"/>
    <col min="12570" max="12571" width="13.7109375" customWidth="1"/>
    <col min="12572" max="12573" width="15" customWidth="1"/>
    <col min="12574" max="12580" width="13.7109375" customWidth="1"/>
    <col min="12581" max="12588" width="15" customWidth="1"/>
    <col min="12804" max="12804" width="1.7109375" customWidth="1"/>
    <col min="12805" max="12805" width="9.140625" customWidth="1"/>
    <col min="12806" max="12806" width="9.42578125" customWidth="1"/>
    <col min="12807" max="12807" width="12.42578125" customWidth="1"/>
    <col min="12808" max="12808" width="13.140625" customWidth="1"/>
    <col min="12809" max="12809" width="9.42578125" customWidth="1"/>
    <col min="12810" max="12810" width="12.140625" customWidth="1"/>
    <col min="12811" max="12812" width="9.42578125" customWidth="1"/>
    <col min="12813" max="12813" width="13.140625" customWidth="1"/>
    <col min="12814" max="12814" width="13.140625" bestFit="1" customWidth="1"/>
    <col min="12815" max="12815" width="9.42578125" customWidth="1"/>
    <col min="12816" max="12816" width="11.42578125" bestFit="1" customWidth="1"/>
    <col min="12817" max="12819" width="9.42578125" customWidth="1"/>
    <col min="12820" max="12820" width="10.42578125" customWidth="1"/>
    <col min="12821" max="12822" width="9.42578125" customWidth="1"/>
    <col min="12823" max="12823" width="12.7109375" customWidth="1"/>
    <col min="12824" max="12824" width="11" customWidth="1"/>
    <col min="12825" max="12825" width="13.42578125" customWidth="1"/>
    <col min="12826" max="12827" width="13.7109375" customWidth="1"/>
    <col min="12828" max="12829" width="15" customWidth="1"/>
    <col min="12830" max="12836" width="13.7109375" customWidth="1"/>
    <col min="12837" max="12844" width="15" customWidth="1"/>
    <col min="13060" max="13060" width="1.7109375" customWidth="1"/>
    <col min="13061" max="13061" width="9.140625" customWidth="1"/>
    <col min="13062" max="13062" width="9.42578125" customWidth="1"/>
    <col min="13063" max="13063" width="12.42578125" customWidth="1"/>
    <col min="13064" max="13064" width="13.140625" customWidth="1"/>
    <col min="13065" max="13065" width="9.42578125" customWidth="1"/>
    <col min="13066" max="13066" width="12.140625" customWidth="1"/>
    <col min="13067" max="13068" width="9.42578125" customWidth="1"/>
    <col min="13069" max="13069" width="13.140625" customWidth="1"/>
    <col min="13070" max="13070" width="13.140625" bestFit="1" customWidth="1"/>
    <col min="13071" max="13071" width="9.42578125" customWidth="1"/>
    <col min="13072" max="13072" width="11.42578125" bestFit="1" customWidth="1"/>
    <col min="13073" max="13075" width="9.42578125" customWidth="1"/>
    <col min="13076" max="13076" width="10.42578125" customWidth="1"/>
    <col min="13077" max="13078" width="9.42578125" customWidth="1"/>
    <col min="13079" max="13079" width="12.7109375" customWidth="1"/>
    <col min="13080" max="13080" width="11" customWidth="1"/>
    <col min="13081" max="13081" width="13.42578125" customWidth="1"/>
    <col min="13082" max="13083" width="13.7109375" customWidth="1"/>
    <col min="13084" max="13085" width="15" customWidth="1"/>
    <col min="13086" max="13092" width="13.7109375" customWidth="1"/>
    <col min="13093" max="13100" width="15" customWidth="1"/>
    <col min="13316" max="13316" width="1.7109375" customWidth="1"/>
    <col min="13317" max="13317" width="9.140625" customWidth="1"/>
    <col min="13318" max="13318" width="9.42578125" customWidth="1"/>
    <col min="13319" max="13319" width="12.42578125" customWidth="1"/>
    <col min="13320" max="13320" width="13.140625" customWidth="1"/>
    <col min="13321" max="13321" width="9.42578125" customWidth="1"/>
    <col min="13322" max="13322" width="12.140625" customWidth="1"/>
    <col min="13323" max="13324" width="9.42578125" customWidth="1"/>
    <col min="13325" max="13325" width="13.140625" customWidth="1"/>
    <col min="13326" max="13326" width="13.140625" bestFit="1" customWidth="1"/>
    <col min="13327" max="13327" width="9.42578125" customWidth="1"/>
    <col min="13328" max="13328" width="11.42578125" bestFit="1" customWidth="1"/>
    <col min="13329" max="13331" width="9.42578125" customWidth="1"/>
    <col min="13332" max="13332" width="10.42578125" customWidth="1"/>
    <col min="13333" max="13334" width="9.42578125" customWidth="1"/>
    <col min="13335" max="13335" width="12.7109375" customWidth="1"/>
    <col min="13336" max="13336" width="11" customWidth="1"/>
    <col min="13337" max="13337" width="13.42578125" customWidth="1"/>
    <col min="13338" max="13339" width="13.7109375" customWidth="1"/>
    <col min="13340" max="13341" width="15" customWidth="1"/>
    <col min="13342" max="13348" width="13.7109375" customWidth="1"/>
    <col min="13349" max="13356" width="15" customWidth="1"/>
    <col min="13572" max="13572" width="1.7109375" customWidth="1"/>
    <col min="13573" max="13573" width="9.140625" customWidth="1"/>
    <col min="13574" max="13574" width="9.42578125" customWidth="1"/>
    <col min="13575" max="13575" width="12.42578125" customWidth="1"/>
    <col min="13576" max="13576" width="13.140625" customWidth="1"/>
    <col min="13577" max="13577" width="9.42578125" customWidth="1"/>
    <col min="13578" max="13578" width="12.140625" customWidth="1"/>
    <col min="13579" max="13580" width="9.42578125" customWidth="1"/>
    <col min="13581" max="13581" width="13.140625" customWidth="1"/>
    <col min="13582" max="13582" width="13.140625" bestFit="1" customWidth="1"/>
    <col min="13583" max="13583" width="9.42578125" customWidth="1"/>
    <col min="13584" max="13584" width="11.42578125" bestFit="1" customWidth="1"/>
    <col min="13585" max="13587" width="9.42578125" customWidth="1"/>
    <col min="13588" max="13588" width="10.42578125" customWidth="1"/>
    <col min="13589" max="13590" width="9.42578125" customWidth="1"/>
    <col min="13591" max="13591" width="12.7109375" customWidth="1"/>
    <col min="13592" max="13592" width="11" customWidth="1"/>
    <col min="13593" max="13593" width="13.42578125" customWidth="1"/>
    <col min="13594" max="13595" width="13.7109375" customWidth="1"/>
    <col min="13596" max="13597" width="15" customWidth="1"/>
    <col min="13598" max="13604" width="13.7109375" customWidth="1"/>
    <col min="13605" max="13612" width="15" customWidth="1"/>
    <col min="13828" max="13828" width="1.7109375" customWidth="1"/>
    <col min="13829" max="13829" width="9.140625" customWidth="1"/>
    <col min="13830" max="13830" width="9.42578125" customWidth="1"/>
    <col min="13831" max="13831" width="12.42578125" customWidth="1"/>
    <col min="13832" max="13832" width="13.140625" customWidth="1"/>
    <col min="13833" max="13833" width="9.42578125" customWidth="1"/>
    <col min="13834" max="13834" width="12.140625" customWidth="1"/>
    <col min="13835" max="13836" width="9.42578125" customWidth="1"/>
    <col min="13837" max="13837" width="13.140625" customWidth="1"/>
    <col min="13838" max="13838" width="13.140625" bestFit="1" customWidth="1"/>
    <col min="13839" max="13839" width="9.42578125" customWidth="1"/>
    <col min="13840" max="13840" width="11.42578125" bestFit="1" customWidth="1"/>
    <col min="13841" max="13843" width="9.42578125" customWidth="1"/>
    <col min="13844" max="13844" width="10.42578125" customWidth="1"/>
    <col min="13845" max="13846" width="9.42578125" customWidth="1"/>
    <col min="13847" max="13847" width="12.7109375" customWidth="1"/>
    <col min="13848" max="13848" width="11" customWidth="1"/>
    <col min="13849" max="13849" width="13.42578125" customWidth="1"/>
    <col min="13850" max="13851" width="13.7109375" customWidth="1"/>
    <col min="13852" max="13853" width="15" customWidth="1"/>
    <col min="13854" max="13860" width="13.7109375" customWidth="1"/>
    <col min="13861" max="13868" width="15" customWidth="1"/>
    <col min="14084" max="14084" width="1.7109375" customWidth="1"/>
    <col min="14085" max="14085" width="9.140625" customWidth="1"/>
    <col min="14086" max="14086" width="9.42578125" customWidth="1"/>
    <col min="14087" max="14087" width="12.42578125" customWidth="1"/>
    <col min="14088" max="14088" width="13.140625" customWidth="1"/>
    <col min="14089" max="14089" width="9.42578125" customWidth="1"/>
    <col min="14090" max="14090" width="12.140625" customWidth="1"/>
    <col min="14091" max="14092" width="9.42578125" customWidth="1"/>
    <col min="14093" max="14093" width="13.140625" customWidth="1"/>
    <col min="14094" max="14094" width="13.140625" bestFit="1" customWidth="1"/>
    <col min="14095" max="14095" width="9.42578125" customWidth="1"/>
    <col min="14096" max="14096" width="11.42578125" bestFit="1" customWidth="1"/>
    <col min="14097" max="14099" width="9.42578125" customWidth="1"/>
    <col min="14100" max="14100" width="10.42578125" customWidth="1"/>
    <col min="14101" max="14102" width="9.42578125" customWidth="1"/>
    <col min="14103" max="14103" width="12.7109375" customWidth="1"/>
    <col min="14104" max="14104" width="11" customWidth="1"/>
    <col min="14105" max="14105" width="13.42578125" customWidth="1"/>
    <col min="14106" max="14107" width="13.7109375" customWidth="1"/>
    <col min="14108" max="14109" width="15" customWidth="1"/>
    <col min="14110" max="14116" width="13.7109375" customWidth="1"/>
    <col min="14117" max="14124" width="15" customWidth="1"/>
    <col min="14340" max="14340" width="1.7109375" customWidth="1"/>
    <col min="14341" max="14341" width="9.140625" customWidth="1"/>
    <col min="14342" max="14342" width="9.42578125" customWidth="1"/>
    <col min="14343" max="14343" width="12.42578125" customWidth="1"/>
    <col min="14344" max="14344" width="13.140625" customWidth="1"/>
    <col min="14345" max="14345" width="9.42578125" customWidth="1"/>
    <col min="14346" max="14346" width="12.140625" customWidth="1"/>
    <col min="14347" max="14348" width="9.42578125" customWidth="1"/>
    <col min="14349" max="14349" width="13.140625" customWidth="1"/>
    <col min="14350" max="14350" width="13.140625" bestFit="1" customWidth="1"/>
    <col min="14351" max="14351" width="9.42578125" customWidth="1"/>
    <col min="14352" max="14352" width="11.42578125" bestFit="1" customWidth="1"/>
    <col min="14353" max="14355" width="9.42578125" customWidth="1"/>
    <col min="14356" max="14356" width="10.42578125" customWidth="1"/>
    <col min="14357" max="14358" width="9.42578125" customWidth="1"/>
    <col min="14359" max="14359" width="12.7109375" customWidth="1"/>
    <col min="14360" max="14360" width="11" customWidth="1"/>
    <col min="14361" max="14361" width="13.42578125" customWidth="1"/>
    <col min="14362" max="14363" width="13.7109375" customWidth="1"/>
    <col min="14364" max="14365" width="15" customWidth="1"/>
    <col min="14366" max="14372" width="13.7109375" customWidth="1"/>
    <col min="14373" max="14380" width="15" customWidth="1"/>
    <col min="14596" max="14596" width="1.7109375" customWidth="1"/>
    <col min="14597" max="14597" width="9.140625" customWidth="1"/>
    <col min="14598" max="14598" width="9.42578125" customWidth="1"/>
    <col min="14599" max="14599" width="12.42578125" customWidth="1"/>
    <col min="14600" max="14600" width="13.140625" customWidth="1"/>
    <col min="14601" max="14601" width="9.42578125" customWidth="1"/>
    <col min="14602" max="14602" width="12.140625" customWidth="1"/>
    <col min="14603" max="14604" width="9.42578125" customWidth="1"/>
    <col min="14605" max="14605" width="13.140625" customWidth="1"/>
    <col min="14606" max="14606" width="13.140625" bestFit="1" customWidth="1"/>
    <col min="14607" max="14607" width="9.42578125" customWidth="1"/>
    <col min="14608" max="14608" width="11.42578125" bestFit="1" customWidth="1"/>
    <col min="14609" max="14611" width="9.42578125" customWidth="1"/>
    <col min="14612" max="14612" width="10.42578125" customWidth="1"/>
    <col min="14613" max="14614" width="9.42578125" customWidth="1"/>
    <col min="14615" max="14615" width="12.7109375" customWidth="1"/>
    <col min="14616" max="14616" width="11" customWidth="1"/>
    <col min="14617" max="14617" width="13.42578125" customWidth="1"/>
    <col min="14618" max="14619" width="13.7109375" customWidth="1"/>
    <col min="14620" max="14621" width="15" customWidth="1"/>
    <col min="14622" max="14628" width="13.7109375" customWidth="1"/>
    <col min="14629" max="14636" width="15" customWidth="1"/>
    <col min="14852" max="14852" width="1.7109375" customWidth="1"/>
    <col min="14853" max="14853" width="9.140625" customWidth="1"/>
    <col min="14854" max="14854" width="9.42578125" customWidth="1"/>
    <col min="14855" max="14855" width="12.42578125" customWidth="1"/>
    <col min="14856" max="14856" width="13.140625" customWidth="1"/>
    <col min="14857" max="14857" width="9.42578125" customWidth="1"/>
    <col min="14858" max="14858" width="12.140625" customWidth="1"/>
    <col min="14859" max="14860" width="9.42578125" customWidth="1"/>
    <col min="14861" max="14861" width="13.140625" customWidth="1"/>
    <col min="14862" max="14862" width="13.140625" bestFit="1" customWidth="1"/>
    <col min="14863" max="14863" width="9.42578125" customWidth="1"/>
    <col min="14864" max="14864" width="11.42578125" bestFit="1" customWidth="1"/>
    <col min="14865" max="14867" width="9.42578125" customWidth="1"/>
    <col min="14868" max="14868" width="10.42578125" customWidth="1"/>
    <col min="14869" max="14870" width="9.42578125" customWidth="1"/>
    <col min="14871" max="14871" width="12.7109375" customWidth="1"/>
    <col min="14872" max="14872" width="11" customWidth="1"/>
    <col min="14873" max="14873" width="13.42578125" customWidth="1"/>
    <col min="14874" max="14875" width="13.7109375" customWidth="1"/>
    <col min="14876" max="14877" width="15" customWidth="1"/>
    <col min="14878" max="14884" width="13.7109375" customWidth="1"/>
    <col min="14885" max="14892" width="15" customWidth="1"/>
    <col min="15108" max="15108" width="1.7109375" customWidth="1"/>
    <col min="15109" max="15109" width="9.140625" customWidth="1"/>
    <col min="15110" max="15110" width="9.42578125" customWidth="1"/>
    <col min="15111" max="15111" width="12.42578125" customWidth="1"/>
    <col min="15112" max="15112" width="13.140625" customWidth="1"/>
    <col min="15113" max="15113" width="9.42578125" customWidth="1"/>
    <col min="15114" max="15114" width="12.140625" customWidth="1"/>
    <col min="15115" max="15116" width="9.42578125" customWidth="1"/>
    <col min="15117" max="15117" width="13.140625" customWidth="1"/>
    <col min="15118" max="15118" width="13.140625" bestFit="1" customWidth="1"/>
    <col min="15119" max="15119" width="9.42578125" customWidth="1"/>
    <col min="15120" max="15120" width="11.42578125" bestFit="1" customWidth="1"/>
    <col min="15121" max="15123" width="9.42578125" customWidth="1"/>
    <col min="15124" max="15124" width="10.42578125" customWidth="1"/>
    <col min="15125" max="15126" width="9.42578125" customWidth="1"/>
    <col min="15127" max="15127" width="12.7109375" customWidth="1"/>
    <col min="15128" max="15128" width="11" customWidth="1"/>
    <col min="15129" max="15129" width="13.42578125" customWidth="1"/>
    <col min="15130" max="15131" width="13.7109375" customWidth="1"/>
    <col min="15132" max="15133" width="15" customWidth="1"/>
    <col min="15134" max="15140" width="13.7109375" customWidth="1"/>
    <col min="15141" max="15148" width="15" customWidth="1"/>
    <col min="15364" max="15364" width="1.7109375" customWidth="1"/>
    <col min="15365" max="15365" width="9.140625" customWidth="1"/>
    <col min="15366" max="15366" width="9.42578125" customWidth="1"/>
    <col min="15367" max="15367" width="12.42578125" customWidth="1"/>
    <col min="15368" max="15368" width="13.140625" customWidth="1"/>
    <col min="15369" max="15369" width="9.42578125" customWidth="1"/>
    <col min="15370" max="15370" width="12.140625" customWidth="1"/>
    <col min="15371" max="15372" width="9.42578125" customWidth="1"/>
    <col min="15373" max="15373" width="13.140625" customWidth="1"/>
    <col min="15374" max="15374" width="13.140625" bestFit="1" customWidth="1"/>
    <col min="15375" max="15375" width="9.42578125" customWidth="1"/>
    <col min="15376" max="15376" width="11.42578125" bestFit="1" customWidth="1"/>
    <col min="15377" max="15379" width="9.42578125" customWidth="1"/>
    <col min="15380" max="15380" width="10.42578125" customWidth="1"/>
    <col min="15381" max="15382" width="9.42578125" customWidth="1"/>
    <col min="15383" max="15383" width="12.7109375" customWidth="1"/>
    <col min="15384" max="15384" width="11" customWidth="1"/>
    <col min="15385" max="15385" width="13.42578125" customWidth="1"/>
    <col min="15386" max="15387" width="13.7109375" customWidth="1"/>
    <col min="15388" max="15389" width="15" customWidth="1"/>
    <col min="15390" max="15396" width="13.7109375" customWidth="1"/>
    <col min="15397" max="15404" width="15" customWidth="1"/>
    <col min="15620" max="15620" width="1.7109375" customWidth="1"/>
    <col min="15621" max="15621" width="9.140625" customWidth="1"/>
    <col min="15622" max="15622" width="9.42578125" customWidth="1"/>
    <col min="15623" max="15623" width="12.42578125" customWidth="1"/>
    <col min="15624" max="15624" width="13.140625" customWidth="1"/>
    <col min="15625" max="15625" width="9.42578125" customWidth="1"/>
    <col min="15626" max="15626" width="12.140625" customWidth="1"/>
    <col min="15627" max="15628" width="9.42578125" customWidth="1"/>
    <col min="15629" max="15629" width="13.140625" customWidth="1"/>
    <col min="15630" max="15630" width="13.140625" bestFit="1" customWidth="1"/>
    <col min="15631" max="15631" width="9.42578125" customWidth="1"/>
    <col min="15632" max="15632" width="11.42578125" bestFit="1" customWidth="1"/>
    <col min="15633" max="15635" width="9.42578125" customWidth="1"/>
    <col min="15636" max="15636" width="10.42578125" customWidth="1"/>
    <col min="15637" max="15638" width="9.42578125" customWidth="1"/>
    <col min="15639" max="15639" width="12.7109375" customWidth="1"/>
    <col min="15640" max="15640" width="11" customWidth="1"/>
    <col min="15641" max="15641" width="13.42578125" customWidth="1"/>
    <col min="15642" max="15643" width="13.7109375" customWidth="1"/>
    <col min="15644" max="15645" width="15" customWidth="1"/>
    <col min="15646" max="15652" width="13.7109375" customWidth="1"/>
    <col min="15653" max="15660" width="15" customWidth="1"/>
    <col min="15876" max="15876" width="1.7109375" customWidth="1"/>
    <col min="15877" max="15877" width="9.140625" customWidth="1"/>
    <col min="15878" max="15878" width="9.42578125" customWidth="1"/>
    <col min="15879" max="15879" width="12.42578125" customWidth="1"/>
    <col min="15880" max="15880" width="13.140625" customWidth="1"/>
    <col min="15881" max="15881" width="9.42578125" customWidth="1"/>
    <col min="15882" max="15882" width="12.140625" customWidth="1"/>
    <col min="15883" max="15884" width="9.42578125" customWidth="1"/>
    <col min="15885" max="15885" width="13.140625" customWidth="1"/>
    <col min="15886" max="15886" width="13.140625" bestFit="1" customWidth="1"/>
    <col min="15887" max="15887" width="9.42578125" customWidth="1"/>
    <col min="15888" max="15888" width="11.42578125" bestFit="1" customWidth="1"/>
    <col min="15889" max="15891" width="9.42578125" customWidth="1"/>
    <col min="15892" max="15892" width="10.42578125" customWidth="1"/>
    <col min="15893" max="15894" width="9.42578125" customWidth="1"/>
    <col min="15895" max="15895" width="12.7109375" customWidth="1"/>
    <col min="15896" max="15896" width="11" customWidth="1"/>
    <col min="15897" max="15897" width="13.42578125" customWidth="1"/>
    <col min="15898" max="15899" width="13.7109375" customWidth="1"/>
    <col min="15900" max="15901" width="15" customWidth="1"/>
    <col min="15902" max="15908" width="13.7109375" customWidth="1"/>
    <col min="15909" max="15916" width="15" customWidth="1"/>
    <col min="16132" max="16132" width="1.7109375" customWidth="1"/>
    <col min="16133" max="16133" width="9.140625" customWidth="1"/>
    <col min="16134" max="16134" width="9.42578125" customWidth="1"/>
    <col min="16135" max="16135" width="12.42578125" customWidth="1"/>
    <col min="16136" max="16136" width="13.140625" customWidth="1"/>
    <col min="16137" max="16137" width="9.42578125" customWidth="1"/>
    <col min="16138" max="16138" width="12.140625" customWidth="1"/>
    <col min="16139" max="16140" width="9.42578125" customWidth="1"/>
    <col min="16141" max="16141" width="13.140625" customWidth="1"/>
    <col min="16142" max="16142" width="13.140625" bestFit="1" customWidth="1"/>
    <col min="16143" max="16143" width="9.42578125" customWidth="1"/>
    <col min="16144" max="16144" width="11.42578125" bestFit="1" customWidth="1"/>
    <col min="16145" max="16147" width="9.42578125" customWidth="1"/>
    <col min="16148" max="16148" width="10.42578125" customWidth="1"/>
    <col min="16149" max="16150" width="9.42578125" customWidth="1"/>
    <col min="16151" max="16151" width="12.7109375" customWidth="1"/>
    <col min="16152" max="16152" width="11" customWidth="1"/>
    <col min="16153" max="16153" width="13.42578125" customWidth="1"/>
    <col min="16154" max="16155" width="13.7109375" customWidth="1"/>
    <col min="16156" max="16157" width="15" customWidth="1"/>
    <col min="16158" max="16164" width="13.7109375" customWidth="1"/>
    <col min="16165" max="16172" width="15" customWidth="1"/>
  </cols>
  <sheetData>
    <row r="1" spans="1:79" s="18" customFormat="1" ht="11.25" customHeight="1" thickBot="1" x14ac:dyDescent="0.3">
      <c r="A1" s="54"/>
      <c r="B1" s="63"/>
      <c r="C1" s="54"/>
      <c r="D1" s="64"/>
      <c r="E1" s="64"/>
      <c r="F1" s="64"/>
      <c r="G1" s="64"/>
      <c r="H1" s="64"/>
      <c r="I1" s="64"/>
      <c r="J1" s="54"/>
      <c r="BZ1" s="51"/>
      <c r="CA1" s="51"/>
    </row>
    <row r="2" spans="1:79" s="18" customFormat="1" ht="28.5" customHeight="1" thickBot="1" x14ac:dyDescent="0.3">
      <c r="A2" s="177" t="str">
        <f>"SARS-COV-2 CASE REPORT"</f>
        <v>SARS-COV-2 CASE REPORT</v>
      </c>
      <c r="B2" s="177"/>
      <c r="C2" s="177"/>
      <c r="D2" s="177"/>
      <c r="E2" s="177"/>
      <c r="F2" s="177"/>
      <c r="G2" s="177"/>
      <c r="H2" s="177"/>
      <c r="I2" s="177"/>
      <c r="J2" s="177"/>
      <c r="L2" s="174" t="s">
        <v>80</v>
      </c>
      <c r="M2" s="175"/>
      <c r="N2" s="175"/>
      <c r="O2" s="175"/>
      <c r="P2" s="175"/>
      <c r="Q2" s="176"/>
      <c r="BZ2" s="51"/>
      <c r="CA2" s="51"/>
    </row>
    <row r="3" spans="1:79" s="18" customFormat="1" ht="22.5" customHeight="1" thickBot="1" x14ac:dyDescent="0.3">
      <c r="A3" s="178" t="str">
        <f>Leyendas!$T$3 &amp; Leyendas!$T$5 &amp; Leyendas!$T1</f>
        <v>Suriname - Health center sample, 2020</v>
      </c>
      <c r="B3" s="178"/>
      <c r="C3" s="178"/>
      <c r="D3" s="178"/>
      <c r="E3" s="178"/>
      <c r="F3" s="178"/>
      <c r="G3" s="178"/>
      <c r="H3" s="178"/>
      <c r="I3" s="178"/>
      <c r="J3" s="178"/>
      <c r="L3" s="170" t="s">
        <v>78</v>
      </c>
      <c r="M3" s="171"/>
      <c r="N3" s="171" t="s">
        <v>66</v>
      </c>
      <c r="O3" s="171"/>
      <c r="P3" s="123" t="s">
        <v>67</v>
      </c>
      <c r="Q3" s="149" t="s">
        <v>79</v>
      </c>
      <c r="BZ3" s="51"/>
      <c r="CA3" s="51"/>
    </row>
    <row r="4" spans="1:79" s="5" customFormat="1" ht="29.25" customHeight="1" thickBot="1" x14ac:dyDescent="0.3">
      <c r="A4" s="184" t="str">
        <f>IF(Leyendas!$E$2&lt;&gt;"",Leyendas!$E$1,IF(Leyendas!$D$2&lt;&gt;"",Leyendas!$D$1,Leyendas!$C$1))</f>
        <v>Health center</v>
      </c>
      <c r="B4" s="186" t="str">
        <f>Leyendas!$C$8</f>
        <v>Year</v>
      </c>
      <c r="C4" s="188" t="str">
        <f>Leyendas!$C$9</f>
        <v>EW</v>
      </c>
      <c r="D4" s="179" t="s">
        <v>74</v>
      </c>
      <c r="E4" s="180"/>
      <c r="F4" s="181"/>
      <c r="G4" s="182" t="str">
        <f>Leyendas!$C$16</f>
        <v>SARS-CoV-2 negative</v>
      </c>
      <c r="H4" s="182" t="str">
        <f>Leyendas!$C$26</f>
        <v>SARS-CoV-2 deaths</v>
      </c>
      <c r="I4" s="190" t="str">
        <f>Leyendas!$C$17</f>
        <v>Number of Samples analyzed SARS-Cov-2</v>
      </c>
      <c r="J4" s="192" t="str">
        <f>Leyendas!$C$18</f>
        <v>SARS-CoV-2 % Positivity</v>
      </c>
      <c r="L4" s="172">
        <f>I59</f>
        <v>412</v>
      </c>
      <c r="M4" s="173"/>
      <c r="N4" s="173">
        <f>F59</f>
        <v>122</v>
      </c>
      <c r="O4" s="173"/>
      <c r="P4" s="80">
        <f>G59</f>
        <v>290</v>
      </c>
      <c r="Q4" s="78">
        <f>H59</f>
        <v>9</v>
      </c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Z4" s="16"/>
      <c r="CA4" s="16"/>
    </row>
    <row r="5" spans="1:79" s="51" customFormat="1" ht="26.1" customHeight="1" thickBot="1" x14ac:dyDescent="0.3">
      <c r="A5" s="185"/>
      <c r="B5" s="187"/>
      <c r="C5" s="189"/>
      <c r="D5" s="150" t="str">
        <f>Leyendas!$C$10</f>
        <v>Male</v>
      </c>
      <c r="E5" s="151" t="str">
        <f>Leyendas!$C$11</f>
        <v>Female</v>
      </c>
      <c r="F5" s="152" t="s">
        <v>1</v>
      </c>
      <c r="G5" s="183"/>
      <c r="H5" s="183"/>
      <c r="I5" s="191"/>
      <c r="J5" s="193"/>
    </row>
    <row r="6" spans="1:79" s="6" customFormat="1" ht="16.5" customHeight="1" x14ac:dyDescent="0.25">
      <c r="A6" s="137" t="str">
        <f>Leyendas!$C$2</f>
        <v>Suriname</v>
      </c>
      <c r="B6" s="138">
        <v>2020</v>
      </c>
      <c r="C6" s="139">
        <v>1</v>
      </c>
      <c r="D6" s="140"/>
      <c r="E6" s="140"/>
      <c r="F6" s="153"/>
      <c r="G6" s="153"/>
      <c r="H6" s="153"/>
      <c r="I6" s="142"/>
      <c r="J6" s="154" t="str">
        <f t="shared" ref="J6:J37" si="0">IF(OR($I6=0, $I6=""),"",F6/$I6)</f>
        <v/>
      </c>
      <c r="K6" s="7"/>
      <c r="BZ6" s="19">
        <f>$B6</f>
        <v>2020</v>
      </c>
      <c r="CA6" s="19">
        <f>$C6</f>
        <v>1</v>
      </c>
    </row>
    <row r="7" spans="1:79" s="6" customFormat="1" ht="16.5" customHeight="1" x14ac:dyDescent="0.25">
      <c r="A7" s="137" t="str">
        <f>Leyendas!$C$2</f>
        <v>Suriname</v>
      </c>
      <c r="B7" s="138">
        <v>2020</v>
      </c>
      <c r="C7" s="143">
        <v>2</v>
      </c>
      <c r="D7" s="144"/>
      <c r="E7" s="144"/>
      <c r="F7" s="155"/>
      <c r="G7" s="155"/>
      <c r="H7" s="156"/>
      <c r="I7" s="148"/>
      <c r="J7" s="157" t="str">
        <f t="shared" si="0"/>
        <v/>
      </c>
      <c r="K7" s="7"/>
      <c r="BZ7" s="19"/>
      <c r="CA7" s="19">
        <f t="shared" ref="CA7:CA58" si="1">$C7</f>
        <v>2</v>
      </c>
    </row>
    <row r="8" spans="1:79" s="6" customFormat="1" ht="16.5" customHeight="1" x14ac:dyDescent="0.25">
      <c r="A8" s="137" t="str">
        <f>Leyendas!$C$2</f>
        <v>Suriname</v>
      </c>
      <c r="B8" s="138">
        <v>2020</v>
      </c>
      <c r="C8" s="143">
        <v>3</v>
      </c>
      <c r="D8" s="144">
        <v>20</v>
      </c>
      <c r="E8" s="144">
        <v>10</v>
      </c>
      <c r="F8" s="155">
        <v>30</v>
      </c>
      <c r="G8" s="155">
        <v>50</v>
      </c>
      <c r="H8" s="156">
        <v>1</v>
      </c>
      <c r="I8" s="148">
        <v>80</v>
      </c>
      <c r="J8" s="157">
        <f t="shared" si="0"/>
        <v>0.375</v>
      </c>
      <c r="K8" s="7"/>
      <c r="BZ8" s="19"/>
      <c r="CA8" s="19">
        <f t="shared" si="1"/>
        <v>3</v>
      </c>
    </row>
    <row r="9" spans="1:79" s="6" customFormat="1" ht="16.5" customHeight="1" x14ac:dyDescent="0.25">
      <c r="A9" s="137" t="str">
        <f>Leyendas!$C$2</f>
        <v>Suriname</v>
      </c>
      <c r="B9" s="138">
        <v>2020</v>
      </c>
      <c r="C9" s="143">
        <v>4</v>
      </c>
      <c r="D9" s="144">
        <v>15</v>
      </c>
      <c r="E9" s="144">
        <v>8</v>
      </c>
      <c r="F9" s="155">
        <v>23</v>
      </c>
      <c r="G9" s="155">
        <v>60</v>
      </c>
      <c r="H9" s="156">
        <v>2</v>
      </c>
      <c r="I9" s="148">
        <v>83</v>
      </c>
      <c r="J9" s="157">
        <f t="shared" si="0"/>
        <v>0.27710843373493976</v>
      </c>
      <c r="K9" s="7"/>
      <c r="BZ9" s="19"/>
      <c r="CA9" s="19">
        <f t="shared" si="1"/>
        <v>4</v>
      </c>
    </row>
    <row r="10" spans="1:79" s="6" customFormat="1" ht="16.5" customHeight="1" x14ac:dyDescent="0.25">
      <c r="A10" s="137" t="str">
        <f>Leyendas!$C$2</f>
        <v>Suriname</v>
      </c>
      <c r="B10" s="138">
        <v>2020</v>
      </c>
      <c r="C10" s="143">
        <v>5</v>
      </c>
      <c r="D10" s="144">
        <v>10</v>
      </c>
      <c r="E10" s="144">
        <v>6</v>
      </c>
      <c r="F10" s="155">
        <v>16</v>
      </c>
      <c r="G10" s="155">
        <v>70</v>
      </c>
      <c r="H10" s="156">
        <v>3</v>
      </c>
      <c r="I10" s="148">
        <v>86</v>
      </c>
      <c r="J10" s="157">
        <f t="shared" si="0"/>
        <v>0.18604651162790697</v>
      </c>
      <c r="K10" s="7"/>
      <c r="BZ10" s="19"/>
      <c r="CA10" s="19">
        <f t="shared" si="1"/>
        <v>5</v>
      </c>
    </row>
    <row r="11" spans="1:79" s="6" customFormat="1" ht="16.5" customHeight="1" x14ac:dyDescent="0.25">
      <c r="A11" s="137" t="str">
        <f>Leyendas!$C$2</f>
        <v>Suriname</v>
      </c>
      <c r="B11" s="138">
        <v>2020</v>
      </c>
      <c r="C11" s="143">
        <v>6</v>
      </c>
      <c r="D11" s="144">
        <v>15</v>
      </c>
      <c r="E11" s="144">
        <v>8</v>
      </c>
      <c r="F11" s="155">
        <v>23</v>
      </c>
      <c r="G11" s="155">
        <v>60</v>
      </c>
      <c r="H11" s="156">
        <v>2</v>
      </c>
      <c r="I11" s="148">
        <v>83</v>
      </c>
      <c r="J11" s="157">
        <f t="shared" si="0"/>
        <v>0.27710843373493976</v>
      </c>
      <c r="K11" s="7"/>
      <c r="BZ11" s="19"/>
      <c r="CA11" s="19">
        <f t="shared" si="1"/>
        <v>6</v>
      </c>
    </row>
    <row r="12" spans="1:79" s="6" customFormat="1" ht="16.5" customHeight="1" x14ac:dyDescent="0.25">
      <c r="A12" s="137" t="str">
        <f>Leyendas!$C$2</f>
        <v>Suriname</v>
      </c>
      <c r="B12" s="138">
        <v>2020</v>
      </c>
      <c r="C12" s="143">
        <v>7</v>
      </c>
      <c r="D12" s="144">
        <v>20</v>
      </c>
      <c r="E12" s="144">
        <v>10</v>
      </c>
      <c r="F12" s="155">
        <v>30</v>
      </c>
      <c r="G12" s="155">
        <v>50</v>
      </c>
      <c r="H12" s="156">
        <v>1</v>
      </c>
      <c r="I12" s="148">
        <v>80</v>
      </c>
      <c r="J12" s="157">
        <f t="shared" si="0"/>
        <v>0.375</v>
      </c>
      <c r="K12" s="7"/>
      <c r="BZ12" s="19"/>
      <c r="CA12" s="19">
        <f t="shared" si="1"/>
        <v>7</v>
      </c>
    </row>
    <row r="13" spans="1:79" s="6" customFormat="1" ht="16.5" customHeight="1" x14ac:dyDescent="0.25">
      <c r="A13" s="137" t="str">
        <f>Leyendas!$C$2</f>
        <v>Suriname</v>
      </c>
      <c r="B13" s="138">
        <v>2020</v>
      </c>
      <c r="C13" s="143">
        <v>8</v>
      </c>
      <c r="D13" s="144"/>
      <c r="E13" s="144"/>
      <c r="F13" s="155"/>
      <c r="G13" s="155"/>
      <c r="H13" s="156"/>
      <c r="I13" s="148"/>
      <c r="J13" s="157" t="str">
        <f t="shared" si="0"/>
        <v/>
      </c>
      <c r="K13" s="7"/>
      <c r="BZ13" s="19"/>
      <c r="CA13" s="19">
        <f t="shared" si="1"/>
        <v>8</v>
      </c>
    </row>
    <row r="14" spans="1:79" s="6" customFormat="1" ht="16.5" customHeight="1" x14ac:dyDescent="0.25">
      <c r="A14" s="137" t="str">
        <f>Leyendas!$C$2</f>
        <v>Suriname</v>
      </c>
      <c r="B14" s="138">
        <v>2020</v>
      </c>
      <c r="C14" s="143">
        <v>9</v>
      </c>
      <c r="D14" s="144"/>
      <c r="E14" s="144"/>
      <c r="F14" s="155"/>
      <c r="G14" s="155"/>
      <c r="H14" s="156"/>
      <c r="I14" s="148"/>
      <c r="J14" s="157" t="str">
        <f t="shared" si="0"/>
        <v/>
      </c>
      <c r="K14" s="7"/>
      <c r="BZ14" s="19"/>
      <c r="CA14" s="19">
        <f t="shared" si="1"/>
        <v>9</v>
      </c>
    </row>
    <row r="15" spans="1:79" s="6" customFormat="1" ht="16.5" customHeight="1" x14ac:dyDescent="0.25">
      <c r="A15" s="137" t="str">
        <f>Leyendas!$C$2</f>
        <v>Suriname</v>
      </c>
      <c r="B15" s="138">
        <v>2020</v>
      </c>
      <c r="C15" s="143">
        <v>10</v>
      </c>
      <c r="D15" s="144"/>
      <c r="E15" s="144"/>
      <c r="F15" s="155"/>
      <c r="G15" s="155"/>
      <c r="H15" s="156"/>
      <c r="I15" s="148"/>
      <c r="J15" s="157" t="str">
        <f t="shared" si="0"/>
        <v/>
      </c>
      <c r="K15" s="7"/>
      <c r="BZ15" s="19"/>
      <c r="CA15" s="19">
        <f t="shared" si="1"/>
        <v>10</v>
      </c>
    </row>
    <row r="16" spans="1:79" s="6" customFormat="1" ht="16.5" customHeight="1" x14ac:dyDescent="0.25">
      <c r="A16" s="137" t="str">
        <f>Leyendas!$C$2</f>
        <v>Suriname</v>
      </c>
      <c r="B16" s="138">
        <v>2020</v>
      </c>
      <c r="C16" s="143">
        <v>11</v>
      </c>
      <c r="D16" s="144"/>
      <c r="E16" s="144"/>
      <c r="F16" s="155"/>
      <c r="G16" s="155"/>
      <c r="H16" s="156"/>
      <c r="I16" s="148"/>
      <c r="J16" s="157" t="str">
        <f t="shared" si="0"/>
        <v/>
      </c>
      <c r="K16" s="7"/>
      <c r="BZ16" s="19"/>
      <c r="CA16" s="19">
        <f t="shared" si="1"/>
        <v>11</v>
      </c>
    </row>
    <row r="17" spans="1:79" s="6" customFormat="1" ht="16.5" customHeight="1" x14ac:dyDescent="0.25">
      <c r="A17" s="137" t="str">
        <f>Leyendas!$C$2</f>
        <v>Suriname</v>
      </c>
      <c r="B17" s="138">
        <v>2020</v>
      </c>
      <c r="C17" s="143">
        <v>12</v>
      </c>
      <c r="D17" s="144"/>
      <c r="E17" s="144"/>
      <c r="F17" s="155"/>
      <c r="G17" s="155"/>
      <c r="H17" s="156"/>
      <c r="I17" s="148"/>
      <c r="J17" s="157" t="str">
        <f t="shared" si="0"/>
        <v/>
      </c>
      <c r="K17" s="7"/>
      <c r="BZ17" s="19"/>
      <c r="CA17" s="19">
        <f t="shared" si="1"/>
        <v>12</v>
      </c>
    </row>
    <row r="18" spans="1:79" s="6" customFormat="1" ht="16.5" customHeight="1" x14ac:dyDescent="0.25">
      <c r="A18" s="137" t="str">
        <f>Leyendas!$C$2</f>
        <v>Suriname</v>
      </c>
      <c r="B18" s="138">
        <v>2020</v>
      </c>
      <c r="C18" s="143">
        <v>13</v>
      </c>
      <c r="D18" s="144"/>
      <c r="E18" s="144"/>
      <c r="F18" s="155"/>
      <c r="G18" s="155"/>
      <c r="H18" s="156"/>
      <c r="I18" s="148"/>
      <c r="J18" s="157" t="str">
        <f t="shared" si="0"/>
        <v/>
      </c>
      <c r="K18" s="7"/>
      <c r="BZ18" s="19"/>
      <c r="CA18" s="19">
        <f t="shared" si="1"/>
        <v>13</v>
      </c>
    </row>
    <row r="19" spans="1:79" s="6" customFormat="1" ht="16.5" customHeight="1" x14ac:dyDescent="0.25">
      <c r="A19" s="137" t="str">
        <f>Leyendas!$C$2</f>
        <v>Suriname</v>
      </c>
      <c r="B19" s="138">
        <v>2020</v>
      </c>
      <c r="C19" s="143">
        <v>14</v>
      </c>
      <c r="D19" s="144"/>
      <c r="E19" s="144"/>
      <c r="F19" s="155"/>
      <c r="G19" s="155"/>
      <c r="H19" s="156"/>
      <c r="I19" s="148"/>
      <c r="J19" s="157" t="str">
        <f t="shared" si="0"/>
        <v/>
      </c>
      <c r="K19" s="7"/>
      <c r="BZ19" s="19"/>
      <c r="CA19" s="19">
        <f t="shared" si="1"/>
        <v>14</v>
      </c>
    </row>
    <row r="20" spans="1:79" s="6" customFormat="1" ht="16.5" customHeight="1" x14ac:dyDescent="0.25">
      <c r="A20" s="137" t="str">
        <f>Leyendas!$C$2</f>
        <v>Suriname</v>
      </c>
      <c r="B20" s="138">
        <v>2020</v>
      </c>
      <c r="C20" s="143">
        <v>15</v>
      </c>
      <c r="D20" s="144"/>
      <c r="E20" s="144"/>
      <c r="F20" s="155"/>
      <c r="G20" s="155"/>
      <c r="H20" s="156"/>
      <c r="I20" s="148"/>
      <c r="J20" s="157" t="str">
        <f t="shared" si="0"/>
        <v/>
      </c>
      <c r="K20" s="7"/>
      <c r="BZ20" s="19"/>
      <c r="CA20" s="19">
        <f t="shared" si="1"/>
        <v>15</v>
      </c>
    </row>
    <row r="21" spans="1:79" s="12" customFormat="1" ht="16.5" customHeight="1" x14ac:dyDescent="0.25">
      <c r="A21" s="137" t="str">
        <f>Leyendas!$C$2</f>
        <v>Suriname</v>
      </c>
      <c r="B21" s="138">
        <v>2020</v>
      </c>
      <c r="C21" s="143">
        <v>16</v>
      </c>
      <c r="D21" s="144"/>
      <c r="E21" s="144"/>
      <c r="F21" s="155"/>
      <c r="G21" s="155"/>
      <c r="H21" s="156"/>
      <c r="I21" s="148"/>
      <c r="J21" s="157" t="str">
        <f t="shared" si="0"/>
        <v/>
      </c>
      <c r="K21" s="11"/>
      <c r="BZ21" s="22"/>
      <c r="CA21" s="19">
        <f t="shared" si="1"/>
        <v>16</v>
      </c>
    </row>
    <row r="22" spans="1:79" s="6" customFormat="1" ht="16.5" customHeight="1" x14ac:dyDescent="0.25">
      <c r="A22" s="137" t="str">
        <f>Leyendas!$C$2</f>
        <v>Suriname</v>
      </c>
      <c r="B22" s="138">
        <v>2020</v>
      </c>
      <c r="C22" s="143">
        <v>17</v>
      </c>
      <c r="D22" s="144"/>
      <c r="E22" s="144"/>
      <c r="F22" s="155"/>
      <c r="G22" s="155"/>
      <c r="H22" s="156"/>
      <c r="I22" s="148"/>
      <c r="J22" s="157" t="str">
        <f t="shared" si="0"/>
        <v/>
      </c>
      <c r="K22" s="7"/>
      <c r="BZ22" s="19"/>
      <c r="CA22" s="19">
        <f t="shared" si="1"/>
        <v>17</v>
      </c>
    </row>
    <row r="23" spans="1:79" s="6" customFormat="1" ht="16.5" customHeight="1" x14ac:dyDescent="0.25">
      <c r="A23" s="137" t="str">
        <f>Leyendas!$C$2</f>
        <v>Suriname</v>
      </c>
      <c r="B23" s="138">
        <v>2020</v>
      </c>
      <c r="C23" s="143">
        <v>18</v>
      </c>
      <c r="D23" s="144"/>
      <c r="E23" s="144"/>
      <c r="F23" s="155"/>
      <c r="G23" s="155"/>
      <c r="H23" s="156"/>
      <c r="I23" s="148"/>
      <c r="J23" s="157" t="str">
        <f t="shared" si="0"/>
        <v/>
      </c>
      <c r="K23" s="7"/>
      <c r="BZ23" s="19"/>
      <c r="CA23" s="19">
        <f t="shared" si="1"/>
        <v>18</v>
      </c>
    </row>
    <row r="24" spans="1:79" s="6" customFormat="1" ht="16.5" customHeight="1" x14ac:dyDescent="0.25">
      <c r="A24" s="137" t="str">
        <f>Leyendas!$C$2</f>
        <v>Suriname</v>
      </c>
      <c r="B24" s="138">
        <v>2020</v>
      </c>
      <c r="C24" s="143">
        <v>19</v>
      </c>
      <c r="D24" s="144"/>
      <c r="E24" s="144"/>
      <c r="F24" s="155"/>
      <c r="G24" s="155"/>
      <c r="H24" s="156"/>
      <c r="I24" s="148"/>
      <c r="J24" s="157" t="str">
        <f t="shared" si="0"/>
        <v/>
      </c>
      <c r="K24" s="7"/>
      <c r="BZ24" s="19"/>
      <c r="CA24" s="19">
        <f t="shared" si="1"/>
        <v>19</v>
      </c>
    </row>
    <row r="25" spans="1:79" s="6" customFormat="1" ht="16.5" customHeight="1" x14ac:dyDescent="0.25">
      <c r="A25" s="137" t="str">
        <f>Leyendas!$C$2</f>
        <v>Suriname</v>
      </c>
      <c r="B25" s="138">
        <v>2020</v>
      </c>
      <c r="C25" s="143">
        <v>20</v>
      </c>
      <c r="D25" s="144"/>
      <c r="E25" s="144"/>
      <c r="F25" s="155"/>
      <c r="G25" s="155"/>
      <c r="H25" s="156"/>
      <c r="I25" s="148"/>
      <c r="J25" s="157" t="str">
        <f t="shared" si="0"/>
        <v/>
      </c>
      <c r="K25" s="7"/>
      <c r="BZ25" s="19"/>
      <c r="CA25" s="19">
        <f t="shared" si="1"/>
        <v>20</v>
      </c>
    </row>
    <row r="26" spans="1:79" s="6" customFormat="1" x14ac:dyDescent="0.25">
      <c r="A26" s="137" t="str">
        <f>Leyendas!$C$2</f>
        <v>Suriname</v>
      </c>
      <c r="B26" s="138">
        <v>2020</v>
      </c>
      <c r="C26" s="143">
        <v>21</v>
      </c>
      <c r="D26" s="144"/>
      <c r="E26" s="144"/>
      <c r="F26" s="155"/>
      <c r="G26" s="155"/>
      <c r="H26" s="156"/>
      <c r="I26" s="148"/>
      <c r="J26" s="157" t="str">
        <f t="shared" si="0"/>
        <v/>
      </c>
      <c r="K26" s="7"/>
      <c r="BZ26" s="19"/>
      <c r="CA26" s="19">
        <f t="shared" si="1"/>
        <v>21</v>
      </c>
    </row>
    <row r="27" spans="1:79" s="6" customFormat="1" x14ac:dyDescent="0.25">
      <c r="A27" s="137" t="str">
        <f>Leyendas!$C$2</f>
        <v>Suriname</v>
      </c>
      <c r="B27" s="138">
        <v>2020</v>
      </c>
      <c r="C27" s="143">
        <v>22</v>
      </c>
      <c r="D27" s="144"/>
      <c r="E27" s="144"/>
      <c r="F27" s="155"/>
      <c r="G27" s="155"/>
      <c r="H27" s="156"/>
      <c r="I27" s="148"/>
      <c r="J27" s="157" t="str">
        <f t="shared" si="0"/>
        <v/>
      </c>
      <c r="K27" s="7"/>
      <c r="BZ27" s="19"/>
      <c r="CA27" s="19">
        <f t="shared" si="1"/>
        <v>22</v>
      </c>
    </row>
    <row r="28" spans="1:79" s="6" customFormat="1" x14ac:dyDescent="0.25">
      <c r="A28" s="137" t="str">
        <f>Leyendas!$C$2</f>
        <v>Suriname</v>
      </c>
      <c r="B28" s="138">
        <v>2020</v>
      </c>
      <c r="C28" s="143">
        <v>23</v>
      </c>
      <c r="D28" s="144"/>
      <c r="E28" s="144"/>
      <c r="F28" s="155"/>
      <c r="G28" s="155"/>
      <c r="H28" s="156"/>
      <c r="I28" s="148"/>
      <c r="J28" s="157" t="str">
        <f t="shared" si="0"/>
        <v/>
      </c>
      <c r="K28" s="7"/>
      <c r="BZ28" s="19"/>
      <c r="CA28" s="19">
        <f t="shared" si="1"/>
        <v>23</v>
      </c>
    </row>
    <row r="29" spans="1:79" s="6" customFormat="1" x14ac:dyDescent="0.25">
      <c r="A29" s="137" t="str">
        <f>Leyendas!$C$2</f>
        <v>Suriname</v>
      </c>
      <c r="B29" s="138">
        <v>2020</v>
      </c>
      <c r="C29" s="143">
        <v>24</v>
      </c>
      <c r="D29" s="144"/>
      <c r="E29" s="144"/>
      <c r="F29" s="155"/>
      <c r="G29" s="155"/>
      <c r="H29" s="156"/>
      <c r="I29" s="148"/>
      <c r="J29" s="157" t="str">
        <f t="shared" si="0"/>
        <v/>
      </c>
      <c r="K29" s="7"/>
      <c r="BZ29" s="19"/>
      <c r="CA29" s="19">
        <f t="shared" si="1"/>
        <v>24</v>
      </c>
    </row>
    <row r="30" spans="1:79" s="6" customFormat="1" x14ac:dyDescent="0.25">
      <c r="A30" s="137" t="str">
        <f>Leyendas!$C$2</f>
        <v>Suriname</v>
      </c>
      <c r="B30" s="138">
        <v>2020</v>
      </c>
      <c r="C30" s="143">
        <v>25</v>
      </c>
      <c r="D30" s="144"/>
      <c r="E30" s="144"/>
      <c r="F30" s="155"/>
      <c r="G30" s="155"/>
      <c r="H30" s="156"/>
      <c r="I30" s="148"/>
      <c r="J30" s="157" t="str">
        <f t="shared" si="0"/>
        <v/>
      </c>
      <c r="K30" s="7"/>
      <c r="BZ30" s="19"/>
      <c r="CA30" s="19">
        <f t="shared" si="1"/>
        <v>25</v>
      </c>
    </row>
    <row r="31" spans="1:79" s="6" customFormat="1" x14ac:dyDescent="0.25">
      <c r="A31" s="137" t="str">
        <f>Leyendas!$C$2</f>
        <v>Suriname</v>
      </c>
      <c r="B31" s="138">
        <v>2020</v>
      </c>
      <c r="C31" s="143">
        <v>26</v>
      </c>
      <c r="D31" s="144"/>
      <c r="E31" s="144"/>
      <c r="F31" s="155"/>
      <c r="G31" s="155"/>
      <c r="H31" s="156"/>
      <c r="I31" s="148"/>
      <c r="J31" s="157" t="str">
        <f t="shared" si="0"/>
        <v/>
      </c>
      <c r="K31" s="7"/>
      <c r="BZ31" s="19"/>
      <c r="CA31" s="19">
        <f t="shared" si="1"/>
        <v>26</v>
      </c>
    </row>
    <row r="32" spans="1:79" s="6" customFormat="1" x14ac:dyDescent="0.25">
      <c r="A32" s="137" t="str">
        <f>Leyendas!$C$2</f>
        <v>Suriname</v>
      </c>
      <c r="B32" s="138">
        <v>2020</v>
      </c>
      <c r="C32" s="143">
        <v>27</v>
      </c>
      <c r="D32" s="144"/>
      <c r="E32" s="144"/>
      <c r="F32" s="155" t="s">
        <v>0</v>
      </c>
      <c r="G32" s="155" t="s">
        <v>0</v>
      </c>
      <c r="H32" s="156"/>
      <c r="I32" s="148"/>
      <c r="J32" s="157" t="str">
        <f t="shared" si="0"/>
        <v/>
      </c>
      <c r="K32" s="7"/>
      <c r="BZ32" s="19"/>
      <c r="CA32" s="19">
        <f t="shared" si="1"/>
        <v>27</v>
      </c>
    </row>
    <row r="33" spans="1:79" x14ac:dyDescent="0.25">
      <c r="A33" s="137" t="str">
        <f>Leyendas!$C$2</f>
        <v>Suriname</v>
      </c>
      <c r="B33" s="138">
        <v>2020</v>
      </c>
      <c r="C33" s="143">
        <v>28</v>
      </c>
      <c r="D33" s="144"/>
      <c r="E33" s="144"/>
      <c r="F33" s="155" t="s">
        <v>0</v>
      </c>
      <c r="G33" s="155" t="s">
        <v>0</v>
      </c>
      <c r="H33" s="156"/>
      <c r="I33" s="148"/>
      <c r="J33" s="157" t="str">
        <f t="shared" si="0"/>
        <v/>
      </c>
      <c r="K33" s="7"/>
      <c r="BZ33" s="19"/>
      <c r="CA33" s="19">
        <f t="shared" si="1"/>
        <v>28</v>
      </c>
    </row>
    <row r="34" spans="1:79" x14ac:dyDescent="0.25">
      <c r="A34" s="137" t="str">
        <f>Leyendas!$C$2</f>
        <v>Suriname</v>
      </c>
      <c r="B34" s="138">
        <v>2020</v>
      </c>
      <c r="C34" s="143">
        <v>29</v>
      </c>
      <c r="D34" s="144"/>
      <c r="E34" s="144"/>
      <c r="F34" s="155" t="s">
        <v>0</v>
      </c>
      <c r="G34" s="155" t="s">
        <v>0</v>
      </c>
      <c r="H34" s="156"/>
      <c r="I34" s="148"/>
      <c r="J34" s="157" t="str">
        <f t="shared" si="0"/>
        <v/>
      </c>
      <c r="K34" s="7"/>
      <c r="BZ34" s="19"/>
      <c r="CA34" s="19">
        <f t="shared" si="1"/>
        <v>29</v>
      </c>
    </row>
    <row r="35" spans="1:79" x14ac:dyDescent="0.25">
      <c r="A35" s="137" t="str">
        <f>Leyendas!$C$2</f>
        <v>Suriname</v>
      </c>
      <c r="B35" s="138">
        <v>2020</v>
      </c>
      <c r="C35" s="143">
        <v>30</v>
      </c>
      <c r="D35" s="144"/>
      <c r="E35" s="144"/>
      <c r="F35" s="155" t="s">
        <v>0</v>
      </c>
      <c r="G35" s="155" t="s">
        <v>0</v>
      </c>
      <c r="H35" s="156"/>
      <c r="I35" s="148"/>
      <c r="J35" s="157" t="str">
        <f t="shared" si="0"/>
        <v/>
      </c>
      <c r="K35" s="7"/>
      <c r="BZ35" s="19"/>
      <c r="CA35" s="19">
        <f t="shared" si="1"/>
        <v>30</v>
      </c>
    </row>
    <row r="36" spans="1:79" x14ac:dyDescent="0.25">
      <c r="A36" s="137" t="str">
        <f>Leyendas!$C$2</f>
        <v>Suriname</v>
      </c>
      <c r="B36" s="138">
        <v>2020</v>
      </c>
      <c r="C36" s="143">
        <v>31</v>
      </c>
      <c r="D36" s="144"/>
      <c r="E36" s="144"/>
      <c r="F36" s="155" t="s">
        <v>0</v>
      </c>
      <c r="G36" s="155" t="s">
        <v>0</v>
      </c>
      <c r="H36" s="156"/>
      <c r="I36" s="148"/>
      <c r="J36" s="157" t="str">
        <f t="shared" si="0"/>
        <v/>
      </c>
      <c r="K36" s="7"/>
      <c r="BZ36" s="19"/>
      <c r="CA36" s="19">
        <f t="shared" si="1"/>
        <v>31</v>
      </c>
    </row>
    <row r="37" spans="1:79" x14ac:dyDescent="0.25">
      <c r="A37" s="137" t="str">
        <f>Leyendas!$C$2</f>
        <v>Suriname</v>
      </c>
      <c r="B37" s="138">
        <v>2020</v>
      </c>
      <c r="C37" s="143">
        <v>32</v>
      </c>
      <c r="D37" s="144"/>
      <c r="E37" s="144"/>
      <c r="F37" s="155" t="s">
        <v>0</v>
      </c>
      <c r="G37" s="155" t="s">
        <v>0</v>
      </c>
      <c r="H37" s="156"/>
      <c r="I37" s="148"/>
      <c r="J37" s="157" t="str">
        <f t="shared" si="0"/>
        <v/>
      </c>
      <c r="K37" s="7"/>
      <c r="BZ37" s="19"/>
      <c r="CA37" s="19">
        <f t="shared" si="1"/>
        <v>32</v>
      </c>
    </row>
    <row r="38" spans="1:79" x14ac:dyDescent="0.25">
      <c r="A38" s="137" t="str">
        <f>Leyendas!$C$2</f>
        <v>Suriname</v>
      </c>
      <c r="B38" s="138">
        <v>2020</v>
      </c>
      <c r="C38" s="143">
        <v>33</v>
      </c>
      <c r="D38" s="144"/>
      <c r="E38" s="144"/>
      <c r="F38" s="155" t="s">
        <v>0</v>
      </c>
      <c r="G38" s="155" t="s">
        <v>0</v>
      </c>
      <c r="H38" s="156"/>
      <c r="I38" s="148"/>
      <c r="J38" s="157" t="str">
        <f t="shared" ref="J38:J59" si="2">IF(OR($I38=0, $I38=""),"",F38/$I38)</f>
        <v/>
      </c>
      <c r="K38" s="7"/>
      <c r="BZ38" s="19"/>
      <c r="CA38" s="19">
        <f t="shared" si="1"/>
        <v>33</v>
      </c>
    </row>
    <row r="39" spans="1:79" x14ac:dyDescent="0.25">
      <c r="A39" s="137" t="str">
        <f>Leyendas!$C$2</f>
        <v>Suriname</v>
      </c>
      <c r="B39" s="138">
        <v>2020</v>
      </c>
      <c r="C39" s="143">
        <v>34</v>
      </c>
      <c r="D39" s="144"/>
      <c r="E39" s="144"/>
      <c r="F39" s="155" t="s">
        <v>0</v>
      </c>
      <c r="G39" s="155" t="s">
        <v>0</v>
      </c>
      <c r="H39" s="156"/>
      <c r="I39" s="148"/>
      <c r="J39" s="157" t="str">
        <f t="shared" si="2"/>
        <v/>
      </c>
      <c r="K39" s="7"/>
      <c r="BZ39" s="19"/>
      <c r="CA39" s="19">
        <f t="shared" si="1"/>
        <v>34</v>
      </c>
    </row>
    <row r="40" spans="1:79" x14ac:dyDescent="0.25">
      <c r="A40" s="137" t="str">
        <f>Leyendas!$C$2</f>
        <v>Suriname</v>
      </c>
      <c r="B40" s="138">
        <v>2020</v>
      </c>
      <c r="C40" s="143">
        <v>35</v>
      </c>
      <c r="D40" s="144"/>
      <c r="E40" s="144"/>
      <c r="F40" s="155" t="s">
        <v>0</v>
      </c>
      <c r="G40" s="155" t="s">
        <v>0</v>
      </c>
      <c r="H40" s="156"/>
      <c r="I40" s="148"/>
      <c r="J40" s="157" t="str">
        <f t="shared" si="2"/>
        <v/>
      </c>
      <c r="K40" s="7"/>
      <c r="BZ40" s="19"/>
      <c r="CA40" s="19">
        <f t="shared" si="1"/>
        <v>35</v>
      </c>
    </row>
    <row r="41" spans="1:79" x14ac:dyDescent="0.25">
      <c r="A41" s="137" t="str">
        <f>Leyendas!$C$2</f>
        <v>Suriname</v>
      </c>
      <c r="B41" s="138">
        <v>2020</v>
      </c>
      <c r="C41" s="143">
        <v>36</v>
      </c>
      <c r="D41" s="144"/>
      <c r="E41" s="144"/>
      <c r="F41" s="155" t="s">
        <v>0</v>
      </c>
      <c r="G41" s="155" t="s">
        <v>0</v>
      </c>
      <c r="H41" s="156"/>
      <c r="I41" s="148"/>
      <c r="J41" s="157" t="str">
        <f t="shared" si="2"/>
        <v/>
      </c>
      <c r="K41" s="7"/>
      <c r="BZ41" s="19"/>
      <c r="CA41" s="19">
        <f t="shared" si="1"/>
        <v>36</v>
      </c>
    </row>
    <row r="42" spans="1:79" x14ac:dyDescent="0.25">
      <c r="A42" s="137" t="str">
        <f>Leyendas!$C$2</f>
        <v>Suriname</v>
      </c>
      <c r="B42" s="138">
        <v>2020</v>
      </c>
      <c r="C42" s="143">
        <v>37</v>
      </c>
      <c r="D42" s="144"/>
      <c r="E42" s="144"/>
      <c r="F42" s="155" t="s">
        <v>0</v>
      </c>
      <c r="G42" s="155" t="s">
        <v>0</v>
      </c>
      <c r="H42" s="156"/>
      <c r="I42" s="148"/>
      <c r="J42" s="157" t="str">
        <f t="shared" si="2"/>
        <v/>
      </c>
      <c r="K42" s="7"/>
      <c r="BZ42" s="19"/>
      <c r="CA42" s="19">
        <f t="shared" si="1"/>
        <v>37</v>
      </c>
    </row>
    <row r="43" spans="1:79" x14ac:dyDescent="0.25">
      <c r="A43" s="137" t="str">
        <f>Leyendas!$C$2</f>
        <v>Suriname</v>
      </c>
      <c r="B43" s="138">
        <v>2020</v>
      </c>
      <c r="C43" s="143">
        <v>38</v>
      </c>
      <c r="D43" s="144"/>
      <c r="E43" s="144"/>
      <c r="F43" s="155" t="s">
        <v>0</v>
      </c>
      <c r="G43" s="155" t="s">
        <v>0</v>
      </c>
      <c r="H43" s="156"/>
      <c r="I43" s="148"/>
      <c r="J43" s="157" t="str">
        <f t="shared" si="2"/>
        <v/>
      </c>
      <c r="K43" s="7"/>
      <c r="BZ43" s="19"/>
      <c r="CA43" s="19">
        <f t="shared" si="1"/>
        <v>38</v>
      </c>
    </row>
    <row r="44" spans="1:79" x14ac:dyDescent="0.25">
      <c r="A44" s="137" t="str">
        <f>Leyendas!$C$2</f>
        <v>Suriname</v>
      </c>
      <c r="B44" s="138">
        <v>2020</v>
      </c>
      <c r="C44" s="143">
        <v>39</v>
      </c>
      <c r="D44" s="144"/>
      <c r="E44" s="144"/>
      <c r="F44" s="155" t="s">
        <v>0</v>
      </c>
      <c r="G44" s="155" t="s">
        <v>0</v>
      </c>
      <c r="H44" s="156"/>
      <c r="I44" s="148"/>
      <c r="J44" s="157" t="str">
        <f t="shared" si="2"/>
        <v/>
      </c>
      <c r="K44" s="7"/>
      <c r="BZ44" s="19"/>
      <c r="CA44" s="19">
        <f t="shared" si="1"/>
        <v>39</v>
      </c>
    </row>
    <row r="45" spans="1:79" x14ac:dyDescent="0.25">
      <c r="A45" s="137" t="str">
        <f>Leyendas!$C$2</f>
        <v>Suriname</v>
      </c>
      <c r="B45" s="138">
        <v>2020</v>
      </c>
      <c r="C45" s="143">
        <v>40</v>
      </c>
      <c r="D45" s="144"/>
      <c r="E45" s="144"/>
      <c r="F45" s="155" t="s">
        <v>0</v>
      </c>
      <c r="G45" s="155" t="s">
        <v>0</v>
      </c>
      <c r="H45" s="156"/>
      <c r="I45" s="148"/>
      <c r="J45" s="157" t="str">
        <f t="shared" si="2"/>
        <v/>
      </c>
      <c r="K45" s="7"/>
      <c r="BZ45" s="19"/>
      <c r="CA45" s="19">
        <f t="shared" si="1"/>
        <v>40</v>
      </c>
    </row>
    <row r="46" spans="1:79" x14ac:dyDescent="0.25">
      <c r="A46" s="137" t="str">
        <f>Leyendas!$C$2</f>
        <v>Suriname</v>
      </c>
      <c r="B46" s="138">
        <v>2020</v>
      </c>
      <c r="C46" s="143">
        <v>41</v>
      </c>
      <c r="D46" s="144"/>
      <c r="E46" s="144"/>
      <c r="F46" s="155" t="s">
        <v>0</v>
      </c>
      <c r="G46" s="155" t="s">
        <v>0</v>
      </c>
      <c r="H46" s="156"/>
      <c r="I46" s="148"/>
      <c r="J46" s="157" t="str">
        <f t="shared" si="2"/>
        <v/>
      </c>
      <c r="K46" s="7"/>
      <c r="BZ46" s="19"/>
      <c r="CA46" s="19">
        <f t="shared" si="1"/>
        <v>41</v>
      </c>
    </row>
    <row r="47" spans="1:79" x14ac:dyDescent="0.25">
      <c r="A47" s="137" t="str">
        <f>Leyendas!$C$2</f>
        <v>Suriname</v>
      </c>
      <c r="B47" s="138">
        <v>2020</v>
      </c>
      <c r="C47" s="143">
        <v>42</v>
      </c>
      <c r="D47" s="144"/>
      <c r="E47" s="144"/>
      <c r="F47" s="155" t="s">
        <v>0</v>
      </c>
      <c r="G47" s="155" t="s">
        <v>0</v>
      </c>
      <c r="H47" s="156"/>
      <c r="I47" s="148"/>
      <c r="J47" s="157" t="str">
        <f t="shared" si="2"/>
        <v/>
      </c>
      <c r="K47" s="7"/>
      <c r="BZ47" s="19"/>
      <c r="CA47" s="19">
        <f t="shared" si="1"/>
        <v>42</v>
      </c>
    </row>
    <row r="48" spans="1:79" x14ac:dyDescent="0.25">
      <c r="A48" s="137" t="str">
        <f>Leyendas!$C$2</f>
        <v>Suriname</v>
      </c>
      <c r="B48" s="138">
        <v>2020</v>
      </c>
      <c r="C48" s="143">
        <v>43</v>
      </c>
      <c r="D48" s="144"/>
      <c r="E48" s="144"/>
      <c r="F48" s="155" t="s">
        <v>0</v>
      </c>
      <c r="G48" s="155" t="s">
        <v>0</v>
      </c>
      <c r="H48" s="156"/>
      <c r="I48" s="148"/>
      <c r="J48" s="157" t="str">
        <f t="shared" si="2"/>
        <v/>
      </c>
      <c r="K48" s="7"/>
      <c r="BZ48" s="19"/>
      <c r="CA48" s="19">
        <f t="shared" si="1"/>
        <v>43</v>
      </c>
    </row>
    <row r="49" spans="1:79" x14ac:dyDescent="0.25">
      <c r="A49" s="137" t="str">
        <f>Leyendas!$C$2</f>
        <v>Suriname</v>
      </c>
      <c r="B49" s="138">
        <v>2020</v>
      </c>
      <c r="C49" s="143">
        <v>44</v>
      </c>
      <c r="D49" s="144"/>
      <c r="E49" s="144"/>
      <c r="F49" s="155" t="s">
        <v>0</v>
      </c>
      <c r="G49" s="155" t="s">
        <v>0</v>
      </c>
      <c r="H49" s="156"/>
      <c r="I49" s="148"/>
      <c r="J49" s="157" t="str">
        <f t="shared" si="2"/>
        <v/>
      </c>
      <c r="K49" s="7"/>
      <c r="BZ49" s="19"/>
      <c r="CA49" s="19">
        <f t="shared" si="1"/>
        <v>44</v>
      </c>
    </row>
    <row r="50" spans="1:79" x14ac:dyDescent="0.25">
      <c r="A50" s="137" t="str">
        <f>Leyendas!$C$2</f>
        <v>Suriname</v>
      </c>
      <c r="B50" s="138">
        <v>2020</v>
      </c>
      <c r="C50" s="143">
        <v>45</v>
      </c>
      <c r="D50" s="144"/>
      <c r="E50" s="144"/>
      <c r="F50" s="155" t="s">
        <v>0</v>
      </c>
      <c r="G50" s="155" t="s">
        <v>0</v>
      </c>
      <c r="H50" s="156"/>
      <c r="I50" s="148"/>
      <c r="J50" s="157" t="str">
        <f t="shared" si="2"/>
        <v/>
      </c>
      <c r="K50" s="7"/>
      <c r="BZ50" s="19"/>
      <c r="CA50" s="19">
        <f t="shared" si="1"/>
        <v>45</v>
      </c>
    </row>
    <row r="51" spans="1:79" x14ac:dyDescent="0.25">
      <c r="A51" s="137" t="str">
        <f>Leyendas!$C$2</f>
        <v>Suriname</v>
      </c>
      <c r="B51" s="138">
        <v>2020</v>
      </c>
      <c r="C51" s="143">
        <v>46</v>
      </c>
      <c r="D51" s="144"/>
      <c r="E51" s="144"/>
      <c r="F51" s="155" t="s">
        <v>0</v>
      </c>
      <c r="G51" s="155" t="s">
        <v>0</v>
      </c>
      <c r="H51" s="156"/>
      <c r="I51" s="148"/>
      <c r="J51" s="157" t="str">
        <f t="shared" si="2"/>
        <v/>
      </c>
      <c r="K51" s="7"/>
      <c r="BZ51" s="19"/>
      <c r="CA51" s="19">
        <f t="shared" si="1"/>
        <v>46</v>
      </c>
    </row>
    <row r="52" spans="1:79" x14ac:dyDescent="0.25">
      <c r="A52" s="137" t="str">
        <f>Leyendas!$C$2</f>
        <v>Suriname</v>
      </c>
      <c r="B52" s="138">
        <v>2020</v>
      </c>
      <c r="C52" s="143">
        <v>47</v>
      </c>
      <c r="D52" s="144"/>
      <c r="E52" s="144"/>
      <c r="F52" s="155" t="s">
        <v>0</v>
      </c>
      <c r="G52" s="155" t="s">
        <v>0</v>
      </c>
      <c r="H52" s="156"/>
      <c r="I52" s="148"/>
      <c r="J52" s="157" t="str">
        <f t="shared" si="2"/>
        <v/>
      </c>
      <c r="K52" s="7"/>
      <c r="N52" s="18"/>
      <c r="O52" s="18"/>
      <c r="P52" s="18"/>
      <c r="Q52" s="18"/>
      <c r="R52" s="18"/>
      <c r="S52" s="18"/>
      <c r="T52" s="18"/>
      <c r="U52" s="18"/>
      <c r="V52" s="18"/>
      <c r="BZ52" s="19"/>
      <c r="CA52" s="19">
        <f t="shared" si="1"/>
        <v>47</v>
      </c>
    </row>
    <row r="53" spans="1:79" ht="16.5" customHeight="1" x14ac:dyDescent="0.25">
      <c r="A53" s="137" t="str">
        <f>Leyendas!$C$2</f>
        <v>Suriname</v>
      </c>
      <c r="B53" s="138">
        <v>2020</v>
      </c>
      <c r="C53" s="143">
        <v>48</v>
      </c>
      <c r="D53" s="144"/>
      <c r="E53" s="144"/>
      <c r="F53" s="155" t="s">
        <v>0</v>
      </c>
      <c r="G53" s="155" t="s">
        <v>0</v>
      </c>
      <c r="H53" s="156"/>
      <c r="I53" s="148"/>
      <c r="J53" s="157" t="str">
        <f t="shared" si="2"/>
        <v/>
      </c>
      <c r="K53" s="7"/>
      <c r="N53" s="18"/>
      <c r="O53" s="18"/>
      <c r="P53" s="18"/>
      <c r="Q53" s="18"/>
      <c r="R53" s="18"/>
      <c r="S53" s="18"/>
      <c r="T53" s="18"/>
      <c r="U53" s="18"/>
      <c r="V53" s="18"/>
      <c r="BZ53" s="19"/>
      <c r="CA53" s="19">
        <f t="shared" si="1"/>
        <v>48</v>
      </c>
    </row>
    <row r="54" spans="1:79" x14ac:dyDescent="0.25">
      <c r="A54" s="137" t="str">
        <f>Leyendas!$C$2</f>
        <v>Suriname</v>
      </c>
      <c r="B54" s="138">
        <v>2020</v>
      </c>
      <c r="C54" s="143">
        <v>49</v>
      </c>
      <c r="D54" s="144"/>
      <c r="E54" s="144"/>
      <c r="F54" s="155" t="s">
        <v>0</v>
      </c>
      <c r="G54" s="155" t="s">
        <v>0</v>
      </c>
      <c r="H54" s="156"/>
      <c r="I54" s="148"/>
      <c r="J54" s="157" t="str">
        <f t="shared" si="2"/>
        <v/>
      </c>
      <c r="K54" s="7"/>
      <c r="N54" s="18"/>
      <c r="O54" s="18"/>
      <c r="P54" s="18"/>
      <c r="Q54" s="18"/>
      <c r="R54" s="18"/>
      <c r="S54" s="18"/>
      <c r="T54" s="18"/>
      <c r="U54" s="18"/>
      <c r="V54" s="18"/>
      <c r="BZ54" s="19"/>
      <c r="CA54" s="19">
        <f t="shared" si="1"/>
        <v>49</v>
      </c>
    </row>
    <row r="55" spans="1:79" x14ac:dyDescent="0.25">
      <c r="A55" s="137" t="str">
        <f>Leyendas!$C$2</f>
        <v>Suriname</v>
      </c>
      <c r="B55" s="138">
        <v>2020</v>
      </c>
      <c r="C55" s="143">
        <v>50</v>
      </c>
      <c r="D55" s="144"/>
      <c r="E55" s="144"/>
      <c r="F55" s="155" t="s">
        <v>0</v>
      </c>
      <c r="G55" s="155" t="s">
        <v>0</v>
      </c>
      <c r="H55" s="156"/>
      <c r="I55" s="148"/>
      <c r="J55" s="157" t="str">
        <f t="shared" si="2"/>
        <v/>
      </c>
      <c r="K55" s="7"/>
      <c r="N55" s="18"/>
      <c r="O55" s="18"/>
      <c r="P55" s="18"/>
      <c r="Q55" s="18"/>
      <c r="R55" s="18"/>
      <c r="S55" s="18"/>
      <c r="T55" s="18"/>
      <c r="U55" s="18"/>
      <c r="V55" s="18"/>
      <c r="BZ55" s="19"/>
      <c r="CA55" s="19">
        <f t="shared" si="1"/>
        <v>50</v>
      </c>
    </row>
    <row r="56" spans="1:79" x14ac:dyDescent="0.25">
      <c r="A56" s="137" t="str">
        <f>Leyendas!$C$2</f>
        <v>Suriname</v>
      </c>
      <c r="B56" s="138">
        <v>2020</v>
      </c>
      <c r="C56" s="143">
        <v>51</v>
      </c>
      <c r="D56" s="144"/>
      <c r="E56" s="144"/>
      <c r="F56" s="155" t="s">
        <v>0</v>
      </c>
      <c r="G56" s="155" t="s">
        <v>0</v>
      </c>
      <c r="H56" s="156"/>
      <c r="I56" s="148"/>
      <c r="J56" s="157" t="str">
        <f t="shared" si="2"/>
        <v/>
      </c>
      <c r="K56" s="7"/>
      <c r="N56" s="18"/>
      <c r="O56" s="18"/>
      <c r="P56" s="18"/>
      <c r="Q56" s="18"/>
      <c r="R56" s="18"/>
      <c r="S56" s="18"/>
      <c r="T56" s="18"/>
      <c r="U56" s="18"/>
      <c r="V56" s="18"/>
      <c r="BZ56" s="19"/>
      <c r="CA56" s="19">
        <f t="shared" si="1"/>
        <v>51</v>
      </c>
    </row>
    <row r="57" spans="1:79" ht="18" customHeight="1" x14ac:dyDescent="0.25">
      <c r="A57" s="137" t="str">
        <f>Leyendas!$C$2</f>
        <v>Suriname</v>
      </c>
      <c r="B57" s="138">
        <v>2020</v>
      </c>
      <c r="C57" s="143">
        <v>52</v>
      </c>
      <c r="D57" s="144"/>
      <c r="E57" s="144"/>
      <c r="F57" s="155" t="s">
        <v>0</v>
      </c>
      <c r="G57" s="155" t="s">
        <v>0</v>
      </c>
      <c r="H57" s="156"/>
      <c r="I57" s="148"/>
      <c r="J57" s="157" t="str">
        <f t="shared" si="2"/>
        <v/>
      </c>
      <c r="K57" s="7"/>
      <c r="N57" s="18"/>
      <c r="O57" s="18"/>
      <c r="P57" s="18"/>
      <c r="Q57" s="18"/>
      <c r="R57" s="18"/>
      <c r="S57" s="18"/>
      <c r="T57" s="18"/>
      <c r="U57" s="18"/>
      <c r="V57" s="18"/>
      <c r="BZ57" s="19"/>
      <c r="CA57" s="19">
        <f t="shared" si="1"/>
        <v>52</v>
      </c>
    </row>
    <row r="58" spans="1:79" s="18" customFormat="1" ht="18" customHeight="1" x14ac:dyDescent="0.25">
      <c r="A58" s="137" t="str">
        <f>Leyendas!$C$2</f>
        <v>Suriname</v>
      </c>
      <c r="B58" s="138">
        <v>2020</v>
      </c>
      <c r="C58" s="158">
        <v>53</v>
      </c>
      <c r="D58" s="144"/>
      <c r="E58" s="144"/>
      <c r="F58" s="159"/>
      <c r="G58" s="159"/>
      <c r="H58" s="156"/>
      <c r="I58" s="148"/>
      <c r="J58" s="157" t="str">
        <f t="shared" si="2"/>
        <v/>
      </c>
      <c r="K58" s="7"/>
      <c r="BZ58" s="26"/>
      <c r="CA58" s="26">
        <f t="shared" si="1"/>
        <v>53</v>
      </c>
    </row>
    <row r="59" spans="1:79" s="8" customFormat="1" ht="18" customHeight="1" x14ac:dyDescent="0.25">
      <c r="A59" s="160"/>
      <c r="B59" s="161"/>
      <c r="C59" s="162" t="s">
        <v>1</v>
      </c>
      <c r="D59" s="163">
        <f>SUM(D$6:D58)</f>
        <v>80</v>
      </c>
      <c r="E59" s="163">
        <f>SUM(E$6:E58)</f>
        <v>42</v>
      </c>
      <c r="F59" s="163">
        <f>SUM(F$6:F58)</f>
        <v>122</v>
      </c>
      <c r="G59" s="163">
        <f>SUM(G$6:G58)</f>
        <v>290</v>
      </c>
      <c r="H59" s="163">
        <f>SUM(H$6:H58)</f>
        <v>9</v>
      </c>
      <c r="I59" s="163">
        <f>SUM(I$6:I58)</f>
        <v>412</v>
      </c>
      <c r="J59" s="164">
        <f t="shared" si="2"/>
        <v>0.29611650485436891</v>
      </c>
      <c r="N59" s="18"/>
      <c r="O59" s="18"/>
      <c r="P59" s="18"/>
      <c r="Q59" s="18"/>
      <c r="R59" s="18"/>
      <c r="S59" s="18"/>
      <c r="T59" s="18"/>
      <c r="U59" s="18"/>
      <c r="V59" s="18"/>
      <c r="BZ59" s="20"/>
      <c r="CA59" s="20"/>
    </row>
    <row r="60" spans="1:79" ht="18" customHeight="1" x14ac:dyDescent="0.25">
      <c r="J60" s="53"/>
      <c r="N60" s="18"/>
      <c r="O60" s="18"/>
      <c r="P60" s="18"/>
      <c r="Q60" s="18"/>
      <c r="R60" s="18"/>
      <c r="S60" s="18"/>
      <c r="T60" s="18"/>
      <c r="U60" s="18"/>
      <c r="V60" s="18"/>
    </row>
    <row r="61" spans="1:79" ht="18" customHeight="1" x14ac:dyDescent="0.25"/>
    <row r="62" spans="1:79" s="9" customFormat="1" ht="18" customHeight="1" x14ac:dyDescent="0.25">
      <c r="A62" s="55"/>
      <c r="B62" s="62"/>
      <c r="C62" s="55"/>
      <c r="D62" s="58"/>
      <c r="E62" s="58"/>
      <c r="F62" s="58"/>
      <c r="G62" s="58"/>
      <c r="H62" s="58"/>
      <c r="I62" s="59"/>
      <c r="J62" s="56"/>
      <c r="BZ62" s="21"/>
      <c r="CA62" s="21"/>
    </row>
    <row r="63" spans="1:79" s="9" customFormat="1" ht="18" customHeight="1" x14ac:dyDescent="0.25">
      <c r="A63" s="55"/>
      <c r="B63" s="62"/>
      <c r="C63" s="55"/>
      <c r="D63" s="58"/>
      <c r="E63" s="58"/>
      <c r="F63" s="58"/>
      <c r="G63" s="58"/>
      <c r="H63" s="58"/>
      <c r="I63" s="59"/>
      <c r="J63" s="56"/>
      <c r="BZ63" s="21"/>
      <c r="CA63" s="21"/>
    </row>
    <row r="64" spans="1:79" s="9" customFormat="1" ht="18" customHeight="1" x14ac:dyDescent="0.25">
      <c r="A64" s="55"/>
      <c r="B64" s="62"/>
      <c r="C64" s="55"/>
      <c r="D64" s="58"/>
      <c r="E64" s="58"/>
      <c r="F64" s="58"/>
      <c r="G64" s="58"/>
      <c r="H64" s="58"/>
      <c r="I64" s="59"/>
      <c r="J64" s="56"/>
      <c r="BZ64" s="21"/>
      <c r="CA64" s="21"/>
    </row>
    <row r="65" spans="1:79" s="9" customFormat="1" ht="18" customHeight="1" x14ac:dyDescent="0.25">
      <c r="A65" s="55"/>
      <c r="B65" s="62"/>
      <c r="C65" s="55"/>
      <c r="D65" s="58"/>
      <c r="E65" s="58"/>
      <c r="F65" s="58"/>
      <c r="G65" s="58"/>
      <c r="H65" s="58"/>
      <c r="I65" s="59"/>
      <c r="J65" s="56"/>
      <c r="BZ65" s="21"/>
      <c r="CA65" s="21"/>
    </row>
    <row r="66" spans="1:79" ht="18" customHeight="1" x14ac:dyDescent="0.25"/>
    <row r="67" spans="1:79" ht="18" customHeight="1" x14ac:dyDescent="0.25"/>
    <row r="68" spans="1:79" ht="18" customHeight="1" x14ac:dyDescent="0.25"/>
    <row r="69" spans="1:79" ht="18" customHeight="1" x14ac:dyDescent="0.25"/>
    <row r="70" spans="1:79" ht="18" customHeight="1" x14ac:dyDescent="0.25"/>
    <row r="71" spans="1:79" ht="18" customHeight="1" x14ac:dyDescent="0.25"/>
    <row r="72" spans="1:79" ht="18" customHeight="1" x14ac:dyDescent="0.25"/>
    <row r="73" spans="1:79" ht="18" customHeight="1" x14ac:dyDescent="0.25"/>
    <row r="74" spans="1:79" ht="18" customHeight="1" x14ac:dyDescent="0.25"/>
    <row r="75" spans="1:79" ht="18" customHeight="1" x14ac:dyDescent="0.25"/>
    <row r="76" spans="1:79" ht="18" customHeight="1" x14ac:dyDescent="0.25"/>
    <row r="77" spans="1:79" ht="18" customHeight="1" x14ac:dyDescent="0.25"/>
    <row r="78" spans="1:79" ht="18" customHeight="1" x14ac:dyDescent="0.25"/>
    <row r="79" spans="1:79" ht="18" customHeight="1" x14ac:dyDescent="0.25"/>
    <row r="80" spans="1:79" ht="18" customHeight="1" x14ac:dyDescent="0.25"/>
  </sheetData>
  <mergeCells count="15">
    <mergeCell ref="A2:J2"/>
    <mergeCell ref="A3:J3"/>
    <mergeCell ref="D4:F4"/>
    <mergeCell ref="G4:G5"/>
    <mergeCell ref="A4:A5"/>
    <mergeCell ref="B4:B5"/>
    <mergeCell ref="C4:C5"/>
    <mergeCell ref="I4:I5"/>
    <mergeCell ref="J4:J5"/>
    <mergeCell ref="H4:H5"/>
    <mergeCell ref="L3:M3"/>
    <mergeCell ref="L4:M4"/>
    <mergeCell ref="N3:O3"/>
    <mergeCell ref="N4:O4"/>
    <mergeCell ref="L2:Q2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CB80"/>
  <sheetViews>
    <sheetView zoomScale="80" zoomScaleNormal="80" zoomScalePageLayoutView="60" workbookViewId="0">
      <pane ySplit="5" topLeftCell="A6" activePane="bottomLeft" state="frozen"/>
      <selection pane="bottomLeft" activeCell="A6" sqref="A6"/>
    </sheetView>
  </sheetViews>
  <sheetFormatPr defaultColWidth="11.42578125" defaultRowHeight="15.75" x14ac:dyDescent="0.25"/>
  <cols>
    <col min="1" max="1" width="24.28515625" style="52" customWidth="1"/>
    <col min="2" max="2" width="8.140625" style="61" customWidth="1"/>
    <col min="3" max="3" width="8.140625" style="52" customWidth="1"/>
    <col min="4" max="11" width="13" style="57" customWidth="1"/>
    <col min="12" max="12" width="6.7109375" style="18" customWidth="1"/>
    <col min="13" max="16" width="11.42578125" style="18"/>
    <col min="17" max="18" width="11.28515625" style="18" customWidth="1"/>
    <col min="19" max="78" width="11.42578125" style="18"/>
    <col min="79" max="80" width="11.42578125" style="51" customWidth="1"/>
    <col min="81" max="260" width="11.42578125" style="18"/>
    <col min="261" max="261" width="1.7109375" style="18" customWidth="1"/>
    <col min="262" max="262" width="9.140625" style="18" customWidth="1"/>
    <col min="263" max="263" width="9.42578125" style="18" customWidth="1"/>
    <col min="264" max="264" width="12.42578125" style="18" customWidth="1"/>
    <col min="265" max="265" width="13.140625" style="18" customWidth="1"/>
    <col min="266" max="266" width="9.42578125" style="18" customWidth="1"/>
    <col min="267" max="267" width="12.140625" style="18" customWidth="1"/>
    <col min="268" max="269" width="9.42578125" style="18" customWidth="1"/>
    <col min="270" max="270" width="13.140625" style="18" customWidth="1"/>
    <col min="271" max="271" width="13.140625" style="18" bestFit="1" customWidth="1"/>
    <col min="272" max="272" width="9.42578125" style="18" customWidth="1"/>
    <col min="273" max="273" width="11.42578125" style="18" bestFit="1" customWidth="1"/>
    <col min="274" max="276" width="9.42578125" style="18" customWidth="1"/>
    <col min="277" max="277" width="10.42578125" style="18" customWidth="1"/>
    <col min="278" max="279" width="9.42578125" style="18" customWidth="1"/>
    <col min="280" max="280" width="12.7109375" style="18" customWidth="1"/>
    <col min="281" max="281" width="11" style="18" customWidth="1"/>
    <col min="282" max="282" width="13.42578125" style="18" customWidth="1"/>
    <col min="283" max="284" width="13.7109375" style="18" customWidth="1"/>
    <col min="285" max="286" width="15" style="18" customWidth="1"/>
    <col min="287" max="293" width="13.7109375" style="18" customWidth="1"/>
    <col min="294" max="301" width="15" style="18" customWidth="1"/>
    <col min="302" max="516" width="11.42578125" style="18"/>
    <col min="517" max="517" width="1.7109375" style="18" customWidth="1"/>
    <col min="518" max="518" width="9.140625" style="18" customWidth="1"/>
    <col min="519" max="519" width="9.42578125" style="18" customWidth="1"/>
    <col min="520" max="520" width="12.42578125" style="18" customWidth="1"/>
    <col min="521" max="521" width="13.140625" style="18" customWidth="1"/>
    <col min="522" max="522" width="9.42578125" style="18" customWidth="1"/>
    <col min="523" max="523" width="12.140625" style="18" customWidth="1"/>
    <col min="524" max="525" width="9.42578125" style="18" customWidth="1"/>
    <col min="526" max="526" width="13.140625" style="18" customWidth="1"/>
    <col min="527" max="527" width="13.140625" style="18" bestFit="1" customWidth="1"/>
    <col min="528" max="528" width="9.42578125" style="18" customWidth="1"/>
    <col min="529" max="529" width="11.42578125" style="18" bestFit="1" customWidth="1"/>
    <col min="530" max="532" width="9.42578125" style="18" customWidth="1"/>
    <col min="533" max="533" width="10.42578125" style="18" customWidth="1"/>
    <col min="534" max="535" width="9.42578125" style="18" customWidth="1"/>
    <col min="536" max="536" width="12.7109375" style="18" customWidth="1"/>
    <col min="537" max="537" width="11" style="18" customWidth="1"/>
    <col min="538" max="538" width="13.42578125" style="18" customWidth="1"/>
    <col min="539" max="540" width="13.7109375" style="18" customWidth="1"/>
    <col min="541" max="542" width="15" style="18" customWidth="1"/>
    <col min="543" max="549" width="13.7109375" style="18" customWidth="1"/>
    <col min="550" max="557" width="15" style="18" customWidth="1"/>
    <col min="558" max="772" width="11.42578125" style="18"/>
    <col min="773" max="773" width="1.7109375" style="18" customWidth="1"/>
    <col min="774" max="774" width="9.140625" style="18" customWidth="1"/>
    <col min="775" max="775" width="9.42578125" style="18" customWidth="1"/>
    <col min="776" max="776" width="12.42578125" style="18" customWidth="1"/>
    <col min="777" max="777" width="13.140625" style="18" customWidth="1"/>
    <col min="778" max="778" width="9.42578125" style="18" customWidth="1"/>
    <col min="779" max="779" width="12.140625" style="18" customWidth="1"/>
    <col min="780" max="781" width="9.42578125" style="18" customWidth="1"/>
    <col min="782" max="782" width="13.140625" style="18" customWidth="1"/>
    <col min="783" max="783" width="13.140625" style="18" bestFit="1" customWidth="1"/>
    <col min="784" max="784" width="9.42578125" style="18" customWidth="1"/>
    <col min="785" max="785" width="11.42578125" style="18" bestFit="1" customWidth="1"/>
    <col min="786" max="788" width="9.42578125" style="18" customWidth="1"/>
    <col min="789" max="789" width="10.42578125" style="18" customWidth="1"/>
    <col min="790" max="791" width="9.42578125" style="18" customWidth="1"/>
    <col min="792" max="792" width="12.7109375" style="18" customWidth="1"/>
    <col min="793" max="793" width="11" style="18" customWidth="1"/>
    <col min="794" max="794" width="13.42578125" style="18" customWidth="1"/>
    <col min="795" max="796" width="13.7109375" style="18" customWidth="1"/>
    <col min="797" max="798" width="15" style="18" customWidth="1"/>
    <col min="799" max="805" width="13.7109375" style="18" customWidth="1"/>
    <col min="806" max="813" width="15" style="18" customWidth="1"/>
    <col min="814" max="1028" width="11.42578125" style="18"/>
    <col min="1029" max="1029" width="1.7109375" style="18" customWidth="1"/>
    <col min="1030" max="1030" width="9.140625" style="18" customWidth="1"/>
    <col min="1031" max="1031" width="9.42578125" style="18" customWidth="1"/>
    <col min="1032" max="1032" width="12.42578125" style="18" customWidth="1"/>
    <col min="1033" max="1033" width="13.140625" style="18" customWidth="1"/>
    <col min="1034" max="1034" width="9.42578125" style="18" customWidth="1"/>
    <col min="1035" max="1035" width="12.140625" style="18" customWidth="1"/>
    <col min="1036" max="1037" width="9.42578125" style="18" customWidth="1"/>
    <col min="1038" max="1038" width="13.140625" style="18" customWidth="1"/>
    <col min="1039" max="1039" width="13.140625" style="18" bestFit="1" customWidth="1"/>
    <col min="1040" max="1040" width="9.42578125" style="18" customWidth="1"/>
    <col min="1041" max="1041" width="11.42578125" style="18" bestFit="1" customWidth="1"/>
    <col min="1042" max="1044" width="9.42578125" style="18" customWidth="1"/>
    <col min="1045" max="1045" width="10.42578125" style="18" customWidth="1"/>
    <col min="1046" max="1047" width="9.42578125" style="18" customWidth="1"/>
    <col min="1048" max="1048" width="12.7109375" style="18" customWidth="1"/>
    <col min="1049" max="1049" width="11" style="18" customWidth="1"/>
    <col min="1050" max="1050" width="13.42578125" style="18" customWidth="1"/>
    <col min="1051" max="1052" width="13.7109375" style="18" customWidth="1"/>
    <col min="1053" max="1054" width="15" style="18" customWidth="1"/>
    <col min="1055" max="1061" width="13.7109375" style="18" customWidth="1"/>
    <col min="1062" max="1069" width="15" style="18" customWidth="1"/>
    <col min="1070" max="1284" width="11.42578125" style="18"/>
    <col min="1285" max="1285" width="1.7109375" style="18" customWidth="1"/>
    <col min="1286" max="1286" width="9.140625" style="18" customWidth="1"/>
    <col min="1287" max="1287" width="9.42578125" style="18" customWidth="1"/>
    <col min="1288" max="1288" width="12.42578125" style="18" customWidth="1"/>
    <col min="1289" max="1289" width="13.140625" style="18" customWidth="1"/>
    <col min="1290" max="1290" width="9.42578125" style="18" customWidth="1"/>
    <col min="1291" max="1291" width="12.140625" style="18" customWidth="1"/>
    <col min="1292" max="1293" width="9.42578125" style="18" customWidth="1"/>
    <col min="1294" max="1294" width="13.140625" style="18" customWidth="1"/>
    <col min="1295" max="1295" width="13.140625" style="18" bestFit="1" customWidth="1"/>
    <col min="1296" max="1296" width="9.42578125" style="18" customWidth="1"/>
    <col min="1297" max="1297" width="11.42578125" style="18" bestFit="1" customWidth="1"/>
    <col min="1298" max="1300" width="9.42578125" style="18" customWidth="1"/>
    <col min="1301" max="1301" width="10.42578125" style="18" customWidth="1"/>
    <col min="1302" max="1303" width="9.42578125" style="18" customWidth="1"/>
    <col min="1304" max="1304" width="12.7109375" style="18" customWidth="1"/>
    <col min="1305" max="1305" width="11" style="18" customWidth="1"/>
    <col min="1306" max="1306" width="13.42578125" style="18" customWidth="1"/>
    <col min="1307" max="1308" width="13.7109375" style="18" customWidth="1"/>
    <col min="1309" max="1310" width="15" style="18" customWidth="1"/>
    <col min="1311" max="1317" width="13.7109375" style="18" customWidth="1"/>
    <col min="1318" max="1325" width="15" style="18" customWidth="1"/>
    <col min="1326" max="1540" width="11.42578125" style="18"/>
    <col min="1541" max="1541" width="1.7109375" style="18" customWidth="1"/>
    <col min="1542" max="1542" width="9.140625" style="18" customWidth="1"/>
    <col min="1543" max="1543" width="9.42578125" style="18" customWidth="1"/>
    <col min="1544" max="1544" width="12.42578125" style="18" customWidth="1"/>
    <col min="1545" max="1545" width="13.140625" style="18" customWidth="1"/>
    <col min="1546" max="1546" width="9.42578125" style="18" customWidth="1"/>
    <col min="1547" max="1547" width="12.140625" style="18" customWidth="1"/>
    <col min="1548" max="1549" width="9.42578125" style="18" customWidth="1"/>
    <col min="1550" max="1550" width="13.140625" style="18" customWidth="1"/>
    <col min="1551" max="1551" width="13.140625" style="18" bestFit="1" customWidth="1"/>
    <col min="1552" max="1552" width="9.42578125" style="18" customWidth="1"/>
    <col min="1553" max="1553" width="11.42578125" style="18" bestFit="1" customWidth="1"/>
    <col min="1554" max="1556" width="9.42578125" style="18" customWidth="1"/>
    <col min="1557" max="1557" width="10.42578125" style="18" customWidth="1"/>
    <col min="1558" max="1559" width="9.42578125" style="18" customWidth="1"/>
    <col min="1560" max="1560" width="12.7109375" style="18" customWidth="1"/>
    <col min="1561" max="1561" width="11" style="18" customWidth="1"/>
    <col min="1562" max="1562" width="13.42578125" style="18" customWidth="1"/>
    <col min="1563" max="1564" width="13.7109375" style="18" customWidth="1"/>
    <col min="1565" max="1566" width="15" style="18" customWidth="1"/>
    <col min="1567" max="1573" width="13.7109375" style="18" customWidth="1"/>
    <col min="1574" max="1581" width="15" style="18" customWidth="1"/>
    <col min="1582" max="1796" width="11.42578125" style="18"/>
    <col min="1797" max="1797" width="1.7109375" style="18" customWidth="1"/>
    <col min="1798" max="1798" width="9.140625" style="18" customWidth="1"/>
    <col min="1799" max="1799" width="9.42578125" style="18" customWidth="1"/>
    <col min="1800" max="1800" width="12.42578125" style="18" customWidth="1"/>
    <col min="1801" max="1801" width="13.140625" style="18" customWidth="1"/>
    <col min="1802" max="1802" width="9.42578125" style="18" customWidth="1"/>
    <col min="1803" max="1803" width="12.140625" style="18" customWidth="1"/>
    <col min="1804" max="1805" width="9.42578125" style="18" customWidth="1"/>
    <col min="1806" max="1806" width="13.140625" style="18" customWidth="1"/>
    <col min="1807" max="1807" width="13.140625" style="18" bestFit="1" customWidth="1"/>
    <col min="1808" max="1808" width="9.42578125" style="18" customWidth="1"/>
    <col min="1809" max="1809" width="11.42578125" style="18" bestFit="1" customWidth="1"/>
    <col min="1810" max="1812" width="9.42578125" style="18" customWidth="1"/>
    <col min="1813" max="1813" width="10.42578125" style="18" customWidth="1"/>
    <col min="1814" max="1815" width="9.42578125" style="18" customWidth="1"/>
    <col min="1816" max="1816" width="12.7109375" style="18" customWidth="1"/>
    <col min="1817" max="1817" width="11" style="18" customWidth="1"/>
    <col min="1818" max="1818" width="13.42578125" style="18" customWidth="1"/>
    <col min="1819" max="1820" width="13.7109375" style="18" customWidth="1"/>
    <col min="1821" max="1822" width="15" style="18" customWidth="1"/>
    <col min="1823" max="1829" width="13.7109375" style="18" customWidth="1"/>
    <col min="1830" max="1837" width="15" style="18" customWidth="1"/>
    <col min="1838" max="2052" width="11.42578125" style="18"/>
    <col min="2053" max="2053" width="1.7109375" style="18" customWidth="1"/>
    <col min="2054" max="2054" width="9.140625" style="18" customWidth="1"/>
    <col min="2055" max="2055" width="9.42578125" style="18" customWidth="1"/>
    <col min="2056" max="2056" width="12.42578125" style="18" customWidth="1"/>
    <col min="2057" max="2057" width="13.140625" style="18" customWidth="1"/>
    <col min="2058" max="2058" width="9.42578125" style="18" customWidth="1"/>
    <col min="2059" max="2059" width="12.140625" style="18" customWidth="1"/>
    <col min="2060" max="2061" width="9.42578125" style="18" customWidth="1"/>
    <col min="2062" max="2062" width="13.140625" style="18" customWidth="1"/>
    <col min="2063" max="2063" width="13.140625" style="18" bestFit="1" customWidth="1"/>
    <col min="2064" max="2064" width="9.42578125" style="18" customWidth="1"/>
    <col min="2065" max="2065" width="11.42578125" style="18" bestFit="1" customWidth="1"/>
    <col min="2066" max="2068" width="9.42578125" style="18" customWidth="1"/>
    <col min="2069" max="2069" width="10.42578125" style="18" customWidth="1"/>
    <col min="2070" max="2071" width="9.42578125" style="18" customWidth="1"/>
    <col min="2072" max="2072" width="12.7109375" style="18" customWidth="1"/>
    <col min="2073" max="2073" width="11" style="18" customWidth="1"/>
    <col min="2074" max="2074" width="13.42578125" style="18" customWidth="1"/>
    <col min="2075" max="2076" width="13.7109375" style="18" customWidth="1"/>
    <col min="2077" max="2078" width="15" style="18" customWidth="1"/>
    <col min="2079" max="2085" width="13.7109375" style="18" customWidth="1"/>
    <col min="2086" max="2093" width="15" style="18" customWidth="1"/>
    <col min="2094" max="2308" width="11.42578125" style="18"/>
    <col min="2309" max="2309" width="1.7109375" style="18" customWidth="1"/>
    <col min="2310" max="2310" width="9.140625" style="18" customWidth="1"/>
    <col min="2311" max="2311" width="9.42578125" style="18" customWidth="1"/>
    <col min="2312" max="2312" width="12.42578125" style="18" customWidth="1"/>
    <col min="2313" max="2313" width="13.140625" style="18" customWidth="1"/>
    <col min="2314" max="2314" width="9.42578125" style="18" customWidth="1"/>
    <col min="2315" max="2315" width="12.140625" style="18" customWidth="1"/>
    <col min="2316" max="2317" width="9.42578125" style="18" customWidth="1"/>
    <col min="2318" max="2318" width="13.140625" style="18" customWidth="1"/>
    <col min="2319" max="2319" width="13.140625" style="18" bestFit="1" customWidth="1"/>
    <col min="2320" max="2320" width="9.42578125" style="18" customWidth="1"/>
    <col min="2321" max="2321" width="11.42578125" style="18" bestFit="1" customWidth="1"/>
    <col min="2322" max="2324" width="9.42578125" style="18" customWidth="1"/>
    <col min="2325" max="2325" width="10.42578125" style="18" customWidth="1"/>
    <col min="2326" max="2327" width="9.42578125" style="18" customWidth="1"/>
    <col min="2328" max="2328" width="12.7109375" style="18" customWidth="1"/>
    <col min="2329" max="2329" width="11" style="18" customWidth="1"/>
    <col min="2330" max="2330" width="13.42578125" style="18" customWidth="1"/>
    <col min="2331" max="2332" width="13.7109375" style="18" customWidth="1"/>
    <col min="2333" max="2334" width="15" style="18" customWidth="1"/>
    <col min="2335" max="2341" width="13.7109375" style="18" customWidth="1"/>
    <col min="2342" max="2349" width="15" style="18" customWidth="1"/>
    <col min="2350" max="2564" width="11.42578125" style="18"/>
    <col min="2565" max="2565" width="1.7109375" style="18" customWidth="1"/>
    <col min="2566" max="2566" width="9.140625" style="18" customWidth="1"/>
    <col min="2567" max="2567" width="9.42578125" style="18" customWidth="1"/>
    <col min="2568" max="2568" width="12.42578125" style="18" customWidth="1"/>
    <col min="2569" max="2569" width="13.140625" style="18" customWidth="1"/>
    <col min="2570" max="2570" width="9.42578125" style="18" customWidth="1"/>
    <col min="2571" max="2571" width="12.140625" style="18" customWidth="1"/>
    <col min="2572" max="2573" width="9.42578125" style="18" customWidth="1"/>
    <col min="2574" max="2574" width="13.140625" style="18" customWidth="1"/>
    <col min="2575" max="2575" width="13.140625" style="18" bestFit="1" customWidth="1"/>
    <col min="2576" max="2576" width="9.42578125" style="18" customWidth="1"/>
    <col min="2577" max="2577" width="11.42578125" style="18" bestFit="1" customWidth="1"/>
    <col min="2578" max="2580" width="9.42578125" style="18" customWidth="1"/>
    <col min="2581" max="2581" width="10.42578125" style="18" customWidth="1"/>
    <col min="2582" max="2583" width="9.42578125" style="18" customWidth="1"/>
    <col min="2584" max="2584" width="12.7109375" style="18" customWidth="1"/>
    <col min="2585" max="2585" width="11" style="18" customWidth="1"/>
    <col min="2586" max="2586" width="13.42578125" style="18" customWidth="1"/>
    <col min="2587" max="2588" width="13.7109375" style="18" customWidth="1"/>
    <col min="2589" max="2590" width="15" style="18" customWidth="1"/>
    <col min="2591" max="2597" width="13.7109375" style="18" customWidth="1"/>
    <col min="2598" max="2605" width="15" style="18" customWidth="1"/>
    <col min="2606" max="2820" width="11.42578125" style="18"/>
    <col min="2821" max="2821" width="1.7109375" style="18" customWidth="1"/>
    <col min="2822" max="2822" width="9.140625" style="18" customWidth="1"/>
    <col min="2823" max="2823" width="9.42578125" style="18" customWidth="1"/>
    <col min="2824" max="2824" width="12.42578125" style="18" customWidth="1"/>
    <col min="2825" max="2825" width="13.140625" style="18" customWidth="1"/>
    <col min="2826" max="2826" width="9.42578125" style="18" customWidth="1"/>
    <col min="2827" max="2827" width="12.140625" style="18" customWidth="1"/>
    <col min="2828" max="2829" width="9.42578125" style="18" customWidth="1"/>
    <col min="2830" max="2830" width="13.140625" style="18" customWidth="1"/>
    <col min="2831" max="2831" width="13.140625" style="18" bestFit="1" customWidth="1"/>
    <col min="2832" max="2832" width="9.42578125" style="18" customWidth="1"/>
    <col min="2833" max="2833" width="11.42578125" style="18" bestFit="1" customWidth="1"/>
    <col min="2834" max="2836" width="9.42578125" style="18" customWidth="1"/>
    <col min="2837" max="2837" width="10.42578125" style="18" customWidth="1"/>
    <col min="2838" max="2839" width="9.42578125" style="18" customWidth="1"/>
    <col min="2840" max="2840" width="12.7109375" style="18" customWidth="1"/>
    <col min="2841" max="2841" width="11" style="18" customWidth="1"/>
    <col min="2842" max="2842" width="13.42578125" style="18" customWidth="1"/>
    <col min="2843" max="2844" width="13.7109375" style="18" customWidth="1"/>
    <col min="2845" max="2846" width="15" style="18" customWidth="1"/>
    <col min="2847" max="2853" width="13.7109375" style="18" customWidth="1"/>
    <col min="2854" max="2861" width="15" style="18" customWidth="1"/>
    <col min="2862" max="3076" width="11.42578125" style="18"/>
    <col min="3077" max="3077" width="1.7109375" style="18" customWidth="1"/>
    <col min="3078" max="3078" width="9.140625" style="18" customWidth="1"/>
    <col min="3079" max="3079" width="9.42578125" style="18" customWidth="1"/>
    <col min="3080" max="3080" width="12.42578125" style="18" customWidth="1"/>
    <col min="3081" max="3081" width="13.140625" style="18" customWidth="1"/>
    <col min="3082" max="3082" width="9.42578125" style="18" customWidth="1"/>
    <col min="3083" max="3083" width="12.140625" style="18" customWidth="1"/>
    <col min="3084" max="3085" width="9.42578125" style="18" customWidth="1"/>
    <col min="3086" max="3086" width="13.140625" style="18" customWidth="1"/>
    <col min="3087" max="3087" width="13.140625" style="18" bestFit="1" customWidth="1"/>
    <col min="3088" max="3088" width="9.42578125" style="18" customWidth="1"/>
    <col min="3089" max="3089" width="11.42578125" style="18" bestFit="1" customWidth="1"/>
    <col min="3090" max="3092" width="9.42578125" style="18" customWidth="1"/>
    <col min="3093" max="3093" width="10.42578125" style="18" customWidth="1"/>
    <col min="3094" max="3095" width="9.42578125" style="18" customWidth="1"/>
    <col min="3096" max="3096" width="12.7109375" style="18" customWidth="1"/>
    <col min="3097" max="3097" width="11" style="18" customWidth="1"/>
    <col min="3098" max="3098" width="13.42578125" style="18" customWidth="1"/>
    <col min="3099" max="3100" width="13.7109375" style="18" customWidth="1"/>
    <col min="3101" max="3102" width="15" style="18" customWidth="1"/>
    <col min="3103" max="3109" width="13.7109375" style="18" customWidth="1"/>
    <col min="3110" max="3117" width="15" style="18" customWidth="1"/>
    <col min="3118" max="3332" width="11.42578125" style="18"/>
    <col min="3333" max="3333" width="1.7109375" style="18" customWidth="1"/>
    <col min="3334" max="3334" width="9.140625" style="18" customWidth="1"/>
    <col min="3335" max="3335" width="9.42578125" style="18" customWidth="1"/>
    <col min="3336" max="3336" width="12.42578125" style="18" customWidth="1"/>
    <col min="3337" max="3337" width="13.140625" style="18" customWidth="1"/>
    <col min="3338" max="3338" width="9.42578125" style="18" customWidth="1"/>
    <col min="3339" max="3339" width="12.140625" style="18" customWidth="1"/>
    <col min="3340" max="3341" width="9.42578125" style="18" customWidth="1"/>
    <col min="3342" max="3342" width="13.140625" style="18" customWidth="1"/>
    <col min="3343" max="3343" width="13.140625" style="18" bestFit="1" customWidth="1"/>
    <col min="3344" max="3344" width="9.42578125" style="18" customWidth="1"/>
    <col min="3345" max="3345" width="11.42578125" style="18" bestFit="1" customWidth="1"/>
    <col min="3346" max="3348" width="9.42578125" style="18" customWidth="1"/>
    <col min="3349" max="3349" width="10.42578125" style="18" customWidth="1"/>
    <col min="3350" max="3351" width="9.42578125" style="18" customWidth="1"/>
    <col min="3352" max="3352" width="12.7109375" style="18" customWidth="1"/>
    <col min="3353" max="3353" width="11" style="18" customWidth="1"/>
    <col min="3354" max="3354" width="13.42578125" style="18" customWidth="1"/>
    <col min="3355" max="3356" width="13.7109375" style="18" customWidth="1"/>
    <col min="3357" max="3358" width="15" style="18" customWidth="1"/>
    <col min="3359" max="3365" width="13.7109375" style="18" customWidth="1"/>
    <col min="3366" max="3373" width="15" style="18" customWidth="1"/>
    <col min="3374" max="3588" width="11.42578125" style="18"/>
    <col min="3589" max="3589" width="1.7109375" style="18" customWidth="1"/>
    <col min="3590" max="3590" width="9.140625" style="18" customWidth="1"/>
    <col min="3591" max="3591" width="9.42578125" style="18" customWidth="1"/>
    <col min="3592" max="3592" width="12.42578125" style="18" customWidth="1"/>
    <col min="3593" max="3593" width="13.140625" style="18" customWidth="1"/>
    <col min="3594" max="3594" width="9.42578125" style="18" customWidth="1"/>
    <col min="3595" max="3595" width="12.140625" style="18" customWidth="1"/>
    <col min="3596" max="3597" width="9.42578125" style="18" customWidth="1"/>
    <col min="3598" max="3598" width="13.140625" style="18" customWidth="1"/>
    <col min="3599" max="3599" width="13.140625" style="18" bestFit="1" customWidth="1"/>
    <col min="3600" max="3600" width="9.42578125" style="18" customWidth="1"/>
    <col min="3601" max="3601" width="11.42578125" style="18" bestFit="1" customWidth="1"/>
    <col min="3602" max="3604" width="9.42578125" style="18" customWidth="1"/>
    <col min="3605" max="3605" width="10.42578125" style="18" customWidth="1"/>
    <col min="3606" max="3607" width="9.42578125" style="18" customWidth="1"/>
    <col min="3608" max="3608" width="12.7109375" style="18" customWidth="1"/>
    <col min="3609" max="3609" width="11" style="18" customWidth="1"/>
    <col min="3610" max="3610" width="13.42578125" style="18" customWidth="1"/>
    <col min="3611" max="3612" width="13.7109375" style="18" customWidth="1"/>
    <col min="3613" max="3614" width="15" style="18" customWidth="1"/>
    <col min="3615" max="3621" width="13.7109375" style="18" customWidth="1"/>
    <col min="3622" max="3629" width="15" style="18" customWidth="1"/>
    <col min="3630" max="3844" width="11.42578125" style="18"/>
    <col min="3845" max="3845" width="1.7109375" style="18" customWidth="1"/>
    <col min="3846" max="3846" width="9.140625" style="18" customWidth="1"/>
    <col min="3847" max="3847" width="9.42578125" style="18" customWidth="1"/>
    <col min="3848" max="3848" width="12.42578125" style="18" customWidth="1"/>
    <col min="3849" max="3849" width="13.140625" style="18" customWidth="1"/>
    <col min="3850" max="3850" width="9.42578125" style="18" customWidth="1"/>
    <col min="3851" max="3851" width="12.140625" style="18" customWidth="1"/>
    <col min="3852" max="3853" width="9.42578125" style="18" customWidth="1"/>
    <col min="3854" max="3854" width="13.140625" style="18" customWidth="1"/>
    <col min="3855" max="3855" width="13.140625" style="18" bestFit="1" customWidth="1"/>
    <col min="3856" max="3856" width="9.42578125" style="18" customWidth="1"/>
    <col min="3857" max="3857" width="11.42578125" style="18" bestFit="1" customWidth="1"/>
    <col min="3858" max="3860" width="9.42578125" style="18" customWidth="1"/>
    <col min="3861" max="3861" width="10.42578125" style="18" customWidth="1"/>
    <col min="3862" max="3863" width="9.42578125" style="18" customWidth="1"/>
    <col min="3864" max="3864" width="12.7109375" style="18" customWidth="1"/>
    <col min="3865" max="3865" width="11" style="18" customWidth="1"/>
    <col min="3866" max="3866" width="13.42578125" style="18" customWidth="1"/>
    <col min="3867" max="3868" width="13.7109375" style="18" customWidth="1"/>
    <col min="3869" max="3870" width="15" style="18" customWidth="1"/>
    <col min="3871" max="3877" width="13.7109375" style="18" customWidth="1"/>
    <col min="3878" max="3885" width="15" style="18" customWidth="1"/>
    <col min="3886" max="4100" width="11.42578125" style="18"/>
    <col min="4101" max="4101" width="1.7109375" style="18" customWidth="1"/>
    <col min="4102" max="4102" width="9.140625" style="18" customWidth="1"/>
    <col min="4103" max="4103" width="9.42578125" style="18" customWidth="1"/>
    <col min="4104" max="4104" width="12.42578125" style="18" customWidth="1"/>
    <col min="4105" max="4105" width="13.140625" style="18" customWidth="1"/>
    <col min="4106" max="4106" width="9.42578125" style="18" customWidth="1"/>
    <col min="4107" max="4107" width="12.140625" style="18" customWidth="1"/>
    <col min="4108" max="4109" width="9.42578125" style="18" customWidth="1"/>
    <col min="4110" max="4110" width="13.140625" style="18" customWidth="1"/>
    <col min="4111" max="4111" width="13.140625" style="18" bestFit="1" customWidth="1"/>
    <col min="4112" max="4112" width="9.42578125" style="18" customWidth="1"/>
    <col min="4113" max="4113" width="11.42578125" style="18" bestFit="1" customWidth="1"/>
    <col min="4114" max="4116" width="9.42578125" style="18" customWidth="1"/>
    <col min="4117" max="4117" width="10.42578125" style="18" customWidth="1"/>
    <col min="4118" max="4119" width="9.42578125" style="18" customWidth="1"/>
    <col min="4120" max="4120" width="12.7109375" style="18" customWidth="1"/>
    <col min="4121" max="4121" width="11" style="18" customWidth="1"/>
    <col min="4122" max="4122" width="13.42578125" style="18" customWidth="1"/>
    <col min="4123" max="4124" width="13.7109375" style="18" customWidth="1"/>
    <col min="4125" max="4126" width="15" style="18" customWidth="1"/>
    <col min="4127" max="4133" width="13.7109375" style="18" customWidth="1"/>
    <col min="4134" max="4141" width="15" style="18" customWidth="1"/>
    <col min="4142" max="4356" width="11.42578125" style="18"/>
    <col min="4357" max="4357" width="1.7109375" style="18" customWidth="1"/>
    <col min="4358" max="4358" width="9.140625" style="18" customWidth="1"/>
    <col min="4359" max="4359" width="9.42578125" style="18" customWidth="1"/>
    <col min="4360" max="4360" width="12.42578125" style="18" customWidth="1"/>
    <col min="4361" max="4361" width="13.140625" style="18" customWidth="1"/>
    <col min="4362" max="4362" width="9.42578125" style="18" customWidth="1"/>
    <col min="4363" max="4363" width="12.140625" style="18" customWidth="1"/>
    <col min="4364" max="4365" width="9.42578125" style="18" customWidth="1"/>
    <col min="4366" max="4366" width="13.140625" style="18" customWidth="1"/>
    <col min="4367" max="4367" width="13.140625" style="18" bestFit="1" customWidth="1"/>
    <col min="4368" max="4368" width="9.42578125" style="18" customWidth="1"/>
    <col min="4369" max="4369" width="11.42578125" style="18" bestFit="1" customWidth="1"/>
    <col min="4370" max="4372" width="9.42578125" style="18" customWidth="1"/>
    <col min="4373" max="4373" width="10.42578125" style="18" customWidth="1"/>
    <col min="4374" max="4375" width="9.42578125" style="18" customWidth="1"/>
    <col min="4376" max="4376" width="12.7109375" style="18" customWidth="1"/>
    <col min="4377" max="4377" width="11" style="18" customWidth="1"/>
    <col min="4378" max="4378" width="13.42578125" style="18" customWidth="1"/>
    <col min="4379" max="4380" width="13.7109375" style="18" customWidth="1"/>
    <col min="4381" max="4382" width="15" style="18" customWidth="1"/>
    <col min="4383" max="4389" width="13.7109375" style="18" customWidth="1"/>
    <col min="4390" max="4397" width="15" style="18" customWidth="1"/>
    <col min="4398" max="4612" width="11.42578125" style="18"/>
    <col min="4613" max="4613" width="1.7109375" style="18" customWidth="1"/>
    <col min="4614" max="4614" width="9.140625" style="18" customWidth="1"/>
    <col min="4615" max="4615" width="9.42578125" style="18" customWidth="1"/>
    <col min="4616" max="4616" width="12.42578125" style="18" customWidth="1"/>
    <col min="4617" max="4617" width="13.140625" style="18" customWidth="1"/>
    <col min="4618" max="4618" width="9.42578125" style="18" customWidth="1"/>
    <col min="4619" max="4619" width="12.140625" style="18" customWidth="1"/>
    <col min="4620" max="4621" width="9.42578125" style="18" customWidth="1"/>
    <col min="4622" max="4622" width="13.140625" style="18" customWidth="1"/>
    <col min="4623" max="4623" width="13.140625" style="18" bestFit="1" customWidth="1"/>
    <col min="4624" max="4624" width="9.42578125" style="18" customWidth="1"/>
    <col min="4625" max="4625" width="11.42578125" style="18" bestFit="1" customWidth="1"/>
    <col min="4626" max="4628" width="9.42578125" style="18" customWidth="1"/>
    <col min="4629" max="4629" width="10.42578125" style="18" customWidth="1"/>
    <col min="4630" max="4631" width="9.42578125" style="18" customWidth="1"/>
    <col min="4632" max="4632" width="12.7109375" style="18" customWidth="1"/>
    <col min="4633" max="4633" width="11" style="18" customWidth="1"/>
    <col min="4634" max="4634" width="13.42578125" style="18" customWidth="1"/>
    <col min="4635" max="4636" width="13.7109375" style="18" customWidth="1"/>
    <col min="4637" max="4638" width="15" style="18" customWidth="1"/>
    <col min="4639" max="4645" width="13.7109375" style="18" customWidth="1"/>
    <col min="4646" max="4653" width="15" style="18" customWidth="1"/>
    <col min="4654" max="4868" width="11.42578125" style="18"/>
    <col min="4869" max="4869" width="1.7109375" style="18" customWidth="1"/>
    <col min="4870" max="4870" width="9.140625" style="18" customWidth="1"/>
    <col min="4871" max="4871" width="9.42578125" style="18" customWidth="1"/>
    <col min="4872" max="4872" width="12.42578125" style="18" customWidth="1"/>
    <col min="4873" max="4873" width="13.140625" style="18" customWidth="1"/>
    <col min="4874" max="4874" width="9.42578125" style="18" customWidth="1"/>
    <col min="4875" max="4875" width="12.140625" style="18" customWidth="1"/>
    <col min="4876" max="4877" width="9.42578125" style="18" customWidth="1"/>
    <col min="4878" max="4878" width="13.140625" style="18" customWidth="1"/>
    <col min="4879" max="4879" width="13.140625" style="18" bestFit="1" customWidth="1"/>
    <col min="4880" max="4880" width="9.42578125" style="18" customWidth="1"/>
    <col min="4881" max="4881" width="11.42578125" style="18" bestFit="1" customWidth="1"/>
    <col min="4882" max="4884" width="9.42578125" style="18" customWidth="1"/>
    <col min="4885" max="4885" width="10.42578125" style="18" customWidth="1"/>
    <col min="4886" max="4887" width="9.42578125" style="18" customWidth="1"/>
    <col min="4888" max="4888" width="12.7109375" style="18" customWidth="1"/>
    <col min="4889" max="4889" width="11" style="18" customWidth="1"/>
    <col min="4890" max="4890" width="13.42578125" style="18" customWidth="1"/>
    <col min="4891" max="4892" width="13.7109375" style="18" customWidth="1"/>
    <col min="4893" max="4894" width="15" style="18" customWidth="1"/>
    <col min="4895" max="4901" width="13.7109375" style="18" customWidth="1"/>
    <col min="4902" max="4909" width="15" style="18" customWidth="1"/>
    <col min="4910" max="5124" width="11.42578125" style="18"/>
    <col min="5125" max="5125" width="1.7109375" style="18" customWidth="1"/>
    <col min="5126" max="5126" width="9.140625" style="18" customWidth="1"/>
    <col min="5127" max="5127" width="9.42578125" style="18" customWidth="1"/>
    <col min="5128" max="5128" width="12.42578125" style="18" customWidth="1"/>
    <col min="5129" max="5129" width="13.140625" style="18" customWidth="1"/>
    <col min="5130" max="5130" width="9.42578125" style="18" customWidth="1"/>
    <col min="5131" max="5131" width="12.140625" style="18" customWidth="1"/>
    <col min="5132" max="5133" width="9.42578125" style="18" customWidth="1"/>
    <col min="5134" max="5134" width="13.140625" style="18" customWidth="1"/>
    <col min="5135" max="5135" width="13.140625" style="18" bestFit="1" customWidth="1"/>
    <col min="5136" max="5136" width="9.42578125" style="18" customWidth="1"/>
    <col min="5137" max="5137" width="11.42578125" style="18" bestFit="1" customWidth="1"/>
    <col min="5138" max="5140" width="9.42578125" style="18" customWidth="1"/>
    <col min="5141" max="5141" width="10.42578125" style="18" customWidth="1"/>
    <col min="5142" max="5143" width="9.42578125" style="18" customWidth="1"/>
    <col min="5144" max="5144" width="12.7109375" style="18" customWidth="1"/>
    <col min="5145" max="5145" width="11" style="18" customWidth="1"/>
    <col min="5146" max="5146" width="13.42578125" style="18" customWidth="1"/>
    <col min="5147" max="5148" width="13.7109375" style="18" customWidth="1"/>
    <col min="5149" max="5150" width="15" style="18" customWidth="1"/>
    <col min="5151" max="5157" width="13.7109375" style="18" customWidth="1"/>
    <col min="5158" max="5165" width="15" style="18" customWidth="1"/>
    <col min="5166" max="5380" width="11.42578125" style="18"/>
    <col min="5381" max="5381" width="1.7109375" style="18" customWidth="1"/>
    <col min="5382" max="5382" width="9.140625" style="18" customWidth="1"/>
    <col min="5383" max="5383" width="9.42578125" style="18" customWidth="1"/>
    <col min="5384" max="5384" width="12.42578125" style="18" customWidth="1"/>
    <col min="5385" max="5385" width="13.140625" style="18" customWidth="1"/>
    <col min="5386" max="5386" width="9.42578125" style="18" customWidth="1"/>
    <col min="5387" max="5387" width="12.140625" style="18" customWidth="1"/>
    <col min="5388" max="5389" width="9.42578125" style="18" customWidth="1"/>
    <col min="5390" max="5390" width="13.140625" style="18" customWidth="1"/>
    <col min="5391" max="5391" width="13.140625" style="18" bestFit="1" customWidth="1"/>
    <col min="5392" max="5392" width="9.42578125" style="18" customWidth="1"/>
    <col min="5393" max="5393" width="11.42578125" style="18" bestFit="1" customWidth="1"/>
    <col min="5394" max="5396" width="9.42578125" style="18" customWidth="1"/>
    <col min="5397" max="5397" width="10.42578125" style="18" customWidth="1"/>
    <col min="5398" max="5399" width="9.42578125" style="18" customWidth="1"/>
    <col min="5400" max="5400" width="12.7109375" style="18" customWidth="1"/>
    <col min="5401" max="5401" width="11" style="18" customWidth="1"/>
    <col min="5402" max="5402" width="13.42578125" style="18" customWidth="1"/>
    <col min="5403" max="5404" width="13.7109375" style="18" customWidth="1"/>
    <col min="5405" max="5406" width="15" style="18" customWidth="1"/>
    <col min="5407" max="5413" width="13.7109375" style="18" customWidth="1"/>
    <col min="5414" max="5421" width="15" style="18" customWidth="1"/>
    <col min="5422" max="5636" width="11.42578125" style="18"/>
    <col min="5637" max="5637" width="1.7109375" style="18" customWidth="1"/>
    <col min="5638" max="5638" width="9.140625" style="18" customWidth="1"/>
    <col min="5639" max="5639" width="9.42578125" style="18" customWidth="1"/>
    <col min="5640" max="5640" width="12.42578125" style="18" customWidth="1"/>
    <col min="5641" max="5641" width="13.140625" style="18" customWidth="1"/>
    <col min="5642" max="5642" width="9.42578125" style="18" customWidth="1"/>
    <col min="5643" max="5643" width="12.140625" style="18" customWidth="1"/>
    <col min="5644" max="5645" width="9.42578125" style="18" customWidth="1"/>
    <col min="5646" max="5646" width="13.140625" style="18" customWidth="1"/>
    <col min="5647" max="5647" width="13.140625" style="18" bestFit="1" customWidth="1"/>
    <col min="5648" max="5648" width="9.42578125" style="18" customWidth="1"/>
    <col min="5649" max="5649" width="11.42578125" style="18" bestFit="1" customWidth="1"/>
    <col min="5650" max="5652" width="9.42578125" style="18" customWidth="1"/>
    <col min="5653" max="5653" width="10.42578125" style="18" customWidth="1"/>
    <col min="5654" max="5655" width="9.42578125" style="18" customWidth="1"/>
    <col min="5656" max="5656" width="12.7109375" style="18" customWidth="1"/>
    <col min="5657" max="5657" width="11" style="18" customWidth="1"/>
    <col min="5658" max="5658" width="13.42578125" style="18" customWidth="1"/>
    <col min="5659" max="5660" width="13.7109375" style="18" customWidth="1"/>
    <col min="5661" max="5662" width="15" style="18" customWidth="1"/>
    <col min="5663" max="5669" width="13.7109375" style="18" customWidth="1"/>
    <col min="5670" max="5677" width="15" style="18" customWidth="1"/>
    <col min="5678" max="5892" width="11.42578125" style="18"/>
    <col min="5893" max="5893" width="1.7109375" style="18" customWidth="1"/>
    <col min="5894" max="5894" width="9.140625" style="18" customWidth="1"/>
    <col min="5895" max="5895" width="9.42578125" style="18" customWidth="1"/>
    <col min="5896" max="5896" width="12.42578125" style="18" customWidth="1"/>
    <col min="5897" max="5897" width="13.140625" style="18" customWidth="1"/>
    <col min="5898" max="5898" width="9.42578125" style="18" customWidth="1"/>
    <col min="5899" max="5899" width="12.140625" style="18" customWidth="1"/>
    <col min="5900" max="5901" width="9.42578125" style="18" customWidth="1"/>
    <col min="5902" max="5902" width="13.140625" style="18" customWidth="1"/>
    <col min="5903" max="5903" width="13.140625" style="18" bestFit="1" customWidth="1"/>
    <col min="5904" max="5904" width="9.42578125" style="18" customWidth="1"/>
    <col min="5905" max="5905" width="11.42578125" style="18" bestFit="1" customWidth="1"/>
    <col min="5906" max="5908" width="9.42578125" style="18" customWidth="1"/>
    <col min="5909" max="5909" width="10.42578125" style="18" customWidth="1"/>
    <col min="5910" max="5911" width="9.42578125" style="18" customWidth="1"/>
    <col min="5912" max="5912" width="12.7109375" style="18" customWidth="1"/>
    <col min="5913" max="5913" width="11" style="18" customWidth="1"/>
    <col min="5914" max="5914" width="13.42578125" style="18" customWidth="1"/>
    <col min="5915" max="5916" width="13.7109375" style="18" customWidth="1"/>
    <col min="5917" max="5918" width="15" style="18" customWidth="1"/>
    <col min="5919" max="5925" width="13.7109375" style="18" customWidth="1"/>
    <col min="5926" max="5933" width="15" style="18" customWidth="1"/>
    <col min="5934" max="6148" width="11.42578125" style="18"/>
    <col min="6149" max="6149" width="1.7109375" style="18" customWidth="1"/>
    <col min="6150" max="6150" width="9.140625" style="18" customWidth="1"/>
    <col min="6151" max="6151" width="9.42578125" style="18" customWidth="1"/>
    <col min="6152" max="6152" width="12.42578125" style="18" customWidth="1"/>
    <col min="6153" max="6153" width="13.140625" style="18" customWidth="1"/>
    <col min="6154" max="6154" width="9.42578125" style="18" customWidth="1"/>
    <col min="6155" max="6155" width="12.140625" style="18" customWidth="1"/>
    <col min="6156" max="6157" width="9.42578125" style="18" customWidth="1"/>
    <col min="6158" max="6158" width="13.140625" style="18" customWidth="1"/>
    <col min="6159" max="6159" width="13.140625" style="18" bestFit="1" customWidth="1"/>
    <col min="6160" max="6160" width="9.42578125" style="18" customWidth="1"/>
    <col min="6161" max="6161" width="11.42578125" style="18" bestFit="1" customWidth="1"/>
    <col min="6162" max="6164" width="9.42578125" style="18" customWidth="1"/>
    <col min="6165" max="6165" width="10.42578125" style="18" customWidth="1"/>
    <col min="6166" max="6167" width="9.42578125" style="18" customWidth="1"/>
    <col min="6168" max="6168" width="12.7109375" style="18" customWidth="1"/>
    <col min="6169" max="6169" width="11" style="18" customWidth="1"/>
    <col min="6170" max="6170" width="13.42578125" style="18" customWidth="1"/>
    <col min="6171" max="6172" width="13.7109375" style="18" customWidth="1"/>
    <col min="6173" max="6174" width="15" style="18" customWidth="1"/>
    <col min="6175" max="6181" width="13.7109375" style="18" customWidth="1"/>
    <col min="6182" max="6189" width="15" style="18" customWidth="1"/>
    <col min="6190" max="6404" width="11.42578125" style="18"/>
    <col min="6405" max="6405" width="1.7109375" style="18" customWidth="1"/>
    <col min="6406" max="6406" width="9.140625" style="18" customWidth="1"/>
    <col min="6407" max="6407" width="9.42578125" style="18" customWidth="1"/>
    <col min="6408" max="6408" width="12.42578125" style="18" customWidth="1"/>
    <col min="6409" max="6409" width="13.140625" style="18" customWidth="1"/>
    <col min="6410" max="6410" width="9.42578125" style="18" customWidth="1"/>
    <col min="6411" max="6411" width="12.140625" style="18" customWidth="1"/>
    <col min="6412" max="6413" width="9.42578125" style="18" customWidth="1"/>
    <col min="6414" max="6414" width="13.140625" style="18" customWidth="1"/>
    <col min="6415" max="6415" width="13.140625" style="18" bestFit="1" customWidth="1"/>
    <col min="6416" max="6416" width="9.42578125" style="18" customWidth="1"/>
    <col min="6417" max="6417" width="11.42578125" style="18" bestFit="1" customWidth="1"/>
    <col min="6418" max="6420" width="9.42578125" style="18" customWidth="1"/>
    <col min="6421" max="6421" width="10.42578125" style="18" customWidth="1"/>
    <col min="6422" max="6423" width="9.42578125" style="18" customWidth="1"/>
    <col min="6424" max="6424" width="12.7109375" style="18" customWidth="1"/>
    <col min="6425" max="6425" width="11" style="18" customWidth="1"/>
    <col min="6426" max="6426" width="13.42578125" style="18" customWidth="1"/>
    <col min="6427" max="6428" width="13.7109375" style="18" customWidth="1"/>
    <col min="6429" max="6430" width="15" style="18" customWidth="1"/>
    <col min="6431" max="6437" width="13.7109375" style="18" customWidth="1"/>
    <col min="6438" max="6445" width="15" style="18" customWidth="1"/>
    <col min="6446" max="6660" width="11.42578125" style="18"/>
    <col min="6661" max="6661" width="1.7109375" style="18" customWidth="1"/>
    <col min="6662" max="6662" width="9.140625" style="18" customWidth="1"/>
    <col min="6663" max="6663" width="9.42578125" style="18" customWidth="1"/>
    <col min="6664" max="6664" width="12.42578125" style="18" customWidth="1"/>
    <col min="6665" max="6665" width="13.140625" style="18" customWidth="1"/>
    <col min="6666" max="6666" width="9.42578125" style="18" customWidth="1"/>
    <col min="6667" max="6667" width="12.140625" style="18" customWidth="1"/>
    <col min="6668" max="6669" width="9.42578125" style="18" customWidth="1"/>
    <col min="6670" max="6670" width="13.140625" style="18" customWidth="1"/>
    <col min="6671" max="6671" width="13.140625" style="18" bestFit="1" customWidth="1"/>
    <col min="6672" max="6672" width="9.42578125" style="18" customWidth="1"/>
    <col min="6673" max="6673" width="11.42578125" style="18" bestFit="1" customWidth="1"/>
    <col min="6674" max="6676" width="9.42578125" style="18" customWidth="1"/>
    <col min="6677" max="6677" width="10.42578125" style="18" customWidth="1"/>
    <col min="6678" max="6679" width="9.42578125" style="18" customWidth="1"/>
    <col min="6680" max="6680" width="12.7109375" style="18" customWidth="1"/>
    <col min="6681" max="6681" width="11" style="18" customWidth="1"/>
    <col min="6682" max="6682" width="13.42578125" style="18" customWidth="1"/>
    <col min="6683" max="6684" width="13.7109375" style="18" customWidth="1"/>
    <col min="6685" max="6686" width="15" style="18" customWidth="1"/>
    <col min="6687" max="6693" width="13.7109375" style="18" customWidth="1"/>
    <col min="6694" max="6701" width="15" style="18" customWidth="1"/>
    <col min="6702" max="6916" width="11.42578125" style="18"/>
    <col min="6917" max="6917" width="1.7109375" style="18" customWidth="1"/>
    <col min="6918" max="6918" width="9.140625" style="18" customWidth="1"/>
    <col min="6919" max="6919" width="9.42578125" style="18" customWidth="1"/>
    <col min="6920" max="6920" width="12.42578125" style="18" customWidth="1"/>
    <col min="6921" max="6921" width="13.140625" style="18" customWidth="1"/>
    <col min="6922" max="6922" width="9.42578125" style="18" customWidth="1"/>
    <col min="6923" max="6923" width="12.140625" style="18" customWidth="1"/>
    <col min="6924" max="6925" width="9.42578125" style="18" customWidth="1"/>
    <col min="6926" max="6926" width="13.140625" style="18" customWidth="1"/>
    <col min="6927" max="6927" width="13.140625" style="18" bestFit="1" customWidth="1"/>
    <col min="6928" max="6928" width="9.42578125" style="18" customWidth="1"/>
    <col min="6929" max="6929" width="11.42578125" style="18" bestFit="1" customWidth="1"/>
    <col min="6930" max="6932" width="9.42578125" style="18" customWidth="1"/>
    <col min="6933" max="6933" width="10.42578125" style="18" customWidth="1"/>
    <col min="6934" max="6935" width="9.42578125" style="18" customWidth="1"/>
    <col min="6936" max="6936" width="12.7109375" style="18" customWidth="1"/>
    <col min="6937" max="6937" width="11" style="18" customWidth="1"/>
    <col min="6938" max="6938" width="13.42578125" style="18" customWidth="1"/>
    <col min="6939" max="6940" width="13.7109375" style="18" customWidth="1"/>
    <col min="6941" max="6942" width="15" style="18" customWidth="1"/>
    <col min="6943" max="6949" width="13.7109375" style="18" customWidth="1"/>
    <col min="6950" max="6957" width="15" style="18" customWidth="1"/>
    <col min="6958" max="7172" width="11.42578125" style="18"/>
    <col min="7173" max="7173" width="1.7109375" style="18" customWidth="1"/>
    <col min="7174" max="7174" width="9.140625" style="18" customWidth="1"/>
    <col min="7175" max="7175" width="9.42578125" style="18" customWidth="1"/>
    <col min="7176" max="7176" width="12.42578125" style="18" customWidth="1"/>
    <col min="7177" max="7177" width="13.140625" style="18" customWidth="1"/>
    <col min="7178" max="7178" width="9.42578125" style="18" customWidth="1"/>
    <col min="7179" max="7179" width="12.140625" style="18" customWidth="1"/>
    <col min="7180" max="7181" width="9.42578125" style="18" customWidth="1"/>
    <col min="7182" max="7182" width="13.140625" style="18" customWidth="1"/>
    <col min="7183" max="7183" width="13.140625" style="18" bestFit="1" customWidth="1"/>
    <col min="7184" max="7184" width="9.42578125" style="18" customWidth="1"/>
    <col min="7185" max="7185" width="11.42578125" style="18" bestFit="1" customWidth="1"/>
    <col min="7186" max="7188" width="9.42578125" style="18" customWidth="1"/>
    <col min="7189" max="7189" width="10.42578125" style="18" customWidth="1"/>
    <col min="7190" max="7191" width="9.42578125" style="18" customWidth="1"/>
    <col min="7192" max="7192" width="12.7109375" style="18" customWidth="1"/>
    <col min="7193" max="7193" width="11" style="18" customWidth="1"/>
    <col min="7194" max="7194" width="13.42578125" style="18" customWidth="1"/>
    <col min="7195" max="7196" width="13.7109375" style="18" customWidth="1"/>
    <col min="7197" max="7198" width="15" style="18" customWidth="1"/>
    <col min="7199" max="7205" width="13.7109375" style="18" customWidth="1"/>
    <col min="7206" max="7213" width="15" style="18" customWidth="1"/>
    <col min="7214" max="7428" width="11.42578125" style="18"/>
    <col min="7429" max="7429" width="1.7109375" style="18" customWidth="1"/>
    <col min="7430" max="7430" width="9.140625" style="18" customWidth="1"/>
    <col min="7431" max="7431" width="9.42578125" style="18" customWidth="1"/>
    <col min="7432" max="7432" width="12.42578125" style="18" customWidth="1"/>
    <col min="7433" max="7433" width="13.140625" style="18" customWidth="1"/>
    <col min="7434" max="7434" width="9.42578125" style="18" customWidth="1"/>
    <col min="7435" max="7435" width="12.140625" style="18" customWidth="1"/>
    <col min="7436" max="7437" width="9.42578125" style="18" customWidth="1"/>
    <col min="7438" max="7438" width="13.140625" style="18" customWidth="1"/>
    <col min="7439" max="7439" width="13.140625" style="18" bestFit="1" customWidth="1"/>
    <col min="7440" max="7440" width="9.42578125" style="18" customWidth="1"/>
    <col min="7441" max="7441" width="11.42578125" style="18" bestFit="1" customWidth="1"/>
    <col min="7442" max="7444" width="9.42578125" style="18" customWidth="1"/>
    <col min="7445" max="7445" width="10.42578125" style="18" customWidth="1"/>
    <col min="7446" max="7447" width="9.42578125" style="18" customWidth="1"/>
    <col min="7448" max="7448" width="12.7109375" style="18" customWidth="1"/>
    <col min="7449" max="7449" width="11" style="18" customWidth="1"/>
    <col min="7450" max="7450" width="13.42578125" style="18" customWidth="1"/>
    <col min="7451" max="7452" width="13.7109375" style="18" customWidth="1"/>
    <col min="7453" max="7454" width="15" style="18" customWidth="1"/>
    <col min="7455" max="7461" width="13.7109375" style="18" customWidth="1"/>
    <col min="7462" max="7469" width="15" style="18" customWidth="1"/>
    <col min="7470" max="7684" width="11.42578125" style="18"/>
    <col min="7685" max="7685" width="1.7109375" style="18" customWidth="1"/>
    <col min="7686" max="7686" width="9.140625" style="18" customWidth="1"/>
    <col min="7687" max="7687" width="9.42578125" style="18" customWidth="1"/>
    <col min="7688" max="7688" width="12.42578125" style="18" customWidth="1"/>
    <col min="7689" max="7689" width="13.140625" style="18" customWidth="1"/>
    <col min="7690" max="7690" width="9.42578125" style="18" customWidth="1"/>
    <col min="7691" max="7691" width="12.140625" style="18" customWidth="1"/>
    <col min="7692" max="7693" width="9.42578125" style="18" customWidth="1"/>
    <col min="7694" max="7694" width="13.140625" style="18" customWidth="1"/>
    <col min="7695" max="7695" width="13.140625" style="18" bestFit="1" customWidth="1"/>
    <col min="7696" max="7696" width="9.42578125" style="18" customWidth="1"/>
    <col min="7697" max="7697" width="11.42578125" style="18" bestFit="1" customWidth="1"/>
    <col min="7698" max="7700" width="9.42578125" style="18" customWidth="1"/>
    <col min="7701" max="7701" width="10.42578125" style="18" customWidth="1"/>
    <col min="7702" max="7703" width="9.42578125" style="18" customWidth="1"/>
    <col min="7704" max="7704" width="12.7109375" style="18" customWidth="1"/>
    <col min="7705" max="7705" width="11" style="18" customWidth="1"/>
    <col min="7706" max="7706" width="13.42578125" style="18" customWidth="1"/>
    <col min="7707" max="7708" width="13.7109375" style="18" customWidth="1"/>
    <col min="7709" max="7710" width="15" style="18" customWidth="1"/>
    <col min="7711" max="7717" width="13.7109375" style="18" customWidth="1"/>
    <col min="7718" max="7725" width="15" style="18" customWidth="1"/>
    <col min="7726" max="7940" width="11.42578125" style="18"/>
    <col min="7941" max="7941" width="1.7109375" style="18" customWidth="1"/>
    <col min="7942" max="7942" width="9.140625" style="18" customWidth="1"/>
    <col min="7943" max="7943" width="9.42578125" style="18" customWidth="1"/>
    <col min="7944" max="7944" width="12.42578125" style="18" customWidth="1"/>
    <col min="7945" max="7945" width="13.140625" style="18" customWidth="1"/>
    <col min="7946" max="7946" width="9.42578125" style="18" customWidth="1"/>
    <col min="7947" max="7947" width="12.140625" style="18" customWidth="1"/>
    <col min="7948" max="7949" width="9.42578125" style="18" customWidth="1"/>
    <col min="7950" max="7950" width="13.140625" style="18" customWidth="1"/>
    <col min="7951" max="7951" width="13.140625" style="18" bestFit="1" customWidth="1"/>
    <col min="7952" max="7952" width="9.42578125" style="18" customWidth="1"/>
    <col min="7953" max="7953" width="11.42578125" style="18" bestFit="1" customWidth="1"/>
    <col min="7954" max="7956" width="9.42578125" style="18" customWidth="1"/>
    <col min="7957" max="7957" width="10.42578125" style="18" customWidth="1"/>
    <col min="7958" max="7959" width="9.42578125" style="18" customWidth="1"/>
    <col min="7960" max="7960" width="12.7109375" style="18" customWidth="1"/>
    <col min="7961" max="7961" width="11" style="18" customWidth="1"/>
    <col min="7962" max="7962" width="13.42578125" style="18" customWidth="1"/>
    <col min="7963" max="7964" width="13.7109375" style="18" customWidth="1"/>
    <col min="7965" max="7966" width="15" style="18" customWidth="1"/>
    <col min="7967" max="7973" width="13.7109375" style="18" customWidth="1"/>
    <col min="7974" max="7981" width="15" style="18" customWidth="1"/>
    <col min="7982" max="8196" width="11.42578125" style="18"/>
    <col min="8197" max="8197" width="1.7109375" style="18" customWidth="1"/>
    <col min="8198" max="8198" width="9.140625" style="18" customWidth="1"/>
    <col min="8199" max="8199" width="9.42578125" style="18" customWidth="1"/>
    <col min="8200" max="8200" width="12.42578125" style="18" customWidth="1"/>
    <col min="8201" max="8201" width="13.140625" style="18" customWidth="1"/>
    <col min="8202" max="8202" width="9.42578125" style="18" customWidth="1"/>
    <col min="8203" max="8203" width="12.140625" style="18" customWidth="1"/>
    <col min="8204" max="8205" width="9.42578125" style="18" customWidth="1"/>
    <col min="8206" max="8206" width="13.140625" style="18" customWidth="1"/>
    <col min="8207" max="8207" width="13.140625" style="18" bestFit="1" customWidth="1"/>
    <col min="8208" max="8208" width="9.42578125" style="18" customWidth="1"/>
    <col min="8209" max="8209" width="11.42578125" style="18" bestFit="1" customWidth="1"/>
    <col min="8210" max="8212" width="9.42578125" style="18" customWidth="1"/>
    <col min="8213" max="8213" width="10.42578125" style="18" customWidth="1"/>
    <col min="8214" max="8215" width="9.42578125" style="18" customWidth="1"/>
    <col min="8216" max="8216" width="12.7109375" style="18" customWidth="1"/>
    <col min="8217" max="8217" width="11" style="18" customWidth="1"/>
    <col min="8218" max="8218" width="13.42578125" style="18" customWidth="1"/>
    <col min="8219" max="8220" width="13.7109375" style="18" customWidth="1"/>
    <col min="8221" max="8222" width="15" style="18" customWidth="1"/>
    <col min="8223" max="8229" width="13.7109375" style="18" customWidth="1"/>
    <col min="8230" max="8237" width="15" style="18" customWidth="1"/>
    <col min="8238" max="8452" width="11.42578125" style="18"/>
    <col min="8453" max="8453" width="1.7109375" style="18" customWidth="1"/>
    <col min="8454" max="8454" width="9.140625" style="18" customWidth="1"/>
    <col min="8455" max="8455" width="9.42578125" style="18" customWidth="1"/>
    <col min="8456" max="8456" width="12.42578125" style="18" customWidth="1"/>
    <col min="8457" max="8457" width="13.140625" style="18" customWidth="1"/>
    <col min="8458" max="8458" width="9.42578125" style="18" customWidth="1"/>
    <col min="8459" max="8459" width="12.140625" style="18" customWidth="1"/>
    <col min="8460" max="8461" width="9.42578125" style="18" customWidth="1"/>
    <col min="8462" max="8462" width="13.140625" style="18" customWidth="1"/>
    <col min="8463" max="8463" width="13.140625" style="18" bestFit="1" customWidth="1"/>
    <col min="8464" max="8464" width="9.42578125" style="18" customWidth="1"/>
    <col min="8465" max="8465" width="11.42578125" style="18" bestFit="1" customWidth="1"/>
    <col min="8466" max="8468" width="9.42578125" style="18" customWidth="1"/>
    <col min="8469" max="8469" width="10.42578125" style="18" customWidth="1"/>
    <col min="8470" max="8471" width="9.42578125" style="18" customWidth="1"/>
    <col min="8472" max="8472" width="12.7109375" style="18" customWidth="1"/>
    <col min="8473" max="8473" width="11" style="18" customWidth="1"/>
    <col min="8474" max="8474" width="13.42578125" style="18" customWidth="1"/>
    <col min="8475" max="8476" width="13.7109375" style="18" customWidth="1"/>
    <col min="8477" max="8478" width="15" style="18" customWidth="1"/>
    <col min="8479" max="8485" width="13.7109375" style="18" customWidth="1"/>
    <col min="8486" max="8493" width="15" style="18" customWidth="1"/>
    <col min="8494" max="8708" width="11.42578125" style="18"/>
    <col min="8709" max="8709" width="1.7109375" style="18" customWidth="1"/>
    <col min="8710" max="8710" width="9.140625" style="18" customWidth="1"/>
    <col min="8711" max="8711" width="9.42578125" style="18" customWidth="1"/>
    <col min="8712" max="8712" width="12.42578125" style="18" customWidth="1"/>
    <col min="8713" max="8713" width="13.140625" style="18" customWidth="1"/>
    <col min="8714" max="8714" width="9.42578125" style="18" customWidth="1"/>
    <col min="8715" max="8715" width="12.140625" style="18" customWidth="1"/>
    <col min="8716" max="8717" width="9.42578125" style="18" customWidth="1"/>
    <col min="8718" max="8718" width="13.140625" style="18" customWidth="1"/>
    <col min="8719" max="8719" width="13.140625" style="18" bestFit="1" customWidth="1"/>
    <col min="8720" max="8720" width="9.42578125" style="18" customWidth="1"/>
    <col min="8721" max="8721" width="11.42578125" style="18" bestFit="1" customWidth="1"/>
    <col min="8722" max="8724" width="9.42578125" style="18" customWidth="1"/>
    <col min="8725" max="8725" width="10.42578125" style="18" customWidth="1"/>
    <col min="8726" max="8727" width="9.42578125" style="18" customWidth="1"/>
    <col min="8728" max="8728" width="12.7109375" style="18" customWidth="1"/>
    <col min="8729" max="8729" width="11" style="18" customWidth="1"/>
    <col min="8730" max="8730" width="13.42578125" style="18" customWidth="1"/>
    <col min="8731" max="8732" width="13.7109375" style="18" customWidth="1"/>
    <col min="8733" max="8734" width="15" style="18" customWidth="1"/>
    <col min="8735" max="8741" width="13.7109375" style="18" customWidth="1"/>
    <col min="8742" max="8749" width="15" style="18" customWidth="1"/>
    <col min="8750" max="8964" width="11.42578125" style="18"/>
    <col min="8965" max="8965" width="1.7109375" style="18" customWidth="1"/>
    <col min="8966" max="8966" width="9.140625" style="18" customWidth="1"/>
    <col min="8967" max="8967" width="9.42578125" style="18" customWidth="1"/>
    <col min="8968" max="8968" width="12.42578125" style="18" customWidth="1"/>
    <col min="8969" max="8969" width="13.140625" style="18" customWidth="1"/>
    <col min="8970" max="8970" width="9.42578125" style="18" customWidth="1"/>
    <col min="8971" max="8971" width="12.140625" style="18" customWidth="1"/>
    <col min="8972" max="8973" width="9.42578125" style="18" customWidth="1"/>
    <col min="8974" max="8974" width="13.140625" style="18" customWidth="1"/>
    <col min="8975" max="8975" width="13.140625" style="18" bestFit="1" customWidth="1"/>
    <col min="8976" max="8976" width="9.42578125" style="18" customWidth="1"/>
    <col min="8977" max="8977" width="11.42578125" style="18" bestFit="1" customWidth="1"/>
    <col min="8978" max="8980" width="9.42578125" style="18" customWidth="1"/>
    <col min="8981" max="8981" width="10.42578125" style="18" customWidth="1"/>
    <col min="8982" max="8983" width="9.42578125" style="18" customWidth="1"/>
    <col min="8984" max="8984" width="12.7109375" style="18" customWidth="1"/>
    <col min="8985" max="8985" width="11" style="18" customWidth="1"/>
    <col min="8986" max="8986" width="13.42578125" style="18" customWidth="1"/>
    <col min="8987" max="8988" width="13.7109375" style="18" customWidth="1"/>
    <col min="8989" max="8990" width="15" style="18" customWidth="1"/>
    <col min="8991" max="8997" width="13.7109375" style="18" customWidth="1"/>
    <col min="8998" max="9005" width="15" style="18" customWidth="1"/>
    <col min="9006" max="9220" width="11.42578125" style="18"/>
    <col min="9221" max="9221" width="1.7109375" style="18" customWidth="1"/>
    <col min="9222" max="9222" width="9.140625" style="18" customWidth="1"/>
    <col min="9223" max="9223" width="9.42578125" style="18" customWidth="1"/>
    <col min="9224" max="9224" width="12.42578125" style="18" customWidth="1"/>
    <col min="9225" max="9225" width="13.140625" style="18" customWidth="1"/>
    <col min="9226" max="9226" width="9.42578125" style="18" customWidth="1"/>
    <col min="9227" max="9227" width="12.140625" style="18" customWidth="1"/>
    <col min="9228" max="9229" width="9.42578125" style="18" customWidth="1"/>
    <col min="9230" max="9230" width="13.140625" style="18" customWidth="1"/>
    <col min="9231" max="9231" width="13.140625" style="18" bestFit="1" customWidth="1"/>
    <col min="9232" max="9232" width="9.42578125" style="18" customWidth="1"/>
    <col min="9233" max="9233" width="11.42578125" style="18" bestFit="1" customWidth="1"/>
    <col min="9234" max="9236" width="9.42578125" style="18" customWidth="1"/>
    <col min="9237" max="9237" width="10.42578125" style="18" customWidth="1"/>
    <col min="9238" max="9239" width="9.42578125" style="18" customWidth="1"/>
    <col min="9240" max="9240" width="12.7109375" style="18" customWidth="1"/>
    <col min="9241" max="9241" width="11" style="18" customWidth="1"/>
    <col min="9242" max="9242" width="13.42578125" style="18" customWidth="1"/>
    <col min="9243" max="9244" width="13.7109375" style="18" customWidth="1"/>
    <col min="9245" max="9246" width="15" style="18" customWidth="1"/>
    <col min="9247" max="9253" width="13.7109375" style="18" customWidth="1"/>
    <col min="9254" max="9261" width="15" style="18" customWidth="1"/>
    <col min="9262" max="9476" width="11.42578125" style="18"/>
    <col min="9477" max="9477" width="1.7109375" style="18" customWidth="1"/>
    <col min="9478" max="9478" width="9.140625" style="18" customWidth="1"/>
    <col min="9479" max="9479" width="9.42578125" style="18" customWidth="1"/>
    <col min="9480" max="9480" width="12.42578125" style="18" customWidth="1"/>
    <col min="9481" max="9481" width="13.140625" style="18" customWidth="1"/>
    <col min="9482" max="9482" width="9.42578125" style="18" customWidth="1"/>
    <col min="9483" max="9483" width="12.140625" style="18" customWidth="1"/>
    <col min="9484" max="9485" width="9.42578125" style="18" customWidth="1"/>
    <col min="9486" max="9486" width="13.140625" style="18" customWidth="1"/>
    <col min="9487" max="9487" width="13.140625" style="18" bestFit="1" customWidth="1"/>
    <col min="9488" max="9488" width="9.42578125" style="18" customWidth="1"/>
    <col min="9489" max="9489" width="11.42578125" style="18" bestFit="1" customWidth="1"/>
    <col min="9490" max="9492" width="9.42578125" style="18" customWidth="1"/>
    <col min="9493" max="9493" width="10.42578125" style="18" customWidth="1"/>
    <col min="9494" max="9495" width="9.42578125" style="18" customWidth="1"/>
    <col min="9496" max="9496" width="12.7109375" style="18" customWidth="1"/>
    <col min="9497" max="9497" width="11" style="18" customWidth="1"/>
    <col min="9498" max="9498" width="13.42578125" style="18" customWidth="1"/>
    <col min="9499" max="9500" width="13.7109375" style="18" customWidth="1"/>
    <col min="9501" max="9502" width="15" style="18" customWidth="1"/>
    <col min="9503" max="9509" width="13.7109375" style="18" customWidth="1"/>
    <col min="9510" max="9517" width="15" style="18" customWidth="1"/>
    <col min="9518" max="9732" width="11.42578125" style="18"/>
    <col min="9733" max="9733" width="1.7109375" style="18" customWidth="1"/>
    <col min="9734" max="9734" width="9.140625" style="18" customWidth="1"/>
    <col min="9735" max="9735" width="9.42578125" style="18" customWidth="1"/>
    <col min="9736" max="9736" width="12.42578125" style="18" customWidth="1"/>
    <col min="9737" max="9737" width="13.140625" style="18" customWidth="1"/>
    <col min="9738" max="9738" width="9.42578125" style="18" customWidth="1"/>
    <col min="9739" max="9739" width="12.140625" style="18" customWidth="1"/>
    <col min="9740" max="9741" width="9.42578125" style="18" customWidth="1"/>
    <col min="9742" max="9742" width="13.140625" style="18" customWidth="1"/>
    <col min="9743" max="9743" width="13.140625" style="18" bestFit="1" customWidth="1"/>
    <col min="9744" max="9744" width="9.42578125" style="18" customWidth="1"/>
    <col min="9745" max="9745" width="11.42578125" style="18" bestFit="1" customWidth="1"/>
    <col min="9746" max="9748" width="9.42578125" style="18" customWidth="1"/>
    <col min="9749" max="9749" width="10.42578125" style="18" customWidth="1"/>
    <col min="9750" max="9751" width="9.42578125" style="18" customWidth="1"/>
    <col min="9752" max="9752" width="12.7109375" style="18" customWidth="1"/>
    <col min="9753" max="9753" width="11" style="18" customWidth="1"/>
    <col min="9754" max="9754" width="13.42578125" style="18" customWidth="1"/>
    <col min="9755" max="9756" width="13.7109375" style="18" customWidth="1"/>
    <col min="9757" max="9758" width="15" style="18" customWidth="1"/>
    <col min="9759" max="9765" width="13.7109375" style="18" customWidth="1"/>
    <col min="9766" max="9773" width="15" style="18" customWidth="1"/>
    <col min="9774" max="9988" width="11.42578125" style="18"/>
    <col min="9989" max="9989" width="1.7109375" style="18" customWidth="1"/>
    <col min="9990" max="9990" width="9.140625" style="18" customWidth="1"/>
    <col min="9991" max="9991" width="9.42578125" style="18" customWidth="1"/>
    <col min="9992" max="9992" width="12.42578125" style="18" customWidth="1"/>
    <col min="9993" max="9993" width="13.140625" style="18" customWidth="1"/>
    <col min="9994" max="9994" width="9.42578125" style="18" customWidth="1"/>
    <col min="9995" max="9995" width="12.140625" style="18" customWidth="1"/>
    <col min="9996" max="9997" width="9.42578125" style="18" customWidth="1"/>
    <col min="9998" max="9998" width="13.140625" style="18" customWidth="1"/>
    <col min="9999" max="9999" width="13.140625" style="18" bestFit="1" customWidth="1"/>
    <col min="10000" max="10000" width="9.42578125" style="18" customWidth="1"/>
    <col min="10001" max="10001" width="11.42578125" style="18" bestFit="1" customWidth="1"/>
    <col min="10002" max="10004" width="9.42578125" style="18" customWidth="1"/>
    <col min="10005" max="10005" width="10.42578125" style="18" customWidth="1"/>
    <col min="10006" max="10007" width="9.42578125" style="18" customWidth="1"/>
    <col min="10008" max="10008" width="12.7109375" style="18" customWidth="1"/>
    <col min="10009" max="10009" width="11" style="18" customWidth="1"/>
    <col min="10010" max="10010" width="13.42578125" style="18" customWidth="1"/>
    <col min="10011" max="10012" width="13.7109375" style="18" customWidth="1"/>
    <col min="10013" max="10014" width="15" style="18" customWidth="1"/>
    <col min="10015" max="10021" width="13.7109375" style="18" customWidth="1"/>
    <col min="10022" max="10029" width="15" style="18" customWidth="1"/>
    <col min="10030" max="10244" width="11.42578125" style="18"/>
    <col min="10245" max="10245" width="1.7109375" style="18" customWidth="1"/>
    <col min="10246" max="10246" width="9.140625" style="18" customWidth="1"/>
    <col min="10247" max="10247" width="9.42578125" style="18" customWidth="1"/>
    <col min="10248" max="10248" width="12.42578125" style="18" customWidth="1"/>
    <col min="10249" max="10249" width="13.140625" style="18" customWidth="1"/>
    <col min="10250" max="10250" width="9.42578125" style="18" customWidth="1"/>
    <col min="10251" max="10251" width="12.140625" style="18" customWidth="1"/>
    <col min="10252" max="10253" width="9.42578125" style="18" customWidth="1"/>
    <col min="10254" max="10254" width="13.140625" style="18" customWidth="1"/>
    <col min="10255" max="10255" width="13.140625" style="18" bestFit="1" customWidth="1"/>
    <col min="10256" max="10256" width="9.42578125" style="18" customWidth="1"/>
    <col min="10257" max="10257" width="11.42578125" style="18" bestFit="1" customWidth="1"/>
    <col min="10258" max="10260" width="9.42578125" style="18" customWidth="1"/>
    <col min="10261" max="10261" width="10.42578125" style="18" customWidth="1"/>
    <col min="10262" max="10263" width="9.42578125" style="18" customWidth="1"/>
    <col min="10264" max="10264" width="12.7109375" style="18" customWidth="1"/>
    <col min="10265" max="10265" width="11" style="18" customWidth="1"/>
    <col min="10266" max="10266" width="13.42578125" style="18" customWidth="1"/>
    <col min="10267" max="10268" width="13.7109375" style="18" customWidth="1"/>
    <col min="10269" max="10270" width="15" style="18" customWidth="1"/>
    <col min="10271" max="10277" width="13.7109375" style="18" customWidth="1"/>
    <col min="10278" max="10285" width="15" style="18" customWidth="1"/>
    <col min="10286" max="10500" width="11.42578125" style="18"/>
    <col min="10501" max="10501" width="1.7109375" style="18" customWidth="1"/>
    <col min="10502" max="10502" width="9.140625" style="18" customWidth="1"/>
    <col min="10503" max="10503" width="9.42578125" style="18" customWidth="1"/>
    <col min="10504" max="10504" width="12.42578125" style="18" customWidth="1"/>
    <col min="10505" max="10505" width="13.140625" style="18" customWidth="1"/>
    <col min="10506" max="10506" width="9.42578125" style="18" customWidth="1"/>
    <col min="10507" max="10507" width="12.140625" style="18" customWidth="1"/>
    <col min="10508" max="10509" width="9.42578125" style="18" customWidth="1"/>
    <col min="10510" max="10510" width="13.140625" style="18" customWidth="1"/>
    <col min="10511" max="10511" width="13.140625" style="18" bestFit="1" customWidth="1"/>
    <col min="10512" max="10512" width="9.42578125" style="18" customWidth="1"/>
    <col min="10513" max="10513" width="11.42578125" style="18" bestFit="1" customWidth="1"/>
    <col min="10514" max="10516" width="9.42578125" style="18" customWidth="1"/>
    <col min="10517" max="10517" width="10.42578125" style="18" customWidth="1"/>
    <col min="10518" max="10519" width="9.42578125" style="18" customWidth="1"/>
    <col min="10520" max="10520" width="12.7109375" style="18" customWidth="1"/>
    <col min="10521" max="10521" width="11" style="18" customWidth="1"/>
    <col min="10522" max="10522" width="13.42578125" style="18" customWidth="1"/>
    <col min="10523" max="10524" width="13.7109375" style="18" customWidth="1"/>
    <col min="10525" max="10526" width="15" style="18" customWidth="1"/>
    <col min="10527" max="10533" width="13.7109375" style="18" customWidth="1"/>
    <col min="10534" max="10541" width="15" style="18" customWidth="1"/>
    <col min="10542" max="10756" width="11.42578125" style="18"/>
    <col min="10757" max="10757" width="1.7109375" style="18" customWidth="1"/>
    <col min="10758" max="10758" width="9.140625" style="18" customWidth="1"/>
    <col min="10759" max="10759" width="9.42578125" style="18" customWidth="1"/>
    <col min="10760" max="10760" width="12.42578125" style="18" customWidth="1"/>
    <col min="10761" max="10761" width="13.140625" style="18" customWidth="1"/>
    <col min="10762" max="10762" width="9.42578125" style="18" customWidth="1"/>
    <col min="10763" max="10763" width="12.140625" style="18" customWidth="1"/>
    <col min="10764" max="10765" width="9.42578125" style="18" customWidth="1"/>
    <col min="10766" max="10766" width="13.140625" style="18" customWidth="1"/>
    <col min="10767" max="10767" width="13.140625" style="18" bestFit="1" customWidth="1"/>
    <col min="10768" max="10768" width="9.42578125" style="18" customWidth="1"/>
    <col min="10769" max="10769" width="11.42578125" style="18" bestFit="1" customWidth="1"/>
    <col min="10770" max="10772" width="9.42578125" style="18" customWidth="1"/>
    <col min="10773" max="10773" width="10.42578125" style="18" customWidth="1"/>
    <col min="10774" max="10775" width="9.42578125" style="18" customWidth="1"/>
    <col min="10776" max="10776" width="12.7109375" style="18" customWidth="1"/>
    <col min="10777" max="10777" width="11" style="18" customWidth="1"/>
    <col min="10778" max="10778" width="13.42578125" style="18" customWidth="1"/>
    <col min="10779" max="10780" width="13.7109375" style="18" customWidth="1"/>
    <col min="10781" max="10782" width="15" style="18" customWidth="1"/>
    <col min="10783" max="10789" width="13.7109375" style="18" customWidth="1"/>
    <col min="10790" max="10797" width="15" style="18" customWidth="1"/>
    <col min="10798" max="11012" width="11.42578125" style="18"/>
    <col min="11013" max="11013" width="1.7109375" style="18" customWidth="1"/>
    <col min="11014" max="11014" width="9.140625" style="18" customWidth="1"/>
    <col min="11015" max="11015" width="9.42578125" style="18" customWidth="1"/>
    <col min="11016" max="11016" width="12.42578125" style="18" customWidth="1"/>
    <col min="11017" max="11017" width="13.140625" style="18" customWidth="1"/>
    <col min="11018" max="11018" width="9.42578125" style="18" customWidth="1"/>
    <col min="11019" max="11019" width="12.140625" style="18" customWidth="1"/>
    <col min="11020" max="11021" width="9.42578125" style="18" customWidth="1"/>
    <col min="11022" max="11022" width="13.140625" style="18" customWidth="1"/>
    <col min="11023" max="11023" width="13.140625" style="18" bestFit="1" customWidth="1"/>
    <col min="11024" max="11024" width="9.42578125" style="18" customWidth="1"/>
    <col min="11025" max="11025" width="11.42578125" style="18" bestFit="1" customWidth="1"/>
    <col min="11026" max="11028" width="9.42578125" style="18" customWidth="1"/>
    <col min="11029" max="11029" width="10.42578125" style="18" customWidth="1"/>
    <col min="11030" max="11031" width="9.42578125" style="18" customWidth="1"/>
    <col min="11032" max="11032" width="12.7109375" style="18" customWidth="1"/>
    <col min="11033" max="11033" width="11" style="18" customWidth="1"/>
    <col min="11034" max="11034" width="13.42578125" style="18" customWidth="1"/>
    <col min="11035" max="11036" width="13.7109375" style="18" customWidth="1"/>
    <col min="11037" max="11038" width="15" style="18" customWidth="1"/>
    <col min="11039" max="11045" width="13.7109375" style="18" customWidth="1"/>
    <col min="11046" max="11053" width="15" style="18" customWidth="1"/>
    <col min="11054" max="11268" width="11.42578125" style="18"/>
    <col min="11269" max="11269" width="1.7109375" style="18" customWidth="1"/>
    <col min="11270" max="11270" width="9.140625" style="18" customWidth="1"/>
    <col min="11271" max="11271" width="9.42578125" style="18" customWidth="1"/>
    <col min="11272" max="11272" width="12.42578125" style="18" customWidth="1"/>
    <col min="11273" max="11273" width="13.140625" style="18" customWidth="1"/>
    <col min="11274" max="11274" width="9.42578125" style="18" customWidth="1"/>
    <col min="11275" max="11275" width="12.140625" style="18" customWidth="1"/>
    <col min="11276" max="11277" width="9.42578125" style="18" customWidth="1"/>
    <col min="11278" max="11278" width="13.140625" style="18" customWidth="1"/>
    <col min="11279" max="11279" width="13.140625" style="18" bestFit="1" customWidth="1"/>
    <col min="11280" max="11280" width="9.42578125" style="18" customWidth="1"/>
    <col min="11281" max="11281" width="11.42578125" style="18" bestFit="1" customWidth="1"/>
    <col min="11282" max="11284" width="9.42578125" style="18" customWidth="1"/>
    <col min="11285" max="11285" width="10.42578125" style="18" customWidth="1"/>
    <col min="11286" max="11287" width="9.42578125" style="18" customWidth="1"/>
    <col min="11288" max="11288" width="12.7109375" style="18" customWidth="1"/>
    <col min="11289" max="11289" width="11" style="18" customWidth="1"/>
    <col min="11290" max="11290" width="13.42578125" style="18" customWidth="1"/>
    <col min="11291" max="11292" width="13.7109375" style="18" customWidth="1"/>
    <col min="11293" max="11294" width="15" style="18" customWidth="1"/>
    <col min="11295" max="11301" width="13.7109375" style="18" customWidth="1"/>
    <col min="11302" max="11309" width="15" style="18" customWidth="1"/>
    <col min="11310" max="11524" width="11.42578125" style="18"/>
    <col min="11525" max="11525" width="1.7109375" style="18" customWidth="1"/>
    <col min="11526" max="11526" width="9.140625" style="18" customWidth="1"/>
    <col min="11527" max="11527" width="9.42578125" style="18" customWidth="1"/>
    <col min="11528" max="11528" width="12.42578125" style="18" customWidth="1"/>
    <col min="11529" max="11529" width="13.140625" style="18" customWidth="1"/>
    <col min="11530" max="11530" width="9.42578125" style="18" customWidth="1"/>
    <col min="11531" max="11531" width="12.140625" style="18" customWidth="1"/>
    <col min="11532" max="11533" width="9.42578125" style="18" customWidth="1"/>
    <col min="11534" max="11534" width="13.140625" style="18" customWidth="1"/>
    <col min="11535" max="11535" width="13.140625" style="18" bestFit="1" customWidth="1"/>
    <col min="11536" max="11536" width="9.42578125" style="18" customWidth="1"/>
    <col min="11537" max="11537" width="11.42578125" style="18" bestFit="1" customWidth="1"/>
    <col min="11538" max="11540" width="9.42578125" style="18" customWidth="1"/>
    <col min="11541" max="11541" width="10.42578125" style="18" customWidth="1"/>
    <col min="11542" max="11543" width="9.42578125" style="18" customWidth="1"/>
    <col min="11544" max="11544" width="12.7109375" style="18" customWidth="1"/>
    <col min="11545" max="11545" width="11" style="18" customWidth="1"/>
    <col min="11546" max="11546" width="13.42578125" style="18" customWidth="1"/>
    <col min="11547" max="11548" width="13.7109375" style="18" customWidth="1"/>
    <col min="11549" max="11550" width="15" style="18" customWidth="1"/>
    <col min="11551" max="11557" width="13.7109375" style="18" customWidth="1"/>
    <col min="11558" max="11565" width="15" style="18" customWidth="1"/>
    <col min="11566" max="11780" width="11.42578125" style="18"/>
    <col min="11781" max="11781" width="1.7109375" style="18" customWidth="1"/>
    <col min="11782" max="11782" width="9.140625" style="18" customWidth="1"/>
    <col min="11783" max="11783" width="9.42578125" style="18" customWidth="1"/>
    <col min="11784" max="11784" width="12.42578125" style="18" customWidth="1"/>
    <col min="11785" max="11785" width="13.140625" style="18" customWidth="1"/>
    <col min="11786" max="11786" width="9.42578125" style="18" customWidth="1"/>
    <col min="11787" max="11787" width="12.140625" style="18" customWidth="1"/>
    <col min="11788" max="11789" width="9.42578125" style="18" customWidth="1"/>
    <col min="11790" max="11790" width="13.140625" style="18" customWidth="1"/>
    <col min="11791" max="11791" width="13.140625" style="18" bestFit="1" customWidth="1"/>
    <col min="11792" max="11792" width="9.42578125" style="18" customWidth="1"/>
    <col min="11793" max="11793" width="11.42578125" style="18" bestFit="1" customWidth="1"/>
    <col min="11794" max="11796" width="9.42578125" style="18" customWidth="1"/>
    <col min="11797" max="11797" width="10.42578125" style="18" customWidth="1"/>
    <col min="11798" max="11799" width="9.42578125" style="18" customWidth="1"/>
    <col min="11800" max="11800" width="12.7109375" style="18" customWidth="1"/>
    <col min="11801" max="11801" width="11" style="18" customWidth="1"/>
    <col min="11802" max="11802" width="13.42578125" style="18" customWidth="1"/>
    <col min="11803" max="11804" width="13.7109375" style="18" customWidth="1"/>
    <col min="11805" max="11806" width="15" style="18" customWidth="1"/>
    <col min="11807" max="11813" width="13.7109375" style="18" customWidth="1"/>
    <col min="11814" max="11821" width="15" style="18" customWidth="1"/>
    <col min="11822" max="12036" width="11.42578125" style="18"/>
    <col min="12037" max="12037" width="1.7109375" style="18" customWidth="1"/>
    <col min="12038" max="12038" width="9.140625" style="18" customWidth="1"/>
    <col min="12039" max="12039" width="9.42578125" style="18" customWidth="1"/>
    <col min="12040" max="12040" width="12.42578125" style="18" customWidth="1"/>
    <col min="12041" max="12041" width="13.140625" style="18" customWidth="1"/>
    <col min="12042" max="12042" width="9.42578125" style="18" customWidth="1"/>
    <col min="12043" max="12043" width="12.140625" style="18" customWidth="1"/>
    <col min="12044" max="12045" width="9.42578125" style="18" customWidth="1"/>
    <col min="12046" max="12046" width="13.140625" style="18" customWidth="1"/>
    <col min="12047" max="12047" width="13.140625" style="18" bestFit="1" customWidth="1"/>
    <col min="12048" max="12048" width="9.42578125" style="18" customWidth="1"/>
    <col min="12049" max="12049" width="11.42578125" style="18" bestFit="1" customWidth="1"/>
    <col min="12050" max="12052" width="9.42578125" style="18" customWidth="1"/>
    <col min="12053" max="12053" width="10.42578125" style="18" customWidth="1"/>
    <col min="12054" max="12055" width="9.42578125" style="18" customWidth="1"/>
    <col min="12056" max="12056" width="12.7109375" style="18" customWidth="1"/>
    <col min="12057" max="12057" width="11" style="18" customWidth="1"/>
    <col min="12058" max="12058" width="13.42578125" style="18" customWidth="1"/>
    <col min="12059" max="12060" width="13.7109375" style="18" customWidth="1"/>
    <col min="12061" max="12062" width="15" style="18" customWidth="1"/>
    <col min="12063" max="12069" width="13.7109375" style="18" customWidth="1"/>
    <col min="12070" max="12077" width="15" style="18" customWidth="1"/>
    <col min="12078" max="12292" width="11.42578125" style="18"/>
    <col min="12293" max="12293" width="1.7109375" style="18" customWidth="1"/>
    <col min="12294" max="12294" width="9.140625" style="18" customWidth="1"/>
    <col min="12295" max="12295" width="9.42578125" style="18" customWidth="1"/>
    <col min="12296" max="12296" width="12.42578125" style="18" customWidth="1"/>
    <col min="12297" max="12297" width="13.140625" style="18" customWidth="1"/>
    <col min="12298" max="12298" width="9.42578125" style="18" customWidth="1"/>
    <col min="12299" max="12299" width="12.140625" style="18" customWidth="1"/>
    <col min="12300" max="12301" width="9.42578125" style="18" customWidth="1"/>
    <col min="12302" max="12302" width="13.140625" style="18" customWidth="1"/>
    <col min="12303" max="12303" width="13.140625" style="18" bestFit="1" customWidth="1"/>
    <col min="12304" max="12304" width="9.42578125" style="18" customWidth="1"/>
    <col min="12305" max="12305" width="11.42578125" style="18" bestFit="1" customWidth="1"/>
    <col min="12306" max="12308" width="9.42578125" style="18" customWidth="1"/>
    <col min="12309" max="12309" width="10.42578125" style="18" customWidth="1"/>
    <col min="12310" max="12311" width="9.42578125" style="18" customWidth="1"/>
    <col min="12312" max="12312" width="12.7109375" style="18" customWidth="1"/>
    <col min="12313" max="12313" width="11" style="18" customWidth="1"/>
    <col min="12314" max="12314" width="13.42578125" style="18" customWidth="1"/>
    <col min="12315" max="12316" width="13.7109375" style="18" customWidth="1"/>
    <col min="12317" max="12318" width="15" style="18" customWidth="1"/>
    <col min="12319" max="12325" width="13.7109375" style="18" customWidth="1"/>
    <col min="12326" max="12333" width="15" style="18" customWidth="1"/>
    <col min="12334" max="12548" width="11.42578125" style="18"/>
    <col min="12549" max="12549" width="1.7109375" style="18" customWidth="1"/>
    <col min="12550" max="12550" width="9.140625" style="18" customWidth="1"/>
    <col min="12551" max="12551" width="9.42578125" style="18" customWidth="1"/>
    <col min="12552" max="12552" width="12.42578125" style="18" customWidth="1"/>
    <col min="12553" max="12553" width="13.140625" style="18" customWidth="1"/>
    <col min="12554" max="12554" width="9.42578125" style="18" customWidth="1"/>
    <col min="12555" max="12555" width="12.140625" style="18" customWidth="1"/>
    <col min="12556" max="12557" width="9.42578125" style="18" customWidth="1"/>
    <col min="12558" max="12558" width="13.140625" style="18" customWidth="1"/>
    <col min="12559" max="12559" width="13.140625" style="18" bestFit="1" customWidth="1"/>
    <col min="12560" max="12560" width="9.42578125" style="18" customWidth="1"/>
    <col min="12561" max="12561" width="11.42578125" style="18" bestFit="1" customWidth="1"/>
    <col min="12562" max="12564" width="9.42578125" style="18" customWidth="1"/>
    <col min="12565" max="12565" width="10.42578125" style="18" customWidth="1"/>
    <col min="12566" max="12567" width="9.42578125" style="18" customWidth="1"/>
    <col min="12568" max="12568" width="12.7109375" style="18" customWidth="1"/>
    <col min="12569" max="12569" width="11" style="18" customWidth="1"/>
    <col min="12570" max="12570" width="13.42578125" style="18" customWidth="1"/>
    <col min="12571" max="12572" width="13.7109375" style="18" customWidth="1"/>
    <col min="12573" max="12574" width="15" style="18" customWidth="1"/>
    <col min="12575" max="12581" width="13.7109375" style="18" customWidth="1"/>
    <col min="12582" max="12589" width="15" style="18" customWidth="1"/>
    <col min="12590" max="12804" width="11.42578125" style="18"/>
    <col min="12805" max="12805" width="1.7109375" style="18" customWidth="1"/>
    <col min="12806" max="12806" width="9.140625" style="18" customWidth="1"/>
    <col min="12807" max="12807" width="9.42578125" style="18" customWidth="1"/>
    <col min="12808" max="12808" width="12.42578125" style="18" customWidth="1"/>
    <col min="12809" max="12809" width="13.140625" style="18" customWidth="1"/>
    <col min="12810" max="12810" width="9.42578125" style="18" customWidth="1"/>
    <col min="12811" max="12811" width="12.140625" style="18" customWidth="1"/>
    <col min="12812" max="12813" width="9.42578125" style="18" customWidth="1"/>
    <col min="12814" max="12814" width="13.140625" style="18" customWidth="1"/>
    <col min="12815" max="12815" width="13.140625" style="18" bestFit="1" customWidth="1"/>
    <col min="12816" max="12816" width="9.42578125" style="18" customWidth="1"/>
    <col min="12817" max="12817" width="11.42578125" style="18" bestFit="1" customWidth="1"/>
    <col min="12818" max="12820" width="9.42578125" style="18" customWidth="1"/>
    <col min="12821" max="12821" width="10.42578125" style="18" customWidth="1"/>
    <col min="12822" max="12823" width="9.42578125" style="18" customWidth="1"/>
    <col min="12824" max="12824" width="12.7109375" style="18" customWidth="1"/>
    <col min="12825" max="12825" width="11" style="18" customWidth="1"/>
    <col min="12826" max="12826" width="13.42578125" style="18" customWidth="1"/>
    <col min="12827" max="12828" width="13.7109375" style="18" customWidth="1"/>
    <col min="12829" max="12830" width="15" style="18" customWidth="1"/>
    <col min="12831" max="12837" width="13.7109375" style="18" customWidth="1"/>
    <col min="12838" max="12845" width="15" style="18" customWidth="1"/>
    <col min="12846" max="13060" width="11.42578125" style="18"/>
    <col min="13061" max="13061" width="1.7109375" style="18" customWidth="1"/>
    <col min="13062" max="13062" width="9.140625" style="18" customWidth="1"/>
    <col min="13063" max="13063" width="9.42578125" style="18" customWidth="1"/>
    <col min="13064" max="13064" width="12.42578125" style="18" customWidth="1"/>
    <col min="13065" max="13065" width="13.140625" style="18" customWidth="1"/>
    <col min="13066" max="13066" width="9.42578125" style="18" customWidth="1"/>
    <col min="13067" max="13067" width="12.140625" style="18" customWidth="1"/>
    <col min="13068" max="13069" width="9.42578125" style="18" customWidth="1"/>
    <col min="13070" max="13070" width="13.140625" style="18" customWidth="1"/>
    <col min="13071" max="13071" width="13.140625" style="18" bestFit="1" customWidth="1"/>
    <col min="13072" max="13072" width="9.42578125" style="18" customWidth="1"/>
    <col min="13073" max="13073" width="11.42578125" style="18" bestFit="1" customWidth="1"/>
    <col min="13074" max="13076" width="9.42578125" style="18" customWidth="1"/>
    <col min="13077" max="13077" width="10.42578125" style="18" customWidth="1"/>
    <col min="13078" max="13079" width="9.42578125" style="18" customWidth="1"/>
    <col min="13080" max="13080" width="12.7109375" style="18" customWidth="1"/>
    <col min="13081" max="13081" width="11" style="18" customWidth="1"/>
    <col min="13082" max="13082" width="13.42578125" style="18" customWidth="1"/>
    <col min="13083" max="13084" width="13.7109375" style="18" customWidth="1"/>
    <col min="13085" max="13086" width="15" style="18" customWidth="1"/>
    <col min="13087" max="13093" width="13.7109375" style="18" customWidth="1"/>
    <col min="13094" max="13101" width="15" style="18" customWidth="1"/>
    <col min="13102" max="13316" width="11.42578125" style="18"/>
    <col min="13317" max="13317" width="1.7109375" style="18" customWidth="1"/>
    <col min="13318" max="13318" width="9.140625" style="18" customWidth="1"/>
    <col min="13319" max="13319" width="9.42578125" style="18" customWidth="1"/>
    <col min="13320" max="13320" width="12.42578125" style="18" customWidth="1"/>
    <col min="13321" max="13321" width="13.140625" style="18" customWidth="1"/>
    <col min="13322" max="13322" width="9.42578125" style="18" customWidth="1"/>
    <col min="13323" max="13323" width="12.140625" style="18" customWidth="1"/>
    <col min="13324" max="13325" width="9.42578125" style="18" customWidth="1"/>
    <col min="13326" max="13326" width="13.140625" style="18" customWidth="1"/>
    <col min="13327" max="13327" width="13.140625" style="18" bestFit="1" customWidth="1"/>
    <col min="13328" max="13328" width="9.42578125" style="18" customWidth="1"/>
    <col min="13329" max="13329" width="11.42578125" style="18" bestFit="1" customWidth="1"/>
    <col min="13330" max="13332" width="9.42578125" style="18" customWidth="1"/>
    <col min="13333" max="13333" width="10.42578125" style="18" customWidth="1"/>
    <col min="13334" max="13335" width="9.42578125" style="18" customWidth="1"/>
    <col min="13336" max="13336" width="12.7109375" style="18" customWidth="1"/>
    <col min="13337" max="13337" width="11" style="18" customWidth="1"/>
    <col min="13338" max="13338" width="13.42578125" style="18" customWidth="1"/>
    <col min="13339" max="13340" width="13.7109375" style="18" customWidth="1"/>
    <col min="13341" max="13342" width="15" style="18" customWidth="1"/>
    <col min="13343" max="13349" width="13.7109375" style="18" customWidth="1"/>
    <col min="13350" max="13357" width="15" style="18" customWidth="1"/>
    <col min="13358" max="13572" width="11.42578125" style="18"/>
    <col min="13573" max="13573" width="1.7109375" style="18" customWidth="1"/>
    <col min="13574" max="13574" width="9.140625" style="18" customWidth="1"/>
    <col min="13575" max="13575" width="9.42578125" style="18" customWidth="1"/>
    <col min="13576" max="13576" width="12.42578125" style="18" customWidth="1"/>
    <col min="13577" max="13577" width="13.140625" style="18" customWidth="1"/>
    <col min="13578" max="13578" width="9.42578125" style="18" customWidth="1"/>
    <col min="13579" max="13579" width="12.140625" style="18" customWidth="1"/>
    <col min="13580" max="13581" width="9.42578125" style="18" customWidth="1"/>
    <col min="13582" max="13582" width="13.140625" style="18" customWidth="1"/>
    <col min="13583" max="13583" width="13.140625" style="18" bestFit="1" customWidth="1"/>
    <col min="13584" max="13584" width="9.42578125" style="18" customWidth="1"/>
    <col min="13585" max="13585" width="11.42578125" style="18" bestFit="1" customWidth="1"/>
    <col min="13586" max="13588" width="9.42578125" style="18" customWidth="1"/>
    <col min="13589" max="13589" width="10.42578125" style="18" customWidth="1"/>
    <col min="13590" max="13591" width="9.42578125" style="18" customWidth="1"/>
    <col min="13592" max="13592" width="12.7109375" style="18" customWidth="1"/>
    <col min="13593" max="13593" width="11" style="18" customWidth="1"/>
    <col min="13594" max="13594" width="13.42578125" style="18" customWidth="1"/>
    <col min="13595" max="13596" width="13.7109375" style="18" customWidth="1"/>
    <col min="13597" max="13598" width="15" style="18" customWidth="1"/>
    <col min="13599" max="13605" width="13.7109375" style="18" customWidth="1"/>
    <col min="13606" max="13613" width="15" style="18" customWidth="1"/>
    <col min="13614" max="13828" width="11.42578125" style="18"/>
    <col min="13829" max="13829" width="1.7109375" style="18" customWidth="1"/>
    <col min="13830" max="13830" width="9.140625" style="18" customWidth="1"/>
    <col min="13831" max="13831" width="9.42578125" style="18" customWidth="1"/>
    <col min="13832" max="13832" width="12.42578125" style="18" customWidth="1"/>
    <col min="13833" max="13833" width="13.140625" style="18" customWidth="1"/>
    <col min="13834" max="13834" width="9.42578125" style="18" customWidth="1"/>
    <col min="13835" max="13835" width="12.140625" style="18" customWidth="1"/>
    <col min="13836" max="13837" width="9.42578125" style="18" customWidth="1"/>
    <col min="13838" max="13838" width="13.140625" style="18" customWidth="1"/>
    <col min="13839" max="13839" width="13.140625" style="18" bestFit="1" customWidth="1"/>
    <col min="13840" max="13840" width="9.42578125" style="18" customWidth="1"/>
    <col min="13841" max="13841" width="11.42578125" style="18" bestFit="1" customWidth="1"/>
    <col min="13842" max="13844" width="9.42578125" style="18" customWidth="1"/>
    <col min="13845" max="13845" width="10.42578125" style="18" customWidth="1"/>
    <col min="13846" max="13847" width="9.42578125" style="18" customWidth="1"/>
    <col min="13848" max="13848" width="12.7109375" style="18" customWidth="1"/>
    <col min="13849" max="13849" width="11" style="18" customWidth="1"/>
    <col min="13850" max="13850" width="13.42578125" style="18" customWidth="1"/>
    <col min="13851" max="13852" width="13.7109375" style="18" customWidth="1"/>
    <col min="13853" max="13854" width="15" style="18" customWidth="1"/>
    <col min="13855" max="13861" width="13.7109375" style="18" customWidth="1"/>
    <col min="13862" max="13869" width="15" style="18" customWidth="1"/>
    <col min="13870" max="14084" width="11.42578125" style="18"/>
    <col min="14085" max="14085" width="1.7109375" style="18" customWidth="1"/>
    <col min="14086" max="14086" width="9.140625" style="18" customWidth="1"/>
    <col min="14087" max="14087" width="9.42578125" style="18" customWidth="1"/>
    <col min="14088" max="14088" width="12.42578125" style="18" customWidth="1"/>
    <col min="14089" max="14089" width="13.140625" style="18" customWidth="1"/>
    <col min="14090" max="14090" width="9.42578125" style="18" customWidth="1"/>
    <col min="14091" max="14091" width="12.140625" style="18" customWidth="1"/>
    <col min="14092" max="14093" width="9.42578125" style="18" customWidth="1"/>
    <col min="14094" max="14094" width="13.140625" style="18" customWidth="1"/>
    <col min="14095" max="14095" width="13.140625" style="18" bestFit="1" customWidth="1"/>
    <col min="14096" max="14096" width="9.42578125" style="18" customWidth="1"/>
    <col min="14097" max="14097" width="11.42578125" style="18" bestFit="1" customWidth="1"/>
    <col min="14098" max="14100" width="9.42578125" style="18" customWidth="1"/>
    <col min="14101" max="14101" width="10.42578125" style="18" customWidth="1"/>
    <col min="14102" max="14103" width="9.42578125" style="18" customWidth="1"/>
    <col min="14104" max="14104" width="12.7109375" style="18" customWidth="1"/>
    <col min="14105" max="14105" width="11" style="18" customWidth="1"/>
    <col min="14106" max="14106" width="13.42578125" style="18" customWidth="1"/>
    <col min="14107" max="14108" width="13.7109375" style="18" customWidth="1"/>
    <col min="14109" max="14110" width="15" style="18" customWidth="1"/>
    <col min="14111" max="14117" width="13.7109375" style="18" customWidth="1"/>
    <col min="14118" max="14125" width="15" style="18" customWidth="1"/>
    <col min="14126" max="14340" width="11.42578125" style="18"/>
    <col min="14341" max="14341" width="1.7109375" style="18" customWidth="1"/>
    <col min="14342" max="14342" width="9.140625" style="18" customWidth="1"/>
    <col min="14343" max="14343" width="9.42578125" style="18" customWidth="1"/>
    <col min="14344" max="14344" width="12.42578125" style="18" customWidth="1"/>
    <col min="14345" max="14345" width="13.140625" style="18" customWidth="1"/>
    <col min="14346" max="14346" width="9.42578125" style="18" customWidth="1"/>
    <col min="14347" max="14347" width="12.140625" style="18" customWidth="1"/>
    <col min="14348" max="14349" width="9.42578125" style="18" customWidth="1"/>
    <col min="14350" max="14350" width="13.140625" style="18" customWidth="1"/>
    <col min="14351" max="14351" width="13.140625" style="18" bestFit="1" customWidth="1"/>
    <col min="14352" max="14352" width="9.42578125" style="18" customWidth="1"/>
    <col min="14353" max="14353" width="11.42578125" style="18" bestFit="1" customWidth="1"/>
    <col min="14354" max="14356" width="9.42578125" style="18" customWidth="1"/>
    <col min="14357" max="14357" width="10.42578125" style="18" customWidth="1"/>
    <col min="14358" max="14359" width="9.42578125" style="18" customWidth="1"/>
    <col min="14360" max="14360" width="12.7109375" style="18" customWidth="1"/>
    <col min="14361" max="14361" width="11" style="18" customWidth="1"/>
    <col min="14362" max="14362" width="13.42578125" style="18" customWidth="1"/>
    <col min="14363" max="14364" width="13.7109375" style="18" customWidth="1"/>
    <col min="14365" max="14366" width="15" style="18" customWidth="1"/>
    <col min="14367" max="14373" width="13.7109375" style="18" customWidth="1"/>
    <col min="14374" max="14381" width="15" style="18" customWidth="1"/>
    <col min="14382" max="14596" width="11.42578125" style="18"/>
    <col min="14597" max="14597" width="1.7109375" style="18" customWidth="1"/>
    <col min="14598" max="14598" width="9.140625" style="18" customWidth="1"/>
    <col min="14599" max="14599" width="9.42578125" style="18" customWidth="1"/>
    <col min="14600" max="14600" width="12.42578125" style="18" customWidth="1"/>
    <col min="14601" max="14601" width="13.140625" style="18" customWidth="1"/>
    <col min="14602" max="14602" width="9.42578125" style="18" customWidth="1"/>
    <col min="14603" max="14603" width="12.140625" style="18" customWidth="1"/>
    <col min="14604" max="14605" width="9.42578125" style="18" customWidth="1"/>
    <col min="14606" max="14606" width="13.140625" style="18" customWidth="1"/>
    <col min="14607" max="14607" width="13.140625" style="18" bestFit="1" customWidth="1"/>
    <col min="14608" max="14608" width="9.42578125" style="18" customWidth="1"/>
    <col min="14609" max="14609" width="11.42578125" style="18" bestFit="1" customWidth="1"/>
    <col min="14610" max="14612" width="9.42578125" style="18" customWidth="1"/>
    <col min="14613" max="14613" width="10.42578125" style="18" customWidth="1"/>
    <col min="14614" max="14615" width="9.42578125" style="18" customWidth="1"/>
    <col min="14616" max="14616" width="12.7109375" style="18" customWidth="1"/>
    <col min="14617" max="14617" width="11" style="18" customWidth="1"/>
    <col min="14618" max="14618" width="13.42578125" style="18" customWidth="1"/>
    <col min="14619" max="14620" width="13.7109375" style="18" customWidth="1"/>
    <col min="14621" max="14622" width="15" style="18" customWidth="1"/>
    <col min="14623" max="14629" width="13.7109375" style="18" customWidth="1"/>
    <col min="14630" max="14637" width="15" style="18" customWidth="1"/>
    <col min="14638" max="14852" width="11.42578125" style="18"/>
    <col min="14853" max="14853" width="1.7109375" style="18" customWidth="1"/>
    <col min="14854" max="14854" width="9.140625" style="18" customWidth="1"/>
    <col min="14855" max="14855" width="9.42578125" style="18" customWidth="1"/>
    <col min="14856" max="14856" width="12.42578125" style="18" customWidth="1"/>
    <col min="14857" max="14857" width="13.140625" style="18" customWidth="1"/>
    <col min="14858" max="14858" width="9.42578125" style="18" customWidth="1"/>
    <col min="14859" max="14859" width="12.140625" style="18" customWidth="1"/>
    <col min="14860" max="14861" width="9.42578125" style="18" customWidth="1"/>
    <col min="14862" max="14862" width="13.140625" style="18" customWidth="1"/>
    <col min="14863" max="14863" width="13.140625" style="18" bestFit="1" customWidth="1"/>
    <col min="14864" max="14864" width="9.42578125" style="18" customWidth="1"/>
    <col min="14865" max="14865" width="11.42578125" style="18" bestFit="1" customWidth="1"/>
    <col min="14866" max="14868" width="9.42578125" style="18" customWidth="1"/>
    <col min="14869" max="14869" width="10.42578125" style="18" customWidth="1"/>
    <col min="14870" max="14871" width="9.42578125" style="18" customWidth="1"/>
    <col min="14872" max="14872" width="12.7109375" style="18" customWidth="1"/>
    <col min="14873" max="14873" width="11" style="18" customWidth="1"/>
    <col min="14874" max="14874" width="13.42578125" style="18" customWidth="1"/>
    <col min="14875" max="14876" width="13.7109375" style="18" customWidth="1"/>
    <col min="14877" max="14878" width="15" style="18" customWidth="1"/>
    <col min="14879" max="14885" width="13.7109375" style="18" customWidth="1"/>
    <col min="14886" max="14893" width="15" style="18" customWidth="1"/>
    <col min="14894" max="15108" width="11.42578125" style="18"/>
    <col min="15109" max="15109" width="1.7109375" style="18" customWidth="1"/>
    <col min="15110" max="15110" width="9.140625" style="18" customWidth="1"/>
    <col min="15111" max="15111" width="9.42578125" style="18" customWidth="1"/>
    <col min="15112" max="15112" width="12.42578125" style="18" customWidth="1"/>
    <col min="15113" max="15113" width="13.140625" style="18" customWidth="1"/>
    <col min="15114" max="15114" width="9.42578125" style="18" customWidth="1"/>
    <col min="15115" max="15115" width="12.140625" style="18" customWidth="1"/>
    <col min="15116" max="15117" width="9.42578125" style="18" customWidth="1"/>
    <col min="15118" max="15118" width="13.140625" style="18" customWidth="1"/>
    <col min="15119" max="15119" width="13.140625" style="18" bestFit="1" customWidth="1"/>
    <col min="15120" max="15120" width="9.42578125" style="18" customWidth="1"/>
    <col min="15121" max="15121" width="11.42578125" style="18" bestFit="1" customWidth="1"/>
    <col min="15122" max="15124" width="9.42578125" style="18" customWidth="1"/>
    <col min="15125" max="15125" width="10.42578125" style="18" customWidth="1"/>
    <col min="15126" max="15127" width="9.42578125" style="18" customWidth="1"/>
    <col min="15128" max="15128" width="12.7109375" style="18" customWidth="1"/>
    <col min="15129" max="15129" width="11" style="18" customWidth="1"/>
    <col min="15130" max="15130" width="13.42578125" style="18" customWidth="1"/>
    <col min="15131" max="15132" width="13.7109375" style="18" customWidth="1"/>
    <col min="15133" max="15134" width="15" style="18" customWidth="1"/>
    <col min="15135" max="15141" width="13.7109375" style="18" customWidth="1"/>
    <col min="15142" max="15149" width="15" style="18" customWidth="1"/>
    <col min="15150" max="15364" width="11.42578125" style="18"/>
    <col min="15365" max="15365" width="1.7109375" style="18" customWidth="1"/>
    <col min="15366" max="15366" width="9.140625" style="18" customWidth="1"/>
    <col min="15367" max="15367" width="9.42578125" style="18" customWidth="1"/>
    <col min="15368" max="15368" width="12.42578125" style="18" customWidth="1"/>
    <col min="15369" max="15369" width="13.140625" style="18" customWidth="1"/>
    <col min="15370" max="15370" width="9.42578125" style="18" customWidth="1"/>
    <col min="15371" max="15371" width="12.140625" style="18" customWidth="1"/>
    <col min="15372" max="15373" width="9.42578125" style="18" customWidth="1"/>
    <col min="15374" max="15374" width="13.140625" style="18" customWidth="1"/>
    <col min="15375" max="15375" width="13.140625" style="18" bestFit="1" customWidth="1"/>
    <col min="15376" max="15376" width="9.42578125" style="18" customWidth="1"/>
    <col min="15377" max="15377" width="11.42578125" style="18" bestFit="1" customWidth="1"/>
    <col min="15378" max="15380" width="9.42578125" style="18" customWidth="1"/>
    <col min="15381" max="15381" width="10.42578125" style="18" customWidth="1"/>
    <col min="15382" max="15383" width="9.42578125" style="18" customWidth="1"/>
    <col min="15384" max="15384" width="12.7109375" style="18" customWidth="1"/>
    <col min="15385" max="15385" width="11" style="18" customWidth="1"/>
    <col min="15386" max="15386" width="13.42578125" style="18" customWidth="1"/>
    <col min="15387" max="15388" width="13.7109375" style="18" customWidth="1"/>
    <col min="15389" max="15390" width="15" style="18" customWidth="1"/>
    <col min="15391" max="15397" width="13.7109375" style="18" customWidth="1"/>
    <col min="15398" max="15405" width="15" style="18" customWidth="1"/>
    <col min="15406" max="15620" width="11.42578125" style="18"/>
    <col min="15621" max="15621" width="1.7109375" style="18" customWidth="1"/>
    <col min="15622" max="15622" width="9.140625" style="18" customWidth="1"/>
    <col min="15623" max="15623" width="9.42578125" style="18" customWidth="1"/>
    <col min="15624" max="15624" width="12.42578125" style="18" customWidth="1"/>
    <col min="15625" max="15625" width="13.140625" style="18" customWidth="1"/>
    <col min="15626" max="15626" width="9.42578125" style="18" customWidth="1"/>
    <col min="15627" max="15627" width="12.140625" style="18" customWidth="1"/>
    <col min="15628" max="15629" width="9.42578125" style="18" customWidth="1"/>
    <col min="15630" max="15630" width="13.140625" style="18" customWidth="1"/>
    <col min="15631" max="15631" width="13.140625" style="18" bestFit="1" customWidth="1"/>
    <col min="15632" max="15632" width="9.42578125" style="18" customWidth="1"/>
    <col min="15633" max="15633" width="11.42578125" style="18" bestFit="1" customWidth="1"/>
    <col min="15634" max="15636" width="9.42578125" style="18" customWidth="1"/>
    <col min="15637" max="15637" width="10.42578125" style="18" customWidth="1"/>
    <col min="15638" max="15639" width="9.42578125" style="18" customWidth="1"/>
    <col min="15640" max="15640" width="12.7109375" style="18" customWidth="1"/>
    <col min="15641" max="15641" width="11" style="18" customWidth="1"/>
    <col min="15642" max="15642" width="13.42578125" style="18" customWidth="1"/>
    <col min="15643" max="15644" width="13.7109375" style="18" customWidth="1"/>
    <col min="15645" max="15646" width="15" style="18" customWidth="1"/>
    <col min="15647" max="15653" width="13.7109375" style="18" customWidth="1"/>
    <col min="15654" max="15661" width="15" style="18" customWidth="1"/>
    <col min="15662" max="15876" width="11.42578125" style="18"/>
    <col min="15877" max="15877" width="1.7109375" style="18" customWidth="1"/>
    <col min="15878" max="15878" width="9.140625" style="18" customWidth="1"/>
    <col min="15879" max="15879" width="9.42578125" style="18" customWidth="1"/>
    <col min="15880" max="15880" width="12.42578125" style="18" customWidth="1"/>
    <col min="15881" max="15881" width="13.140625" style="18" customWidth="1"/>
    <col min="15882" max="15882" width="9.42578125" style="18" customWidth="1"/>
    <col min="15883" max="15883" width="12.140625" style="18" customWidth="1"/>
    <col min="15884" max="15885" width="9.42578125" style="18" customWidth="1"/>
    <col min="15886" max="15886" width="13.140625" style="18" customWidth="1"/>
    <col min="15887" max="15887" width="13.140625" style="18" bestFit="1" customWidth="1"/>
    <col min="15888" max="15888" width="9.42578125" style="18" customWidth="1"/>
    <col min="15889" max="15889" width="11.42578125" style="18" bestFit="1" customWidth="1"/>
    <col min="15890" max="15892" width="9.42578125" style="18" customWidth="1"/>
    <col min="15893" max="15893" width="10.42578125" style="18" customWidth="1"/>
    <col min="15894" max="15895" width="9.42578125" style="18" customWidth="1"/>
    <col min="15896" max="15896" width="12.7109375" style="18" customWidth="1"/>
    <col min="15897" max="15897" width="11" style="18" customWidth="1"/>
    <col min="15898" max="15898" width="13.42578125" style="18" customWidth="1"/>
    <col min="15899" max="15900" width="13.7109375" style="18" customWidth="1"/>
    <col min="15901" max="15902" width="15" style="18" customWidth="1"/>
    <col min="15903" max="15909" width="13.7109375" style="18" customWidth="1"/>
    <col min="15910" max="15917" width="15" style="18" customWidth="1"/>
    <col min="15918" max="16132" width="11.42578125" style="18"/>
    <col min="16133" max="16133" width="1.7109375" style="18" customWidth="1"/>
    <col min="16134" max="16134" width="9.140625" style="18" customWidth="1"/>
    <col min="16135" max="16135" width="9.42578125" style="18" customWidth="1"/>
    <col min="16136" max="16136" width="12.42578125" style="18" customWidth="1"/>
    <col min="16137" max="16137" width="13.140625" style="18" customWidth="1"/>
    <col min="16138" max="16138" width="9.42578125" style="18" customWidth="1"/>
    <col min="16139" max="16139" width="12.140625" style="18" customWidth="1"/>
    <col min="16140" max="16141" width="9.42578125" style="18" customWidth="1"/>
    <col min="16142" max="16142" width="13.140625" style="18" customWidth="1"/>
    <col min="16143" max="16143" width="13.140625" style="18" bestFit="1" customWidth="1"/>
    <col min="16144" max="16144" width="9.42578125" style="18" customWidth="1"/>
    <col min="16145" max="16145" width="11.42578125" style="18" bestFit="1" customWidth="1"/>
    <col min="16146" max="16148" width="9.42578125" style="18" customWidth="1"/>
    <col min="16149" max="16149" width="10.42578125" style="18" customWidth="1"/>
    <col min="16150" max="16151" width="9.42578125" style="18" customWidth="1"/>
    <col min="16152" max="16152" width="12.7109375" style="18" customWidth="1"/>
    <col min="16153" max="16153" width="11" style="18" customWidth="1"/>
    <col min="16154" max="16154" width="13.42578125" style="18" customWidth="1"/>
    <col min="16155" max="16156" width="13.7109375" style="18" customWidth="1"/>
    <col min="16157" max="16158" width="15" style="18" customWidth="1"/>
    <col min="16159" max="16165" width="13.7109375" style="18" customWidth="1"/>
    <col min="16166" max="16173" width="15" style="18" customWidth="1"/>
    <col min="16174" max="16384" width="11.42578125" style="18"/>
  </cols>
  <sheetData>
    <row r="1" spans="1:80" ht="11.25" customHeight="1" x14ac:dyDescent="0.25">
      <c r="A1" s="54"/>
      <c r="B1" s="63"/>
      <c r="C1" s="54"/>
      <c r="D1" s="64"/>
      <c r="E1" s="64"/>
      <c r="F1" s="64"/>
      <c r="G1" s="64"/>
      <c r="H1" s="64"/>
      <c r="I1" s="64"/>
      <c r="J1" s="64"/>
      <c r="K1" s="64"/>
    </row>
    <row r="2" spans="1:80" ht="28.5" customHeight="1" x14ac:dyDescent="0.25">
      <c r="A2" s="177" t="str">
        <f>"Report of confirmed cases SARS-Cov-2 by age group"</f>
        <v>Report of confirmed cases SARS-Cov-2 by age group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</row>
    <row r="3" spans="1:80" ht="22.5" customHeight="1" x14ac:dyDescent="0.25">
      <c r="A3" s="178" t="str">
        <f>Leyendas!$T$3 &amp; Leyendas!$T$5 &amp; Leyendas!$T1</f>
        <v>Suriname - Health center sample, 2020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</row>
    <row r="4" spans="1:80" ht="13.5" customHeight="1" thickBot="1" x14ac:dyDescent="0.3">
      <c r="A4" s="84"/>
      <c r="B4" s="84"/>
      <c r="C4" s="84"/>
      <c r="D4" s="85"/>
      <c r="E4" s="85"/>
      <c r="F4" s="122"/>
      <c r="G4" s="122"/>
      <c r="H4" s="122"/>
      <c r="I4" s="85"/>
      <c r="J4" s="85"/>
      <c r="K4" s="85"/>
    </row>
    <row r="5" spans="1:80" s="51" customFormat="1" ht="29.25" customHeight="1" thickBot="1" x14ac:dyDescent="0.3">
      <c r="A5" s="133" t="str">
        <f>IF(Leyendas!$E$2&lt;&gt;"",Leyendas!$E$1,IF(Leyendas!$D$2&lt;&gt;"",Leyendas!$D$1,Leyendas!$C$1))</f>
        <v>Health center</v>
      </c>
      <c r="B5" s="134" t="str">
        <f>Leyendas!$C$8</f>
        <v>Year</v>
      </c>
      <c r="C5" s="135" t="str">
        <f>Leyendas!$C$9</f>
        <v>EW</v>
      </c>
      <c r="D5" s="167" t="s">
        <v>73</v>
      </c>
      <c r="E5" s="136" t="s">
        <v>85</v>
      </c>
      <c r="F5" s="136" t="s">
        <v>86</v>
      </c>
      <c r="G5" s="136" t="s">
        <v>87</v>
      </c>
      <c r="H5" s="136" t="s">
        <v>88</v>
      </c>
      <c r="I5" s="136" t="s">
        <v>89</v>
      </c>
      <c r="J5" s="136" t="s">
        <v>90</v>
      </c>
      <c r="K5" s="168" t="s">
        <v>72</v>
      </c>
      <c r="M5" s="18"/>
      <c r="N5" s="18"/>
      <c r="O5" s="18"/>
      <c r="P5" s="18"/>
      <c r="Q5" s="18"/>
      <c r="R5" s="18"/>
    </row>
    <row r="6" spans="1:80" s="6" customFormat="1" ht="16.5" customHeight="1" x14ac:dyDescent="0.25">
      <c r="A6" s="137" t="str">
        <f>Leyendas!$C$2</f>
        <v>Suriname</v>
      </c>
      <c r="B6" s="138">
        <v>2020</v>
      </c>
      <c r="C6" s="139">
        <v>1</v>
      </c>
      <c r="D6" s="140"/>
      <c r="E6" s="140"/>
      <c r="F6" s="140"/>
      <c r="G6" s="140"/>
      <c r="H6" s="140"/>
      <c r="I6" s="141"/>
      <c r="J6" s="141"/>
      <c r="K6" s="142"/>
      <c r="L6" s="7"/>
      <c r="CA6" s="26">
        <f>$B6</f>
        <v>2020</v>
      </c>
      <c r="CB6" s="26">
        <f>$C6</f>
        <v>1</v>
      </c>
    </row>
    <row r="7" spans="1:80" s="6" customFormat="1" ht="16.5" customHeight="1" x14ac:dyDescent="0.25">
      <c r="A7" s="137" t="str">
        <f>Leyendas!$C$2</f>
        <v>Suriname</v>
      </c>
      <c r="B7" s="138">
        <v>2020</v>
      </c>
      <c r="C7" s="143">
        <v>2</v>
      </c>
      <c r="D7" s="144"/>
      <c r="E7" s="144"/>
      <c r="F7" s="145"/>
      <c r="G7" s="145"/>
      <c r="H7" s="145"/>
      <c r="I7" s="146"/>
      <c r="J7" s="147"/>
      <c r="K7" s="148"/>
      <c r="L7" s="7"/>
      <c r="CA7" s="26"/>
      <c r="CB7" s="26">
        <f t="shared" ref="CB7:CB58" si="0">$C7</f>
        <v>2</v>
      </c>
    </row>
    <row r="8" spans="1:80" s="6" customFormat="1" ht="16.5" customHeight="1" x14ac:dyDescent="0.25">
      <c r="A8" s="137" t="str">
        <f>Leyendas!$C$2</f>
        <v>Suriname</v>
      </c>
      <c r="B8" s="138">
        <v>2020</v>
      </c>
      <c r="C8" s="143">
        <v>3</v>
      </c>
      <c r="D8" s="144">
        <v>3</v>
      </c>
      <c r="E8" s="144">
        <v>8</v>
      </c>
      <c r="F8" s="145">
        <v>3</v>
      </c>
      <c r="G8" s="145">
        <v>2</v>
      </c>
      <c r="H8" s="145">
        <v>4</v>
      </c>
      <c r="I8" s="146">
        <v>10</v>
      </c>
      <c r="J8" s="147">
        <v>3</v>
      </c>
      <c r="K8" s="148">
        <v>21</v>
      </c>
      <c r="L8" s="7"/>
      <c r="CA8" s="26"/>
      <c r="CB8" s="26">
        <f t="shared" si="0"/>
        <v>3</v>
      </c>
    </row>
    <row r="9" spans="1:80" s="6" customFormat="1" ht="16.5" customHeight="1" x14ac:dyDescent="0.25">
      <c r="A9" s="137" t="str">
        <f>Leyendas!$C$2</f>
        <v>Suriname</v>
      </c>
      <c r="B9" s="138">
        <v>2020</v>
      </c>
      <c r="C9" s="143">
        <v>4</v>
      </c>
      <c r="D9" s="144">
        <v>4</v>
      </c>
      <c r="E9" s="144">
        <v>5</v>
      </c>
      <c r="F9" s="145">
        <v>3</v>
      </c>
      <c r="G9" s="145">
        <v>2</v>
      </c>
      <c r="H9" s="145">
        <v>4</v>
      </c>
      <c r="I9" s="146">
        <v>7</v>
      </c>
      <c r="J9" s="147">
        <v>4</v>
      </c>
      <c r="K9" s="148">
        <v>12</v>
      </c>
      <c r="L9" s="7"/>
      <c r="CA9" s="26"/>
      <c r="CB9" s="26">
        <f t="shared" si="0"/>
        <v>4</v>
      </c>
    </row>
    <row r="10" spans="1:80" s="6" customFormat="1" ht="16.5" customHeight="1" x14ac:dyDescent="0.25">
      <c r="A10" s="137" t="str">
        <f>Leyendas!$C$2</f>
        <v>Suriname</v>
      </c>
      <c r="B10" s="138">
        <v>2020</v>
      </c>
      <c r="C10" s="143">
        <v>5</v>
      </c>
      <c r="D10" s="144">
        <v>6</v>
      </c>
      <c r="E10" s="144">
        <v>20</v>
      </c>
      <c r="F10" s="145">
        <v>3</v>
      </c>
      <c r="G10" s="145">
        <v>2</v>
      </c>
      <c r="H10" s="145">
        <v>4</v>
      </c>
      <c r="I10" s="146">
        <v>10</v>
      </c>
      <c r="J10" s="147">
        <v>5</v>
      </c>
      <c r="K10" s="148">
        <v>11</v>
      </c>
      <c r="L10" s="7"/>
      <c r="CA10" s="26"/>
      <c r="CB10" s="26">
        <f t="shared" si="0"/>
        <v>5</v>
      </c>
    </row>
    <row r="11" spans="1:80" s="6" customFormat="1" ht="16.5" customHeight="1" x14ac:dyDescent="0.25">
      <c r="A11" s="137" t="str">
        <f>Leyendas!$C$2</f>
        <v>Suriname</v>
      </c>
      <c r="B11" s="138">
        <v>2020</v>
      </c>
      <c r="C11" s="143">
        <v>6</v>
      </c>
      <c r="D11" s="144">
        <v>4</v>
      </c>
      <c r="E11" s="144">
        <v>9</v>
      </c>
      <c r="F11" s="145"/>
      <c r="G11" s="145"/>
      <c r="H11" s="145">
        <v>4</v>
      </c>
      <c r="I11" s="146">
        <v>11</v>
      </c>
      <c r="J11" s="147">
        <v>6</v>
      </c>
      <c r="K11" s="148">
        <v>28</v>
      </c>
      <c r="L11" s="7"/>
      <c r="CA11" s="26"/>
      <c r="CB11" s="26">
        <f t="shared" si="0"/>
        <v>6</v>
      </c>
    </row>
    <row r="12" spans="1:80" s="6" customFormat="1" ht="16.5" customHeight="1" x14ac:dyDescent="0.25">
      <c r="A12" s="137" t="str">
        <f>Leyendas!$C$2</f>
        <v>Suriname</v>
      </c>
      <c r="B12" s="138">
        <v>2020</v>
      </c>
      <c r="C12" s="143">
        <v>7</v>
      </c>
      <c r="D12" s="144">
        <v>2</v>
      </c>
      <c r="E12" s="144">
        <v>29</v>
      </c>
      <c r="F12" s="145"/>
      <c r="G12" s="145"/>
      <c r="H12" s="145"/>
      <c r="I12" s="146">
        <v>10</v>
      </c>
      <c r="J12" s="147">
        <v>7</v>
      </c>
      <c r="K12" s="148">
        <v>25</v>
      </c>
      <c r="L12" s="7"/>
      <c r="CA12" s="26"/>
      <c r="CB12" s="26">
        <f t="shared" si="0"/>
        <v>7</v>
      </c>
    </row>
    <row r="13" spans="1:80" s="6" customFormat="1" ht="16.5" customHeight="1" x14ac:dyDescent="0.25">
      <c r="A13" s="137" t="str">
        <f>Leyendas!$C$2</f>
        <v>Suriname</v>
      </c>
      <c r="B13" s="138">
        <v>2020</v>
      </c>
      <c r="C13" s="143">
        <v>8</v>
      </c>
      <c r="D13" s="144"/>
      <c r="E13" s="144"/>
      <c r="F13" s="145"/>
      <c r="G13" s="145"/>
      <c r="H13" s="145"/>
      <c r="I13" s="146"/>
      <c r="J13" s="147"/>
      <c r="K13" s="148"/>
      <c r="L13" s="7"/>
      <c r="CA13" s="26"/>
      <c r="CB13" s="26">
        <f t="shared" si="0"/>
        <v>8</v>
      </c>
    </row>
    <row r="14" spans="1:80" s="6" customFormat="1" ht="16.5" customHeight="1" x14ac:dyDescent="0.25">
      <c r="A14" s="137" t="str">
        <f>Leyendas!$C$2</f>
        <v>Suriname</v>
      </c>
      <c r="B14" s="138">
        <v>2020</v>
      </c>
      <c r="C14" s="143">
        <v>9</v>
      </c>
      <c r="D14" s="144"/>
      <c r="E14" s="144"/>
      <c r="F14" s="145"/>
      <c r="G14" s="145"/>
      <c r="H14" s="145"/>
      <c r="I14" s="146"/>
      <c r="J14" s="147"/>
      <c r="K14" s="148"/>
      <c r="L14" s="7"/>
      <c r="CA14" s="26"/>
      <c r="CB14" s="26">
        <f t="shared" si="0"/>
        <v>9</v>
      </c>
    </row>
    <row r="15" spans="1:80" s="6" customFormat="1" ht="16.5" customHeight="1" x14ac:dyDescent="0.25">
      <c r="A15" s="137" t="str">
        <f>Leyendas!$C$2</f>
        <v>Suriname</v>
      </c>
      <c r="B15" s="138">
        <v>2020</v>
      </c>
      <c r="C15" s="143">
        <v>10</v>
      </c>
      <c r="D15" s="144"/>
      <c r="E15" s="144"/>
      <c r="F15" s="145"/>
      <c r="G15" s="145"/>
      <c r="H15" s="145"/>
      <c r="I15" s="146"/>
      <c r="J15" s="147"/>
      <c r="K15" s="148"/>
      <c r="L15" s="7"/>
      <c r="CA15" s="26"/>
      <c r="CB15" s="26">
        <f t="shared" si="0"/>
        <v>10</v>
      </c>
    </row>
    <row r="16" spans="1:80" s="6" customFormat="1" ht="16.5" customHeight="1" x14ac:dyDescent="0.25">
      <c r="A16" s="137" t="str">
        <f>Leyendas!$C$2</f>
        <v>Suriname</v>
      </c>
      <c r="B16" s="138">
        <v>2020</v>
      </c>
      <c r="C16" s="143">
        <v>11</v>
      </c>
      <c r="D16" s="144"/>
      <c r="E16" s="144"/>
      <c r="F16" s="145"/>
      <c r="G16" s="145"/>
      <c r="H16" s="145"/>
      <c r="I16" s="146"/>
      <c r="J16" s="147"/>
      <c r="K16" s="148"/>
      <c r="L16" s="7"/>
      <c r="CA16" s="26"/>
      <c r="CB16" s="26">
        <f t="shared" si="0"/>
        <v>11</v>
      </c>
    </row>
    <row r="17" spans="1:80" s="6" customFormat="1" ht="16.5" customHeight="1" x14ac:dyDescent="0.25">
      <c r="A17" s="137" t="str">
        <f>Leyendas!$C$2</f>
        <v>Suriname</v>
      </c>
      <c r="B17" s="138">
        <v>2020</v>
      </c>
      <c r="C17" s="143">
        <v>12</v>
      </c>
      <c r="D17" s="144"/>
      <c r="E17" s="144"/>
      <c r="F17" s="145"/>
      <c r="G17" s="145"/>
      <c r="H17" s="145"/>
      <c r="I17" s="146"/>
      <c r="J17" s="147"/>
      <c r="K17" s="148"/>
      <c r="L17" s="7"/>
      <c r="CA17" s="26"/>
      <c r="CB17" s="26">
        <f t="shared" si="0"/>
        <v>12</v>
      </c>
    </row>
    <row r="18" spans="1:80" s="6" customFormat="1" ht="16.5" customHeight="1" x14ac:dyDescent="0.25">
      <c r="A18" s="137" t="str">
        <f>Leyendas!$C$2</f>
        <v>Suriname</v>
      </c>
      <c r="B18" s="138">
        <v>2020</v>
      </c>
      <c r="C18" s="143">
        <v>13</v>
      </c>
      <c r="D18" s="144"/>
      <c r="E18" s="144"/>
      <c r="F18" s="145"/>
      <c r="G18" s="145"/>
      <c r="H18" s="145"/>
      <c r="I18" s="146"/>
      <c r="J18" s="147"/>
      <c r="K18" s="148"/>
      <c r="L18" s="7"/>
      <c r="CA18" s="26"/>
      <c r="CB18" s="26">
        <f t="shared" si="0"/>
        <v>13</v>
      </c>
    </row>
    <row r="19" spans="1:80" s="6" customFormat="1" ht="16.5" customHeight="1" x14ac:dyDescent="0.25">
      <c r="A19" s="137" t="str">
        <f>Leyendas!$C$2</f>
        <v>Suriname</v>
      </c>
      <c r="B19" s="138">
        <v>2020</v>
      </c>
      <c r="C19" s="143">
        <v>14</v>
      </c>
      <c r="D19" s="144"/>
      <c r="E19" s="144"/>
      <c r="F19" s="145"/>
      <c r="G19" s="145"/>
      <c r="H19" s="145"/>
      <c r="I19" s="146"/>
      <c r="J19" s="147"/>
      <c r="K19" s="148"/>
      <c r="L19" s="7"/>
      <c r="CA19" s="26"/>
      <c r="CB19" s="26">
        <f t="shared" si="0"/>
        <v>14</v>
      </c>
    </row>
    <row r="20" spans="1:80" s="6" customFormat="1" ht="16.5" customHeight="1" x14ac:dyDescent="0.25">
      <c r="A20" s="137" t="str">
        <f>Leyendas!$C$2</f>
        <v>Suriname</v>
      </c>
      <c r="B20" s="138">
        <v>2020</v>
      </c>
      <c r="C20" s="143">
        <v>15</v>
      </c>
      <c r="D20" s="144"/>
      <c r="E20" s="144"/>
      <c r="F20" s="145"/>
      <c r="G20" s="145"/>
      <c r="H20" s="145"/>
      <c r="I20" s="146"/>
      <c r="J20" s="147"/>
      <c r="K20" s="148"/>
      <c r="L20" s="7"/>
      <c r="CA20" s="26"/>
      <c r="CB20" s="26">
        <f t="shared" si="0"/>
        <v>15</v>
      </c>
    </row>
    <row r="21" spans="1:80" s="12" customFormat="1" ht="16.5" customHeight="1" x14ac:dyDescent="0.25">
      <c r="A21" s="137" t="str">
        <f>Leyendas!$C$2</f>
        <v>Suriname</v>
      </c>
      <c r="B21" s="138">
        <v>2020</v>
      </c>
      <c r="C21" s="143">
        <v>16</v>
      </c>
      <c r="D21" s="144"/>
      <c r="E21" s="144"/>
      <c r="F21" s="145"/>
      <c r="G21" s="145"/>
      <c r="H21" s="145"/>
      <c r="I21" s="146"/>
      <c r="J21" s="147"/>
      <c r="K21" s="148"/>
      <c r="L21" s="11"/>
      <c r="CA21" s="22"/>
      <c r="CB21" s="26">
        <f t="shared" si="0"/>
        <v>16</v>
      </c>
    </row>
    <row r="22" spans="1:80" s="6" customFormat="1" ht="16.5" customHeight="1" x14ac:dyDescent="0.25">
      <c r="A22" s="137" t="str">
        <f>Leyendas!$C$2</f>
        <v>Suriname</v>
      </c>
      <c r="B22" s="138">
        <v>2020</v>
      </c>
      <c r="C22" s="143">
        <v>17</v>
      </c>
      <c r="D22" s="144"/>
      <c r="E22" s="144"/>
      <c r="F22" s="145"/>
      <c r="G22" s="145"/>
      <c r="H22" s="145"/>
      <c r="I22" s="146"/>
      <c r="J22" s="147"/>
      <c r="K22" s="148"/>
      <c r="L22" s="7"/>
      <c r="CA22" s="26"/>
      <c r="CB22" s="26">
        <f t="shared" si="0"/>
        <v>17</v>
      </c>
    </row>
    <row r="23" spans="1:80" s="6" customFormat="1" ht="16.5" customHeight="1" x14ac:dyDescent="0.25">
      <c r="A23" s="137" t="str">
        <f>Leyendas!$C$2</f>
        <v>Suriname</v>
      </c>
      <c r="B23" s="138">
        <v>2020</v>
      </c>
      <c r="C23" s="143">
        <v>18</v>
      </c>
      <c r="D23" s="144"/>
      <c r="E23" s="144"/>
      <c r="F23" s="145"/>
      <c r="G23" s="145"/>
      <c r="H23" s="145"/>
      <c r="I23" s="146"/>
      <c r="J23" s="147"/>
      <c r="K23" s="148"/>
      <c r="L23" s="7"/>
      <c r="CA23" s="26"/>
      <c r="CB23" s="26">
        <f t="shared" si="0"/>
        <v>18</v>
      </c>
    </row>
    <row r="24" spans="1:80" s="6" customFormat="1" ht="16.5" customHeight="1" x14ac:dyDescent="0.25">
      <c r="A24" s="137" t="str">
        <f>Leyendas!$C$2</f>
        <v>Suriname</v>
      </c>
      <c r="B24" s="138">
        <v>2020</v>
      </c>
      <c r="C24" s="143">
        <v>19</v>
      </c>
      <c r="D24" s="144"/>
      <c r="E24" s="144"/>
      <c r="F24" s="145"/>
      <c r="G24" s="145"/>
      <c r="H24" s="145"/>
      <c r="I24" s="146"/>
      <c r="J24" s="147"/>
      <c r="K24" s="148"/>
      <c r="L24" s="7"/>
      <c r="CA24" s="26"/>
      <c r="CB24" s="26">
        <f t="shared" si="0"/>
        <v>19</v>
      </c>
    </row>
    <row r="25" spans="1:80" s="6" customFormat="1" ht="16.5" customHeight="1" x14ac:dyDescent="0.25">
      <c r="A25" s="137" t="str">
        <f>Leyendas!$C$2</f>
        <v>Suriname</v>
      </c>
      <c r="B25" s="138">
        <v>2020</v>
      </c>
      <c r="C25" s="143">
        <v>20</v>
      </c>
      <c r="D25" s="144"/>
      <c r="E25" s="144"/>
      <c r="F25" s="145"/>
      <c r="G25" s="145"/>
      <c r="H25" s="145"/>
      <c r="I25" s="146"/>
      <c r="J25" s="147"/>
      <c r="K25" s="148"/>
      <c r="L25" s="7"/>
      <c r="CA25" s="26"/>
      <c r="CB25" s="26">
        <f t="shared" si="0"/>
        <v>20</v>
      </c>
    </row>
    <row r="26" spans="1:80" s="6" customFormat="1" x14ac:dyDescent="0.25">
      <c r="A26" s="137" t="str">
        <f>Leyendas!$C$2</f>
        <v>Suriname</v>
      </c>
      <c r="B26" s="138">
        <v>2020</v>
      </c>
      <c r="C26" s="143">
        <v>21</v>
      </c>
      <c r="D26" s="144"/>
      <c r="E26" s="144"/>
      <c r="F26" s="145"/>
      <c r="G26" s="145"/>
      <c r="H26" s="145"/>
      <c r="I26" s="146"/>
      <c r="J26" s="147"/>
      <c r="K26" s="148"/>
      <c r="L26" s="7"/>
      <c r="CA26" s="26"/>
      <c r="CB26" s="26">
        <f t="shared" si="0"/>
        <v>21</v>
      </c>
    </row>
    <row r="27" spans="1:80" s="6" customFormat="1" x14ac:dyDescent="0.25">
      <c r="A27" s="137" t="str">
        <f>Leyendas!$C$2</f>
        <v>Suriname</v>
      </c>
      <c r="B27" s="138">
        <v>2020</v>
      </c>
      <c r="C27" s="143">
        <v>22</v>
      </c>
      <c r="D27" s="144"/>
      <c r="E27" s="144"/>
      <c r="F27" s="145"/>
      <c r="G27" s="145"/>
      <c r="H27" s="145"/>
      <c r="I27" s="146"/>
      <c r="J27" s="147"/>
      <c r="K27" s="148"/>
      <c r="L27" s="7"/>
      <c r="CA27" s="26"/>
      <c r="CB27" s="26">
        <f t="shared" si="0"/>
        <v>22</v>
      </c>
    </row>
    <row r="28" spans="1:80" s="6" customFormat="1" x14ac:dyDescent="0.25">
      <c r="A28" s="137" t="str">
        <f>Leyendas!$C$2</f>
        <v>Suriname</v>
      </c>
      <c r="B28" s="138">
        <v>2020</v>
      </c>
      <c r="C28" s="143">
        <v>23</v>
      </c>
      <c r="D28" s="144"/>
      <c r="E28" s="144"/>
      <c r="F28" s="145"/>
      <c r="G28" s="145"/>
      <c r="H28" s="145"/>
      <c r="I28" s="146"/>
      <c r="J28" s="147"/>
      <c r="K28" s="148"/>
      <c r="L28" s="7"/>
      <c r="CA28" s="26"/>
      <c r="CB28" s="26">
        <f t="shared" si="0"/>
        <v>23</v>
      </c>
    </row>
    <row r="29" spans="1:80" s="6" customFormat="1" x14ac:dyDescent="0.25">
      <c r="A29" s="137" t="str">
        <f>Leyendas!$C$2</f>
        <v>Suriname</v>
      </c>
      <c r="B29" s="138">
        <v>2020</v>
      </c>
      <c r="C29" s="143">
        <v>24</v>
      </c>
      <c r="D29" s="144"/>
      <c r="E29" s="144"/>
      <c r="F29" s="145"/>
      <c r="G29" s="145"/>
      <c r="H29" s="145"/>
      <c r="I29" s="146"/>
      <c r="J29" s="147"/>
      <c r="K29" s="148"/>
      <c r="L29" s="7"/>
      <c r="CA29" s="26"/>
      <c r="CB29" s="26">
        <f t="shared" si="0"/>
        <v>24</v>
      </c>
    </row>
    <row r="30" spans="1:80" s="6" customFormat="1" x14ac:dyDescent="0.25">
      <c r="A30" s="137" t="str">
        <f>Leyendas!$C$2</f>
        <v>Suriname</v>
      </c>
      <c r="B30" s="138">
        <v>2020</v>
      </c>
      <c r="C30" s="143">
        <v>25</v>
      </c>
      <c r="D30" s="144"/>
      <c r="E30" s="144"/>
      <c r="F30" s="145"/>
      <c r="G30" s="145"/>
      <c r="H30" s="145"/>
      <c r="I30" s="146"/>
      <c r="J30" s="147"/>
      <c r="K30" s="148"/>
      <c r="L30" s="7"/>
      <c r="CA30" s="26"/>
      <c r="CB30" s="26">
        <f t="shared" si="0"/>
        <v>25</v>
      </c>
    </row>
    <row r="31" spans="1:80" s="6" customFormat="1" x14ac:dyDescent="0.25">
      <c r="A31" s="137" t="str">
        <f>Leyendas!$C$2</f>
        <v>Suriname</v>
      </c>
      <c r="B31" s="138">
        <v>2020</v>
      </c>
      <c r="C31" s="143">
        <v>26</v>
      </c>
      <c r="D31" s="144"/>
      <c r="E31" s="144"/>
      <c r="F31" s="145"/>
      <c r="G31" s="145"/>
      <c r="H31" s="145"/>
      <c r="I31" s="146"/>
      <c r="J31" s="147"/>
      <c r="K31" s="148"/>
      <c r="L31" s="7"/>
      <c r="CA31" s="26"/>
      <c r="CB31" s="26">
        <f t="shared" si="0"/>
        <v>26</v>
      </c>
    </row>
    <row r="32" spans="1:80" s="6" customFormat="1" x14ac:dyDescent="0.25">
      <c r="A32" s="137" t="str">
        <f>Leyendas!$C$2</f>
        <v>Suriname</v>
      </c>
      <c r="B32" s="138">
        <v>2020</v>
      </c>
      <c r="C32" s="143">
        <v>27</v>
      </c>
      <c r="D32" s="144"/>
      <c r="E32" s="144"/>
      <c r="F32" s="145"/>
      <c r="G32" s="145"/>
      <c r="H32" s="145"/>
      <c r="I32" s="146"/>
      <c r="J32" s="147"/>
      <c r="K32" s="148"/>
      <c r="L32" s="7"/>
      <c r="CA32" s="26"/>
      <c r="CB32" s="26">
        <f t="shared" si="0"/>
        <v>27</v>
      </c>
    </row>
    <row r="33" spans="1:80" x14ac:dyDescent="0.25">
      <c r="A33" s="137" t="str">
        <f>Leyendas!$C$2</f>
        <v>Suriname</v>
      </c>
      <c r="B33" s="138">
        <v>2020</v>
      </c>
      <c r="C33" s="143">
        <v>28</v>
      </c>
      <c r="D33" s="144"/>
      <c r="E33" s="144"/>
      <c r="F33" s="145"/>
      <c r="G33" s="145"/>
      <c r="H33" s="145"/>
      <c r="I33" s="146"/>
      <c r="J33" s="147"/>
      <c r="K33" s="148"/>
      <c r="L33" s="7"/>
      <c r="CA33" s="26"/>
      <c r="CB33" s="26">
        <f t="shared" si="0"/>
        <v>28</v>
      </c>
    </row>
    <row r="34" spans="1:80" x14ac:dyDescent="0.25">
      <c r="A34" s="137" t="str">
        <f>Leyendas!$C$2</f>
        <v>Suriname</v>
      </c>
      <c r="B34" s="138">
        <v>2020</v>
      </c>
      <c r="C34" s="143">
        <v>29</v>
      </c>
      <c r="D34" s="144"/>
      <c r="E34" s="144"/>
      <c r="F34" s="145"/>
      <c r="G34" s="145"/>
      <c r="H34" s="145"/>
      <c r="I34" s="146"/>
      <c r="J34" s="147"/>
      <c r="K34" s="148"/>
      <c r="L34" s="7"/>
      <c r="CA34" s="26"/>
      <c r="CB34" s="26">
        <f t="shared" si="0"/>
        <v>29</v>
      </c>
    </row>
    <row r="35" spans="1:80" x14ac:dyDescent="0.25">
      <c r="A35" s="137" t="str">
        <f>Leyendas!$C$2</f>
        <v>Suriname</v>
      </c>
      <c r="B35" s="138">
        <v>2020</v>
      </c>
      <c r="C35" s="143">
        <v>30</v>
      </c>
      <c r="D35" s="144"/>
      <c r="E35" s="144"/>
      <c r="F35" s="145"/>
      <c r="G35" s="145"/>
      <c r="H35" s="145"/>
      <c r="I35" s="146"/>
      <c r="J35" s="147"/>
      <c r="K35" s="148"/>
      <c r="L35" s="7"/>
      <c r="CA35" s="26"/>
      <c r="CB35" s="26">
        <f t="shared" si="0"/>
        <v>30</v>
      </c>
    </row>
    <row r="36" spans="1:80" x14ac:dyDescent="0.25">
      <c r="A36" s="137" t="str">
        <f>Leyendas!$C$2</f>
        <v>Suriname</v>
      </c>
      <c r="B36" s="138">
        <v>2020</v>
      </c>
      <c r="C36" s="143">
        <v>31</v>
      </c>
      <c r="D36" s="144"/>
      <c r="E36" s="144"/>
      <c r="F36" s="145"/>
      <c r="G36" s="145"/>
      <c r="H36" s="145"/>
      <c r="I36" s="146"/>
      <c r="J36" s="147"/>
      <c r="K36" s="148"/>
      <c r="L36" s="7"/>
      <c r="CA36" s="26"/>
      <c r="CB36" s="26">
        <f t="shared" si="0"/>
        <v>31</v>
      </c>
    </row>
    <row r="37" spans="1:80" x14ac:dyDescent="0.25">
      <c r="A37" s="137" t="str">
        <f>Leyendas!$C$2</f>
        <v>Suriname</v>
      </c>
      <c r="B37" s="138">
        <v>2020</v>
      </c>
      <c r="C37" s="143">
        <v>32</v>
      </c>
      <c r="D37" s="144"/>
      <c r="E37" s="144"/>
      <c r="F37" s="145"/>
      <c r="G37" s="145"/>
      <c r="H37" s="145"/>
      <c r="I37" s="146"/>
      <c r="J37" s="147"/>
      <c r="K37" s="148"/>
      <c r="L37" s="7"/>
      <c r="CA37" s="26"/>
      <c r="CB37" s="26">
        <f t="shared" si="0"/>
        <v>32</v>
      </c>
    </row>
    <row r="38" spans="1:80" x14ac:dyDescent="0.25">
      <c r="A38" s="137" t="str">
        <f>Leyendas!$C$2</f>
        <v>Suriname</v>
      </c>
      <c r="B38" s="138">
        <v>2020</v>
      </c>
      <c r="C38" s="143">
        <v>33</v>
      </c>
      <c r="D38" s="144"/>
      <c r="E38" s="144"/>
      <c r="F38" s="145"/>
      <c r="G38" s="145"/>
      <c r="H38" s="145"/>
      <c r="I38" s="146"/>
      <c r="J38" s="147"/>
      <c r="K38" s="148"/>
      <c r="L38" s="7"/>
      <c r="CA38" s="26"/>
      <c r="CB38" s="26">
        <f t="shared" si="0"/>
        <v>33</v>
      </c>
    </row>
    <row r="39" spans="1:80" x14ac:dyDescent="0.25">
      <c r="A39" s="137" t="str">
        <f>Leyendas!$C$2</f>
        <v>Suriname</v>
      </c>
      <c r="B39" s="138">
        <v>2020</v>
      </c>
      <c r="C39" s="143">
        <v>34</v>
      </c>
      <c r="D39" s="144"/>
      <c r="E39" s="144"/>
      <c r="F39" s="145"/>
      <c r="G39" s="145"/>
      <c r="H39" s="145"/>
      <c r="I39" s="146"/>
      <c r="J39" s="147"/>
      <c r="K39" s="148"/>
      <c r="L39" s="7"/>
      <c r="CA39" s="26"/>
      <c r="CB39" s="26">
        <f t="shared" si="0"/>
        <v>34</v>
      </c>
    </row>
    <row r="40" spans="1:80" x14ac:dyDescent="0.25">
      <c r="A40" s="137" t="str">
        <f>Leyendas!$C$2</f>
        <v>Suriname</v>
      </c>
      <c r="B40" s="138">
        <v>2020</v>
      </c>
      <c r="C40" s="143">
        <v>35</v>
      </c>
      <c r="D40" s="144"/>
      <c r="E40" s="144"/>
      <c r="F40" s="145"/>
      <c r="G40" s="145"/>
      <c r="H40" s="145"/>
      <c r="I40" s="146"/>
      <c r="J40" s="147"/>
      <c r="K40" s="148"/>
      <c r="L40" s="7"/>
      <c r="CA40" s="26"/>
      <c r="CB40" s="26">
        <f t="shared" si="0"/>
        <v>35</v>
      </c>
    </row>
    <row r="41" spans="1:80" x14ac:dyDescent="0.25">
      <c r="A41" s="137" t="str">
        <f>Leyendas!$C$2</f>
        <v>Suriname</v>
      </c>
      <c r="B41" s="138">
        <v>2020</v>
      </c>
      <c r="C41" s="143">
        <v>36</v>
      </c>
      <c r="D41" s="144"/>
      <c r="E41" s="144"/>
      <c r="F41" s="145"/>
      <c r="G41" s="145"/>
      <c r="H41" s="145"/>
      <c r="I41" s="146"/>
      <c r="J41" s="147"/>
      <c r="K41" s="148"/>
      <c r="L41" s="7"/>
      <c r="CA41" s="26"/>
      <c r="CB41" s="26">
        <f t="shared" si="0"/>
        <v>36</v>
      </c>
    </row>
    <row r="42" spans="1:80" x14ac:dyDescent="0.25">
      <c r="A42" s="137" t="str">
        <f>Leyendas!$C$2</f>
        <v>Suriname</v>
      </c>
      <c r="B42" s="138">
        <v>2020</v>
      </c>
      <c r="C42" s="143">
        <v>37</v>
      </c>
      <c r="D42" s="144"/>
      <c r="E42" s="144"/>
      <c r="F42" s="145"/>
      <c r="G42" s="145"/>
      <c r="H42" s="145"/>
      <c r="I42" s="146"/>
      <c r="J42" s="147"/>
      <c r="K42" s="148"/>
      <c r="L42" s="7"/>
      <c r="CA42" s="26"/>
      <c r="CB42" s="26">
        <f t="shared" si="0"/>
        <v>37</v>
      </c>
    </row>
    <row r="43" spans="1:80" x14ac:dyDescent="0.25">
      <c r="A43" s="137" t="str">
        <f>Leyendas!$C$2</f>
        <v>Suriname</v>
      </c>
      <c r="B43" s="138">
        <v>2020</v>
      </c>
      <c r="C43" s="143">
        <v>38</v>
      </c>
      <c r="D43" s="144"/>
      <c r="E43" s="144"/>
      <c r="F43" s="145"/>
      <c r="G43" s="145"/>
      <c r="H43" s="145"/>
      <c r="I43" s="146"/>
      <c r="J43" s="147"/>
      <c r="K43" s="148"/>
      <c r="L43" s="7"/>
      <c r="CA43" s="26"/>
      <c r="CB43" s="26">
        <f t="shared" si="0"/>
        <v>38</v>
      </c>
    </row>
    <row r="44" spans="1:80" x14ac:dyDescent="0.25">
      <c r="A44" s="137" t="str">
        <f>Leyendas!$C$2</f>
        <v>Suriname</v>
      </c>
      <c r="B44" s="138">
        <v>2020</v>
      </c>
      <c r="C44" s="143">
        <v>39</v>
      </c>
      <c r="D44" s="144"/>
      <c r="E44" s="144"/>
      <c r="F44" s="145"/>
      <c r="G44" s="145"/>
      <c r="H44" s="145"/>
      <c r="I44" s="146"/>
      <c r="J44" s="147"/>
      <c r="K44" s="148"/>
      <c r="L44" s="7"/>
      <c r="CA44" s="26"/>
      <c r="CB44" s="26">
        <f t="shared" si="0"/>
        <v>39</v>
      </c>
    </row>
    <row r="45" spans="1:80" x14ac:dyDescent="0.25">
      <c r="A45" s="137" t="str">
        <f>Leyendas!$C$2</f>
        <v>Suriname</v>
      </c>
      <c r="B45" s="138">
        <v>2020</v>
      </c>
      <c r="C45" s="143">
        <v>40</v>
      </c>
      <c r="D45" s="144"/>
      <c r="E45" s="144"/>
      <c r="F45" s="145"/>
      <c r="G45" s="145"/>
      <c r="H45" s="145"/>
      <c r="I45" s="146"/>
      <c r="J45" s="147"/>
      <c r="K45" s="148"/>
      <c r="L45" s="7"/>
      <c r="CA45" s="26"/>
      <c r="CB45" s="26">
        <f t="shared" si="0"/>
        <v>40</v>
      </c>
    </row>
    <row r="46" spans="1:80" x14ac:dyDescent="0.25">
      <c r="A46" s="137" t="str">
        <f>Leyendas!$C$2</f>
        <v>Suriname</v>
      </c>
      <c r="B46" s="138">
        <v>2020</v>
      </c>
      <c r="C46" s="143">
        <v>41</v>
      </c>
      <c r="D46" s="144"/>
      <c r="E46" s="144"/>
      <c r="F46" s="145"/>
      <c r="G46" s="145"/>
      <c r="H46" s="145"/>
      <c r="I46" s="146"/>
      <c r="J46" s="147"/>
      <c r="K46" s="148"/>
      <c r="L46" s="7"/>
      <c r="CA46" s="26"/>
      <c r="CB46" s="26">
        <f t="shared" si="0"/>
        <v>41</v>
      </c>
    </row>
    <row r="47" spans="1:80" x14ac:dyDescent="0.25">
      <c r="A47" s="137" t="str">
        <f>Leyendas!$C$2</f>
        <v>Suriname</v>
      </c>
      <c r="B47" s="138">
        <v>2020</v>
      </c>
      <c r="C47" s="143">
        <v>42</v>
      </c>
      <c r="D47" s="144"/>
      <c r="E47" s="144"/>
      <c r="F47" s="145"/>
      <c r="G47" s="145"/>
      <c r="H47" s="145"/>
      <c r="I47" s="146"/>
      <c r="J47" s="147"/>
      <c r="K47" s="148"/>
      <c r="L47" s="7"/>
      <c r="CA47" s="26"/>
      <c r="CB47" s="26">
        <f t="shared" si="0"/>
        <v>42</v>
      </c>
    </row>
    <row r="48" spans="1:80" x14ac:dyDescent="0.25">
      <c r="A48" s="137" t="str">
        <f>Leyendas!$C$2</f>
        <v>Suriname</v>
      </c>
      <c r="B48" s="138">
        <v>2020</v>
      </c>
      <c r="C48" s="143">
        <v>43</v>
      </c>
      <c r="D48" s="144"/>
      <c r="E48" s="144"/>
      <c r="F48" s="145"/>
      <c r="G48" s="145"/>
      <c r="H48" s="145"/>
      <c r="I48" s="146"/>
      <c r="J48" s="147"/>
      <c r="K48" s="148"/>
      <c r="L48" s="7"/>
      <c r="CA48" s="26"/>
      <c r="CB48" s="26">
        <f t="shared" si="0"/>
        <v>43</v>
      </c>
    </row>
    <row r="49" spans="1:80" x14ac:dyDescent="0.25">
      <c r="A49" s="137" t="str">
        <f>Leyendas!$C$2</f>
        <v>Suriname</v>
      </c>
      <c r="B49" s="138">
        <v>2020</v>
      </c>
      <c r="C49" s="143">
        <v>44</v>
      </c>
      <c r="D49" s="144"/>
      <c r="E49" s="144"/>
      <c r="F49" s="145"/>
      <c r="G49" s="145"/>
      <c r="H49" s="145"/>
      <c r="I49" s="146"/>
      <c r="J49" s="147"/>
      <c r="K49" s="148"/>
      <c r="L49" s="7"/>
      <c r="CA49" s="26"/>
      <c r="CB49" s="26">
        <f t="shared" si="0"/>
        <v>44</v>
      </c>
    </row>
    <row r="50" spans="1:80" x14ac:dyDescent="0.25">
      <c r="A50" s="137" t="str">
        <f>Leyendas!$C$2</f>
        <v>Suriname</v>
      </c>
      <c r="B50" s="138">
        <v>2020</v>
      </c>
      <c r="C50" s="143">
        <v>45</v>
      </c>
      <c r="D50" s="144"/>
      <c r="E50" s="144"/>
      <c r="F50" s="145"/>
      <c r="G50" s="145"/>
      <c r="H50" s="145"/>
      <c r="I50" s="146"/>
      <c r="J50" s="147"/>
      <c r="K50" s="148"/>
      <c r="L50" s="7"/>
      <c r="CA50" s="26"/>
      <c r="CB50" s="26">
        <f t="shared" si="0"/>
        <v>45</v>
      </c>
    </row>
    <row r="51" spans="1:80" x14ac:dyDescent="0.25">
      <c r="A51" s="137" t="str">
        <f>Leyendas!$C$2</f>
        <v>Suriname</v>
      </c>
      <c r="B51" s="138">
        <v>2020</v>
      </c>
      <c r="C51" s="143">
        <v>46</v>
      </c>
      <c r="D51" s="144"/>
      <c r="E51" s="144"/>
      <c r="F51" s="145"/>
      <c r="G51" s="145"/>
      <c r="H51" s="145"/>
      <c r="I51" s="146"/>
      <c r="J51" s="147"/>
      <c r="K51" s="148"/>
      <c r="L51" s="7"/>
      <c r="CA51" s="26"/>
      <c r="CB51" s="26">
        <f t="shared" si="0"/>
        <v>46</v>
      </c>
    </row>
    <row r="52" spans="1:80" x14ac:dyDescent="0.25">
      <c r="A52" s="137" t="str">
        <f>Leyendas!$C$2</f>
        <v>Suriname</v>
      </c>
      <c r="B52" s="138">
        <v>2020</v>
      </c>
      <c r="C52" s="143">
        <v>47</v>
      </c>
      <c r="D52" s="144"/>
      <c r="E52" s="144"/>
      <c r="F52" s="145"/>
      <c r="G52" s="145"/>
      <c r="H52" s="145"/>
      <c r="I52" s="146"/>
      <c r="J52" s="147"/>
      <c r="K52" s="148"/>
      <c r="L52" s="7"/>
      <c r="CA52" s="26"/>
      <c r="CB52" s="26">
        <f t="shared" si="0"/>
        <v>47</v>
      </c>
    </row>
    <row r="53" spans="1:80" ht="16.5" customHeight="1" x14ac:dyDescent="0.25">
      <c r="A53" s="137" t="str">
        <f>Leyendas!$C$2</f>
        <v>Suriname</v>
      </c>
      <c r="B53" s="138">
        <v>2020</v>
      </c>
      <c r="C53" s="143">
        <v>48</v>
      </c>
      <c r="D53" s="144"/>
      <c r="E53" s="144"/>
      <c r="F53" s="145"/>
      <c r="G53" s="145"/>
      <c r="H53" s="145"/>
      <c r="I53" s="146"/>
      <c r="J53" s="147"/>
      <c r="K53" s="148"/>
      <c r="L53" s="7"/>
      <c r="CA53" s="26"/>
      <c r="CB53" s="26">
        <f t="shared" si="0"/>
        <v>48</v>
      </c>
    </row>
    <row r="54" spans="1:80" x14ac:dyDescent="0.25">
      <c r="A54" s="137" t="str">
        <f>Leyendas!$C$2</f>
        <v>Suriname</v>
      </c>
      <c r="B54" s="138">
        <v>2020</v>
      </c>
      <c r="C54" s="143">
        <v>49</v>
      </c>
      <c r="D54" s="144"/>
      <c r="E54" s="144"/>
      <c r="F54" s="145"/>
      <c r="G54" s="145"/>
      <c r="H54" s="145"/>
      <c r="I54" s="146"/>
      <c r="J54" s="147"/>
      <c r="K54" s="148"/>
      <c r="L54" s="7"/>
      <c r="CA54" s="26"/>
      <c r="CB54" s="26">
        <f t="shared" si="0"/>
        <v>49</v>
      </c>
    </row>
    <row r="55" spans="1:80" x14ac:dyDescent="0.25">
      <c r="A55" s="137" t="str">
        <f>Leyendas!$C$2</f>
        <v>Suriname</v>
      </c>
      <c r="B55" s="138">
        <v>2020</v>
      </c>
      <c r="C55" s="143">
        <v>50</v>
      </c>
      <c r="D55" s="144"/>
      <c r="E55" s="144"/>
      <c r="F55" s="145"/>
      <c r="G55" s="145"/>
      <c r="H55" s="145"/>
      <c r="I55" s="146"/>
      <c r="J55" s="147"/>
      <c r="K55" s="148"/>
      <c r="L55" s="7"/>
      <c r="CA55" s="26"/>
      <c r="CB55" s="26">
        <f t="shared" si="0"/>
        <v>50</v>
      </c>
    </row>
    <row r="56" spans="1:80" x14ac:dyDescent="0.25">
      <c r="A56" s="137" t="str">
        <f>Leyendas!$C$2</f>
        <v>Suriname</v>
      </c>
      <c r="B56" s="138">
        <v>2020</v>
      </c>
      <c r="C56" s="143">
        <v>51</v>
      </c>
      <c r="D56" s="144"/>
      <c r="E56" s="144"/>
      <c r="F56" s="145"/>
      <c r="G56" s="145"/>
      <c r="H56" s="145"/>
      <c r="I56" s="146"/>
      <c r="J56" s="147"/>
      <c r="K56" s="148"/>
      <c r="L56" s="7"/>
      <c r="CA56" s="26"/>
      <c r="CB56" s="26">
        <f t="shared" si="0"/>
        <v>51</v>
      </c>
    </row>
    <row r="57" spans="1:80" ht="18" customHeight="1" x14ac:dyDescent="0.25">
      <c r="A57" s="137" t="str">
        <f>Leyendas!$C$2</f>
        <v>Suriname</v>
      </c>
      <c r="B57" s="138">
        <v>2020</v>
      </c>
      <c r="C57" s="143">
        <v>52</v>
      </c>
      <c r="D57" s="144"/>
      <c r="E57" s="144"/>
      <c r="F57" s="145"/>
      <c r="G57" s="145"/>
      <c r="H57" s="145"/>
      <c r="I57" s="146"/>
      <c r="J57" s="147"/>
      <c r="K57" s="148"/>
      <c r="L57" s="7"/>
      <c r="CA57" s="26"/>
      <c r="CB57" s="26">
        <f t="shared" si="0"/>
        <v>52</v>
      </c>
    </row>
    <row r="58" spans="1:80" ht="18" customHeight="1" x14ac:dyDescent="0.25">
      <c r="A58" s="137" t="str">
        <f>Leyendas!$C$2</f>
        <v>Suriname</v>
      </c>
      <c r="B58" s="138">
        <v>2020</v>
      </c>
      <c r="C58" s="158">
        <v>53</v>
      </c>
      <c r="D58" s="144"/>
      <c r="E58" s="144"/>
      <c r="F58" s="145"/>
      <c r="G58" s="145"/>
      <c r="H58" s="145"/>
      <c r="I58" s="165"/>
      <c r="J58" s="147"/>
      <c r="K58" s="148"/>
      <c r="L58" s="7"/>
      <c r="CA58" s="26"/>
      <c r="CB58" s="26">
        <f t="shared" si="0"/>
        <v>53</v>
      </c>
    </row>
    <row r="59" spans="1:80" s="8" customFormat="1" ht="18" customHeight="1" x14ac:dyDescent="0.25">
      <c r="A59" s="160"/>
      <c r="B59" s="161"/>
      <c r="C59" s="162" t="s">
        <v>1</v>
      </c>
      <c r="D59" s="163">
        <f>SUM(D$6:D58)</f>
        <v>19</v>
      </c>
      <c r="E59" s="163">
        <f>SUM(E$6:E58)</f>
        <v>71</v>
      </c>
      <c r="F59" s="163">
        <f>SUM(F$6:F58)</f>
        <v>9</v>
      </c>
      <c r="G59" s="163">
        <f>SUM(G$6:G58)</f>
        <v>6</v>
      </c>
      <c r="H59" s="163">
        <f>SUM(H$6:H58)</f>
        <v>16</v>
      </c>
      <c r="I59" s="163">
        <f>SUM(I$6:I58)</f>
        <v>48</v>
      </c>
      <c r="J59" s="163">
        <f>SUM(J$6:J58)</f>
        <v>25</v>
      </c>
      <c r="K59" s="163">
        <f>SUM(K$6:K58)</f>
        <v>97</v>
      </c>
      <c r="O59" s="18"/>
      <c r="P59" s="18"/>
      <c r="Q59" s="18"/>
      <c r="R59" s="18"/>
      <c r="S59" s="18"/>
      <c r="T59" s="18"/>
      <c r="U59" s="18"/>
      <c r="V59" s="18"/>
      <c r="W59" s="18"/>
      <c r="CA59" s="20"/>
      <c r="CB59" s="20"/>
    </row>
    <row r="60" spans="1:80" ht="18" customHeight="1" x14ac:dyDescent="0.25"/>
    <row r="61" spans="1:80" ht="18" customHeight="1" x14ac:dyDescent="0.25"/>
    <row r="62" spans="1:80" s="9" customFormat="1" ht="18" customHeight="1" x14ac:dyDescent="0.25">
      <c r="A62" s="55"/>
      <c r="B62" s="62"/>
      <c r="C62" s="55"/>
      <c r="D62" s="58"/>
      <c r="E62" s="58"/>
      <c r="F62" s="58"/>
      <c r="G62" s="58"/>
      <c r="H62" s="58"/>
      <c r="I62" s="58"/>
      <c r="J62" s="58"/>
      <c r="K62" s="59"/>
      <c r="CA62" s="21"/>
      <c r="CB62" s="21"/>
    </row>
    <row r="63" spans="1:80" s="9" customFormat="1" ht="18" customHeight="1" x14ac:dyDescent="0.25">
      <c r="A63" s="55"/>
      <c r="B63" s="62"/>
      <c r="C63" s="55"/>
      <c r="D63" s="58"/>
      <c r="E63" s="58"/>
      <c r="F63" s="58"/>
      <c r="G63" s="58"/>
      <c r="H63" s="58"/>
      <c r="I63" s="58"/>
      <c r="J63" s="58"/>
      <c r="K63" s="59"/>
      <c r="CA63" s="21"/>
      <c r="CB63" s="21"/>
    </row>
    <row r="64" spans="1:80" s="9" customFormat="1" ht="18" customHeight="1" x14ac:dyDescent="0.25">
      <c r="A64" s="55"/>
      <c r="B64" s="62"/>
      <c r="C64" s="55"/>
      <c r="D64" s="58"/>
      <c r="E64" s="58"/>
      <c r="F64" s="58"/>
      <c r="G64" s="58"/>
      <c r="H64" s="58"/>
      <c r="I64" s="58"/>
      <c r="J64" s="58"/>
      <c r="K64" s="59"/>
      <c r="CA64" s="21"/>
      <c r="CB64" s="21"/>
    </row>
    <row r="65" spans="1:80" s="9" customFormat="1" ht="18" customHeight="1" x14ac:dyDescent="0.25">
      <c r="A65" s="55"/>
      <c r="B65" s="62"/>
      <c r="C65" s="55"/>
      <c r="D65" s="58"/>
      <c r="E65" s="58"/>
      <c r="F65" s="58"/>
      <c r="G65" s="58"/>
      <c r="H65" s="58"/>
      <c r="I65" s="58"/>
      <c r="J65" s="58"/>
      <c r="K65" s="59"/>
      <c r="CA65" s="21"/>
      <c r="CB65" s="21"/>
    </row>
    <row r="66" spans="1:80" ht="18" customHeight="1" x14ac:dyDescent="0.25"/>
    <row r="67" spans="1:80" ht="18" customHeight="1" x14ac:dyDescent="0.25"/>
    <row r="68" spans="1:80" ht="18" customHeight="1" x14ac:dyDescent="0.25"/>
    <row r="69" spans="1:80" ht="18" customHeight="1" x14ac:dyDescent="0.25"/>
    <row r="70" spans="1:80" ht="18" customHeight="1" x14ac:dyDescent="0.25"/>
    <row r="71" spans="1:80" ht="18" customHeight="1" x14ac:dyDescent="0.25"/>
    <row r="72" spans="1:80" ht="18" customHeight="1" x14ac:dyDescent="0.25"/>
    <row r="73" spans="1:80" ht="18" customHeight="1" x14ac:dyDescent="0.25"/>
    <row r="74" spans="1:80" ht="18" customHeight="1" x14ac:dyDescent="0.25"/>
    <row r="75" spans="1:80" ht="18" customHeight="1" x14ac:dyDescent="0.25"/>
    <row r="76" spans="1:80" ht="18" customHeight="1" x14ac:dyDescent="0.25"/>
    <row r="77" spans="1:80" ht="18" customHeight="1" x14ac:dyDescent="0.25"/>
    <row r="78" spans="1:80" ht="18" customHeight="1" x14ac:dyDescent="0.25"/>
    <row r="79" spans="1:80" ht="18" customHeight="1" x14ac:dyDescent="0.25"/>
    <row r="80" spans="1:80" ht="18" customHeight="1" x14ac:dyDescent="0.25"/>
  </sheetData>
  <mergeCells count="2">
    <mergeCell ref="A2:K2"/>
    <mergeCell ref="A3:K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N64"/>
  <sheetViews>
    <sheetView showGridLines="0" zoomScale="70" zoomScaleNormal="70" zoomScalePageLayoutView="66" workbookViewId="0">
      <pane ySplit="6" topLeftCell="A7" activePane="bottomLeft" state="frozen"/>
      <selection pane="bottomLeft" activeCell="A7" sqref="A7"/>
    </sheetView>
  </sheetViews>
  <sheetFormatPr defaultColWidth="11.42578125" defaultRowHeight="15" x14ac:dyDescent="0.25"/>
  <cols>
    <col min="1" max="1" width="28.5703125" customWidth="1"/>
    <col min="2" max="2" width="10" customWidth="1"/>
    <col min="3" max="3" width="8.140625" style="51" customWidth="1"/>
    <col min="4" max="4" width="12" style="18" customWidth="1"/>
    <col min="5" max="5" width="12" style="4" customWidth="1"/>
    <col min="6" max="7" width="12" style="18" customWidth="1"/>
    <col min="8" max="8" width="12" style="4" customWidth="1"/>
    <col min="9" max="10" width="12" style="18" customWidth="1"/>
    <col min="11" max="11" width="12" style="4" customWidth="1"/>
    <col min="12" max="13" width="12" style="18" customWidth="1"/>
    <col min="14" max="14" width="12" style="4" customWidth="1"/>
    <col min="15" max="15" width="12" style="18" customWidth="1"/>
    <col min="16" max="17" width="12" style="4" customWidth="1"/>
    <col min="18" max="18" width="12" style="18" customWidth="1"/>
    <col min="19" max="20" width="12" style="4" customWidth="1"/>
    <col min="21" max="21" width="12" style="18" customWidth="1"/>
    <col min="22" max="23" width="12" style="4" customWidth="1"/>
    <col min="24" max="24" width="12" style="18" customWidth="1"/>
    <col min="25" max="26" width="12" style="4" customWidth="1"/>
    <col min="27" max="27" width="12" style="18" customWidth="1"/>
    <col min="28" max="29" width="12" style="4" customWidth="1"/>
    <col min="30" max="30" width="12" style="18" customWidth="1"/>
    <col min="31" max="32" width="12" style="4" customWidth="1"/>
    <col min="33" max="33" width="12" style="18" customWidth="1"/>
    <col min="34" max="34" width="26.5703125" style="4" customWidth="1"/>
    <col min="35" max="37" width="14.7109375" style="4" customWidth="1"/>
    <col min="38" max="38" width="15.5703125" style="4" customWidth="1"/>
    <col min="39" max="39" width="16.5703125" style="4" customWidth="1"/>
    <col min="40" max="16384" width="11.42578125" style="4"/>
  </cols>
  <sheetData>
    <row r="1" spans="1:39" ht="6.75" customHeight="1" x14ac:dyDescent="0.35">
      <c r="A1" s="14"/>
      <c r="B1" s="2"/>
      <c r="C1" s="72"/>
      <c r="D1" s="15"/>
    </row>
    <row r="2" spans="1:39" ht="28.5" customHeight="1" x14ac:dyDescent="0.25">
      <c r="A2" s="195" t="str">
        <f>"Report of cases and deaths SARS-Cov-2 by " &amp; UPPER(Leyendas!F2)</f>
        <v>Report of cases and deaths SARS-Cov-2 by DISTRICT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00"/>
    </row>
    <row r="3" spans="1:39" ht="37.5" customHeight="1" x14ac:dyDescent="0.25">
      <c r="A3" s="196" t="str">
        <f>Leyendas!$T$3 &amp; Leyendas!$T$5 &amp; Leyendas!$T1</f>
        <v>Suriname - Health center sample, 2020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01"/>
    </row>
    <row r="4" spans="1:39" s="17" customFormat="1" ht="10.5" customHeight="1" thickBot="1" x14ac:dyDescent="0.3">
      <c r="A4" s="203"/>
      <c r="B4" s="203"/>
      <c r="C4" s="203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102"/>
    </row>
    <row r="5" spans="1:39" ht="39.75" customHeight="1" thickBot="1" x14ac:dyDescent="0.3">
      <c r="A5" s="197" t="str">
        <f>IF(Leyendas!$E$2&lt;&gt;"",Leyendas!$E$1,IF(Leyendas!$D$2&lt;&gt;"",Leyendas!$D$1,Leyendas!$C$1))</f>
        <v>Health center</v>
      </c>
      <c r="B5" s="199" t="str">
        <f>Leyendas!$C$8</f>
        <v>Year</v>
      </c>
      <c r="C5" s="201" t="str">
        <f>Leyendas!$C$9</f>
        <v>EW</v>
      </c>
      <c r="D5" s="205" t="s">
        <v>91</v>
      </c>
      <c r="E5" s="194"/>
      <c r="F5" s="194"/>
      <c r="G5" s="194" t="s">
        <v>92</v>
      </c>
      <c r="H5" s="194"/>
      <c r="I5" s="194"/>
      <c r="J5" s="194" t="s">
        <v>93</v>
      </c>
      <c r="K5" s="194"/>
      <c r="L5" s="194"/>
      <c r="M5" s="194" t="s">
        <v>94</v>
      </c>
      <c r="N5" s="194"/>
      <c r="O5" s="194"/>
      <c r="P5" s="194" t="s">
        <v>95</v>
      </c>
      <c r="Q5" s="194"/>
      <c r="R5" s="194"/>
      <c r="S5" s="194" t="s">
        <v>96</v>
      </c>
      <c r="T5" s="194"/>
      <c r="U5" s="194"/>
      <c r="V5" s="194" t="s">
        <v>97</v>
      </c>
      <c r="W5" s="194"/>
      <c r="X5" s="194"/>
      <c r="Y5" s="194" t="s">
        <v>98</v>
      </c>
      <c r="Z5" s="194"/>
      <c r="AA5" s="194"/>
      <c r="AB5" s="194" t="s">
        <v>99</v>
      </c>
      <c r="AC5" s="194"/>
      <c r="AD5" s="194"/>
      <c r="AE5" s="194" t="s">
        <v>100</v>
      </c>
      <c r="AF5" s="194"/>
      <c r="AG5" s="194"/>
    </row>
    <row r="6" spans="1:39" ht="33.75" customHeight="1" thickBot="1" x14ac:dyDescent="0.3">
      <c r="A6" s="198"/>
      <c r="B6" s="200"/>
      <c r="C6" s="202"/>
      <c r="D6" s="129" t="s">
        <v>66</v>
      </c>
      <c r="E6" s="130" t="s">
        <v>67</v>
      </c>
      <c r="F6" s="131" t="s">
        <v>68</v>
      </c>
      <c r="G6" s="132" t="s">
        <v>66</v>
      </c>
      <c r="H6" s="130" t="s">
        <v>67</v>
      </c>
      <c r="I6" s="131" t="s">
        <v>68</v>
      </c>
      <c r="J6" s="132" t="s">
        <v>66</v>
      </c>
      <c r="K6" s="130" t="s">
        <v>67</v>
      </c>
      <c r="L6" s="131" t="s">
        <v>68</v>
      </c>
      <c r="M6" s="132" t="s">
        <v>66</v>
      </c>
      <c r="N6" s="130" t="s">
        <v>67</v>
      </c>
      <c r="O6" s="131" t="s">
        <v>68</v>
      </c>
      <c r="P6" s="132" t="s">
        <v>66</v>
      </c>
      <c r="Q6" s="130" t="s">
        <v>67</v>
      </c>
      <c r="R6" s="131" t="s">
        <v>68</v>
      </c>
      <c r="S6" s="132" t="s">
        <v>66</v>
      </c>
      <c r="T6" s="130" t="s">
        <v>67</v>
      </c>
      <c r="U6" s="131" t="s">
        <v>68</v>
      </c>
      <c r="V6" s="132" t="s">
        <v>66</v>
      </c>
      <c r="W6" s="130" t="s">
        <v>67</v>
      </c>
      <c r="X6" s="131" t="s">
        <v>68</v>
      </c>
      <c r="Y6" s="132" t="s">
        <v>66</v>
      </c>
      <c r="Z6" s="130" t="s">
        <v>67</v>
      </c>
      <c r="AA6" s="131" t="s">
        <v>68</v>
      </c>
      <c r="AB6" s="132" t="s">
        <v>66</v>
      </c>
      <c r="AC6" s="130" t="s">
        <v>67</v>
      </c>
      <c r="AD6" s="131" t="s">
        <v>68</v>
      </c>
      <c r="AE6" s="132" t="s">
        <v>66</v>
      </c>
      <c r="AF6" s="130" t="s">
        <v>67</v>
      </c>
      <c r="AG6" s="131" t="s">
        <v>68</v>
      </c>
      <c r="AH6" s="166" t="str">
        <f>"Summary by " &amp;Leyendas!F2</f>
        <v>Summary by district</v>
      </c>
      <c r="AI6" s="126" t="s">
        <v>66</v>
      </c>
      <c r="AJ6" s="127" t="s">
        <v>67</v>
      </c>
      <c r="AK6" s="128" t="s">
        <v>68</v>
      </c>
      <c r="AL6" s="116" t="s">
        <v>69</v>
      </c>
      <c r="AM6" s="115" t="s">
        <v>70</v>
      </c>
    </row>
    <row r="7" spans="1:39" x14ac:dyDescent="0.25">
      <c r="A7" s="83" t="str">
        <f>Leyendas!$C$2</f>
        <v>Suriname</v>
      </c>
      <c r="B7" s="74">
        <v>2020</v>
      </c>
      <c r="C7" s="75">
        <v>1</v>
      </c>
      <c r="D7" s="71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104" t="str">
        <f t="shared" ref="AH7:AH16" ca="1" si="0">OFFSET($D$5, 0, (ROW(AH7) - ROW($AH$7)) * 3)</f>
        <v>Brokopondo</v>
      </c>
      <c r="AI7" s="108">
        <f t="shared" ref="AI7:AI16" ca="1" si="1">OFFSET($D$5, 55, (ROW(AI7) - ROW($AH$7)) * 3)</f>
        <v>15</v>
      </c>
      <c r="AJ7" s="108">
        <f t="shared" ref="AJ7:AJ16" ca="1" si="2">OFFSET($D$5, 55, (ROW(AJ7) - ROW($AH$7)) * 3 + 1)</f>
        <v>12</v>
      </c>
      <c r="AK7" s="108">
        <f t="shared" ref="AK7:AK16" ca="1" si="3">OFFSET($D$5, 55, (ROW(AK7) - ROW($AH$7)) * 3 + 2)</f>
        <v>5</v>
      </c>
      <c r="AL7" s="108">
        <f ca="1">AI7 + AJ7</f>
        <v>27</v>
      </c>
      <c r="AM7" s="109">
        <f ca="1">IF(AL7 = 0, "", AI7 / AL7)</f>
        <v>0.55555555555555558</v>
      </c>
    </row>
    <row r="8" spans="1:39" x14ac:dyDescent="0.25">
      <c r="A8" s="83" t="str">
        <f>Leyendas!$C$2</f>
        <v>Suriname</v>
      </c>
      <c r="B8" s="3">
        <v>2020</v>
      </c>
      <c r="C8" s="73">
        <v>2</v>
      </c>
      <c r="D8" s="71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105" t="str">
        <f t="shared" ca="1" si="0"/>
        <v>Commewijne</v>
      </c>
      <c r="AI8" s="169">
        <f t="shared" ca="1" si="1"/>
        <v>35</v>
      </c>
      <c r="AJ8" s="169">
        <f t="shared" ca="1" si="2"/>
        <v>81</v>
      </c>
      <c r="AK8" s="169">
        <f t="shared" ca="1" si="3"/>
        <v>9</v>
      </c>
      <c r="AL8" s="169">
        <f t="shared" ref="AL8:AL16" ca="1" si="4">AI8 + AJ8</f>
        <v>116</v>
      </c>
      <c r="AM8" s="110">
        <f t="shared" ref="AM8:AM16" ca="1" si="5">IF(AL8 = 0, "", AI8 / AL8)</f>
        <v>0.30172413793103448</v>
      </c>
    </row>
    <row r="9" spans="1:39" x14ac:dyDescent="0.25">
      <c r="A9" s="83" t="str">
        <f>Leyendas!$C$2</f>
        <v>Suriname</v>
      </c>
      <c r="B9" s="3">
        <v>2020</v>
      </c>
      <c r="C9" s="73">
        <v>3</v>
      </c>
      <c r="D9" s="71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105" t="str">
        <f t="shared" ca="1" si="0"/>
        <v>Coronie</v>
      </c>
      <c r="AI9" s="169">
        <f t="shared" ca="1" si="1"/>
        <v>20</v>
      </c>
      <c r="AJ9" s="169">
        <f t="shared" ca="1" si="2"/>
        <v>31</v>
      </c>
      <c r="AK9" s="169">
        <f t="shared" ca="1" si="3"/>
        <v>5</v>
      </c>
      <c r="AL9" s="169">
        <f t="shared" ca="1" si="4"/>
        <v>51</v>
      </c>
      <c r="AM9" s="110">
        <f t="shared" ca="1" si="5"/>
        <v>0.39215686274509803</v>
      </c>
    </row>
    <row r="10" spans="1:39" x14ac:dyDescent="0.25">
      <c r="A10" s="83" t="str">
        <f>Leyendas!$C$2</f>
        <v>Suriname</v>
      </c>
      <c r="B10" s="3">
        <v>2020</v>
      </c>
      <c r="C10" s="73">
        <v>4</v>
      </c>
      <c r="D10" s="71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105" t="str">
        <f t="shared" ca="1" si="0"/>
        <v>Marowijne</v>
      </c>
      <c r="AI10" s="169">
        <f t="shared" ca="1" si="1"/>
        <v>79</v>
      </c>
      <c r="AJ10" s="169">
        <f t="shared" ca="1" si="2"/>
        <v>25</v>
      </c>
      <c r="AK10" s="169">
        <f t="shared" ca="1" si="3"/>
        <v>4</v>
      </c>
      <c r="AL10" s="169">
        <f t="shared" ca="1" si="4"/>
        <v>104</v>
      </c>
      <c r="AM10" s="110">
        <f t="shared" ca="1" si="5"/>
        <v>0.75961538461538458</v>
      </c>
    </row>
    <row r="11" spans="1:39" x14ac:dyDescent="0.25">
      <c r="A11" s="83" t="str">
        <f>Leyendas!$C$2</f>
        <v>Suriname</v>
      </c>
      <c r="B11" s="3">
        <v>2020</v>
      </c>
      <c r="C11" s="73">
        <v>5</v>
      </c>
      <c r="D11" s="71"/>
      <c r="E11" s="79"/>
      <c r="F11" s="79"/>
      <c r="G11" s="79"/>
      <c r="H11" s="79"/>
      <c r="I11" s="79"/>
      <c r="J11" s="79"/>
      <c r="K11" s="79">
        <v>1</v>
      </c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105" t="str">
        <f t="shared" ca="1" si="0"/>
        <v>Nickerie</v>
      </c>
      <c r="AI11" s="169">
        <f t="shared" ca="1" si="1"/>
        <v>0</v>
      </c>
      <c r="AJ11" s="169">
        <f t="shared" ca="1" si="2"/>
        <v>0</v>
      </c>
      <c r="AK11" s="169">
        <f t="shared" ca="1" si="3"/>
        <v>0</v>
      </c>
      <c r="AL11" s="169">
        <f t="shared" ca="1" si="4"/>
        <v>0</v>
      </c>
      <c r="AM11" s="110" t="str">
        <f t="shared" ca="1" si="5"/>
        <v/>
      </c>
    </row>
    <row r="12" spans="1:39" x14ac:dyDescent="0.25">
      <c r="A12" s="83" t="str">
        <f>Leyendas!$C$2</f>
        <v>Suriname</v>
      </c>
      <c r="B12" s="3">
        <v>2020</v>
      </c>
      <c r="C12" s="73">
        <v>6</v>
      </c>
      <c r="D12" s="71">
        <v>10</v>
      </c>
      <c r="E12" s="79">
        <v>2</v>
      </c>
      <c r="F12" s="79">
        <v>2</v>
      </c>
      <c r="G12" s="79">
        <v>25</v>
      </c>
      <c r="H12" s="79">
        <v>56</v>
      </c>
      <c r="I12" s="79">
        <v>3</v>
      </c>
      <c r="J12" s="79">
        <v>8</v>
      </c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105" t="str">
        <f t="shared" ca="1" si="0"/>
        <v>Para</v>
      </c>
      <c r="AI12" s="169">
        <f t="shared" ca="1" si="1"/>
        <v>0</v>
      </c>
      <c r="AJ12" s="169">
        <f t="shared" ca="1" si="2"/>
        <v>0</v>
      </c>
      <c r="AK12" s="169">
        <f t="shared" ca="1" si="3"/>
        <v>0</v>
      </c>
      <c r="AL12" s="169">
        <f t="shared" ca="1" si="4"/>
        <v>0</v>
      </c>
      <c r="AM12" s="110" t="str">
        <f t="shared" ca="1" si="5"/>
        <v/>
      </c>
    </row>
    <row r="13" spans="1:39" x14ac:dyDescent="0.25">
      <c r="A13" s="83" t="str">
        <f>Leyendas!$C$2</f>
        <v>Suriname</v>
      </c>
      <c r="B13" s="3">
        <v>2020</v>
      </c>
      <c r="C13" s="73">
        <v>7</v>
      </c>
      <c r="D13" s="71">
        <v>5</v>
      </c>
      <c r="E13" s="79">
        <v>10</v>
      </c>
      <c r="F13" s="79">
        <v>3</v>
      </c>
      <c r="G13" s="79">
        <v>10</v>
      </c>
      <c r="H13" s="79">
        <v>25</v>
      </c>
      <c r="I13" s="79">
        <v>6</v>
      </c>
      <c r="J13" s="79">
        <v>7</v>
      </c>
      <c r="K13" s="79"/>
      <c r="L13" s="79"/>
      <c r="M13" s="79">
        <v>9</v>
      </c>
      <c r="N13" s="79">
        <v>25</v>
      </c>
      <c r="O13" s="79">
        <v>4</v>
      </c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105" t="str">
        <f t="shared" ca="1" si="0"/>
        <v>Paramaribo</v>
      </c>
      <c r="AI13" s="169">
        <f t="shared" ca="1" si="1"/>
        <v>0</v>
      </c>
      <c r="AJ13" s="169">
        <f t="shared" ca="1" si="2"/>
        <v>0</v>
      </c>
      <c r="AK13" s="169">
        <f t="shared" ca="1" si="3"/>
        <v>0</v>
      </c>
      <c r="AL13" s="169">
        <f t="shared" ca="1" si="4"/>
        <v>0</v>
      </c>
      <c r="AM13" s="110" t="str">
        <f t="shared" ca="1" si="5"/>
        <v/>
      </c>
    </row>
    <row r="14" spans="1:39" x14ac:dyDescent="0.25">
      <c r="A14" s="83" t="str">
        <f>Leyendas!$C$2</f>
        <v>Suriname</v>
      </c>
      <c r="B14" s="3">
        <v>2020</v>
      </c>
      <c r="C14" s="73">
        <v>8</v>
      </c>
      <c r="D14" s="71"/>
      <c r="E14" s="79"/>
      <c r="F14" s="79"/>
      <c r="G14" s="79"/>
      <c r="H14" s="79"/>
      <c r="I14" s="79"/>
      <c r="J14" s="79"/>
      <c r="K14" s="79"/>
      <c r="L14" s="79"/>
      <c r="M14" s="79">
        <v>50</v>
      </c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105" t="str">
        <f t="shared" ca="1" si="0"/>
        <v>Saramacca</v>
      </c>
      <c r="AI14" s="169">
        <f t="shared" ca="1" si="1"/>
        <v>0</v>
      </c>
      <c r="AJ14" s="169">
        <f t="shared" ca="1" si="2"/>
        <v>0</v>
      </c>
      <c r="AK14" s="169">
        <f t="shared" ca="1" si="3"/>
        <v>0</v>
      </c>
      <c r="AL14" s="169">
        <f t="shared" ca="1" si="4"/>
        <v>0</v>
      </c>
      <c r="AM14" s="110" t="str">
        <f t="shared" ca="1" si="5"/>
        <v/>
      </c>
    </row>
    <row r="15" spans="1:39" x14ac:dyDescent="0.25">
      <c r="A15" s="83" t="str">
        <f>Leyendas!$C$2</f>
        <v>Suriname</v>
      </c>
      <c r="B15" s="3">
        <v>2020</v>
      </c>
      <c r="C15" s="73">
        <v>9</v>
      </c>
      <c r="D15" s="71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105" t="str">
        <f t="shared" ca="1" si="0"/>
        <v>Sipaliwini</v>
      </c>
      <c r="AI15" s="169">
        <f t="shared" ca="1" si="1"/>
        <v>0</v>
      </c>
      <c r="AJ15" s="169">
        <f t="shared" ca="1" si="2"/>
        <v>0</v>
      </c>
      <c r="AK15" s="169">
        <f t="shared" ca="1" si="3"/>
        <v>0</v>
      </c>
      <c r="AL15" s="169">
        <f t="shared" ca="1" si="4"/>
        <v>0</v>
      </c>
      <c r="AM15" s="110" t="str">
        <f t="shared" ca="1" si="5"/>
        <v/>
      </c>
    </row>
    <row r="16" spans="1:39" ht="15.75" thickBot="1" x14ac:dyDescent="0.3">
      <c r="A16" s="83" t="str">
        <f>Leyendas!$C$2</f>
        <v>Suriname</v>
      </c>
      <c r="B16" s="3">
        <v>2020</v>
      </c>
      <c r="C16" s="73">
        <v>10</v>
      </c>
      <c r="D16" s="71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106" t="str">
        <f t="shared" ca="1" si="0"/>
        <v>Wanica</v>
      </c>
      <c r="AI16" s="117">
        <f t="shared" ca="1" si="1"/>
        <v>0</v>
      </c>
      <c r="AJ16" s="117">
        <f t="shared" ca="1" si="2"/>
        <v>0</v>
      </c>
      <c r="AK16" s="117">
        <f t="shared" ca="1" si="3"/>
        <v>0</v>
      </c>
      <c r="AL16" s="117">
        <f t="shared" ca="1" si="4"/>
        <v>0</v>
      </c>
      <c r="AM16" s="118" t="str">
        <f t="shared" ca="1" si="5"/>
        <v/>
      </c>
    </row>
    <row r="17" spans="1:40" x14ac:dyDescent="0.25">
      <c r="A17" s="83" t="str">
        <f>Leyendas!$C$2</f>
        <v>Suriname</v>
      </c>
      <c r="B17" s="3">
        <v>2020</v>
      </c>
      <c r="C17" s="73">
        <v>11</v>
      </c>
      <c r="D17" s="71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18"/>
      <c r="AI17" s="18"/>
      <c r="AJ17" s="18"/>
      <c r="AK17" s="18"/>
      <c r="AL17" s="18"/>
      <c r="AM17" s="18"/>
      <c r="AN17" s="18"/>
    </row>
    <row r="18" spans="1:40" x14ac:dyDescent="0.25">
      <c r="A18" s="83" t="str">
        <f>Leyendas!$C$2</f>
        <v>Suriname</v>
      </c>
      <c r="B18" s="3">
        <v>2020</v>
      </c>
      <c r="C18" s="73">
        <v>12</v>
      </c>
      <c r="D18" s="71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18"/>
      <c r="AI18" s="18"/>
      <c r="AJ18" s="18"/>
      <c r="AK18" s="18"/>
      <c r="AL18" s="18"/>
      <c r="AM18" s="18"/>
      <c r="AN18" s="18"/>
    </row>
    <row r="19" spans="1:40" x14ac:dyDescent="0.25">
      <c r="A19" s="83" t="str">
        <f>Leyendas!$C$2</f>
        <v>Suriname</v>
      </c>
      <c r="B19" s="3">
        <v>2020</v>
      </c>
      <c r="C19" s="73">
        <v>13</v>
      </c>
      <c r="D19" s="71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18"/>
      <c r="AI19" s="18"/>
      <c r="AJ19" s="18"/>
      <c r="AK19" s="18"/>
      <c r="AL19" s="18"/>
      <c r="AM19" s="18"/>
      <c r="AN19" s="18"/>
    </row>
    <row r="20" spans="1:40" x14ac:dyDescent="0.25">
      <c r="A20" s="83" t="str">
        <f>Leyendas!$C$2</f>
        <v>Suriname</v>
      </c>
      <c r="B20" s="3">
        <v>2020</v>
      </c>
      <c r="C20" s="73">
        <v>14</v>
      </c>
      <c r="D20" s="71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18"/>
      <c r="AI20" s="18"/>
      <c r="AJ20" s="18"/>
      <c r="AK20" s="18"/>
      <c r="AL20" s="18"/>
      <c r="AM20" s="18"/>
      <c r="AN20" s="18"/>
    </row>
    <row r="21" spans="1:40" x14ac:dyDescent="0.25">
      <c r="A21" s="83" t="str">
        <f>Leyendas!$C$2</f>
        <v>Suriname</v>
      </c>
      <c r="B21" s="3">
        <v>2020</v>
      </c>
      <c r="C21" s="73">
        <v>15</v>
      </c>
      <c r="D21" s="71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18"/>
      <c r="AI21" s="18"/>
      <c r="AJ21" s="18"/>
      <c r="AK21" s="18"/>
      <c r="AL21" s="18"/>
      <c r="AM21" s="18"/>
      <c r="AN21" s="18"/>
    </row>
    <row r="22" spans="1:40" x14ac:dyDescent="0.25">
      <c r="A22" s="83" t="str">
        <f>Leyendas!$C$2</f>
        <v>Suriname</v>
      </c>
      <c r="B22" s="3">
        <v>2020</v>
      </c>
      <c r="C22" s="73">
        <v>16</v>
      </c>
      <c r="D22" s="71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18"/>
      <c r="AI22" s="18"/>
      <c r="AJ22" s="18"/>
      <c r="AK22" s="18"/>
      <c r="AL22" s="18"/>
      <c r="AM22" s="18"/>
      <c r="AN22" s="18"/>
    </row>
    <row r="23" spans="1:40" x14ac:dyDescent="0.25">
      <c r="A23" s="83" t="str">
        <f>Leyendas!$C$2</f>
        <v>Suriname</v>
      </c>
      <c r="B23" s="3">
        <v>2020</v>
      </c>
      <c r="C23" s="73">
        <v>17</v>
      </c>
      <c r="D23" s="71"/>
      <c r="E23" s="79"/>
      <c r="F23" s="79"/>
      <c r="G23" s="79"/>
      <c r="H23" s="79"/>
      <c r="I23" s="79"/>
      <c r="J23" s="79">
        <v>5</v>
      </c>
      <c r="K23" s="79">
        <v>30</v>
      </c>
      <c r="L23" s="79">
        <v>5</v>
      </c>
      <c r="M23" s="79">
        <v>20</v>
      </c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18"/>
      <c r="AI23" s="18"/>
      <c r="AJ23" s="18"/>
      <c r="AK23" s="18"/>
      <c r="AL23" s="18"/>
      <c r="AM23" s="18"/>
      <c r="AN23" s="18"/>
    </row>
    <row r="24" spans="1:40" x14ac:dyDescent="0.25">
      <c r="A24" s="83" t="str">
        <f>Leyendas!$C$2</f>
        <v>Suriname</v>
      </c>
      <c r="B24" s="3">
        <v>2020</v>
      </c>
      <c r="C24" s="73">
        <v>18</v>
      </c>
      <c r="D24" s="71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18"/>
      <c r="AI24" s="18"/>
      <c r="AJ24" s="18"/>
      <c r="AK24" s="18"/>
      <c r="AL24" s="18"/>
      <c r="AM24" s="18"/>
      <c r="AN24" s="18"/>
    </row>
    <row r="25" spans="1:40" s="17" customFormat="1" x14ac:dyDescent="0.25">
      <c r="A25" s="83" t="str">
        <f>Leyendas!$C$2</f>
        <v>Suriname</v>
      </c>
      <c r="B25" s="3">
        <v>2020</v>
      </c>
      <c r="C25" s="73">
        <v>19</v>
      </c>
      <c r="D25" s="71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18"/>
      <c r="AI25" s="18"/>
      <c r="AJ25" s="18"/>
      <c r="AK25" s="18"/>
      <c r="AL25" s="18"/>
      <c r="AM25" s="18"/>
      <c r="AN25" s="18"/>
    </row>
    <row r="26" spans="1:40" s="17" customFormat="1" x14ac:dyDescent="0.25">
      <c r="A26" s="83" t="str">
        <f>Leyendas!$C$2</f>
        <v>Suriname</v>
      </c>
      <c r="B26" s="3">
        <v>2020</v>
      </c>
      <c r="C26" s="73">
        <v>20</v>
      </c>
      <c r="D26" s="71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18"/>
      <c r="AI26" s="18"/>
      <c r="AJ26" s="18"/>
      <c r="AK26" s="18"/>
      <c r="AL26" s="18"/>
      <c r="AM26" s="18"/>
      <c r="AN26" s="18"/>
    </row>
    <row r="27" spans="1:40" s="17" customFormat="1" x14ac:dyDescent="0.25">
      <c r="A27" s="83" t="str">
        <f>Leyendas!$C$2</f>
        <v>Suriname</v>
      </c>
      <c r="B27" s="3">
        <v>2020</v>
      </c>
      <c r="C27" s="73">
        <v>21</v>
      </c>
      <c r="D27" s="71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18"/>
      <c r="AI27" s="18"/>
      <c r="AJ27" s="18"/>
      <c r="AK27" s="18"/>
      <c r="AL27" s="18"/>
      <c r="AM27" s="18"/>
      <c r="AN27" s="18"/>
    </row>
    <row r="28" spans="1:40" s="17" customFormat="1" x14ac:dyDescent="0.25">
      <c r="A28" s="83" t="str">
        <f>Leyendas!$C$2</f>
        <v>Suriname</v>
      </c>
      <c r="B28" s="3">
        <v>2020</v>
      </c>
      <c r="C28" s="73">
        <v>22</v>
      </c>
      <c r="D28" s="71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</row>
    <row r="29" spans="1:40" s="17" customFormat="1" x14ac:dyDescent="0.25">
      <c r="A29" s="83" t="str">
        <f>Leyendas!$C$2</f>
        <v>Suriname</v>
      </c>
      <c r="B29" s="3">
        <v>2020</v>
      </c>
      <c r="C29" s="73">
        <v>23</v>
      </c>
      <c r="D29" s="71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</row>
    <row r="30" spans="1:40" x14ac:dyDescent="0.25">
      <c r="A30" s="83" t="str">
        <f>Leyendas!$C$2</f>
        <v>Suriname</v>
      </c>
      <c r="B30" s="3">
        <v>2020</v>
      </c>
      <c r="C30" s="73">
        <v>24</v>
      </c>
      <c r="D30" s="71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</row>
    <row r="31" spans="1:40" x14ac:dyDescent="0.25">
      <c r="A31" s="83" t="str">
        <f>Leyendas!$C$2</f>
        <v>Suriname</v>
      </c>
      <c r="B31" s="3">
        <v>2020</v>
      </c>
      <c r="C31" s="73">
        <v>25</v>
      </c>
      <c r="D31" s="71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</row>
    <row r="32" spans="1:40" x14ac:dyDescent="0.25">
      <c r="A32" s="83" t="str">
        <f>Leyendas!$C$2</f>
        <v>Suriname</v>
      </c>
      <c r="B32" s="3">
        <v>2020</v>
      </c>
      <c r="C32" s="73">
        <v>26</v>
      </c>
      <c r="D32" s="71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</row>
    <row r="33" spans="1:33" x14ac:dyDescent="0.25">
      <c r="A33" s="83" t="str">
        <f>Leyendas!$C$2</f>
        <v>Suriname</v>
      </c>
      <c r="B33" s="3">
        <v>2020</v>
      </c>
      <c r="C33" s="73">
        <v>27</v>
      </c>
      <c r="D33" s="71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</row>
    <row r="34" spans="1:33" x14ac:dyDescent="0.25">
      <c r="A34" s="83" t="str">
        <f>Leyendas!$C$2</f>
        <v>Suriname</v>
      </c>
      <c r="B34" s="3">
        <v>2020</v>
      </c>
      <c r="C34" s="73">
        <v>28</v>
      </c>
      <c r="D34" s="71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</row>
    <row r="35" spans="1:33" x14ac:dyDescent="0.25">
      <c r="A35" s="83" t="str">
        <f>Leyendas!$C$2</f>
        <v>Suriname</v>
      </c>
      <c r="B35" s="3">
        <v>2020</v>
      </c>
      <c r="C35" s="73">
        <v>29</v>
      </c>
      <c r="D35" s="71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</row>
    <row r="36" spans="1:33" x14ac:dyDescent="0.25">
      <c r="A36" s="83" t="str">
        <f>Leyendas!$C$2</f>
        <v>Suriname</v>
      </c>
      <c r="B36" s="3">
        <v>2020</v>
      </c>
      <c r="C36" s="73">
        <v>30</v>
      </c>
      <c r="D36" s="71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</row>
    <row r="37" spans="1:33" x14ac:dyDescent="0.25">
      <c r="A37" s="83" t="str">
        <f>Leyendas!$C$2</f>
        <v>Suriname</v>
      </c>
      <c r="B37" s="3">
        <v>2020</v>
      </c>
      <c r="C37" s="73">
        <v>31</v>
      </c>
      <c r="D37" s="71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</row>
    <row r="38" spans="1:33" x14ac:dyDescent="0.25">
      <c r="A38" s="83" t="str">
        <f>Leyendas!$C$2</f>
        <v>Suriname</v>
      </c>
      <c r="B38" s="3">
        <v>2020</v>
      </c>
      <c r="C38" s="73">
        <v>32</v>
      </c>
      <c r="D38" s="71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</row>
    <row r="39" spans="1:33" x14ac:dyDescent="0.25">
      <c r="A39" s="83" t="str">
        <f>Leyendas!$C$2</f>
        <v>Suriname</v>
      </c>
      <c r="B39" s="3">
        <v>2020</v>
      </c>
      <c r="C39" s="73">
        <v>33</v>
      </c>
      <c r="D39" s="71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</row>
    <row r="40" spans="1:33" x14ac:dyDescent="0.25">
      <c r="A40" s="83" t="str">
        <f>Leyendas!$C$2</f>
        <v>Suriname</v>
      </c>
      <c r="B40" s="3">
        <v>2020</v>
      </c>
      <c r="C40" s="73">
        <v>34</v>
      </c>
      <c r="D40" s="71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</row>
    <row r="41" spans="1:33" x14ac:dyDescent="0.25">
      <c r="A41" s="83" t="str">
        <f>Leyendas!$C$2</f>
        <v>Suriname</v>
      </c>
      <c r="B41" s="3">
        <v>2020</v>
      </c>
      <c r="C41" s="73">
        <v>35</v>
      </c>
      <c r="D41" s="71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</row>
    <row r="42" spans="1:33" x14ac:dyDescent="0.25">
      <c r="A42" s="83" t="str">
        <f>Leyendas!$C$2</f>
        <v>Suriname</v>
      </c>
      <c r="B42" s="3">
        <v>2020</v>
      </c>
      <c r="C42" s="73">
        <v>36</v>
      </c>
      <c r="D42" s="71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</row>
    <row r="43" spans="1:33" x14ac:dyDescent="0.25">
      <c r="A43" s="83" t="str">
        <f>Leyendas!$C$2</f>
        <v>Suriname</v>
      </c>
      <c r="B43" s="3">
        <v>2020</v>
      </c>
      <c r="C43" s="73">
        <v>37</v>
      </c>
      <c r="D43" s="71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</row>
    <row r="44" spans="1:33" x14ac:dyDescent="0.25">
      <c r="A44" s="83" t="str">
        <f>Leyendas!$C$2</f>
        <v>Suriname</v>
      </c>
      <c r="B44" s="3">
        <v>2020</v>
      </c>
      <c r="C44" s="73">
        <v>38</v>
      </c>
      <c r="D44" s="71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</row>
    <row r="45" spans="1:33" x14ac:dyDescent="0.25">
      <c r="A45" s="83" t="str">
        <f>Leyendas!$C$2</f>
        <v>Suriname</v>
      </c>
      <c r="B45" s="3">
        <v>2020</v>
      </c>
      <c r="C45" s="73">
        <v>39</v>
      </c>
      <c r="D45" s="71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</row>
    <row r="46" spans="1:33" x14ac:dyDescent="0.25">
      <c r="A46" s="83" t="str">
        <f>Leyendas!$C$2</f>
        <v>Suriname</v>
      </c>
      <c r="B46" s="3">
        <v>2020</v>
      </c>
      <c r="C46" s="73">
        <v>40</v>
      </c>
      <c r="D46" s="71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</row>
    <row r="47" spans="1:33" x14ac:dyDescent="0.25">
      <c r="A47" s="83" t="str">
        <f>Leyendas!$C$2</f>
        <v>Suriname</v>
      </c>
      <c r="B47" s="3">
        <v>2020</v>
      </c>
      <c r="C47" s="73">
        <v>41</v>
      </c>
      <c r="D47" s="71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</row>
    <row r="48" spans="1:33" x14ac:dyDescent="0.25">
      <c r="A48" s="83" t="str">
        <f>Leyendas!$C$2</f>
        <v>Suriname</v>
      </c>
      <c r="B48" s="3">
        <v>2020</v>
      </c>
      <c r="C48" s="73">
        <v>42</v>
      </c>
      <c r="D48" s="71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</row>
    <row r="49" spans="1:33" x14ac:dyDescent="0.25">
      <c r="A49" s="83" t="str">
        <f>Leyendas!$C$2</f>
        <v>Suriname</v>
      </c>
      <c r="B49" s="3">
        <v>2020</v>
      </c>
      <c r="C49" s="73">
        <v>43</v>
      </c>
      <c r="D49" s="71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</row>
    <row r="50" spans="1:33" x14ac:dyDescent="0.25">
      <c r="A50" s="83" t="str">
        <f>Leyendas!$C$2</f>
        <v>Suriname</v>
      </c>
      <c r="B50" s="3">
        <v>2020</v>
      </c>
      <c r="C50" s="73">
        <v>44</v>
      </c>
      <c r="D50" s="71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</row>
    <row r="51" spans="1:33" x14ac:dyDescent="0.25">
      <c r="A51" s="83" t="str">
        <f>Leyendas!$C$2</f>
        <v>Suriname</v>
      </c>
      <c r="B51" s="3">
        <v>2020</v>
      </c>
      <c r="C51" s="73">
        <v>45</v>
      </c>
      <c r="D51" s="71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</row>
    <row r="52" spans="1:33" x14ac:dyDescent="0.25">
      <c r="A52" s="83" t="str">
        <f>Leyendas!$C$2</f>
        <v>Suriname</v>
      </c>
      <c r="B52" s="3">
        <v>2020</v>
      </c>
      <c r="C52" s="73">
        <v>46</v>
      </c>
      <c r="D52" s="71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</row>
    <row r="53" spans="1:33" x14ac:dyDescent="0.25">
      <c r="A53" s="83" t="str">
        <f>Leyendas!$C$2</f>
        <v>Suriname</v>
      </c>
      <c r="B53" s="3">
        <v>2020</v>
      </c>
      <c r="C53" s="73">
        <v>47</v>
      </c>
      <c r="D53" s="71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</row>
    <row r="54" spans="1:33" x14ac:dyDescent="0.25">
      <c r="A54" s="83" t="str">
        <f>Leyendas!$C$2</f>
        <v>Suriname</v>
      </c>
      <c r="B54" s="3">
        <v>2020</v>
      </c>
      <c r="C54" s="73">
        <v>48</v>
      </c>
      <c r="D54" s="71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</row>
    <row r="55" spans="1:33" x14ac:dyDescent="0.25">
      <c r="A55" s="83" t="str">
        <f>Leyendas!$C$2</f>
        <v>Suriname</v>
      </c>
      <c r="B55" s="3">
        <v>2020</v>
      </c>
      <c r="C55" s="73">
        <v>49</v>
      </c>
      <c r="D55" s="71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</row>
    <row r="56" spans="1:33" x14ac:dyDescent="0.25">
      <c r="A56" s="83" t="str">
        <f>Leyendas!$C$2</f>
        <v>Suriname</v>
      </c>
      <c r="B56" s="3">
        <v>2020</v>
      </c>
      <c r="C56" s="73">
        <v>50</v>
      </c>
      <c r="D56" s="71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</row>
    <row r="57" spans="1:33" x14ac:dyDescent="0.25">
      <c r="A57" s="83" t="str">
        <f>Leyendas!$C$2</f>
        <v>Suriname</v>
      </c>
      <c r="B57" s="3">
        <v>2020</v>
      </c>
      <c r="C57" s="73">
        <v>51</v>
      </c>
      <c r="D57" s="71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</row>
    <row r="58" spans="1:33" x14ac:dyDescent="0.25">
      <c r="A58" s="83" t="str">
        <f>Leyendas!$C$2</f>
        <v>Suriname</v>
      </c>
      <c r="B58" s="3">
        <v>2020</v>
      </c>
      <c r="C58" s="73">
        <v>52</v>
      </c>
      <c r="D58" s="71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</row>
    <row r="59" spans="1:33" x14ac:dyDescent="0.25">
      <c r="A59" s="83" t="str">
        <f>Leyendas!$C$2</f>
        <v>Suriname</v>
      </c>
      <c r="B59" s="3">
        <v>2020</v>
      </c>
      <c r="C59" s="73">
        <v>53</v>
      </c>
      <c r="D59" s="71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</row>
    <row r="60" spans="1:33" x14ac:dyDescent="0.25">
      <c r="A60" s="18"/>
      <c r="B60" s="18"/>
      <c r="C60" s="76" t="s">
        <v>1</v>
      </c>
      <c r="D60" s="81">
        <f>SUM(D7:D59)</f>
        <v>15</v>
      </c>
      <c r="E60" s="82">
        <f t="shared" ref="E60:AG60" si="6">SUM(E7:E59)</f>
        <v>12</v>
      </c>
      <c r="F60" s="107">
        <f t="shared" si="6"/>
        <v>5</v>
      </c>
      <c r="G60" s="81">
        <f t="shared" si="6"/>
        <v>35</v>
      </c>
      <c r="H60" s="82">
        <f t="shared" si="6"/>
        <v>81</v>
      </c>
      <c r="I60" s="107">
        <f t="shared" si="6"/>
        <v>9</v>
      </c>
      <c r="J60" s="81">
        <f t="shared" si="6"/>
        <v>20</v>
      </c>
      <c r="K60" s="82">
        <f t="shared" si="6"/>
        <v>31</v>
      </c>
      <c r="L60" s="107">
        <f t="shared" si="6"/>
        <v>5</v>
      </c>
      <c r="M60" s="81">
        <f t="shared" si="6"/>
        <v>79</v>
      </c>
      <c r="N60" s="82">
        <f t="shared" si="6"/>
        <v>25</v>
      </c>
      <c r="O60" s="107">
        <f t="shared" si="6"/>
        <v>4</v>
      </c>
      <c r="P60" s="81">
        <f t="shared" si="6"/>
        <v>0</v>
      </c>
      <c r="Q60" s="81">
        <f t="shared" si="6"/>
        <v>0</v>
      </c>
      <c r="R60" s="81">
        <f t="shared" si="6"/>
        <v>0</v>
      </c>
      <c r="S60" s="81">
        <f t="shared" si="6"/>
        <v>0</v>
      </c>
      <c r="T60" s="81">
        <f t="shared" si="6"/>
        <v>0</v>
      </c>
      <c r="U60" s="81">
        <f t="shared" si="6"/>
        <v>0</v>
      </c>
      <c r="V60" s="81">
        <f t="shared" si="6"/>
        <v>0</v>
      </c>
      <c r="W60" s="81">
        <f t="shared" si="6"/>
        <v>0</v>
      </c>
      <c r="X60" s="81">
        <f t="shared" si="6"/>
        <v>0</v>
      </c>
      <c r="Y60" s="81">
        <f t="shared" si="6"/>
        <v>0</v>
      </c>
      <c r="Z60" s="81">
        <f t="shared" si="6"/>
        <v>0</v>
      </c>
      <c r="AA60" s="81">
        <f t="shared" si="6"/>
        <v>0</v>
      </c>
      <c r="AB60" s="81">
        <f t="shared" si="6"/>
        <v>0</v>
      </c>
      <c r="AC60" s="81">
        <f t="shared" si="6"/>
        <v>0</v>
      </c>
      <c r="AD60" s="81">
        <f t="shared" si="6"/>
        <v>0</v>
      </c>
      <c r="AE60" s="81">
        <f t="shared" si="6"/>
        <v>0</v>
      </c>
      <c r="AF60" s="81">
        <f t="shared" si="6"/>
        <v>0</v>
      </c>
      <c r="AG60" s="81">
        <f t="shared" si="6"/>
        <v>0</v>
      </c>
    </row>
    <row r="61" spans="1:33" x14ac:dyDescent="0.25">
      <c r="C61" s="18"/>
      <c r="E61" s="18"/>
    </row>
    <row r="62" spans="1:33" x14ac:dyDescent="0.25">
      <c r="C62" s="18"/>
      <c r="E62" s="18"/>
    </row>
    <row r="63" spans="1:33" x14ac:dyDescent="0.25">
      <c r="C63" s="18"/>
      <c r="E63" s="18"/>
    </row>
    <row r="64" spans="1:33" x14ac:dyDescent="0.25">
      <c r="C64" s="18"/>
      <c r="E64" s="18"/>
    </row>
  </sheetData>
  <protectedRanges>
    <protectedRange sqref="E8:G8" name="Rango1_5_1_1"/>
  </protectedRanges>
  <mergeCells count="16">
    <mergeCell ref="AE5:AG5"/>
    <mergeCell ref="AB5:AD5"/>
    <mergeCell ref="Y5:AA5"/>
    <mergeCell ref="A2:W2"/>
    <mergeCell ref="A3:W3"/>
    <mergeCell ref="A5:A6"/>
    <mergeCell ref="B5:B6"/>
    <mergeCell ref="C5:C6"/>
    <mergeCell ref="P5:R5"/>
    <mergeCell ref="S5:U5"/>
    <mergeCell ref="V5:X5"/>
    <mergeCell ref="A4:W4"/>
    <mergeCell ref="D5:F5"/>
    <mergeCell ref="G5:I5"/>
    <mergeCell ref="J5:L5"/>
    <mergeCell ref="M5:O5"/>
  </mergeCells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T26"/>
  <sheetViews>
    <sheetView zoomScale="75" zoomScaleNormal="75" zoomScalePageLayoutView="80" workbookViewId="0"/>
  </sheetViews>
  <sheetFormatPr defaultColWidth="11.42578125" defaultRowHeight="15" x14ac:dyDescent="0.25"/>
  <cols>
    <col min="1" max="1" width="9" style="13" customWidth="1"/>
    <col min="2" max="2" width="24.7109375" style="13" customWidth="1"/>
    <col min="3" max="3" width="29.7109375" style="13" customWidth="1"/>
    <col min="4" max="4" width="11.42578125" style="13" customWidth="1"/>
    <col min="5" max="5" width="17.28515625" style="13" bestFit="1" customWidth="1"/>
    <col min="6" max="6" width="19.140625" style="13" bestFit="1" customWidth="1"/>
    <col min="7" max="7" width="10.7109375" style="13" bestFit="1" customWidth="1"/>
    <col min="8" max="9" width="11.42578125" style="13" customWidth="1"/>
    <col min="10" max="10" width="12.140625" style="13" bestFit="1" customWidth="1"/>
    <col min="11" max="11" width="10.42578125" style="13" bestFit="1" customWidth="1"/>
    <col min="12" max="12" width="11.42578125" style="13" customWidth="1"/>
    <col min="13" max="13" width="10.85546875" style="13" bestFit="1" customWidth="1"/>
    <col min="14" max="14" width="9.85546875" style="13" bestFit="1" customWidth="1"/>
    <col min="15" max="15" width="11.42578125" style="13" customWidth="1"/>
    <col min="16" max="16" width="6.28515625" style="13" bestFit="1" customWidth="1"/>
    <col min="17" max="17" width="8.42578125" style="13" bestFit="1" customWidth="1"/>
    <col min="18" max="18" width="14.42578125" style="13" bestFit="1" customWidth="1"/>
    <col min="19" max="19" width="11.42578125" style="13" customWidth="1"/>
    <col min="20" max="20" width="47.28515625" style="13" customWidth="1"/>
    <col min="21" max="21" width="11.42578125" style="13" customWidth="1"/>
    <col min="22" max="16384" width="11.42578125" style="13"/>
  </cols>
  <sheetData>
    <row r="1" spans="1:20" ht="15.75" thickBot="1" x14ac:dyDescent="0.3">
      <c r="A1" s="60" t="s">
        <v>51</v>
      </c>
      <c r="B1" s="1" t="s">
        <v>48</v>
      </c>
      <c r="C1" s="66" t="s">
        <v>47</v>
      </c>
      <c r="D1" s="67" t="s">
        <v>60</v>
      </c>
      <c r="E1" s="67" t="s">
        <v>58</v>
      </c>
      <c r="F1" s="112" t="s">
        <v>3</v>
      </c>
      <c r="G1" s="68" t="s">
        <v>48</v>
      </c>
      <c r="H1" s="23" t="s">
        <v>4</v>
      </c>
      <c r="I1" s="25" t="s">
        <v>5</v>
      </c>
      <c r="J1" s="23" t="s">
        <v>6</v>
      </c>
      <c r="K1" s="25" t="s">
        <v>7</v>
      </c>
      <c r="L1" s="30" t="s">
        <v>8</v>
      </c>
      <c r="M1" s="31" t="s">
        <v>9</v>
      </c>
      <c r="N1" s="32" t="s">
        <v>10</v>
      </c>
      <c r="O1" s="30" t="s">
        <v>11</v>
      </c>
      <c r="P1" s="24" t="s">
        <v>12</v>
      </c>
      <c r="Q1" s="24" t="s">
        <v>13</v>
      </c>
      <c r="R1" s="24" t="s">
        <v>14</v>
      </c>
      <c r="S1" s="27" t="s">
        <v>15</v>
      </c>
      <c r="T1" s="28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2020</v>
      </c>
    </row>
    <row r="2" spans="1:20" ht="15.75" thickBot="1" x14ac:dyDescent="0.3">
      <c r="A2" s="18" t="s">
        <v>16</v>
      </c>
      <c r="B2" s="18" t="s">
        <v>50</v>
      </c>
      <c r="C2" s="69" t="s">
        <v>83</v>
      </c>
      <c r="D2" s="70"/>
      <c r="E2" s="111" t="s">
        <v>71</v>
      </c>
      <c r="F2" s="113" t="s">
        <v>84</v>
      </c>
      <c r="G2" s="103" t="s">
        <v>59</v>
      </c>
      <c r="H2" s="34"/>
      <c r="I2" s="35"/>
      <c r="J2" s="36">
        <v>2020</v>
      </c>
      <c r="K2" s="37">
        <v>2020</v>
      </c>
      <c r="L2" s="38"/>
      <c r="M2" s="37">
        <v>1</v>
      </c>
      <c r="N2" s="37">
        <v>26</v>
      </c>
      <c r="O2" s="39"/>
      <c r="P2" s="43"/>
      <c r="Q2" s="44"/>
      <c r="R2" s="45"/>
      <c r="S2" s="42" t="s">
        <v>17</v>
      </c>
      <c r="T2" s="29" t="str">
        <f>$C$1 &amp; ": " &amp; $C$2 &amp; IF($E$2 &lt;&gt; "", " - " &amp; $E$1 &amp; ": " &amp; $E$2, IF($D$3 &lt;&gt; "", " - " &amp; $D$1 &amp; ": " &amp; $D$3, ""))</f>
        <v>Country: Suriname - Health center: Health center sample</v>
      </c>
    </row>
    <row r="3" spans="1:20" ht="15.75" thickBot="1" x14ac:dyDescent="0.3">
      <c r="A3" s="18"/>
      <c r="B3" s="18"/>
      <c r="C3" s="18"/>
      <c r="D3" s="33"/>
      <c r="E3" s="18"/>
      <c r="F3" s="114" t="str">
        <f>PROPER(F2)</f>
        <v>District</v>
      </c>
      <c r="G3" s="18"/>
      <c r="H3" s="18"/>
      <c r="I3" s="18"/>
      <c r="J3" s="18"/>
      <c r="K3" s="18"/>
      <c r="L3" s="40" t="s">
        <v>8</v>
      </c>
      <c r="M3" s="18"/>
      <c r="N3" s="18"/>
      <c r="O3" s="41" t="s">
        <v>49</v>
      </c>
      <c r="P3" s="46"/>
      <c r="Q3" s="10"/>
      <c r="R3" s="47"/>
      <c r="S3" s="42" t="s">
        <v>21</v>
      </c>
      <c r="T3" s="29" t="str">
        <f>$C$2 &amp; IF($E$2 &lt;&gt; "", " - " &amp; $E$2, IF($D$3 &lt;&gt; "", ", " &amp; $D$3, ""))</f>
        <v>Suriname - Health center sample</v>
      </c>
    </row>
    <row r="4" spans="1:20" ht="15.75" thickBot="1" x14ac:dyDescent="0.3">
      <c r="A4" s="15" t="s">
        <v>18</v>
      </c>
      <c r="B4" s="92" t="s">
        <v>19</v>
      </c>
      <c r="C4" s="92" t="s">
        <v>20</v>
      </c>
      <c r="D4" s="30" t="s">
        <v>40</v>
      </c>
      <c r="E4" s="30" t="s">
        <v>41</v>
      </c>
      <c r="P4" s="46"/>
      <c r="Q4" s="18"/>
      <c r="R4" s="47"/>
      <c r="S4" s="42" t="s">
        <v>22</v>
      </c>
      <c r="T4" s="29" t="str">
        <f>IF(T1 = "", "", RIGHT(T1, LEN(T1)- 2))</f>
        <v>2020</v>
      </c>
    </row>
    <row r="5" spans="1:20" ht="15.75" thickBot="1" x14ac:dyDescent="0.3">
      <c r="A5" s="18"/>
      <c r="B5" s="93" t="s">
        <v>39</v>
      </c>
      <c r="C5" s="97" t="s">
        <v>61</v>
      </c>
      <c r="D5" s="88"/>
      <c r="E5" s="89"/>
      <c r="P5" s="48"/>
      <c r="Q5" s="49"/>
      <c r="R5" s="50"/>
      <c r="S5" s="77" t="s">
        <v>2</v>
      </c>
      <c r="T5" s="65"/>
    </row>
    <row r="6" spans="1:20" ht="30" customHeight="1" x14ac:dyDescent="0.25">
      <c r="A6" s="18"/>
      <c r="B6" s="96" t="s">
        <v>38</v>
      </c>
      <c r="C6" s="98" t="s">
        <v>44</v>
      </c>
      <c r="D6" s="86">
        <v>7</v>
      </c>
      <c r="E6" s="87">
        <v>1</v>
      </c>
    </row>
    <row r="7" spans="1:20" s="18" customFormat="1" x14ac:dyDescent="0.25">
      <c r="B7" s="94" t="s">
        <v>27</v>
      </c>
      <c r="C7" s="97" t="s">
        <v>47</v>
      </c>
    </row>
    <row r="8" spans="1:20" x14ac:dyDescent="0.25">
      <c r="B8" s="94" t="s">
        <v>28</v>
      </c>
      <c r="C8" s="97" t="s">
        <v>51</v>
      </c>
    </row>
    <row r="9" spans="1:20" x14ac:dyDescent="0.25">
      <c r="B9" s="94" t="s">
        <v>29</v>
      </c>
      <c r="C9" s="97" t="s">
        <v>49</v>
      </c>
    </row>
    <row r="10" spans="1:20" x14ac:dyDescent="0.25">
      <c r="B10" s="94" t="s">
        <v>30</v>
      </c>
      <c r="C10" s="97" t="s">
        <v>52</v>
      </c>
    </row>
    <row r="11" spans="1:20" x14ac:dyDescent="0.25">
      <c r="B11" s="94" t="s">
        <v>31</v>
      </c>
      <c r="C11" s="97" t="s">
        <v>53</v>
      </c>
    </row>
    <row r="12" spans="1:20" x14ac:dyDescent="0.25">
      <c r="B12" s="94" t="s">
        <v>23</v>
      </c>
      <c r="C12" s="97" t="s">
        <v>54</v>
      </c>
    </row>
    <row r="13" spans="1:20" x14ac:dyDescent="0.25">
      <c r="B13" s="94" t="s">
        <v>24</v>
      </c>
      <c r="C13" s="97" t="s">
        <v>55</v>
      </c>
    </row>
    <row r="14" spans="1:20" x14ac:dyDescent="0.25">
      <c r="B14" s="94" t="s">
        <v>25</v>
      </c>
      <c r="C14" s="97" t="s">
        <v>56</v>
      </c>
    </row>
    <row r="15" spans="1:20" x14ac:dyDescent="0.25">
      <c r="B15" s="94" t="s">
        <v>26</v>
      </c>
      <c r="C15" s="97" t="s">
        <v>64</v>
      </c>
    </row>
    <row r="16" spans="1:20" x14ac:dyDescent="0.25">
      <c r="B16" s="94" t="s">
        <v>32</v>
      </c>
      <c r="C16" s="97" t="s">
        <v>57</v>
      </c>
    </row>
    <row r="17" spans="1:5" x14ac:dyDescent="0.25">
      <c r="B17" s="94" t="s">
        <v>33</v>
      </c>
      <c r="C17" s="97" t="s">
        <v>62</v>
      </c>
    </row>
    <row r="18" spans="1:5" x14ac:dyDescent="0.25">
      <c r="B18" s="94" t="s">
        <v>34</v>
      </c>
      <c r="C18" s="97" t="s">
        <v>81</v>
      </c>
    </row>
    <row r="19" spans="1:5" x14ac:dyDescent="0.25">
      <c r="B19" s="94" t="s">
        <v>35</v>
      </c>
      <c r="C19" s="97" t="s">
        <v>63</v>
      </c>
    </row>
    <row r="20" spans="1:5" x14ac:dyDescent="0.25">
      <c r="B20" s="124" t="s">
        <v>36</v>
      </c>
      <c r="C20" s="125"/>
    </row>
    <row r="21" spans="1:5" x14ac:dyDescent="0.25">
      <c r="B21" s="124" t="s">
        <v>37</v>
      </c>
      <c r="C21" s="125"/>
    </row>
    <row r="22" spans="1:5" x14ac:dyDescent="0.25">
      <c r="A22" s="13" t="s">
        <v>43</v>
      </c>
      <c r="B22" s="95" t="s">
        <v>42</v>
      </c>
      <c r="C22" s="99" t="s">
        <v>82</v>
      </c>
      <c r="D22" s="90">
        <v>6</v>
      </c>
      <c r="E22" s="91">
        <v>1</v>
      </c>
    </row>
    <row r="23" spans="1:5" x14ac:dyDescent="0.25">
      <c r="A23" s="18" t="s">
        <v>43</v>
      </c>
      <c r="B23" s="95" t="s">
        <v>46</v>
      </c>
      <c r="C23" s="99" t="s">
        <v>65</v>
      </c>
    </row>
    <row r="24" spans="1:5" x14ac:dyDescent="0.25">
      <c r="B24" s="119" t="s">
        <v>45</v>
      </c>
      <c r="C24" s="119" t="str">
        <f>"SARS-CoV-2 cases confirmed, negative, death and percentage of positivity by " &amp; F2</f>
        <v>SARS-CoV-2 cases confirmed, negative, death and percentage of positivity by district</v>
      </c>
    </row>
    <row r="25" spans="1:5" x14ac:dyDescent="0.25">
      <c r="B25" s="120" t="s">
        <v>45</v>
      </c>
      <c r="C25" s="121" t="s">
        <v>77</v>
      </c>
    </row>
    <row r="26" spans="1:5" x14ac:dyDescent="0.25">
      <c r="B26" s="94" t="s">
        <v>75</v>
      </c>
      <c r="C26" s="97" t="s">
        <v>76</v>
      </c>
    </row>
  </sheetData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SARS-CoV-2_Summary</vt:lpstr>
      <vt:lpstr>SARS-CoV-2_Confirm_x_AG</vt:lpstr>
      <vt:lpstr>SARS-CoV-2_x_GEO</vt:lpstr>
      <vt:lpstr>Leyendas</vt:lpstr>
      <vt:lpstr>EndDateRepo</vt:lpstr>
      <vt:lpstr>MonthLabelRepo</vt:lpstr>
      <vt:lpstr>MonthRepo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CAFQ</cp:lastModifiedBy>
  <dcterms:created xsi:type="dcterms:W3CDTF">2013-09-30T20:01:39Z</dcterms:created>
  <dcterms:modified xsi:type="dcterms:W3CDTF">2020-07-09T00:02:47Z</dcterms:modified>
</cp:coreProperties>
</file>