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759"/>
  </bookViews>
  <sheets>
    <sheet name="Virus Identificados (natl)" sheetId="1" r:id="rId1"/>
    <sheet name="Leyendas" sheetId="3" state="hidden" r:id="rId2"/>
    <sheet name="Virus Influenza (departamento)" sheetId="4" r:id="rId3"/>
    <sheet name="Virus VSR (departamento)" sheetId="5" r:id="rId4"/>
    <sheet name="Virus SARS-CoV-2 (departamento)" sheetId="6" r:id="rId5"/>
    <sheet name="Gráficos" sheetId="2" r:id="rId6"/>
  </sheets>
  <definedNames>
    <definedName name="EndDateRepo">Leyendas!$I$2</definedName>
    <definedName name="MonthLabelRepo">Leyendas!$L$3</definedName>
    <definedName name="MonthRepo">Leyendas!$L$2</definedName>
    <definedName name="Range_CVXSeries">'Virus Identificados (natl)'!$BY$6:$BZ$57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</workbook>
</file>

<file path=xl/calcChain.xml><?xml version="1.0" encoding="utf-8"?>
<calcChain xmlns="http://schemas.openxmlformats.org/spreadsheetml/2006/main">
  <c r="AT57" i="1" l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31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9" i="1"/>
  <c r="AT8" i="1"/>
  <c r="AT7" i="1"/>
  <c r="AT6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T41" i="1"/>
  <c r="AT40" i="1"/>
  <c r="AT39" i="1"/>
  <c r="AT38" i="1"/>
  <c r="AT37" i="1"/>
  <c r="AD36" i="1"/>
  <c r="AT36" i="1" s="1"/>
  <c r="AD35" i="1"/>
  <c r="AT35" i="1" s="1"/>
  <c r="AD34" i="1"/>
  <c r="AT34" i="1" s="1"/>
  <c r="AD33" i="1"/>
  <c r="AT33" i="1" s="1"/>
  <c r="AD32" i="1"/>
  <c r="AT32" i="1" s="1"/>
  <c r="AD31" i="1"/>
  <c r="AD30" i="1"/>
  <c r="AT30" i="1" s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T16" i="1" s="1"/>
  <c r="AD15" i="1"/>
  <c r="AT15" i="1" s="1"/>
  <c r="AD14" i="1"/>
  <c r="AT14" i="1" s="1"/>
  <c r="AD13" i="1"/>
  <c r="AT13" i="1" s="1"/>
  <c r="AD12" i="1"/>
  <c r="AT12" i="1" s="1"/>
  <c r="AD11" i="1"/>
  <c r="AT11" i="1" s="1"/>
  <c r="AD10" i="1"/>
  <c r="AT10" i="1" s="1"/>
  <c r="AD9" i="1"/>
  <c r="AD8" i="1"/>
  <c r="AD7" i="1"/>
  <c r="AD6" i="1"/>
  <c r="U58" i="1"/>
  <c r="V58" i="1"/>
  <c r="AD58" i="1" l="1"/>
  <c r="C11" i="3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1" i="1" l="1"/>
  <c r="A1" i="4"/>
  <c r="A1" i="6"/>
  <c r="A1" i="5"/>
  <c r="A2" i="6"/>
  <c r="A2" i="5"/>
  <c r="A2" i="4"/>
  <c r="A2" i="1"/>
  <c r="C9" i="3"/>
  <c r="C8" i="3"/>
  <c r="C6" i="3"/>
  <c r="C10" i="3"/>
  <c r="C7" i="3"/>
  <c r="C5" i="3"/>
  <c r="A3" i="6" l="1"/>
  <c r="A3" i="5"/>
  <c r="A3" i="4"/>
  <c r="L57" i="6" l="1"/>
  <c r="K57" i="6"/>
  <c r="J57" i="6"/>
  <c r="I57" i="6"/>
  <c r="H57" i="6"/>
  <c r="G57" i="6"/>
  <c r="F57" i="6"/>
  <c r="E57" i="6"/>
  <c r="D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A4" i="6"/>
  <c r="T58" i="1"/>
  <c r="AT58" i="1" s="1"/>
  <c r="K58" i="1"/>
  <c r="L57" i="5"/>
  <c r="K57" i="5"/>
  <c r="J57" i="5"/>
  <c r="I57" i="5"/>
  <c r="H57" i="5"/>
  <c r="G57" i="5"/>
  <c r="F57" i="5"/>
  <c r="E57" i="5"/>
  <c r="D57" i="5"/>
  <c r="K57" i="4"/>
  <c r="L57" i="4"/>
  <c r="J57" i="4"/>
  <c r="I57" i="4"/>
  <c r="H57" i="4"/>
  <c r="G57" i="4"/>
  <c r="F57" i="4"/>
  <c r="E57" i="4"/>
  <c r="D57" i="4"/>
  <c r="A4" i="5"/>
  <c r="A4" i="4"/>
  <c r="AC58" i="1"/>
  <c r="AB58" i="1"/>
  <c r="AA58" i="1"/>
  <c r="AJ58" i="1" s="1"/>
  <c r="Z58" i="1"/>
  <c r="BE54" i="1" s="1"/>
  <c r="Y58" i="1"/>
  <c r="X58" i="1"/>
  <c r="W58" i="1"/>
  <c r="AU58" i="1"/>
  <c r="S58" i="1"/>
  <c r="R58" i="1"/>
  <c r="Q58" i="1"/>
  <c r="P58" i="1"/>
  <c r="BE58" i="1" s="1"/>
  <c r="O58" i="1"/>
  <c r="AO58" i="1" s="1"/>
  <c r="N58" i="1"/>
  <c r="AN58" i="1" s="1"/>
  <c r="M58" i="1"/>
  <c r="L58" i="1"/>
  <c r="J58" i="1"/>
  <c r="I58" i="1"/>
  <c r="H58" i="1"/>
  <c r="G58" i="1"/>
  <c r="F58" i="1"/>
  <c r="E58" i="1"/>
  <c r="D58" i="1"/>
  <c r="A4" i="1"/>
  <c r="AV57" i="1"/>
  <c r="AU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V56" i="1"/>
  <c r="AU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V55" i="1"/>
  <c r="AU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V54" i="1"/>
  <c r="AU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V53" i="1"/>
  <c r="AU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V52" i="1"/>
  <c r="AU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V51" i="1"/>
  <c r="AU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V50" i="1"/>
  <c r="AU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V49" i="1"/>
  <c r="AU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V48" i="1"/>
  <c r="AU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V47" i="1"/>
  <c r="AU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V46" i="1"/>
  <c r="AU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V45" i="1"/>
  <c r="AU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V44" i="1"/>
  <c r="AU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V43" i="1"/>
  <c r="AU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V42" i="1"/>
  <c r="AU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V41" i="1"/>
  <c r="A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V40" i="1"/>
  <c r="AU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V39" i="1"/>
  <c r="AU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V38" i="1"/>
  <c r="AU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V37" i="1"/>
  <c r="AU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V36" i="1"/>
  <c r="AU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V35" i="1"/>
  <c r="AU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V34" i="1"/>
  <c r="AU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V33" i="1"/>
  <c r="AU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V32" i="1"/>
  <c r="AU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V31" i="1"/>
  <c r="AU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V30" i="1"/>
  <c r="AU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V29" i="1"/>
  <c r="AU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V28" i="1"/>
  <c r="AU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V27" i="1"/>
  <c r="AU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V26" i="1"/>
  <c r="AU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V25" i="1"/>
  <c r="AU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V24" i="1"/>
  <c r="AU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V23" i="1"/>
  <c r="AU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V22" i="1"/>
  <c r="AU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V21" i="1"/>
  <c r="AU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V20" i="1"/>
  <c r="AU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V19" i="1"/>
  <c r="AU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V18" i="1"/>
  <c r="AU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V17" i="1"/>
  <c r="AU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V16" i="1"/>
  <c r="AU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V15" i="1"/>
  <c r="AU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V14" i="1"/>
  <c r="AU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V13" i="1"/>
  <c r="AU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V12" i="1"/>
  <c r="AU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V11" i="1"/>
  <c r="AU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V10" i="1"/>
  <c r="AU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V9" i="1"/>
  <c r="AU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V8" i="1"/>
  <c r="AU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V7" i="1"/>
  <c r="AU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V6" i="1"/>
  <c r="AU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Y297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AG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E57" i="1"/>
  <c r="BE56" i="1" l="1"/>
  <c r="AI58" i="1"/>
  <c r="AS58" i="1"/>
  <c r="AM58" i="1"/>
  <c r="AR58" i="1"/>
  <c r="AQ58" i="1"/>
  <c r="AV58" i="1"/>
  <c r="AE58" i="1"/>
  <c r="AP58" i="1"/>
  <c r="AK58" i="1"/>
  <c r="AF58" i="1"/>
  <c r="AH58" i="1"/>
  <c r="AL58" i="1"/>
  <c r="BE55" i="1"/>
</calcChain>
</file>

<file path=xl/sharedStrings.xml><?xml version="1.0" encoding="utf-8"?>
<sst xmlns="http://schemas.openxmlformats.org/spreadsheetml/2006/main" count="206" uniqueCount="161">
  <si>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</si>
  <si>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</si>
  <si>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</si>
  <si>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</si>
  <si>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</si>
  <si>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</si>
  <si>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</si>
  <si>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</si>
  <si>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</si>
  <si>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</si>
  <si>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</si>
  <si>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</si>
  <si>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</si>
  <si>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</si>
  <si>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</si>
  <si>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</si>
  <si>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</si>
  <si>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</si>
  <si>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</si>
  <si>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</si>
  <si>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</si>
  <si>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</si>
  <si>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</si>
  <si>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</si>
  <si>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</si>
  <si>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</si>
  <si>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</si>
  <si>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</si>
  <si>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</si>
  <si>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</si>
  <si>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</si>
  <si>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</si>
  <si>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</si>
  <si>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</si>
  <si>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</si>
  <si>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</si>
  <si>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</si>
  <si>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</si>
  <si>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</si>
  <si>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</si>
  <si>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</si>
  <si>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</si>
  <si>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</si>
  <si>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</si>
  <si>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</si>
  <si>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</si>
  <si>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</si>
  <si>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</si>
  <si>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</si>
  <si>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</si>
  <si>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</si>
  <si>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</si>
  <si>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</si>
  <si>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</si>
  <si>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</si>
  <si>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</si>
  <si>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</si>
  <si>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</si>
  <si>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</si>
  <si>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</si>
  <si>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</si>
  <si>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</si>
  <si>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</si>
  <si>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</si>
  <si>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</si>
  <si>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</si>
  <si>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</si>
  <si>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</si>
  <si>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</si>
  <si>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</si>
  <si>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</si>
  <si>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</si>
  <si>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</si>
  <si>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</si>
  <si>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</si>
  <si>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</si>
  <si>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</si>
  <si>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</si>
  <si>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</si>
  <si>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</si>
  <si>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</si>
  <si>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</si>
  <si>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</si>
  <si>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</si>
  <si>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</si>
  <si>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</si>
  <si>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positivo para influenza A </t>
  </si>
  <si>
    <t>% positivo para influenza B</t>
  </si>
  <si>
    <t>Año</t>
  </si>
  <si>
    <t>Vigilancia</t>
  </si>
  <si>
    <t>País</t>
  </si>
  <si>
    <t>Región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</si>
  <si>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</si>
  <si>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</si>
  <si>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</si>
  <si>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</si>
  <si>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</si>
  <si>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</si>
  <si>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</si>
  <si>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</si>
  <si>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Bolivia</t>
  </si>
  <si>
    <t>B Victoria ∆162/163</t>
  </si>
  <si>
    <t>Chuquisaca</t>
  </si>
  <si>
    <t>Cochabamba</t>
  </si>
  <si>
    <t>Beni</t>
  </si>
  <si>
    <t>La Paz</t>
  </si>
  <si>
    <t>Oruro</t>
  </si>
  <si>
    <t>Pando</t>
  </si>
  <si>
    <t>Potosi</t>
  </si>
  <si>
    <t>Santa Cruz</t>
  </si>
  <si>
    <t>Tarija</t>
  </si>
  <si>
    <t>Positivo Influenza A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</si>
  <si>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</si>
  <si>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</si>
  <si>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</si>
  <si>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</si>
  <si>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</si>
  <si>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</si>
  <si>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</si>
  <si>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</si>
  <si>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</si>
  <si>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</si>
  <si>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</si>
  <si>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A(H3N2)</t>
  </si>
  <si>
    <t>B Victoria ∆162/163/164</t>
  </si>
  <si>
    <t>OV</t>
  </si>
  <si>
    <t>% Coronavirus</t>
  </si>
  <si>
    <t>% Bocavirus</t>
  </si>
  <si>
    <t>Nombre Hoja Virus</t>
  </si>
  <si>
    <t>Nombre Hoja Graficos</t>
  </si>
  <si>
    <t>Gráficos</t>
  </si>
  <si>
    <t>Nombre Hoja INF GEO</t>
  </si>
  <si>
    <t>Virus Identificados (natl)</t>
  </si>
  <si>
    <t>Virus Influenza (departamento)</t>
  </si>
  <si>
    <t>Virus VSR (departamento)</t>
  </si>
  <si>
    <t>Nombre Hoja nCov</t>
  </si>
  <si>
    <t>Hojas</t>
  </si>
  <si>
    <t>Nombre</t>
  </si>
  <si>
    <t>Procesar (1: Si)</t>
  </si>
  <si>
    <t>Nombre Hoja Virus (no cent)</t>
  </si>
  <si>
    <t>Start week</t>
  </si>
  <si>
    <t>End week</t>
  </si>
  <si>
    <t>SARS-CoV-2</t>
  </si>
  <si>
    <t>% SARS-CoV-2</t>
  </si>
  <si>
    <t>Virus SARS-CoV-2 (departamento)</t>
  </si>
  <si>
    <t>1er nivel geografico</t>
  </si>
  <si>
    <t>Nombre Hoja VSR GEO</t>
  </si>
  <si>
    <t>SARS-CoV-2 Negativas</t>
  </si>
  <si>
    <t>StartDate</t>
  </si>
  <si>
    <t>EndDate</t>
  </si>
  <si>
    <t>Month</t>
  </si>
  <si>
    <t>WeekEW</t>
  </si>
  <si>
    <t>Mes</t>
  </si>
  <si>
    <t>Subtitle 1</t>
  </si>
  <si>
    <t>Subtitle 2</t>
  </si>
  <si>
    <t>Subtitle 3</t>
  </si>
  <si>
    <t>xxxIRAG</t>
  </si>
  <si>
    <t>IRAG y ETI</t>
  </si>
  <si>
    <t>departamento</t>
  </si>
  <si>
    <t>Hospital 01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</si>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</sst>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9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color theme="0"/>
      <name val="Calibri Light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</borders>
  <cellStyleXfs count="426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8" borderId="0" applyNumberFormat="0" applyBorder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5" borderId="0" applyNumberFormat="0" applyBorder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19" fillId="11" borderId="3" applyNumberFormat="0" applyAlignment="0" applyProtection="0"/>
    <xf numFmtId="0" fontId="20" fillId="7" borderId="0" applyNumberFormat="0" applyBorder="0" applyAlignment="0" applyProtection="0"/>
    <xf numFmtId="0" fontId="21" fillId="26" borderId="0" applyNumberFormat="0" applyBorder="0" applyAlignment="0" applyProtection="0"/>
    <xf numFmtId="0" fontId="22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2" fillId="0" borderId="0"/>
    <xf numFmtId="0" fontId="22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2" fillId="0" borderId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2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4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" fillId="0" borderId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23" fillId="0" borderId="0" applyNumberFormat="0" applyBorder="0" applyAlignment="0"/>
    <xf numFmtId="0" fontId="12" fillId="2" borderId="1" applyNumberFormat="0" applyFont="0" applyAlignment="0" applyProtection="0"/>
    <xf numFmtId="9" fontId="22" fillId="0" borderId="0" applyFont="0" applyFill="0" applyBorder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5" fillId="20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18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22" fillId="0" borderId="0"/>
    <xf numFmtId="0" fontId="36" fillId="0" borderId="0" applyNumberFormat="0" applyFill="0" applyBorder="0" applyAlignment="0" applyProtection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13" borderId="0"/>
    <xf numFmtId="0" fontId="12" fillId="14" borderId="0"/>
    <xf numFmtId="0" fontId="12" fillId="9" borderId="0"/>
    <xf numFmtId="0" fontId="12" fillId="12" borderId="0"/>
    <xf numFmtId="0" fontId="12" fillId="15" borderId="0"/>
    <xf numFmtId="0" fontId="13" fillId="16" borderId="0"/>
    <xf numFmtId="0" fontId="13" fillId="13" borderId="0"/>
    <xf numFmtId="0" fontId="13" fillId="14" borderId="0"/>
    <xf numFmtId="0" fontId="13" fillId="17" borderId="0"/>
    <xf numFmtId="0" fontId="13" fillId="18" borderId="0"/>
    <xf numFmtId="0" fontId="13" fillId="19" borderId="0"/>
    <xf numFmtId="0" fontId="14" fillId="8" borderId="0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5" fillId="20" borderId="3"/>
    <xf numFmtId="0" fontId="16" fillId="21" borderId="10"/>
    <xf numFmtId="0" fontId="17" fillId="0" borderId="11"/>
    <xf numFmtId="0" fontId="18" fillId="0" borderId="0"/>
    <xf numFmtId="0" fontId="13" fillId="22" borderId="0"/>
    <xf numFmtId="0" fontId="13" fillId="23" borderId="0"/>
    <xf numFmtId="0" fontId="13" fillId="24" borderId="0"/>
    <xf numFmtId="0" fontId="13" fillId="17" borderId="0"/>
    <xf numFmtId="0" fontId="13" fillId="18" borderId="0"/>
    <xf numFmtId="0" fontId="13" fillId="25" borderId="0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19" fillId="11" borderId="3"/>
    <xf numFmtId="0" fontId="20" fillId="7" borderId="0"/>
    <xf numFmtId="0" fontId="21" fillId="26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2" borderId="1"/>
    <xf numFmtId="9" fontId="22" fillId="0" borderId="0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5" fillId="20" borderId="12"/>
    <xf numFmtId="0" fontId="26" fillId="0" borderId="0"/>
    <xf numFmtId="0" fontId="27" fillId="0" borderId="0"/>
    <xf numFmtId="0" fontId="28" fillId="0" borderId="13"/>
    <xf numFmtId="0" fontId="29" fillId="0" borderId="14"/>
    <xf numFmtId="0" fontId="18" fillId="0" borderId="15"/>
    <xf numFmtId="0" fontId="30" fillId="0" borderId="0"/>
    <xf numFmtId="0" fontId="36" fillId="0" borderId="0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  <xf numFmtId="0" fontId="31" fillId="0" borderId="16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4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29" borderId="23" xfId="0" applyFill="1" applyBorder="1"/>
    <xf numFmtId="0" fontId="0" fillId="0" borderId="4" xfId="0" applyBorder="1"/>
    <xf numFmtId="0" fontId="0" fillId="29" borderId="4" xfId="0" applyFill="1" applyBorder="1"/>
    <xf numFmtId="49" fontId="37" fillId="30" borderId="24" xfId="0" applyNumberFormat="1" applyFont="1" applyFill="1" applyBorder="1" applyAlignment="1">
      <alignment horizontal="center" vertical="center" wrapText="1"/>
    </xf>
    <xf numFmtId="49" fontId="37" fillId="30" borderId="25" xfId="0" applyNumberFormat="1" applyFont="1" applyFill="1" applyBorder="1" applyAlignment="1">
      <alignment horizontal="center" vertical="center" wrapText="1"/>
    </xf>
    <xf numFmtId="49" fontId="37" fillId="31" borderId="25" xfId="0" applyNumberFormat="1" applyFont="1" applyFill="1" applyBorder="1" applyAlignment="1">
      <alignment horizontal="center" vertical="center" wrapText="1"/>
    </xf>
    <xf numFmtId="49" fontId="37" fillId="32" borderId="25" xfId="0" applyNumberFormat="1" applyFont="1" applyFill="1" applyBorder="1" applyAlignment="1">
      <alignment horizontal="center" vertical="center" wrapText="1"/>
    </xf>
    <xf numFmtId="49" fontId="37" fillId="33" borderId="25" xfId="0" applyNumberFormat="1" applyFont="1" applyFill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top" wrapText="1"/>
    </xf>
    <xf numFmtId="164" fontId="34" fillId="5" borderId="5" xfId="0" applyNumberFormat="1" applyFont="1" applyFill="1" applyBorder="1" applyAlignment="1">
      <alignment horizontal="center"/>
    </xf>
    <xf numFmtId="164" fontId="34" fillId="5" borderId="38" xfId="0" applyNumberFormat="1" applyFont="1" applyFill="1" applyBorder="1" applyAlignment="1">
      <alignment horizontal="center"/>
    </xf>
    <xf numFmtId="0" fontId="34" fillId="41" borderId="46" xfId="0" applyFont="1" applyFill="1" applyBorder="1" applyAlignment="1">
      <alignment horizontal="center" vertical="center" wrapText="1"/>
    </xf>
    <xf numFmtId="49" fontId="34" fillId="41" borderId="46" xfId="0" applyNumberFormat="1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center" vertical="center" wrapText="1"/>
    </xf>
    <xf numFmtId="0" fontId="34" fillId="3" borderId="48" xfId="109" applyFont="1" applyFill="1" applyBorder="1" applyAlignment="1">
      <alignment horizontal="center" vertical="center" wrapText="1"/>
    </xf>
    <xf numFmtId="164" fontId="34" fillId="3" borderId="49" xfId="0" applyNumberFormat="1" applyFont="1" applyFill="1" applyBorder="1" applyAlignment="1">
      <alignment horizontal="center" vertical="center"/>
    </xf>
    <xf numFmtId="164" fontId="34" fillId="3" borderId="50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vertical="center"/>
    </xf>
    <xf numFmtId="0" fontId="0" fillId="0" borderId="0" xfId="0" applyAlignment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42" borderId="3" xfId="0" applyFont="1" applyFill="1" applyBorder="1" applyAlignment="1" applyProtection="1">
      <alignment horizontal="center"/>
      <protection locked="0"/>
    </xf>
    <xf numFmtId="0" fontId="6" fillId="42" borderId="3" xfId="0" applyFont="1" applyFill="1" applyBorder="1" applyAlignment="1" applyProtection="1">
      <alignment horizontal="center"/>
      <protection locked="0"/>
    </xf>
    <xf numFmtId="0" fontId="7" fillId="42" borderId="3" xfId="0" applyFont="1" applyFill="1" applyBorder="1" applyAlignment="1" applyProtection="1">
      <alignment horizontal="center"/>
      <protection locked="0"/>
    </xf>
    <xf numFmtId="0" fontId="5" fillId="42" borderId="3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top" wrapText="1"/>
    </xf>
    <xf numFmtId="49" fontId="37" fillId="43" borderId="25" xfId="0" applyNumberFormat="1" applyFont="1" applyFill="1" applyBorder="1" applyAlignment="1">
      <alignment horizontal="center" vertical="center" wrapText="1"/>
    </xf>
    <xf numFmtId="0" fontId="5" fillId="4" borderId="57" xfId="0" applyFont="1" applyFill="1" applyBorder="1" applyAlignment="1" applyProtection="1">
      <alignment horizontal="center" vertical="top" wrapText="1"/>
      <protection locked="0"/>
    </xf>
    <xf numFmtId="0" fontId="6" fillId="4" borderId="57" xfId="0" applyFont="1" applyFill="1" applyBorder="1" applyAlignment="1" applyProtection="1">
      <alignment horizontal="center" vertical="top" wrapText="1"/>
      <protection locked="0"/>
    </xf>
    <xf numFmtId="164" fontId="34" fillId="5" borderId="60" xfId="0" applyNumberFormat="1" applyFont="1" applyFill="1" applyBorder="1" applyAlignment="1">
      <alignment horizontal="center"/>
    </xf>
    <xf numFmtId="0" fontId="34" fillId="5" borderId="61" xfId="0" applyFont="1" applyFill="1" applyBorder="1" applyAlignment="1">
      <alignment horizontal="center" vertical="top" wrapText="1"/>
    </xf>
    <xf numFmtId="0" fontId="34" fillId="3" borderId="53" xfId="109" applyFont="1" applyFill="1" applyBorder="1" applyAlignment="1">
      <alignment horizontal="center" vertical="center" wrapText="1"/>
    </xf>
    <xf numFmtId="164" fontId="34" fillId="3" borderId="48" xfId="0" applyNumberFormat="1" applyFont="1" applyFill="1" applyBorder="1" applyAlignment="1">
      <alignment horizontal="center" vertical="center"/>
    </xf>
    <xf numFmtId="0" fontId="34" fillId="3" borderId="62" xfId="109" applyFont="1" applyFill="1" applyBorder="1" applyAlignment="1">
      <alignment horizontal="center" vertical="center" wrapText="1"/>
    </xf>
    <xf numFmtId="0" fontId="34" fillId="3" borderId="63" xfId="109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19" xfId="0" applyFont="1" applyFill="1" applyBorder="1" applyAlignment="1"/>
    <xf numFmtId="0" fontId="0" fillId="0" borderId="20" xfId="0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41" fillId="0" borderId="67" xfId="0" applyFont="1" applyFill="1" applyBorder="1" applyAlignment="1"/>
    <xf numFmtId="0" fontId="0" fillId="0" borderId="30" xfId="0" applyFont="1" applyFill="1" applyBorder="1" applyAlignment="1"/>
    <xf numFmtId="0" fontId="0" fillId="0" borderId="0" xfId="0" applyFont="1" applyFill="1" applyBorder="1" applyAlignment="1"/>
    <xf numFmtId="0" fontId="0" fillId="0" borderId="29" xfId="0" applyBorder="1" applyAlignment="1"/>
    <xf numFmtId="0" fontId="0" fillId="0" borderId="0" xfId="0" applyBorder="1" applyAlignment="1"/>
    <xf numFmtId="0" fontId="0" fillId="44" borderId="0" xfId="0" applyFont="1" applyFill="1" applyBorder="1" applyAlignment="1"/>
    <xf numFmtId="0" fontId="0" fillId="0" borderId="68" xfId="0" applyFont="1" applyFill="1" applyBorder="1" applyAlignment="1"/>
    <xf numFmtId="0" fontId="42" fillId="0" borderId="33" xfId="0" applyFont="1" applyFill="1" applyBorder="1" applyAlignment="1"/>
    <xf numFmtId="0" fontId="0" fillId="0" borderId="64" xfId="0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42" fillId="0" borderId="0" xfId="0" applyFont="1" applyFill="1" applyBorder="1"/>
    <xf numFmtId="0" fontId="41" fillId="0" borderId="0" xfId="0" applyFont="1" applyAlignment="1"/>
    <xf numFmtId="0" fontId="41" fillId="0" borderId="51" xfId="0" applyFont="1" applyBorder="1" applyAlignment="1"/>
    <xf numFmtId="0" fontId="41" fillId="0" borderId="52" xfId="0" applyFont="1" applyBorder="1" applyAlignment="1"/>
    <xf numFmtId="0" fontId="41" fillId="0" borderId="64" xfId="0" applyFont="1" applyFill="1" applyBorder="1" applyAlignment="1"/>
    <xf numFmtId="0" fontId="41" fillId="0" borderId="51" xfId="0" applyFont="1" applyFill="1" applyBorder="1" applyAlignment="1"/>
    <xf numFmtId="0" fontId="41" fillId="0" borderId="52" xfId="0" applyFont="1" applyFill="1" applyBorder="1" applyAlignment="1"/>
    <xf numFmtId="0" fontId="41" fillId="0" borderId="0" xfId="0" applyFont="1" applyFill="1" applyBorder="1" applyAlignment="1"/>
    <xf numFmtId="0" fontId="41" fillId="0" borderId="53" xfId="0" applyFont="1" applyBorder="1" applyAlignment="1"/>
    <xf numFmtId="0" fontId="41" fillId="0" borderId="66" xfId="0" applyFont="1" applyFill="1" applyBorder="1" applyAlignment="1"/>
    <xf numFmtId="0" fontId="0" fillId="0" borderId="28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19" xfId="0" applyNumberFormat="1" applyFont="1" applyFill="1" applyBorder="1" applyAlignment="1"/>
    <xf numFmtId="14" fontId="0" fillId="0" borderId="33" xfId="0" applyNumberFormat="1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42" fillId="0" borderId="0" xfId="0" applyFont="1" applyFill="1" applyBorder="1" applyAlignment="1"/>
    <xf numFmtId="0" fontId="11" fillId="0" borderId="0" xfId="0" applyFont="1" applyFill="1" applyBorder="1" applyAlignment="1"/>
    <xf numFmtId="0" fontId="0" fillId="45" borderId="21" xfId="0" applyFont="1" applyFill="1" applyBorder="1" applyAlignment="1">
      <alignment horizontal="center" vertical="center" wrapText="1"/>
    </xf>
    <xf numFmtId="0" fontId="0" fillId="45" borderId="22" xfId="0" applyFont="1" applyFill="1" applyBorder="1" applyAlignment="1">
      <alignment horizontal="center" vertical="center" wrapText="1"/>
    </xf>
    <xf numFmtId="0" fontId="0" fillId="46" borderId="21" xfId="0" applyFont="1" applyFill="1" applyBorder="1" applyAlignment="1">
      <alignment horizontal="center" vertical="center" wrapText="1"/>
    </xf>
    <xf numFmtId="0" fontId="0" fillId="46" borderId="22" xfId="0" applyFont="1" applyFill="1" applyBorder="1" applyAlignment="1">
      <alignment horizontal="center" vertical="center" wrapText="1"/>
    </xf>
    <xf numFmtId="0" fontId="0" fillId="46" borderId="54" xfId="0" applyFont="1" applyFill="1" applyBorder="1" applyAlignment="1">
      <alignment horizontal="center" vertical="center" wrapText="1"/>
    </xf>
    <xf numFmtId="0" fontId="0" fillId="32" borderId="21" xfId="0" applyFill="1" applyBorder="1" applyAlignment="1">
      <alignment horizontal="center" vertical="center" wrapText="1"/>
    </xf>
    <xf numFmtId="0" fontId="0" fillId="32" borderId="22" xfId="0" applyFill="1" applyBorder="1" applyAlignment="1">
      <alignment horizontal="center" vertical="center" wrapText="1"/>
    </xf>
    <xf numFmtId="0" fontId="0" fillId="32" borderId="54" xfId="0" applyFill="1" applyBorder="1" applyAlignment="1">
      <alignment horizontal="center" vertical="center" wrapText="1"/>
    </xf>
    <xf numFmtId="0" fontId="0" fillId="45" borderId="5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2" fillId="0" borderId="0" xfId="0" applyFont="1"/>
    <xf numFmtId="0" fontId="5" fillId="5" borderId="71" xfId="0" applyFont="1" applyFill="1" applyBorder="1" applyAlignment="1">
      <alignment horizontal="center" vertical="top" wrapText="1"/>
    </xf>
    <xf numFmtId="0" fontId="34" fillId="5" borderId="72" xfId="0" applyFont="1" applyFill="1" applyBorder="1" applyAlignment="1">
      <alignment horizontal="center" vertical="top" wrapText="1"/>
    </xf>
    <xf numFmtId="0" fontId="34" fillId="5" borderId="73" xfId="0" applyFont="1" applyFill="1" applyBorder="1" applyAlignment="1">
      <alignment horizontal="center" vertical="top" wrapText="1"/>
    </xf>
    <xf numFmtId="0" fontId="34" fillId="3" borderId="49" xfId="109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/>
    </xf>
    <xf numFmtId="0" fontId="5" fillId="5" borderId="74" xfId="0" applyFont="1" applyFill="1" applyBorder="1" applyAlignment="1">
      <alignment horizontal="center" vertical="top" wrapText="1"/>
    </xf>
    <xf numFmtId="0" fontId="5" fillId="5" borderId="75" xfId="0" applyFont="1" applyFill="1" applyBorder="1" applyAlignment="1">
      <alignment horizontal="center" vertical="top" wrapText="1"/>
    </xf>
    <xf numFmtId="0" fontId="34" fillId="5" borderId="74" xfId="0" applyFont="1" applyFill="1" applyBorder="1" applyAlignment="1">
      <alignment horizontal="center" vertical="top" wrapText="1"/>
    </xf>
    <xf numFmtId="0" fontId="34" fillId="5" borderId="3" xfId="0" applyFont="1" applyFill="1" applyBorder="1" applyAlignment="1">
      <alignment horizontal="center" vertical="top" wrapText="1"/>
    </xf>
    <xf numFmtId="0" fontId="34" fillId="5" borderId="76" xfId="0" applyFont="1" applyFill="1" applyBorder="1" applyAlignment="1">
      <alignment horizontal="center" vertical="top" wrapText="1"/>
    </xf>
    <xf numFmtId="0" fontId="34" fillId="5" borderId="77" xfId="0" applyFont="1" applyFill="1" applyBorder="1" applyAlignment="1">
      <alignment horizontal="center" vertical="top" wrapText="1"/>
    </xf>
    <xf numFmtId="49" fontId="38" fillId="41" borderId="35" xfId="0" applyNumberFormat="1" applyFont="1" applyFill="1" applyBorder="1" applyAlignment="1">
      <alignment horizontal="center" vertical="center" wrapText="1"/>
    </xf>
    <xf numFmtId="49" fontId="38" fillId="41" borderId="37" xfId="0" applyNumberFormat="1" applyFont="1" applyFill="1" applyBorder="1" applyAlignment="1">
      <alignment horizontal="center" vertical="center" wrapText="1"/>
    </xf>
    <xf numFmtId="49" fontId="38" fillId="41" borderId="34" xfId="0" applyNumberFormat="1" applyFont="1" applyFill="1" applyBorder="1" applyAlignment="1">
      <alignment horizontal="center" vertical="center" wrapText="1"/>
    </xf>
    <xf numFmtId="49" fontId="38" fillId="41" borderId="36" xfId="0" applyNumberFormat="1" applyFont="1" applyFill="1" applyBorder="1" applyAlignment="1">
      <alignment horizontal="center" vertical="center" wrapText="1"/>
    </xf>
    <xf numFmtId="0" fontId="40" fillId="40" borderId="18" xfId="0" applyFont="1" applyFill="1" applyBorder="1" applyAlignment="1">
      <alignment horizontal="center" vertical="center" wrapText="1"/>
    </xf>
    <xf numFmtId="0" fontId="40" fillId="40" borderId="28" xfId="0" applyFont="1" applyFill="1" applyBorder="1" applyAlignment="1">
      <alignment horizontal="center" vertical="center" wrapText="1"/>
    </xf>
    <xf numFmtId="0" fontId="40" fillId="40" borderId="0" xfId="0" applyFont="1" applyFill="1" applyBorder="1" applyAlignment="1">
      <alignment horizontal="center" vertical="center" wrapText="1"/>
    </xf>
    <xf numFmtId="0" fontId="40" fillId="40" borderId="30" xfId="0" applyFont="1" applyFill="1" applyBorder="1" applyAlignment="1">
      <alignment horizontal="center" vertical="center" wrapText="1"/>
    </xf>
    <xf numFmtId="0" fontId="40" fillId="40" borderId="20" xfId="0" applyFont="1" applyFill="1" applyBorder="1" applyAlignment="1">
      <alignment horizontal="center" vertical="center" wrapText="1"/>
    </xf>
    <xf numFmtId="0" fontId="40" fillId="40" borderId="33" xfId="0" applyFont="1" applyFill="1" applyBorder="1" applyAlignment="1">
      <alignment horizontal="center" vertical="center" wrapText="1"/>
    </xf>
    <xf numFmtId="0" fontId="38" fillId="39" borderId="20" xfId="0" applyFont="1" applyFill="1" applyBorder="1" applyAlignment="1">
      <alignment horizontal="center" vertical="center" wrapText="1"/>
    </xf>
    <xf numFmtId="0" fontId="40" fillId="38" borderId="0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 vertical="center"/>
    </xf>
    <xf numFmtId="49" fontId="38" fillId="41" borderId="39" xfId="0" applyNumberFormat="1" applyFont="1" applyFill="1" applyBorder="1" applyAlignment="1">
      <alignment horizontal="center" vertical="center" wrapText="1"/>
    </xf>
    <xf numFmtId="49" fontId="38" fillId="41" borderId="44" xfId="0" applyNumberFormat="1" applyFont="1" applyFill="1" applyBorder="1" applyAlignment="1">
      <alignment horizontal="center" vertical="center" wrapText="1"/>
    </xf>
    <xf numFmtId="49" fontId="38" fillId="41" borderId="40" xfId="0" applyNumberFormat="1" applyFont="1" applyFill="1" applyBorder="1" applyAlignment="1">
      <alignment horizontal="center" vertical="center" wrapText="1"/>
    </xf>
    <xf numFmtId="49" fontId="38" fillId="41" borderId="45" xfId="0" applyNumberFormat="1" applyFont="1" applyFill="1" applyBorder="1" applyAlignment="1">
      <alignment horizontal="center" vertical="center" wrapText="1"/>
    </xf>
    <xf numFmtId="49" fontId="38" fillId="41" borderId="41" xfId="0" applyNumberFormat="1" applyFont="1" applyFill="1" applyBorder="1" applyAlignment="1">
      <alignment horizontal="center" vertical="center" wrapText="1"/>
    </xf>
    <xf numFmtId="49" fontId="38" fillId="41" borderId="42" xfId="0" applyNumberFormat="1" applyFont="1" applyFill="1" applyBorder="1" applyAlignment="1">
      <alignment horizontal="center" vertical="center" wrapText="1"/>
    </xf>
    <xf numFmtId="49" fontId="38" fillId="41" borderId="43" xfId="0" applyNumberFormat="1" applyFont="1" applyFill="1" applyBorder="1" applyAlignment="1">
      <alignment horizontal="center" vertical="center" wrapText="1"/>
    </xf>
    <xf numFmtId="49" fontId="38" fillId="41" borderId="58" xfId="0" applyNumberFormat="1" applyFont="1" applyFill="1" applyBorder="1" applyAlignment="1">
      <alignment horizontal="center" vertical="center" wrapText="1"/>
    </xf>
    <xf numFmtId="49" fontId="38" fillId="41" borderId="59" xfId="0" applyNumberFormat="1" applyFont="1" applyFill="1" applyBorder="1" applyAlignment="1">
      <alignment horizontal="center" vertical="center" wrapText="1"/>
    </xf>
    <xf numFmtId="49" fontId="39" fillId="36" borderId="27" xfId="0" applyNumberFormat="1" applyFont="1" applyFill="1" applyBorder="1" applyAlignment="1">
      <alignment horizontal="center" vertical="center"/>
    </xf>
    <xf numFmtId="49" fontId="39" fillId="37" borderId="27" xfId="0" applyNumberFormat="1" applyFont="1" applyFill="1" applyBorder="1" applyAlignment="1">
      <alignment horizontal="center" vertical="center" wrapText="1"/>
    </xf>
    <xf numFmtId="49" fontId="38" fillId="34" borderId="55" xfId="0" applyNumberFormat="1" applyFont="1" applyFill="1" applyBorder="1" applyAlignment="1">
      <alignment horizontal="center" vertical="center" wrapText="1"/>
    </xf>
    <xf numFmtId="49" fontId="38" fillId="34" borderId="56" xfId="0" applyNumberFormat="1" applyFont="1" applyFill="1" applyBorder="1" applyAlignment="1">
      <alignment horizontal="center" vertical="center" wrapText="1"/>
    </xf>
    <xf numFmtId="49" fontId="38" fillId="43" borderId="69" xfId="0" applyNumberFormat="1" applyFont="1" applyFill="1" applyBorder="1" applyAlignment="1">
      <alignment horizontal="center" vertical="center" wrapText="1"/>
    </xf>
    <xf numFmtId="49" fontId="38" fillId="43" borderId="70" xfId="0" applyNumberFormat="1" applyFont="1" applyFill="1" applyBorder="1" applyAlignment="1">
      <alignment horizontal="center" vertical="center" wrapText="1"/>
    </xf>
    <xf numFmtId="0" fontId="39" fillId="38" borderId="31" xfId="0" applyNumberFormat="1" applyFont="1" applyFill="1" applyBorder="1" applyAlignment="1">
      <alignment horizontal="center" vertical="center" wrapText="1"/>
    </xf>
    <xf numFmtId="0" fontId="39" fillId="38" borderId="32" xfId="0" applyNumberFormat="1" applyFont="1" applyFill="1" applyBorder="1" applyAlignment="1">
      <alignment horizontal="center" vertical="center" wrapText="1"/>
    </xf>
    <xf numFmtId="49" fontId="39" fillId="38" borderId="31" xfId="0" applyNumberFormat="1" applyFont="1" applyFill="1" applyBorder="1" applyAlignment="1">
      <alignment horizontal="center" vertical="center" wrapText="1"/>
    </xf>
    <xf numFmtId="49" fontId="39" fillId="38" borderId="32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49" fontId="39" fillId="35" borderId="26" xfId="0" applyNumberFormat="1" applyFont="1" applyFill="1" applyBorder="1" applyAlignment="1">
      <alignment horizontal="center" vertical="center" wrapText="1"/>
    </xf>
    <xf numFmtId="49" fontId="39" fillId="35" borderId="27" xfId="0" applyNumberFormat="1" applyFont="1" applyFill="1" applyBorder="1" applyAlignment="1">
      <alignment horizontal="center" vertical="center" wrapText="1"/>
    </xf>
    <xf numFmtId="0" fontId="35" fillId="28" borderId="19" xfId="0" applyFont="1" applyFill="1" applyBorder="1" applyAlignment="1">
      <alignment horizontal="center" vertical="center" wrapText="1"/>
    </xf>
    <xf numFmtId="0" fontId="35" fillId="28" borderId="20" xfId="0" applyFont="1" applyFill="1" applyBorder="1" applyAlignment="1">
      <alignment horizontal="center" vertical="center" wrapText="1"/>
    </xf>
    <xf numFmtId="0" fontId="35" fillId="28" borderId="33" xfId="0" applyFont="1" applyFill="1" applyBorder="1" applyAlignment="1">
      <alignment horizontal="center" vertical="center" wrapText="1"/>
    </xf>
    <xf numFmtId="0" fontId="33" fillId="27" borderId="29" xfId="0" applyFont="1" applyFill="1" applyBorder="1" applyAlignment="1">
      <alignment horizontal="center" vertical="center"/>
    </xf>
    <xf numFmtId="0" fontId="33" fillId="27" borderId="0" xfId="0" applyFont="1" applyFill="1" applyBorder="1" applyAlignment="1">
      <alignment horizontal="center" vertical="center"/>
    </xf>
    <xf numFmtId="0" fontId="33" fillId="27" borderId="30" xfId="0" applyFont="1" applyFill="1" applyBorder="1" applyAlignment="1">
      <alignment horizontal="center" vertical="center"/>
    </xf>
    <xf numFmtId="0" fontId="33" fillId="27" borderId="17" xfId="0" applyFont="1" applyFill="1" applyBorder="1" applyAlignment="1">
      <alignment horizontal="center" vertical="center"/>
    </xf>
    <xf numFmtId="0" fontId="33" fillId="27" borderId="18" xfId="0" applyFont="1" applyFill="1" applyBorder="1" applyAlignment="1">
      <alignment horizontal="center" vertical="center"/>
    </xf>
    <xf numFmtId="0" fontId="33" fillId="27" borderId="28" xfId="0" applyFont="1" applyFill="1" applyBorder="1" applyAlignment="1">
      <alignment horizontal="center" vertical="center"/>
    </xf>
    <xf numFmtId="0" fontId="35" fillId="28" borderId="29" xfId="0" applyFont="1" applyFill="1" applyBorder="1" applyAlignment="1">
      <alignment horizontal="center" vertical="center" wrapText="1"/>
    </xf>
    <xf numFmtId="0" fontId="35" fillId="28" borderId="0" xfId="0" applyFont="1" applyFill="1" applyBorder="1" applyAlignment="1">
      <alignment horizontal="center" vertical="center" wrapText="1"/>
    </xf>
    <xf numFmtId="0" fontId="35" fillId="28" borderId="30" xfId="0" applyFont="1" applyFill="1" applyBorder="1" applyAlignment="1">
      <alignment horizontal="center" vertical="center" wrapText="1"/>
    </xf>
  </cellXfs>
  <cellStyles count="426">
    <cellStyle name="20% - Énfasis1 2" xfId="1"/>
    <cellStyle name="20% - Énfasis1 2 2" xfId="225"/>
    <cellStyle name="20% - Énfasis2 2" xfId="2"/>
    <cellStyle name="20% - Énfasis2 2 2" xfId="226"/>
    <cellStyle name="20% - Énfasis3 2" xfId="3"/>
    <cellStyle name="20% - Énfasis3 2 2" xfId="227"/>
    <cellStyle name="20% - Énfasis4 2" xfId="4"/>
    <cellStyle name="20% - Énfasis4 2 2" xfId="228"/>
    <cellStyle name="20% - Énfasis5 2" xfId="5"/>
    <cellStyle name="20% - Énfasis5 2 2" xfId="229"/>
    <cellStyle name="20% - Énfasis6 2" xfId="6"/>
    <cellStyle name="20% - Énfasis6 2 2" xfId="230"/>
    <cellStyle name="40% - Énfasis1 2" xfId="7"/>
    <cellStyle name="40% - Énfasis1 2 2" xfId="231"/>
    <cellStyle name="40% - Énfasis2 2" xfId="8"/>
    <cellStyle name="40% - Énfasis2 2 2" xfId="232"/>
    <cellStyle name="40% - Énfasis3 2" xfId="9"/>
    <cellStyle name="40% - Énfasis3 2 2" xfId="233"/>
    <cellStyle name="40% - Énfasis4 2" xfId="10"/>
    <cellStyle name="40% - Énfasis4 2 2" xfId="234"/>
    <cellStyle name="40% - Énfasis5 2" xfId="11"/>
    <cellStyle name="40% - Énfasis5 2 2" xfId="235"/>
    <cellStyle name="40% - Énfasis6 2" xfId="12"/>
    <cellStyle name="40% - Énfasis6 2 2" xfId="236"/>
    <cellStyle name="60% - Énfasis1 2" xfId="13"/>
    <cellStyle name="60% - Énfasis1 2 2" xfId="237"/>
    <cellStyle name="60% - Énfasis2 2" xfId="14"/>
    <cellStyle name="60% - Énfasis2 2 2" xfId="238"/>
    <cellStyle name="60% - Énfasis3 2" xfId="15"/>
    <cellStyle name="60% - Énfasis3 2 2" xfId="239"/>
    <cellStyle name="60% - Énfasis4 2" xfId="16"/>
    <cellStyle name="60% - Énfasis4 2 2" xfId="240"/>
    <cellStyle name="60% - Énfasis5 2" xfId="17"/>
    <cellStyle name="60% - Énfasis5 2 2" xfId="241"/>
    <cellStyle name="60% - Énfasis6 2" xfId="18"/>
    <cellStyle name="60% - Énfasis6 2 2" xfId="242"/>
    <cellStyle name="Buena 2" xfId="19"/>
    <cellStyle name="Buena 2 2" xfId="243"/>
    <cellStyle name="Cálculo 2" xfId="20"/>
    <cellStyle name="Cálculo 2 2" xfId="21"/>
    <cellStyle name="Cálculo 2 2 2" xfId="22"/>
    <cellStyle name="Cálculo 2 2 2 2" xfId="23"/>
    <cellStyle name="Cálculo 2 2 2 2 2" xfId="247"/>
    <cellStyle name="Cálculo 2 2 2 3" xfId="246"/>
    <cellStyle name="Cálculo 2 2 3" xfId="24"/>
    <cellStyle name="Cálculo 2 2 3 2" xfId="248"/>
    <cellStyle name="Cálculo 2 2 4" xfId="245"/>
    <cellStyle name="Cálculo 2 3" xfId="25"/>
    <cellStyle name="Cálculo 2 3 2" xfId="26"/>
    <cellStyle name="Cálculo 2 3 2 2" xfId="250"/>
    <cellStyle name="Cálculo 2 3 3" xfId="249"/>
    <cellStyle name="Cálculo 2 4" xfId="27"/>
    <cellStyle name="Cálculo 2 4 2" xfId="28"/>
    <cellStyle name="Cálculo 2 4 2 2" xfId="252"/>
    <cellStyle name="Cálculo 2 4 3" xfId="251"/>
    <cellStyle name="Cálculo 2 5" xfId="29"/>
    <cellStyle name="Cálculo 2 5 2" xfId="253"/>
    <cellStyle name="Cálculo 2 6" xfId="244"/>
    <cellStyle name="Celda de comprobación 2" xfId="30"/>
    <cellStyle name="Celda de comprobación 2 2" xfId="254"/>
    <cellStyle name="Celda vinculada 2" xfId="31"/>
    <cellStyle name="Celda vinculada 2 2" xfId="255"/>
    <cellStyle name="Encabezado 4 2" xfId="32"/>
    <cellStyle name="Encabezado 4 2 2" xfId="256"/>
    <cellStyle name="Énfasis1 2" xfId="33"/>
    <cellStyle name="Énfasis1 2 2" xfId="257"/>
    <cellStyle name="Énfasis2 2" xfId="34"/>
    <cellStyle name="Énfasis2 2 2" xfId="258"/>
    <cellStyle name="Énfasis3 2" xfId="35"/>
    <cellStyle name="Énfasis3 2 2" xfId="259"/>
    <cellStyle name="Énfasis4 2" xfId="36"/>
    <cellStyle name="Énfasis4 2 2" xfId="260"/>
    <cellStyle name="Énfasis5 2" xfId="37"/>
    <cellStyle name="Énfasis5 2 2" xfId="261"/>
    <cellStyle name="Énfasis6 2" xfId="38"/>
    <cellStyle name="Énfasis6 2 2" xfId="262"/>
    <cellStyle name="Entrada 2" xfId="39"/>
    <cellStyle name="Entrada 2 2" xfId="40"/>
    <cellStyle name="Entrada 2 2 2" xfId="41"/>
    <cellStyle name="Entrada 2 2 2 2" xfId="42"/>
    <cellStyle name="Entrada 2 2 2 2 2" xfId="266"/>
    <cellStyle name="Entrada 2 2 2 3" xfId="265"/>
    <cellStyle name="Entrada 2 2 3" xfId="43"/>
    <cellStyle name="Entrada 2 2 3 2" xfId="267"/>
    <cellStyle name="Entrada 2 2 4" xfId="264"/>
    <cellStyle name="Entrada 2 3" xfId="44"/>
    <cellStyle name="Entrada 2 3 2" xfId="45"/>
    <cellStyle name="Entrada 2 3 2 2" xfId="269"/>
    <cellStyle name="Entrada 2 3 3" xfId="268"/>
    <cellStyle name="Entrada 2 4" xfId="46"/>
    <cellStyle name="Entrada 2 4 2" xfId="47"/>
    <cellStyle name="Entrada 2 4 2 2" xfId="271"/>
    <cellStyle name="Entrada 2 4 3" xfId="270"/>
    <cellStyle name="Entrada 2 5" xfId="48"/>
    <cellStyle name="Entrada 2 5 2" xfId="272"/>
    <cellStyle name="Entrada 2 6" xfId="263"/>
    <cellStyle name="Incorrecto 2" xfId="49"/>
    <cellStyle name="Incorrecto 2 2" xfId="273"/>
    <cellStyle name="Neutral 2" xfId="50"/>
    <cellStyle name="Neutral 2 2" xfId="274"/>
    <cellStyle name="Normal" xfId="0" builtinId="0"/>
    <cellStyle name="Normal 10" xfId="51"/>
    <cellStyle name="Normal 10 10" xfId="52"/>
    <cellStyle name="Normal 10 10 2" xfId="275"/>
    <cellStyle name="Normal 10 2" xfId="53"/>
    <cellStyle name="Normal 10 2 2" xfId="276"/>
    <cellStyle name="Normal 10 3" xfId="54"/>
    <cellStyle name="Normal 10 3 2" xfId="277"/>
    <cellStyle name="Normal 10 4" xfId="55"/>
    <cellStyle name="Normal 10 4 2" xfId="278"/>
    <cellStyle name="Normal 10 5" xfId="56"/>
    <cellStyle name="Normal 10 5 2" xfId="279"/>
    <cellStyle name="Normal 10 6" xfId="57"/>
    <cellStyle name="Normal 10 6 2" xfId="280"/>
    <cellStyle name="Normal 10 7" xfId="58"/>
    <cellStyle name="Normal 10 7 2" xfId="281"/>
    <cellStyle name="Normal 10 8" xfId="59"/>
    <cellStyle name="Normal 10 8 2" xfId="282"/>
    <cellStyle name="Normal 10 9" xfId="60"/>
    <cellStyle name="Normal 10 9 2" xfId="283"/>
    <cellStyle name="Normal 11" xfId="61"/>
    <cellStyle name="Normal 11 10" xfId="62"/>
    <cellStyle name="Normal 11 2" xfId="63"/>
    <cellStyle name="Normal 11 2 2" xfId="284"/>
    <cellStyle name="Normal 11 3" xfId="64"/>
    <cellStyle name="Normal 11 3 2" xfId="285"/>
    <cellStyle name="Normal 11 4" xfId="65"/>
    <cellStyle name="Normal 11 4 2" xfId="286"/>
    <cellStyle name="Normal 11 5" xfId="66"/>
    <cellStyle name="Normal 11 5 2" xfId="287"/>
    <cellStyle name="Normal 11 6" xfId="67"/>
    <cellStyle name="Normal 11 6 2" xfId="288"/>
    <cellStyle name="Normal 11 7" xfId="68"/>
    <cellStyle name="Normal 11 7 2" xfId="289"/>
    <cellStyle name="Normal 11 8" xfId="69"/>
    <cellStyle name="Normal 11 8 2" xfId="290"/>
    <cellStyle name="Normal 11 9" xfId="70"/>
    <cellStyle name="Normal 12" xfId="71"/>
    <cellStyle name="Normal 12 2" xfId="72"/>
    <cellStyle name="Normal 12 2 2" xfId="291"/>
    <cellStyle name="Normal 12 3" xfId="73"/>
    <cellStyle name="Normal 12 3 2" xfId="292"/>
    <cellStyle name="Normal 12 4" xfId="74"/>
    <cellStyle name="Normal 12 4 2" xfId="293"/>
    <cellStyle name="Normal 12 5" xfId="75"/>
    <cellStyle name="Normal 12 5 2" xfId="294"/>
    <cellStyle name="Normal 12 6" xfId="76"/>
    <cellStyle name="Normal 12 6 2" xfId="295"/>
    <cellStyle name="Normal 12 7" xfId="77"/>
    <cellStyle name="Normal 12 7 2" xfId="296"/>
    <cellStyle name="Normal 12 8" xfId="78"/>
    <cellStyle name="Normal 12 8 2" xfId="297"/>
    <cellStyle name="Normal 13" xfId="79"/>
    <cellStyle name="Normal 13 2" xfId="80"/>
    <cellStyle name="Normal 13 2 2" xfId="298"/>
    <cellStyle name="Normal 13 3" xfId="81"/>
    <cellStyle name="Normal 13 3 2" xfId="299"/>
    <cellStyle name="Normal 13 4" xfId="82"/>
    <cellStyle name="Normal 13 4 2" xfId="300"/>
    <cellStyle name="Normal 13 5" xfId="83"/>
    <cellStyle name="Normal 13 5 2" xfId="301"/>
    <cellStyle name="Normal 13 6" xfId="84"/>
    <cellStyle name="Normal 13 6 2" xfId="302"/>
    <cellStyle name="Normal 14" xfId="85"/>
    <cellStyle name="Normal 14 2" xfId="86"/>
    <cellStyle name="Normal 14 2 2" xfId="303"/>
    <cellStyle name="Normal 14 3" xfId="87"/>
    <cellStyle name="Normal 14 3 2" xfId="304"/>
    <cellStyle name="Normal 14 4" xfId="88"/>
    <cellStyle name="Normal 14 4 2" xfId="305"/>
    <cellStyle name="Normal 14 5" xfId="89"/>
    <cellStyle name="Normal 14 5 2" xfId="306"/>
    <cellStyle name="Normal 14 6" xfId="90"/>
    <cellStyle name="Normal 14 6 2" xfId="307"/>
    <cellStyle name="Normal 15" xfId="91"/>
    <cellStyle name="Normal 15 2" xfId="223"/>
    <cellStyle name="Normal 15 3" xfId="308"/>
    <cellStyle name="Normal 16" xfId="92"/>
    <cellStyle name="Normal 16 2" xfId="93"/>
    <cellStyle name="Normal 16 2 2" xfId="309"/>
    <cellStyle name="Normal 16 3" xfId="94"/>
    <cellStyle name="Normal 16 3 2" xfId="310"/>
    <cellStyle name="Normal 16 4" xfId="95"/>
    <cellStyle name="Normal 16 4 2" xfId="311"/>
    <cellStyle name="Normal 16 5" xfId="96"/>
    <cellStyle name="Normal 16 5 2" xfId="312"/>
    <cellStyle name="Normal 16 6" xfId="97"/>
    <cellStyle name="Normal 16 6 2" xfId="313"/>
    <cellStyle name="Normal 17" xfId="98"/>
    <cellStyle name="Normal 17 2" xfId="99"/>
    <cellStyle name="Normal 17 2 2" xfId="314"/>
    <cellStyle name="Normal 17 3" xfId="100"/>
    <cellStyle name="Normal 17 3 2" xfId="315"/>
    <cellStyle name="Normal 17 4" xfId="101"/>
    <cellStyle name="Normal 17 4 2" xfId="316"/>
    <cellStyle name="Normal 18" xfId="102"/>
    <cellStyle name="Normal 18 2" xfId="317"/>
    <cellStyle name="Normal 19" xfId="103"/>
    <cellStyle name="Normal 19 2" xfId="104"/>
    <cellStyle name="Normal 19 2 2" xfId="318"/>
    <cellStyle name="Normal 19 3" xfId="105"/>
    <cellStyle name="Normal 19 3 2" xfId="319"/>
    <cellStyle name="Normal 19 4" xfId="106"/>
    <cellStyle name="Normal 19 4 2" xfId="320"/>
    <cellStyle name="Normal 2" xfId="107"/>
    <cellStyle name="Normal 2 2" xfId="108"/>
    <cellStyle name="Normal 2 2 2" xfId="321"/>
    <cellStyle name="Normal 2 3" xfId="109"/>
    <cellStyle name="Normal 20" xfId="110"/>
    <cellStyle name="Normal 20 2" xfId="322"/>
    <cellStyle name="Normal 21" xfId="111"/>
    <cellStyle name="Normal 21 2" xfId="323"/>
    <cellStyle name="Normal 22" xfId="112"/>
    <cellStyle name="Normal 23" xfId="113"/>
    <cellStyle name="Normal 3" xfId="114"/>
    <cellStyle name="Normal 4" xfId="115"/>
    <cellStyle name="Normal 4 10" xfId="116"/>
    <cellStyle name="Normal 4 10 2" xfId="324"/>
    <cellStyle name="Normal 4 11" xfId="117"/>
    <cellStyle name="Normal 4 11 2" xfId="325"/>
    <cellStyle name="Normal 4 12" xfId="118"/>
    <cellStyle name="Normal 4 12 2" xfId="326"/>
    <cellStyle name="Normal 4 13" xfId="119"/>
    <cellStyle name="Normal 4 13 2" xfId="327"/>
    <cellStyle name="Normal 4 14" xfId="120"/>
    <cellStyle name="Normal 4 14 2" xfId="328"/>
    <cellStyle name="Normal 4 15" xfId="121"/>
    <cellStyle name="Normal 4 15 2" xfId="329"/>
    <cellStyle name="Normal 4 16" xfId="122"/>
    <cellStyle name="Normal 4 2" xfId="123"/>
    <cellStyle name="Normal 4 2 2" xfId="330"/>
    <cellStyle name="Normal 4 3" xfId="124"/>
    <cellStyle name="Normal 4 3 2" xfId="331"/>
    <cellStyle name="Normal 4 4" xfId="125"/>
    <cellStyle name="Normal 4 4 2" xfId="332"/>
    <cellStyle name="Normal 4 5" xfId="126"/>
    <cellStyle name="Normal 4 5 2" xfId="333"/>
    <cellStyle name="Normal 4 6" xfId="127"/>
    <cellStyle name="Normal 4 6 2" xfId="334"/>
    <cellStyle name="Normal 4 7" xfId="128"/>
    <cellStyle name="Normal 4 7 2" xfId="335"/>
    <cellStyle name="Normal 4 8" xfId="129"/>
    <cellStyle name="Normal 4 8 2" xfId="336"/>
    <cellStyle name="Normal 4 9" xfId="130"/>
    <cellStyle name="Normal 4 9 2" xfId="337"/>
    <cellStyle name="Normal 5" xfId="131"/>
    <cellStyle name="Normal 5 10" xfId="132"/>
    <cellStyle name="Normal 5 10 2" xfId="338"/>
    <cellStyle name="Normal 5 11" xfId="133"/>
    <cellStyle name="Normal 5 11 2" xfId="339"/>
    <cellStyle name="Normal 5 12" xfId="134"/>
    <cellStyle name="Normal 5 12 2" xfId="340"/>
    <cellStyle name="Normal 5 13" xfId="135"/>
    <cellStyle name="Normal 5 13 2" xfId="341"/>
    <cellStyle name="Normal 5 14" xfId="136"/>
    <cellStyle name="Normal 5 14 2" xfId="342"/>
    <cellStyle name="Normal 5 15" xfId="137"/>
    <cellStyle name="Normal 5 15 2" xfId="343"/>
    <cellStyle name="Normal 5 2" xfId="138"/>
    <cellStyle name="Normal 5 2 2" xfId="344"/>
    <cellStyle name="Normal 5 3" xfId="139"/>
    <cellStyle name="Normal 5 3 2" xfId="345"/>
    <cellStyle name="Normal 5 4" xfId="140"/>
    <cellStyle name="Normal 5 4 2" xfId="346"/>
    <cellStyle name="Normal 5 5" xfId="141"/>
    <cellStyle name="Normal 5 5 2" xfId="347"/>
    <cellStyle name="Normal 5 6" xfId="142"/>
    <cellStyle name="Normal 5 6 2" xfId="348"/>
    <cellStyle name="Normal 5 7" xfId="143"/>
    <cellStyle name="Normal 5 7 2" xfId="349"/>
    <cellStyle name="Normal 5 8" xfId="144"/>
    <cellStyle name="Normal 5 8 2" xfId="350"/>
    <cellStyle name="Normal 5 9" xfId="145"/>
    <cellStyle name="Normal 5 9 2" xfId="351"/>
    <cellStyle name="Normal 6" xfId="146"/>
    <cellStyle name="Normal 6 10" xfId="147"/>
    <cellStyle name="Normal 6 10 2" xfId="352"/>
    <cellStyle name="Normal 6 11" xfId="148"/>
    <cellStyle name="Normal 6 11 2" xfId="353"/>
    <cellStyle name="Normal 6 12" xfId="149"/>
    <cellStyle name="Normal 6 12 2" xfId="354"/>
    <cellStyle name="Normal 6 13" xfId="150"/>
    <cellStyle name="Normal 6 13 2" xfId="355"/>
    <cellStyle name="Normal 6 14" xfId="151"/>
    <cellStyle name="Normal 6 14 2" xfId="356"/>
    <cellStyle name="Normal 6 15" xfId="152"/>
    <cellStyle name="Normal 6 15 2" xfId="357"/>
    <cellStyle name="Normal 6 2" xfId="153"/>
    <cellStyle name="Normal 6 2 2" xfId="358"/>
    <cellStyle name="Normal 6 3" xfId="154"/>
    <cellStyle name="Normal 6 3 2" xfId="359"/>
    <cellStyle name="Normal 6 4" xfId="155"/>
    <cellStyle name="Normal 6 4 2" xfId="360"/>
    <cellStyle name="Normal 6 5" xfId="156"/>
    <cellStyle name="Normal 6 5 2" xfId="361"/>
    <cellStyle name="Normal 6 6" xfId="157"/>
    <cellStyle name="Normal 6 6 2" xfId="362"/>
    <cellStyle name="Normal 6 7" xfId="158"/>
    <cellStyle name="Normal 6 7 2" xfId="363"/>
    <cellStyle name="Normal 6 8" xfId="159"/>
    <cellStyle name="Normal 6 8 2" xfId="364"/>
    <cellStyle name="Normal 6 9" xfId="160"/>
    <cellStyle name="Normal 6 9 2" xfId="365"/>
    <cellStyle name="Normal 7" xfId="161"/>
    <cellStyle name="Normal 7 10" xfId="162"/>
    <cellStyle name="Normal 7 10 2" xfId="366"/>
    <cellStyle name="Normal 7 11" xfId="163"/>
    <cellStyle name="Normal 7 11 2" xfId="367"/>
    <cellStyle name="Normal 7 12" xfId="164"/>
    <cellStyle name="Normal 7 12 2" xfId="368"/>
    <cellStyle name="Normal 7 2" xfId="165"/>
    <cellStyle name="Normal 7 2 2" xfId="369"/>
    <cellStyle name="Normal 7 3" xfId="166"/>
    <cellStyle name="Normal 7 3 2" xfId="370"/>
    <cellStyle name="Normal 7 4" xfId="167"/>
    <cellStyle name="Normal 7 4 2" xfId="371"/>
    <cellStyle name="Normal 7 5" xfId="168"/>
    <cellStyle name="Normal 7 5 2" xfId="372"/>
    <cellStyle name="Normal 7 6" xfId="169"/>
    <cellStyle name="Normal 7 6 2" xfId="373"/>
    <cellStyle name="Normal 7 7" xfId="170"/>
    <cellStyle name="Normal 7 7 2" xfId="374"/>
    <cellStyle name="Normal 7 8" xfId="171"/>
    <cellStyle name="Normal 7 8 2" xfId="375"/>
    <cellStyle name="Normal 7 9" xfId="172"/>
    <cellStyle name="Normal 7 9 2" xfId="376"/>
    <cellStyle name="Normal 8" xfId="173"/>
    <cellStyle name="Normal 8 10" xfId="174"/>
    <cellStyle name="Normal 8 10 2" xfId="377"/>
    <cellStyle name="Normal 8 11" xfId="175"/>
    <cellStyle name="Normal 8 11 2" xfId="378"/>
    <cellStyle name="Normal 8 12" xfId="176"/>
    <cellStyle name="Normal 8 12 2" xfId="379"/>
    <cellStyle name="Normal 8 2" xfId="177"/>
    <cellStyle name="Normal 8 2 2" xfId="380"/>
    <cellStyle name="Normal 8 3" xfId="178"/>
    <cellStyle name="Normal 8 3 2" xfId="381"/>
    <cellStyle name="Normal 8 4" xfId="179"/>
    <cellStyle name="Normal 8 4 2" xfId="382"/>
    <cellStyle name="Normal 8 5" xfId="180"/>
    <cellStyle name="Normal 8 5 2" xfId="383"/>
    <cellStyle name="Normal 8 6" xfId="181"/>
    <cellStyle name="Normal 8 6 2" xfId="384"/>
    <cellStyle name="Normal 8 7" xfId="182"/>
    <cellStyle name="Normal 8 7 2" xfId="385"/>
    <cellStyle name="Normal 8 8" xfId="183"/>
    <cellStyle name="Normal 8 8 2" xfId="386"/>
    <cellStyle name="Normal 8 9" xfId="184"/>
    <cellStyle name="Normal 8 9 2" xfId="387"/>
    <cellStyle name="Normal 9" xfId="185"/>
    <cellStyle name="Normal 9 10" xfId="186"/>
    <cellStyle name="Normal 9 10 2" xfId="388"/>
    <cellStyle name="Normal 9 2" xfId="187"/>
    <cellStyle name="Normal 9 2 2" xfId="389"/>
    <cellStyle name="Normal 9 3" xfId="188"/>
    <cellStyle name="Normal 9 3 2" xfId="390"/>
    <cellStyle name="Normal 9 4" xfId="189"/>
    <cellStyle name="Normal 9 4 2" xfId="391"/>
    <cellStyle name="Normal 9 5" xfId="190"/>
    <cellStyle name="Normal 9 5 2" xfId="392"/>
    <cellStyle name="Normal 9 6" xfId="191"/>
    <cellStyle name="Normal 9 6 2" xfId="393"/>
    <cellStyle name="Normal 9 7" xfId="192"/>
    <cellStyle name="Normal 9 7 2" xfId="394"/>
    <cellStyle name="Normal 9 8" xfId="193"/>
    <cellStyle name="Normal 9 8 2" xfId="395"/>
    <cellStyle name="Normal 9 9" xfId="194"/>
    <cellStyle name="Normal 9 9 2" xfId="396"/>
    <cellStyle name="Notas 2" xfId="195"/>
    <cellStyle name="Notas 2 2" xfId="397"/>
    <cellStyle name="Percent 2" xfId="196"/>
    <cellStyle name="Percent 2 2" xfId="398"/>
    <cellStyle name="Salida 2" xfId="197"/>
    <cellStyle name="Salida 2 2" xfId="198"/>
    <cellStyle name="Salida 2 2 2" xfId="199"/>
    <cellStyle name="Salida 2 2 2 2" xfId="200"/>
    <cellStyle name="Salida 2 2 2 2 2" xfId="402"/>
    <cellStyle name="Salida 2 2 2 3" xfId="401"/>
    <cellStyle name="Salida 2 2 3" xfId="201"/>
    <cellStyle name="Salida 2 2 3 2" xfId="403"/>
    <cellStyle name="Salida 2 2 4" xfId="400"/>
    <cellStyle name="Salida 2 3" xfId="202"/>
    <cellStyle name="Salida 2 3 2" xfId="203"/>
    <cellStyle name="Salida 2 3 2 2" xfId="405"/>
    <cellStyle name="Salida 2 3 3" xfId="404"/>
    <cellStyle name="Salida 2 4" xfId="204"/>
    <cellStyle name="Salida 2 4 2" xfId="205"/>
    <cellStyle name="Salida 2 4 2 2" xfId="407"/>
    <cellStyle name="Salida 2 4 3" xfId="406"/>
    <cellStyle name="Salida 2 5" xfId="206"/>
    <cellStyle name="Salida 2 5 2" xfId="408"/>
    <cellStyle name="Salida 2 6" xfId="399"/>
    <cellStyle name="Texto de advertencia 2" xfId="207"/>
    <cellStyle name="Texto de advertencia 2 2" xfId="409"/>
    <cellStyle name="Texto explicativo 2" xfId="208"/>
    <cellStyle name="Texto explicativo 2 2" xfId="410"/>
    <cellStyle name="Título 1 2" xfId="209"/>
    <cellStyle name="Título 1 2 2" xfId="411"/>
    <cellStyle name="Título 2 2" xfId="210"/>
    <cellStyle name="Título 2 2 2" xfId="412"/>
    <cellStyle name="Título 3 2" xfId="211"/>
    <cellStyle name="Título 3 2 2" xfId="413"/>
    <cellStyle name="Título 4" xfId="212"/>
    <cellStyle name="Título 4 2" xfId="224"/>
    <cellStyle name="Título 4 2 2" xfId="415"/>
    <cellStyle name="Título 4 3" xfId="414"/>
    <cellStyle name="Total 2" xfId="213"/>
    <cellStyle name="Total 2 2" xfId="214"/>
    <cellStyle name="Total 2 2 2" xfId="215"/>
    <cellStyle name="Total 2 2 2 2" xfId="216"/>
    <cellStyle name="Total 2 2 2 2 2" xfId="419"/>
    <cellStyle name="Total 2 2 2 3" xfId="418"/>
    <cellStyle name="Total 2 2 3" xfId="217"/>
    <cellStyle name="Total 2 2 3 2" xfId="420"/>
    <cellStyle name="Total 2 2 4" xfId="417"/>
    <cellStyle name="Total 2 3" xfId="218"/>
    <cellStyle name="Total 2 3 2" xfId="219"/>
    <cellStyle name="Total 2 3 2 2" xfId="422"/>
    <cellStyle name="Total 2 3 3" xfId="421"/>
    <cellStyle name="Total 2 4" xfId="220"/>
    <cellStyle name="Total 2 4 2" xfId="221"/>
    <cellStyle name="Total 2 4 2 2" xfId="424"/>
    <cellStyle name="Total 2 4 3" xfId="423"/>
    <cellStyle name="Total 2 5" xfId="222"/>
    <cellStyle name="Total 2 5 2" xfId="425"/>
    <cellStyle name="Total 2 6" xfId="416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D60093"/>
      <color rgb="FFCC0000"/>
      <color rgb="FFCC0066"/>
      <color rgb="FFFF00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Bolivia - Hospital 01,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75329246139873"/>
          <c:h val="0.65353117283950612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(natl)'!$AF$4:$AF$5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0.5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(natl)'!$AO$4:$AO$5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0.16666666666666666</c:v>
                </c:pt>
                <c:pt idx="26">
                  <c:v>0.1</c:v>
                </c:pt>
                <c:pt idx="27">
                  <c:v>0.25</c:v>
                </c:pt>
                <c:pt idx="28">
                  <c:v>0.1</c:v>
                </c:pt>
                <c:pt idx="29">
                  <c:v>0.16666666666666666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(natl)'!$AN$4:$AN$5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0.5</c:v>
                </c:pt>
                <c:pt idx="26">
                  <c:v>0.3</c:v>
                </c:pt>
                <c:pt idx="27">
                  <c:v>0.5</c:v>
                </c:pt>
                <c:pt idx="28">
                  <c:v>0.3</c:v>
                </c:pt>
                <c:pt idx="29">
                  <c:v>0.5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(natl)'!$AP$4:$AP$5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0.2</c:v>
                </c:pt>
                <c:pt idx="26">
                  <c:v>0.22</c:v>
                </c:pt>
                <c:pt idx="27">
                  <c:v>0.75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(natl)'!$AT$4:$AT$5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(natl)'!$AT$6:$AT$57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0.375</c:v>
                </c:pt>
                <c:pt idx="25">
                  <c:v>0.31818181818181818</c:v>
                </c:pt>
                <c:pt idx="26">
                  <c:v>0.27083333333333331</c:v>
                </c:pt>
                <c:pt idx="27">
                  <c:v>0.23076923076923078</c:v>
                </c:pt>
                <c:pt idx="28">
                  <c:v>0.27083333333333331</c:v>
                </c:pt>
                <c:pt idx="29">
                  <c:v>0.31818181818181818</c:v>
                </c:pt>
                <c:pt idx="30">
                  <c:v>0.375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C-4913-A14C-F4E3CF93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176670400"/>
      </c:lineChart>
      <c:catAx>
        <c:axId val="897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612935210414777"/>
              <c:y val="0.886455401234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0400"/>
        <c:crosses val="autoZero"/>
        <c:auto val="1"/>
        <c:lblAlgn val="ctr"/>
        <c:lblOffset val="100"/>
        <c:tickMarkSkip val="1"/>
        <c:noMultiLvlLbl val="0"/>
      </c:catAx>
      <c:valAx>
        <c:axId val="1766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4643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892938237965486"/>
          <c:y val="0.9467623456790123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Bolivia - Hospital 01, Mes: 2020-05</c:v>
            </c:pt>
          </c:strCache>
        </c:strRef>
      </c:tx>
      <c:layout>
        <c:manualLayout>
          <c:xMode val="edge"/>
          <c:yMode val="edge"/>
          <c:x val="0.26063284659077063"/>
          <c:y val="1.72174382716049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(natl)'!$D$5:$M$5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C0A-4A54-8E41-4AF2784E3B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(natl)'!$D$58:$M$58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Bolivia - Hospital 01, Mes: 2020-05</c:v>
            </c:pt>
          </c:strCache>
        </c:strRef>
      </c:tx>
      <c:layout>
        <c:manualLayout>
          <c:xMode val="edge"/>
          <c:yMode val="edge"/>
          <c:x val="0.20893755676657583"/>
          <c:y val="2.89060185185185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076158038147152"/>
          <c:h val="0.60296111111111106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  <c:pt idx="24">
                  <c:v>20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2031104"/>
        <c:axId val="164381824"/>
      </c:barChart>
      <c:lineChart>
        <c:grouping val="standard"/>
        <c:varyColors val="0"/>
        <c:ser>
          <c:idx val="6"/>
          <c:order val="6"/>
          <c:tx>
            <c:strRef>
              <c:f>'Virus Identificados (natl)'!$AF$4:$AF$5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0.5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164382400"/>
      </c:lineChart>
      <c:catAx>
        <c:axId val="162031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824"/>
        <c:crosses val="autoZero"/>
        <c:auto val="1"/>
        <c:lblAlgn val="ctr"/>
        <c:lblOffset val="100"/>
        <c:tickMarkSkip val="1"/>
        <c:noMultiLvlLbl val="0"/>
      </c:catAx>
      <c:valAx>
        <c:axId val="164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1104"/>
        <c:crosses val="autoZero"/>
        <c:crossBetween val="between"/>
        <c:minorUnit val="1"/>
      </c:valAx>
      <c:valAx>
        <c:axId val="164382400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2031616"/>
        <c:crosses val="max"/>
        <c:crossBetween val="between"/>
        <c:minorUnit val="1.0000000000000002E-2"/>
      </c:valAx>
      <c:catAx>
        <c:axId val="1620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2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Bolivia - Hospital 01, Mes: 2020-05</c:v>
            </c:pt>
          </c:strCache>
        </c:strRef>
      </c:tx>
      <c:layout>
        <c:manualLayout>
          <c:xMode val="edge"/>
          <c:yMode val="edge"/>
          <c:x val="0.12819005591313959"/>
          <c:y val="2.00229938271604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(natl)'!$D$5:$W$5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OV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230-4345-B040-C4A027A5E9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(natl)'!$D$5:$W$5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OV</c:v>
                </c:pt>
              </c:strCache>
            </c:strRef>
          </c:cat>
          <c:val>
            <c:numRef>
              <c:f>'Virus Identificados (natl)'!$D$58:$W$58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Bolivia - Hospital 01,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2078520646346764"/>
          <c:h val="0.58989645061728391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'Virus Identificados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736"/>
      </c:barChart>
      <c:barChart>
        <c:barDir val="col"/>
        <c:grouping val="stacked"/>
        <c:varyColors val="0"/>
        <c:ser>
          <c:idx val="0"/>
          <c:order val="0"/>
          <c:tx>
            <c:strRef>
              <c:f>'Virus Identificados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(natl)'!$D$6:$D$57</c:f>
              <c:numCache>
                <c:formatCode>General</c:formatCode>
                <c:ptCount val="52"/>
                <c:pt idx="24">
                  <c:v>20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(natl)'!$E$5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(natl)'!$E$6:$E$57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(natl)'!$F$5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(natl)'!$F$6:$F$57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(natl)'!$H$6:$H$57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(natl)'!$N$6:$N$57</c:f>
              <c:numCache>
                <c:formatCode>General</c:formatCode>
                <c:ptCount val="52"/>
                <c:pt idx="24">
                  <c:v>20</c:v>
                </c:pt>
                <c:pt idx="25">
                  <c:v>15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(natl)'!$O$5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(natl)'!$O$6:$O$57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(natl)'!$P$6:$P$57</c:f>
              <c:numCache>
                <c:formatCode>General</c:formatCode>
                <c:ptCount val="52"/>
                <c:pt idx="24">
                  <c:v>8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(natl)'!$Q$5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(natl)'!$Q$6:$Q$57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(natl)'!$R$5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(natl)'!$R$6:$R$57</c:f>
              <c:numCache>
                <c:formatCode>General</c:formatCode>
                <c:ptCount val="52"/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(natl)'!$S$6:$S$57</c:f>
              <c:numCache>
                <c:formatCode>General</c:formatCode>
                <c:ptCount val="52"/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(natl)'!$V$6:$V$57</c:f>
              <c:numCache>
                <c:formatCode>General</c:formatCode>
                <c:ptCount val="52"/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(natl)'!$W$5</c:f>
              <c:strCache>
                <c:ptCount val="1"/>
                <c:pt idx="0">
                  <c:v>OV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(natl)'!$W$6:$W$57</c:f>
              <c:numCache>
                <c:formatCode>General</c:formatCode>
                <c:ptCount val="52"/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(natl)'!$I$4:$M$4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(natl)'!$AC$6:$AC$57</c:f>
              <c:numCache>
                <c:formatCode>General</c:formatCode>
                <c:ptCount val="52"/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(natl)'!$T$6:$T$57</c:f>
              <c:numCache>
                <c:formatCode>General</c:formatCode>
                <c:ptCount val="52"/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1-4657-818B-8805BB55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46560"/>
        <c:axId val="164700736"/>
      </c:barChart>
      <c:lineChart>
        <c:grouping val="standard"/>
        <c:varyColors val="0"/>
        <c:ser>
          <c:idx val="16"/>
          <c:order val="13"/>
          <c:tx>
            <c:strRef>
              <c:f>'Virus Identificados (natl)'!$AE$4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0.66666666666666663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0.66666666666666663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1312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736"/>
        <c:crosses val="autoZero"/>
        <c:auto val="1"/>
        <c:lblAlgn val="ctr"/>
        <c:lblOffset val="100"/>
        <c:noMultiLvlLbl val="0"/>
      </c:catAx>
      <c:valAx>
        <c:axId val="164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6560"/>
        <c:crosses val="autoZero"/>
        <c:crossBetween val="between"/>
        <c:minorUnit val="1"/>
      </c:valAx>
      <c:valAx>
        <c:axId val="16470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914570429957971"/>
          <c:y val="0.84399140218893254"/>
          <c:w val="0.69738270819968706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Bolivia - Hospital 01,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9866787768696"/>
          <c:h val="0.6755223765432096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(natl)'!$I$6:$I$57</c:f>
              <c:numCache>
                <c:formatCode>General</c:formatCode>
                <c:ptCount val="52"/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(natl)'!$J$6:$J$57</c:f>
              <c:numCache>
                <c:formatCode>General</c:formatCode>
                <c:ptCount val="52"/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(natl)'!$K$6:$K$57</c:f>
              <c:numCache>
                <c:formatCode>General</c:formatCode>
                <c:ptCount val="52"/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(natl)'!$L$6:$L$57</c:f>
              <c:numCache>
                <c:formatCode>General</c:formatCode>
                <c:ptCount val="52"/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44B5-977A-14638FD1CD08}"/>
            </c:ext>
          </c:extLst>
        </c:ser>
        <c:ser>
          <c:idx val="4"/>
          <c:order val="4"/>
          <c:tx>
            <c:strRef>
              <c:f>'Virus Identificados (natl)'!$M$5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Identificados (natl)'!$M$6:$M$57</c:f>
              <c:numCache>
                <c:formatCode>General</c:formatCode>
                <c:ptCount val="52"/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6-4E87-8895-4DFB0163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7072"/>
        <c:axId val="164703616"/>
      </c:barChart>
      <c:catAx>
        <c:axId val="164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616"/>
        <c:crossesAt val="0"/>
        <c:auto val="1"/>
        <c:lblAlgn val="ctr"/>
        <c:lblOffset val="100"/>
        <c:noMultiLvlLbl val="0"/>
      </c:catAx>
      <c:valAx>
        <c:axId val="16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7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348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4.85546875" customWidth="1"/>
    <col min="2" max="2" width="8.85546875" customWidth="1"/>
    <col min="3" max="3" width="9.140625" customWidth="1"/>
    <col min="4" max="5" width="15" customWidth="1"/>
    <col min="6" max="6" width="16.5703125" customWidth="1"/>
    <col min="7" max="7" width="9.42578125" hidden="1" customWidth="1"/>
    <col min="8" max="9" width="12.140625" customWidth="1"/>
    <col min="10" max="10" width="13.85546875" customWidth="1"/>
    <col min="11" max="11" width="16.7109375" customWidth="1"/>
    <col min="12" max="12" width="16.28515625" customWidth="1"/>
    <col min="13" max="13" width="18.85546875" customWidth="1"/>
    <col min="14" max="14" width="14.7109375" customWidth="1"/>
    <col min="15" max="15" width="9.42578125" customWidth="1"/>
    <col min="16" max="16" width="13.85546875" customWidth="1"/>
    <col min="17" max="17" width="12.85546875" customWidth="1"/>
    <col min="18" max="18" width="11" customWidth="1"/>
    <col min="19" max="19" width="13.28515625" customWidth="1"/>
    <col min="20" max="21" width="14.28515625" customWidth="1"/>
    <col min="22" max="22" width="10.5703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7.7109375" customWidth="1"/>
    <col min="47" max="48" width="15" customWidth="1"/>
    <col min="49" max="50" width="11.42578125" style="40" customWidth="1"/>
    <col min="77" max="78" width="11.42578125" style="3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8" s="1" customFormat="1" ht="20.25" customHeight="1" x14ac:dyDescent="0.25">
      <c r="A1" s="133" t="str">
        <f>Leyendas!$T$2</f>
        <v>País: Bolivia - Establecimiento: Hospital 01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28" t="s">
        <v>113</v>
      </c>
      <c r="Z1" s="128"/>
      <c r="AA1" s="128"/>
      <c r="AB1" s="128"/>
      <c r="AC1" s="128"/>
      <c r="AD1" s="128"/>
      <c r="AE1" s="126" t="s">
        <v>114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7"/>
      <c r="AW1" s="38"/>
      <c r="AX1" s="38"/>
      <c r="BY1" s="51"/>
      <c r="BZ1" s="51"/>
    </row>
    <row r="2" spans="1:78" s="2" customFormat="1" ht="18.75" x14ac:dyDescent="0.2">
      <c r="A2" s="133" t="str">
        <f>"Vigilancia de Influenza y otros Virus Respiratorios - " &amp; Leyendas!$G$2 &amp; Leyendas!$T1</f>
        <v>Vigilancia de Influenza y otros Virus Respiratorios - IRAG y ETI, Mes: 2020-05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4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9"/>
      <c r="AW2" s="39"/>
      <c r="AX2" s="39"/>
      <c r="BY2" s="52"/>
      <c r="BZ2" s="52"/>
    </row>
    <row r="3" spans="1:78" s="2" customFormat="1" ht="38.25" customHeight="1" thickBot="1" x14ac:dyDescent="0.25">
      <c r="A3" s="132" t="s">
        <v>112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1"/>
      <c r="AW3" s="39"/>
      <c r="AX3" s="39"/>
      <c r="BY3" s="52"/>
      <c r="BZ3" s="52"/>
    </row>
    <row r="4" spans="1:78" ht="42.75" customHeight="1" x14ac:dyDescent="0.25">
      <c r="A4" s="150" t="str">
        <f>IF(Leyendas!$E$2&lt;&gt;"",Leyendas!$E$1,IF(Leyendas!$D$2&lt;&gt;"",Leyendas!$D$1,Leyendas!$C$1))</f>
        <v>Establecimiento</v>
      </c>
      <c r="B4" s="152" t="s">
        <v>88</v>
      </c>
      <c r="C4" s="152" t="s">
        <v>0</v>
      </c>
      <c r="D4" s="160" t="s">
        <v>111</v>
      </c>
      <c r="E4" s="161"/>
      <c r="F4" s="161"/>
      <c r="G4" s="161"/>
      <c r="H4" s="161"/>
      <c r="I4" s="144" t="s">
        <v>1</v>
      </c>
      <c r="J4" s="144"/>
      <c r="K4" s="144"/>
      <c r="L4" s="144"/>
      <c r="M4" s="144"/>
      <c r="N4" s="145" t="s">
        <v>2</v>
      </c>
      <c r="O4" s="145"/>
      <c r="P4" s="145"/>
      <c r="Q4" s="145"/>
      <c r="R4" s="145"/>
      <c r="S4" s="145"/>
      <c r="T4" s="145"/>
      <c r="U4" s="145"/>
      <c r="V4" s="145"/>
      <c r="W4" s="145"/>
      <c r="X4" s="146" t="s">
        <v>3</v>
      </c>
      <c r="Y4" s="137" t="s">
        <v>4</v>
      </c>
      <c r="Z4" s="124" t="s">
        <v>5</v>
      </c>
      <c r="AA4" s="124" t="s">
        <v>6</v>
      </c>
      <c r="AB4" s="124" t="s">
        <v>7</v>
      </c>
      <c r="AC4" s="135" t="s">
        <v>8</v>
      </c>
      <c r="AD4" s="148" t="s">
        <v>160</v>
      </c>
      <c r="AE4" s="142" t="s">
        <v>32</v>
      </c>
      <c r="AF4" s="135" t="s">
        <v>9</v>
      </c>
      <c r="AG4" s="137" t="s">
        <v>10</v>
      </c>
      <c r="AH4" s="139" t="s">
        <v>11</v>
      </c>
      <c r="AI4" s="140"/>
      <c r="AJ4" s="140"/>
      <c r="AK4" s="140"/>
      <c r="AL4" s="141"/>
      <c r="AM4" s="124" t="s">
        <v>115</v>
      </c>
      <c r="AN4" s="124" t="s">
        <v>12</v>
      </c>
      <c r="AO4" s="124" t="s">
        <v>13</v>
      </c>
      <c r="AP4" s="124" t="s">
        <v>14</v>
      </c>
      <c r="AQ4" s="124" t="s">
        <v>15</v>
      </c>
      <c r="AR4" s="124" t="s">
        <v>16</v>
      </c>
      <c r="AS4" s="124" t="s">
        <v>126</v>
      </c>
      <c r="AT4" s="124" t="s">
        <v>143</v>
      </c>
      <c r="AU4" s="124" t="s">
        <v>127</v>
      </c>
      <c r="AV4" s="122" t="s">
        <v>19</v>
      </c>
    </row>
    <row r="5" spans="1:78" s="3" customFormat="1" ht="36.75" customHeight="1" thickBot="1" x14ac:dyDescent="0.3">
      <c r="A5" s="151"/>
      <c r="B5" s="153"/>
      <c r="C5" s="153"/>
      <c r="D5" s="24" t="s">
        <v>20</v>
      </c>
      <c r="E5" s="25" t="s">
        <v>21</v>
      </c>
      <c r="F5" s="26" t="s">
        <v>22</v>
      </c>
      <c r="G5" s="26" t="s">
        <v>23</v>
      </c>
      <c r="H5" s="25" t="s">
        <v>123</v>
      </c>
      <c r="I5" s="27" t="s">
        <v>24</v>
      </c>
      <c r="J5" s="27" t="s">
        <v>101</v>
      </c>
      <c r="K5" s="27" t="s">
        <v>124</v>
      </c>
      <c r="L5" s="27" t="s">
        <v>25</v>
      </c>
      <c r="M5" s="27" t="s">
        <v>26</v>
      </c>
      <c r="N5" s="28" t="s">
        <v>27</v>
      </c>
      <c r="O5" s="28" t="s">
        <v>28</v>
      </c>
      <c r="P5" s="28" t="s">
        <v>29</v>
      </c>
      <c r="Q5" s="28" t="s">
        <v>30</v>
      </c>
      <c r="R5" s="28" t="s">
        <v>31</v>
      </c>
      <c r="S5" s="28" t="s">
        <v>17</v>
      </c>
      <c r="T5" s="57" t="s">
        <v>142</v>
      </c>
      <c r="U5" s="57" t="s">
        <v>147</v>
      </c>
      <c r="V5" s="28" t="s">
        <v>18</v>
      </c>
      <c r="W5" s="28" t="s">
        <v>125</v>
      </c>
      <c r="X5" s="147"/>
      <c r="Y5" s="138"/>
      <c r="Z5" s="125"/>
      <c r="AA5" s="125"/>
      <c r="AB5" s="125"/>
      <c r="AC5" s="136"/>
      <c r="AD5" s="149"/>
      <c r="AE5" s="143"/>
      <c r="AF5" s="136"/>
      <c r="AG5" s="138"/>
      <c r="AH5" s="32" t="s">
        <v>116</v>
      </c>
      <c r="AI5" s="33" t="s">
        <v>117</v>
      </c>
      <c r="AJ5" s="33" t="s">
        <v>118</v>
      </c>
      <c r="AK5" s="32" t="s">
        <v>119</v>
      </c>
      <c r="AL5" s="32" t="s">
        <v>120</v>
      </c>
      <c r="AM5" s="125"/>
      <c r="AN5" s="125"/>
      <c r="AO5" s="125"/>
      <c r="AP5" s="125"/>
      <c r="AQ5" s="125"/>
      <c r="AR5" s="125"/>
      <c r="AS5" s="125"/>
      <c r="AT5" s="125"/>
      <c r="AU5" s="125"/>
      <c r="AV5" s="123"/>
      <c r="AW5" s="41"/>
      <c r="AX5" s="41"/>
    </row>
    <row r="6" spans="1:78" s="1" customFormat="1" ht="16.5" customHeight="1" x14ac:dyDescent="0.25">
      <c r="A6" s="1" t="str">
        <f>IF(Leyendas!$E$2&lt;&gt;"",Leyendas!$E$2,IF(Leyendas!$D$2&lt;&gt;"",Leyendas!$D$2,Leyendas!$C$2))</f>
        <v>Hospital 01</v>
      </c>
      <c r="B6" s="1" t="str">
        <f>CONCATENATE(Leyendas!$K$2)</f>
        <v>2020</v>
      </c>
      <c r="C6" s="4" t="s">
        <v>33</v>
      </c>
      <c r="D6" s="5"/>
      <c r="E6" s="5"/>
      <c r="F6" s="47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58"/>
      <c r="Y6" s="61"/>
      <c r="Z6" s="29"/>
      <c r="AA6" s="29"/>
      <c r="AB6" s="29"/>
      <c r="AC6" s="29"/>
      <c r="AD6" s="112" t="str">
        <f>IF(OR(ISNUMBER(T6), ISNUMBER(U6)), SUM(T6:U6), "")</f>
        <v/>
      </c>
      <c r="AE6" s="60" t="str">
        <f t="shared" ref="AE6:AE57" si="0">IF(Y6=0,"",Z6/Y6)</f>
        <v/>
      </c>
      <c r="AF6" s="30" t="str">
        <f>IF(Y6=0,"",AA6/Y6)</f>
        <v/>
      </c>
      <c r="AG6" s="30" t="str">
        <f>IF(Y6=0,"",AB6/Y6)</f>
        <v/>
      </c>
      <c r="AH6" s="30" t="str">
        <f t="shared" ref="AH6:AH37" si="1">IF($AA6=0,"",D6/$AA6)</f>
        <v/>
      </c>
      <c r="AI6" s="30" t="str">
        <f t="shared" ref="AI6:AI37" si="2">IF($AA6=0,"",E6/$AA6)</f>
        <v/>
      </c>
      <c r="AJ6" s="30" t="str">
        <f t="shared" ref="AJ6:AJ37" si="3">IF($AA6=0,"",F6/$AA6)</f>
        <v/>
      </c>
      <c r="AK6" s="30" t="str">
        <f t="shared" ref="AK6:AK37" si="4">IF($AA6=0,"",G6/$AA6)</f>
        <v/>
      </c>
      <c r="AL6" s="30" t="str">
        <f t="shared" ref="AL6:AL37" si="5">IF($AA6=0,"",H6/$AA6)</f>
        <v/>
      </c>
      <c r="AM6" s="30" t="str">
        <f>IF($Y6=0,"",AC6/$Y6)</f>
        <v/>
      </c>
      <c r="AN6" s="30" t="str">
        <f t="shared" ref="AN6:AS6" si="6">IF($Y6=0,"",N6/$Y6)</f>
        <v/>
      </c>
      <c r="AO6" s="30" t="str">
        <f t="shared" si="6"/>
        <v/>
      </c>
      <c r="AP6" s="30" t="str">
        <f t="shared" si="6"/>
        <v/>
      </c>
      <c r="AQ6" s="30" t="str">
        <f t="shared" si="6"/>
        <v/>
      </c>
      <c r="AR6" s="30" t="str">
        <f t="shared" si="6"/>
        <v/>
      </c>
      <c r="AS6" s="30" t="str">
        <f t="shared" si="6"/>
        <v/>
      </c>
      <c r="AT6" s="115" t="str">
        <f>IF(OR($AD6=0, $AD6=""),"",T6/$AD6)</f>
        <v/>
      </c>
      <c r="AU6" s="30" t="str">
        <f>IF($Y6=0,"",V6/$Y6)</f>
        <v/>
      </c>
      <c r="AV6" s="31" t="str">
        <f>IF($Y6=0,"",W6/$Y6)</f>
        <v/>
      </c>
      <c r="BY6" s="53" t="str">
        <f>$B6</f>
        <v>2020</v>
      </c>
      <c r="BZ6" s="53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Hospital 01</v>
      </c>
      <c r="B7" s="1" t="str">
        <f>CONCATENATE(Leyendas!$K$2)</f>
        <v>2020</v>
      </c>
      <c r="C7" s="4" t="s">
        <v>34</v>
      </c>
      <c r="D7" s="5"/>
      <c r="E7" s="5"/>
      <c r="F7" s="47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58"/>
      <c r="Y7" s="118"/>
      <c r="Z7" s="119"/>
      <c r="AA7" s="119"/>
      <c r="AB7" s="119"/>
      <c r="AC7" s="29"/>
      <c r="AD7" s="113" t="str">
        <f t="shared" ref="AD7:AD57" si="7">IF(OR(ISNUMBER(T7), ISNUMBER(U7)), SUM(T7:U7), "")</f>
        <v/>
      </c>
      <c r="AE7" s="60" t="str">
        <f t="shared" si="0"/>
        <v/>
      </c>
      <c r="AF7" s="30" t="str">
        <f t="shared" ref="AF7:AF57" si="8">IF(Y7=0,"",AA7/Y7)</f>
        <v/>
      </c>
      <c r="AG7" s="30" t="str">
        <f t="shared" ref="AG7:AG57" si="9">IF(Y7=0,"",AB7/Y7)</f>
        <v/>
      </c>
      <c r="AH7" s="30" t="str">
        <f t="shared" si="1"/>
        <v/>
      </c>
      <c r="AI7" s="30" t="str">
        <f t="shared" si="2"/>
        <v/>
      </c>
      <c r="AJ7" s="30" t="str">
        <f t="shared" si="3"/>
        <v/>
      </c>
      <c r="AK7" s="30" t="str">
        <f t="shared" si="4"/>
        <v/>
      </c>
      <c r="AL7" s="30" t="str">
        <f t="shared" si="5"/>
        <v/>
      </c>
      <c r="AM7" s="30" t="str">
        <f t="shared" ref="AM7:AM57" si="10">IF($Y7=0,"",AC7/$Y7)</f>
        <v/>
      </c>
      <c r="AN7" s="30" t="str">
        <f t="shared" ref="AN7:AN38" si="11">IF($Y7=0,"",N7/$Y7)</f>
        <v/>
      </c>
      <c r="AO7" s="30" t="str">
        <f t="shared" ref="AO7:AO38" si="12">IF($Y7=0,"",O7/$Y7)</f>
        <v/>
      </c>
      <c r="AP7" s="30" t="str">
        <f t="shared" ref="AP7:AP38" si="13">IF($Y7=0,"",P7/$Y7)</f>
        <v/>
      </c>
      <c r="AQ7" s="30" t="str">
        <f t="shared" ref="AQ7:AQ38" si="14">IF($Y7=0,"",Q7/$Y7)</f>
        <v/>
      </c>
      <c r="AR7" s="30" t="str">
        <f t="shared" ref="AR7:AR38" si="15">IF($Y7=0,"",R7/$Y7)</f>
        <v/>
      </c>
      <c r="AS7" s="30" t="str">
        <f t="shared" ref="AS7:AS38" si="16">IF($Y7=0,"",S7/$Y7)</f>
        <v/>
      </c>
      <c r="AT7" s="115" t="str">
        <f t="shared" ref="AT7:AT57" si="17">IF(OR($AD7=0, $AD7=""),"",T7/$AD7)</f>
        <v/>
      </c>
      <c r="AU7" s="30" t="str">
        <f t="shared" ref="AU7:AU37" si="18">IF($Y7=0,"",V7/$Y7)</f>
        <v/>
      </c>
      <c r="AV7" s="31" t="str">
        <f t="shared" ref="AV7:AV37" si="19">IF($Y7=0,"",W7/$Y7)</f>
        <v/>
      </c>
      <c r="BY7" s="53"/>
      <c r="BZ7" s="53" t="str">
        <f t="shared" ref="BZ7:BZ57" si="20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Hospital 01</v>
      </c>
      <c r="B8" s="1" t="str">
        <f>CONCATENATE(Leyendas!$K$2)</f>
        <v>2020</v>
      </c>
      <c r="C8" s="4" t="s">
        <v>35</v>
      </c>
      <c r="D8" s="5"/>
      <c r="E8" s="5"/>
      <c r="F8" s="47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58"/>
      <c r="Y8" s="61"/>
      <c r="Z8" s="29"/>
      <c r="AA8" s="29"/>
      <c r="AB8" s="29"/>
      <c r="AC8" s="29"/>
      <c r="AD8" s="113" t="str">
        <f t="shared" si="7"/>
        <v/>
      </c>
      <c r="AE8" s="60" t="str">
        <f t="shared" si="0"/>
        <v/>
      </c>
      <c r="AF8" s="30" t="str">
        <f t="shared" si="8"/>
        <v/>
      </c>
      <c r="AG8" s="30" t="str">
        <f t="shared" si="9"/>
        <v/>
      </c>
      <c r="AH8" s="30" t="str">
        <f t="shared" si="1"/>
        <v/>
      </c>
      <c r="AI8" s="30" t="str">
        <f t="shared" si="2"/>
        <v/>
      </c>
      <c r="AJ8" s="30" t="str">
        <f t="shared" si="3"/>
        <v/>
      </c>
      <c r="AK8" s="30" t="str">
        <f t="shared" si="4"/>
        <v/>
      </c>
      <c r="AL8" s="30" t="str">
        <f t="shared" si="5"/>
        <v/>
      </c>
      <c r="AM8" s="30" t="str">
        <f t="shared" si="10"/>
        <v/>
      </c>
      <c r="AN8" s="30" t="str">
        <f t="shared" si="11"/>
        <v/>
      </c>
      <c r="AO8" s="30" t="str">
        <f t="shared" si="12"/>
        <v/>
      </c>
      <c r="AP8" s="30" t="str">
        <f t="shared" si="13"/>
        <v/>
      </c>
      <c r="AQ8" s="30" t="str">
        <f t="shared" si="14"/>
        <v/>
      </c>
      <c r="AR8" s="30" t="str">
        <f t="shared" si="15"/>
        <v/>
      </c>
      <c r="AS8" s="30" t="str">
        <f t="shared" si="16"/>
        <v/>
      </c>
      <c r="AT8" s="115" t="str">
        <f t="shared" si="17"/>
        <v/>
      </c>
      <c r="AU8" s="30" t="str">
        <f t="shared" si="18"/>
        <v/>
      </c>
      <c r="AV8" s="31" t="str">
        <f t="shared" si="19"/>
        <v/>
      </c>
      <c r="BY8" s="53"/>
      <c r="BZ8" s="53" t="str">
        <f t="shared" si="2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Hospital 01</v>
      </c>
      <c r="B9" s="1" t="str">
        <f>CONCATENATE(Leyendas!$K$2)</f>
        <v>2020</v>
      </c>
      <c r="C9" s="4" t="s">
        <v>36</v>
      </c>
      <c r="D9" s="5"/>
      <c r="E9" s="5"/>
      <c r="F9" s="47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58"/>
      <c r="Y9" s="61"/>
      <c r="Z9" s="29"/>
      <c r="AA9" s="29"/>
      <c r="AB9" s="29"/>
      <c r="AC9" s="29"/>
      <c r="AD9" s="113" t="str">
        <f t="shared" si="7"/>
        <v/>
      </c>
      <c r="AE9" s="60" t="str">
        <f t="shared" si="0"/>
        <v/>
      </c>
      <c r="AF9" s="30" t="str">
        <f t="shared" si="8"/>
        <v/>
      </c>
      <c r="AG9" s="30" t="str">
        <f t="shared" si="9"/>
        <v/>
      </c>
      <c r="AH9" s="30" t="str">
        <f t="shared" si="1"/>
        <v/>
      </c>
      <c r="AI9" s="30" t="str">
        <f t="shared" si="2"/>
        <v/>
      </c>
      <c r="AJ9" s="30" t="str">
        <f t="shared" si="3"/>
        <v/>
      </c>
      <c r="AK9" s="30" t="str">
        <f t="shared" si="4"/>
        <v/>
      </c>
      <c r="AL9" s="30" t="str">
        <f t="shared" si="5"/>
        <v/>
      </c>
      <c r="AM9" s="30" t="str">
        <f t="shared" si="10"/>
        <v/>
      </c>
      <c r="AN9" s="30" t="str">
        <f t="shared" si="11"/>
        <v/>
      </c>
      <c r="AO9" s="30" t="str">
        <f t="shared" si="12"/>
        <v/>
      </c>
      <c r="AP9" s="30" t="str">
        <f t="shared" si="13"/>
        <v/>
      </c>
      <c r="AQ9" s="30" t="str">
        <f t="shared" si="14"/>
        <v/>
      </c>
      <c r="AR9" s="30" t="str">
        <f t="shared" si="15"/>
        <v/>
      </c>
      <c r="AS9" s="30" t="str">
        <f t="shared" si="16"/>
        <v/>
      </c>
      <c r="AT9" s="115" t="str">
        <f t="shared" si="17"/>
        <v/>
      </c>
      <c r="AU9" s="30" t="str">
        <f t="shared" si="18"/>
        <v/>
      </c>
      <c r="AV9" s="31" t="str">
        <f t="shared" si="19"/>
        <v/>
      </c>
      <c r="BY9" s="53"/>
      <c r="BZ9" s="53" t="str">
        <f t="shared" si="2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Hospital 01</v>
      </c>
      <c r="B10" s="1" t="str">
        <f>CONCATENATE(Leyendas!$K$2)</f>
        <v>2020</v>
      </c>
      <c r="C10" s="4" t="s">
        <v>37</v>
      </c>
      <c r="D10" s="7"/>
      <c r="E10" s="7"/>
      <c r="F10" s="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58"/>
      <c r="Y10" s="116"/>
      <c r="Z10" s="56"/>
      <c r="AA10" s="56"/>
      <c r="AB10" s="56"/>
      <c r="AC10" s="56"/>
      <c r="AD10" s="111" t="str">
        <f t="shared" si="7"/>
        <v/>
      </c>
      <c r="AE10" s="60" t="str">
        <f t="shared" si="0"/>
        <v/>
      </c>
      <c r="AF10" s="30" t="str">
        <f t="shared" si="8"/>
        <v/>
      </c>
      <c r="AG10" s="30" t="str">
        <f t="shared" si="9"/>
        <v/>
      </c>
      <c r="AH10" s="30" t="str">
        <f t="shared" si="1"/>
        <v/>
      </c>
      <c r="AI10" s="30" t="str">
        <f t="shared" si="2"/>
        <v/>
      </c>
      <c r="AJ10" s="30" t="str">
        <f t="shared" si="3"/>
        <v/>
      </c>
      <c r="AK10" s="30" t="str">
        <f t="shared" si="4"/>
        <v/>
      </c>
      <c r="AL10" s="30" t="str">
        <f t="shared" si="5"/>
        <v/>
      </c>
      <c r="AM10" s="30" t="str">
        <f t="shared" si="10"/>
        <v/>
      </c>
      <c r="AN10" s="30" t="str">
        <f t="shared" si="11"/>
        <v/>
      </c>
      <c r="AO10" s="30" t="str">
        <f t="shared" si="12"/>
        <v/>
      </c>
      <c r="AP10" s="30" t="str">
        <f t="shared" si="13"/>
        <v/>
      </c>
      <c r="AQ10" s="30" t="str">
        <f t="shared" si="14"/>
        <v/>
      </c>
      <c r="AR10" s="30" t="str">
        <f t="shared" si="15"/>
        <v/>
      </c>
      <c r="AS10" s="30" t="str">
        <f t="shared" si="16"/>
        <v/>
      </c>
      <c r="AT10" s="30" t="str">
        <f t="shared" si="17"/>
        <v/>
      </c>
      <c r="AU10" s="30" t="str">
        <f t="shared" si="18"/>
        <v/>
      </c>
      <c r="AV10" s="31" t="str">
        <f t="shared" si="19"/>
        <v/>
      </c>
      <c r="BY10" s="53"/>
      <c r="BZ10" s="53" t="str">
        <f t="shared" si="2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Hospital 01</v>
      </c>
      <c r="B11" s="1" t="str">
        <f>CONCATENATE(Leyendas!$K$2)</f>
        <v>2020</v>
      </c>
      <c r="C11" s="4" t="s">
        <v>38</v>
      </c>
      <c r="D11" s="7"/>
      <c r="E11" s="7"/>
      <c r="F11" s="4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58"/>
      <c r="Y11" s="116"/>
      <c r="Z11" s="56"/>
      <c r="AA11" s="56"/>
      <c r="AB11" s="56"/>
      <c r="AC11" s="56"/>
      <c r="AD11" s="111" t="str">
        <f t="shared" si="7"/>
        <v/>
      </c>
      <c r="AE11" s="60" t="str">
        <f t="shared" si="0"/>
        <v/>
      </c>
      <c r="AF11" s="30" t="str">
        <f t="shared" si="8"/>
        <v/>
      </c>
      <c r="AG11" s="30" t="str">
        <f t="shared" si="9"/>
        <v/>
      </c>
      <c r="AH11" s="30" t="str">
        <f t="shared" si="1"/>
        <v/>
      </c>
      <c r="AI11" s="30" t="str">
        <f t="shared" si="2"/>
        <v/>
      </c>
      <c r="AJ11" s="30" t="str">
        <f t="shared" si="3"/>
        <v/>
      </c>
      <c r="AK11" s="30" t="str">
        <f t="shared" si="4"/>
        <v/>
      </c>
      <c r="AL11" s="30" t="str">
        <f t="shared" si="5"/>
        <v/>
      </c>
      <c r="AM11" s="30" t="str">
        <f t="shared" si="10"/>
        <v/>
      </c>
      <c r="AN11" s="30" t="str">
        <f t="shared" si="11"/>
        <v/>
      </c>
      <c r="AO11" s="30" t="str">
        <f t="shared" si="12"/>
        <v/>
      </c>
      <c r="AP11" s="30" t="str">
        <f t="shared" si="13"/>
        <v/>
      </c>
      <c r="AQ11" s="30" t="str">
        <f t="shared" si="14"/>
        <v/>
      </c>
      <c r="AR11" s="30" t="str">
        <f t="shared" si="15"/>
        <v/>
      </c>
      <c r="AS11" s="30" t="str">
        <f t="shared" si="16"/>
        <v/>
      </c>
      <c r="AT11" s="30" t="str">
        <f t="shared" si="17"/>
        <v/>
      </c>
      <c r="AU11" s="30" t="str">
        <f t="shared" si="18"/>
        <v/>
      </c>
      <c r="AV11" s="31" t="str">
        <f t="shared" si="19"/>
        <v/>
      </c>
      <c r="BY11" s="53"/>
      <c r="BZ11" s="53" t="str">
        <f t="shared" si="2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Hospital 01</v>
      </c>
      <c r="B12" s="1" t="str">
        <f>CONCATENATE(Leyendas!$K$2)</f>
        <v>2020</v>
      </c>
      <c r="C12" s="4" t="s">
        <v>39</v>
      </c>
      <c r="D12" s="7"/>
      <c r="E12" s="7"/>
      <c r="F12" s="4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58"/>
      <c r="Y12" s="116"/>
      <c r="Z12" s="56"/>
      <c r="AA12" s="56"/>
      <c r="AB12" s="56"/>
      <c r="AC12" s="56"/>
      <c r="AD12" s="111" t="str">
        <f t="shared" si="7"/>
        <v/>
      </c>
      <c r="AE12" s="60" t="str">
        <f t="shared" si="0"/>
        <v/>
      </c>
      <c r="AF12" s="30" t="str">
        <f t="shared" si="8"/>
        <v/>
      </c>
      <c r="AG12" s="30" t="str">
        <f t="shared" si="9"/>
        <v/>
      </c>
      <c r="AH12" s="30" t="str">
        <f t="shared" si="1"/>
        <v/>
      </c>
      <c r="AI12" s="30" t="str">
        <f t="shared" si="2"/>
        <v/>
      </c>
      <c r="AJ12" s="30" t="str">
        <f t="shared" si="3"/>
        <v/>
      </c>
      <c r="AK12" s="30" t="str">
        <f t="shared" si="4"/>
        <v/>
      </c>
      <c r="AL12" s="30" t="str">
        <f t="shared" si="5"/>
        <v/>
      </c>
      <c r="AM12" s="30" t="str">
        <f t="shared" si="10"/>
        <v/>
      </c>
      <c r="AN12" s="30" t="str">
        <f t="shared" si="11"/>
        <v/>
      </c>
      <c r="AO12" s="30" t="str">
        <f t="shared" si="12"/>
        <v/>
      </c>
      <c r="AP12" s="30" t="str">
        <f t="shared" si="13"/>
        <v/>
      </c>
      <c r="AQ12" s="30" t="str">
        <f t="shared" si="14"/>
        <v/>
      </c>
      <c r="AR12" s="30" t="str">
        <f t="shared" si="15"/>
        <v/>
      </c>
      <c r="AS12" s="30" t="str">
        <f t="shared" si="16"/>
        <v/>
      </c>
      <c r="AT12" s="30" t="str">
        <f t="shared" si="17"/>
        <v/>
      </c>
      <c r="AU12" s="30" t="str">
        <f t="shared" si="18"/>
        <v/>
      </c>
      <c r="AV12" s="31" t="str">
        <f t="shared" si="19"/>
        <v/>
      </c>
      <c r="BY12" s="53"/>
      <c r="BZ12" s="53" t="str">
        <f t="shared" si="2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Hospital 01</v>
      </c>
      <c r="B13" s="1" t="str">
        <f>CONCATENATE(Leyendas!$K$2)</f>
        <v>2020</v>
      </c>
      <c r="C13" s="4" t="s">
        <v>40</v>
      </c>
      <c r="D13" s="7"/>
      <c r="E13" s="7"/>
      <c r="F13" s="4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58"/>
      <c r="Y13" s="116"/>
      <c r="Z13" s="56"/>
      <c r="AA13" s="56"/>
      <c r="AB13" s="56"/>
      <c r="AC13" s="56"/>
      <c r="AD13" s="111" t="str">
        <f t="shared" si="7"/>
        <v/>
      </c>
      <c r="AE13" s="60" t="str">
        <f t="shared" si="0"/>
        <v/>
      </c>
      <c r="AF13" s="30" t="str">
        <f t="shared" si="8"/>
        <v/>
      </c>
      <c r="AG13" s="30" t="str">
        <f t="shared" si="9"/>
        <v/>
      </c>
      <c r="AH13" s="30" t="str">
        <f t="shared" si="1"/>
        <v/>
      </c>
      <c r="AI13" s="30" t="str">
        <f t="shared" si="2"/>
        <v/>
      </c>
      <c r="AJ13" s="30" t="str">
        <f t="shared" si="3"/>
        <v/>
      </c>
      <c r="AK13" s="30" t="str">
        <f t="shared" si="4"/>
        <v/>
      </c>
      <c r="AL13" s="30" t="str">
        <f t="shared" si="5"/>
        <v/>
      </c>
      <c r="AM13" s="30" t="str">
        <f t="shared" si="10"/>
        <v/>
      </c>
      <c r="AN13" s="30" t="str">
        <f t="shared" si="11"/>
        <v/>
      </c>
      <c r="AO13" s="30" t="str">
        <f t="shared" si="12"/>
        <v/>
      </c>
      <c r="AP13" s="30" t="str">
        <f t="shared" si="13"/>
        <v/>
      </c>
      <c r="AQ13" s="30" t="str">
        <f t="shared" si="14"/>
        <v/>
      </c>
      <c r="AR13" s="30" t="str">
        <f t="shared" si="15"/>
        <v/>
      </c>
      <c r="AS13" s="30" t="str">
        <f t="shared" si="16"/>
        <v/>
      </c>
      <c r="AT13" s="30" t="str">
        <f t="shared" si="17"/>
        <v/>
      </c>
      <c r="AU13" s="30" t="str">
        <f t="shared" si="18"/>
        <v/>
      </c>
      <c r="AV13" s="31" t="str">
        <f t="shared" si="19"/>
        <v/>
      </c>
      <c r="BY13" s="53"/>
      <c r="BZ13" s="53" t="str">
        <f t="shared" si="2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Hospital 01</v>
      </c>
      <c r="B14" s="1" t="str">
        <f>CONCATENATE(Leyendas!$K$2)</f>
        <v>2020</v>
      </c>
      <c r="C14" s="4" t="s">
        <v>41</v>
      </c>
      <c r="D14" s="7"/>
      <c r="E14" s="7"/>
      <c r="F14" s="4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58"/>
      <c r="Y14" s="116"/>
      <c r="Z14" s="56"/>
      <c r="AA14" s="56"/>
      <c r="AB14" s="56"/>
      <c r="AC14" s="56"/>
      <c r="AD14" s="111" t="str">
        <f t="shared" si="7"/>
        <v/>
      </c>
      <c r="AE14" s="60" t="str">
        <f t="shared" si="0"/>
        <v/>
      </c>
      <c r="AF14" s="30" t="str">
        <f t="shared" si="8"/>
        <v/>
      </c>
      <c r="AG14" s="30" t="str">
        <f t="shared" si="9"/>
        <v/>
      </c>
      <c r="AH14" s="30" t="str">
        <f t="shared" si="1"/>
        <v/>
      </c>
      <c r="AI14" s="30" t="str">
        <f t="shared" si="2"/>
        <v/>
      </c>
      <c r="AJ14" s="30" t="str">
        <f t="shared" si="3"/>
        <v/>
      </c>
      <c r="AK14" s="30" t="str">
        <f t="shared" si="4"/>
        <v/>
      </c>
      <c r="AL14" s="30" t="str">
        <f t="shared" si="5"/>
        <v/>
      </c>
      <c r="AM14" s="30" t="str">
        <f t="shared" si="10"/>
        <v/>
      </c>
      <c r="AN14" s="30" t="str">
        <f t="shared" si="11"/>
        <v/>
      </c>
      <c r="AO14" s="30" t="str">
        <f t="shared" si="12"/>
        <v/>
      </c>
      <c r="AP14" s="30" t="str">
        <f t="shared" si="13"/>
        <v/>
      </c>
      <c r="AQ14" s="30" t="str">
        <f t="shared" si="14"/>
        <v/>
      </c>
      <c r="AR14" s="30" t="str">
        <f t="shared" si="15"/>
        <v/>
      </c>
      <c r="AS14" s="30" t="str">
        <f t="shared" si="16"/>
        <v/>
      </c>
      <c r="AT14" s="30" t="str">
        <f t="shared" si="17"/>
        <v/>
      </c>
      <c r="AU14" s="30" t="str">
        <f t="shared" si="18"/>
        <v/>
      </c>
      <c r="AV14" s="31" t="str">
        <f t="shared" si="19"/>
        <v/>
      </c>
      <c r="BY14" s="53"/>
      <c r="BZ14" s="53" t="str">
        <f t="shared" si="2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Hospital 01</v>
      </c>
      <c r="B15" s="1" t="str">
        <f>CONCATENATE(Leyendas!$K$2)</f>
        <v>2020</v>
      </c>
      <c r="C15" s="4" t="s">
        <v>42</v>
      </c>
      <c r="D15" s="7"/>
      <c r="E15" s="7"/>
      <c r="F15" s="4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58"/>
      <c r="Y15" s="116"/>
      <c r="Z15" s="56"/>
      <c r="AA15" s="56"/>
      <c r="AB15" s="56"/>
      <c r="AC15" s="56"/>
      <c r="AD15" s="111" t="str">
        <f t="shared" si="7"/>
        <v/>
      </c>
      <c r="AE15" s="60" t="str">
        <f t="shared" si="0"/>
        <v/>
      </c>
      <c r="AF15" s="30" t="str">
        <f t="shared" si="8"/>
        <v/>
      </c>
      <c r="AG15" s="30" t="str">
        <f t="shared" si="9"/>
        <v/>
      </c>
      <c r="AH15" s="30" t="str">
        <f t="shared" si="1"/>
        <v/>
      </c>
      <c r="AI15" s="30" t="str">
        <f t="shared" si="2"/>
        <v/>
      </c>
      <c r="AJ15" s="30" t="str">
        <f t="shared" si="3"/>
        <v/>
      </c>
      <c r="AK15" s="30" t="str">
        <f t="shared" si="4"/>
        <v/>
      </c>
      <c r="AL15" s="30" t="str">
        <f t="shared" si="5"/>
        <v/>
      </c>
      <c r="AM15" s="30" t="str">
        <f t="shared" si="10"/>
        <v/>
      </c>
      <c r="AN15" s="30" t="str">
        <f t="shared" si="11"/>
        <v/>
      </c>
      <c r="AO15" s="30" t="str">
        <f t="shared" si="12"/>
        <v/>
      </c>
      <c r="AP15" s="30" t="str">
        <f t="shared" si="13"/>
        <v/>
      </c>
      <c r="AQ15" s="30" t="str">
        <f t="shared" si="14"/>
        <v/>
      </c>
      <c r="AR15" s="30" t="str">
        <f t="shared" si="15"/>
        <v/>
      </c>
      <c r="AS15" s="30" t="str">
        <f t="shared" si="16"/>
        <v/>
      </c>
      <c r="AT15" s="30" t="str">
        <f t="shared" si="17"/>
        <v/>
      </c>
      <c r="AU15" s="30" t="str">
        <f t="shared" si="18"/>
        <v/>
      </c>
      <c r="AV15" s="31" t="str">
        <f t="shared" si="19"/>
        <v/>
      </c>
      <c r="BY15" s="53"/>
      <c r="BZ15" s="53" t="str">
        <f t="shared" si="2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Hospital 01</v>
      </c>
      <c r="B16" s="1" t="str">
        <f>CONCATENATE(Leyendas!$K$2)</f>
        <v>2020</v>
      </c>
      <c r="C16" s="4" t="s">
        <v>43</v>
      </c>
      <c r="D16" s="7"/>
      <c r="E16" s="7"/>
      <c r="F16" s="4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58"/>
      <c r="Y16" s="116"/>
      <c r="Z16" s="56"/>
      <c r="AA16" s="56"/>
      <c r="AB16" s="56"/>
      <c r="AC16" s="56"/>
      <c r="AD16" s="111" t="str">
        <f t="shared" si="7"/>
        <v/>
      </c>
      <c r="AE16" s="60" t="str">
        <f t="shared" si="0"/>
        <v/>
      </c>
      <c r="AF16" s="30" t="str">
        <f t="shared" si="8"/>
        <v/>
      </c>
      <c r="AG16" s="30" t="str">
        <f t="shared" si="9"/>
        <v/>
      </c>
      <c r="AH16" s="30" t="str">
        <f t="shared" si="1"/>
        <v/>
      </c>
      <c r="AI16" s="30" t="str">
        <f t="shared" si="2"/>
        <v/>
      </c>
      <c r="AJ16" s="30" t="str">
        <f t="shared" si="3"/>
        <v/>
      </c>
      <c r="AK16" s="30" t="str">
        <f t="shared" si="4"/>
        <v/>
      </c>
      <c r="AL16" s="30" t="str">
        <f t="shared" si="5"/>
        <v/>
      </c>
      <c r="AM16" s="30" t="str">
        <f t="shared" si="10"/>
        <v/>
      </c>
      <c r="AN16" s="30" t="str">
        <f t="shared" si="11"/>
        <v/>
      </c>
      <c r="AO16" s="30" t="str">
        <f t="shared" si="12"/>
        <v/>
      </c>
      <c r="AP16" s="30" t="str">
        <f t="shared" si="13"/>
        <v/>
      </c>
      <c r="AQ16" s="30" t="str">
        <f t="shared" si="14"/>
        <v/>
      </c>
      <c r="AR16" s="30" t="str">
        <f t="shared" si="15"/>
        <v/>
      </c>
      <c r="AS16" s="30" t="str">
        <f t="shared" si="16"/>
        <v/>
      </c>
      <c r="AT16" s="30" t="str">
        <f t="shared" si="17"/>
        <v/>
      </c>
      <c r="AU16" s="30" t="str">
        <f t="shared" si="18"/>
        <v/>
      </c>
      <c r="AV16" s="31" t="str">
        <f t="shared" si="19"/>
        <v/>
      </c>
      <c r="BY16" s="53"/>
      <c r="BZ16" s="53" t="str">
        <f t="shared" si="2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Hospital 01</v>
      </c>
      <c r="B17" s="1" t="str">
        <f>CONCATENATE(Leyendas!$K$2)</f>
        <v>2020</v>
      </c>
      <c r="C17" s="4" t="s">
        <v>44</v>
      </c>
      <c r="D17" s="5"/>
      <c r="E17" s="5"/>
      <c r="F17" s="47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58"/>
      <c r="Y17" s="61"/>
      <c r="Z17" s="29"/>
      <c r="AA17" s="29"/>
      <c r="AB17" s="29"/>
      <c r="AC17" s="29"/>
      <c r="AD17" s="113" t="str">
        <f t="shared" si="7"/>
        <v/>
      </c>
      <c r="AE17" s="60" t="str">
        <f t="shared" si="0"/>
        <v/>
      </c>
      <c r="AF17" s="30" t="str">
        <f t="shared" si="8"/>
        <v/>
      </c>
      <c r="AG17" s="30" t="str">
        <f t="shared" si="9"/>
        <v/>
      </c>
      <c r="AH17" s="30" t="str">
        <f t="shared" si="1"/>
        <v/>
      </c>
      <c r="AI17" s="30" t="str">
        <f t="shared" si="2"/>
        <v/>
      </c>
      <c r="AJ17" s="30" t="str">
        <f t="shared" si="3"/>
        <v/>
      </c>
      <c r="AK17" s="30" t="str">
        <f t="shared" si="4"/>
        <v/>
      </c>
      <c r="AL17" s="30" t="str">
        <f t="shared" si="5"/>
        <v/>
      </c>
      <c r="AM17" s="30" t="str">
        <f t="shared" si="10"/>
        <v/>
      </c>
      <c r="AN17" s="30" t="str">
        <f t="shared" si="11"/>
        <v/>
      </c>
      <c r="AO17" s="30" t="str">
        <f t="shared" si="12"/>
        <v/>
      </c>
      <c r="AP17" s="30" t="str">
        <f t="shared" si="13"/>
        <v/>
      </c>
      <c r="AQ17" s="30" t="str">
        <f t="shared" si="14"/>
        <v/>
      </c>
      <c r="AR17" s="30" t="str">
        <f t="shared" si="15"/>
        <v/>
      </c>
      <c r="AS17" s="30" t="str">
        <f t="shared" si="16"/>
        <v/>
      </c>
      <c r="AT17" s="115" t="str">
        <f t="shared" si="17"/>
        <v/>
      </c>
      <c r="AU17" s="30" t="str">
        <f t="shared" si="18"/>
        <v/>
      </c>
      <c r="AV17" s="31" t="str">
        <f t="shared" si="19"/>
        <v/>
      </c>
      <c r="BY17" s="53"/>
      <c r="BZ17" s="53" t="str">
        <f t="shared" si="2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Hospital 01</v>
      </c>
      <c r="B18" s="1" t="str">
        <f>CONCATENATE(Leyendas!$K$2)</f>
        <v>2020</v>
      </c>
      <c r="C18" s="4" t="s">
        <v>45</v>
      </c>
      <c r="D18" s="8"/>
      <c r="E18" s="8"/>
      <c r="F18" s="48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58"/>
      <c r="Y18" s="61"/>
      <c r="Z18" s="29"/>
      <c r="AA18" s="29"/>
      <c r="AB18" s="29"/>
      <c r="AC18" s="29"/>
      <c r="AD18" s="113" t="str">
        <f t="shared" si="7"/>
        <v/>
      </c>
      <c r="AE18" s="60" t="str">
        <f t="shared" si="0"/>
        <v/>
      </c>
      <c r="AF18" s="30" t="str">
        <f t="shared" si="8"/>
        <v/>
      </c>
      <c r="AG18" s="30" t="str">
        <f t="shared" si="9"/>
        <v/>
      </c>
      <c r="AH18" s="30" t="str">
        <f t="shared" si="1"/>
        <v/>
      </c>
      <c r="AI18" s="30" t="str">
        <f t="shared" si="2"/>
        <v/>
      </c>
      <c r="AJ18" s="30" t="str">
        <f t="shared" si="3"/>
        <v/>
      </c>
      <c r="AK18" s="30" t="str">
        <f t="shared" si="4"/>
        <v/>
      </c>
      <c r="AL18" s="30" t="str">
        <f t="shared" si="5"/>
        <v/>
      </c>
      <c r="AM18" s="30" t="str">
        <f t="shared" si="10"/>
        <v/>
      </c>
      <c r="AN18" s="30" t="str">
        <f t="shared" si="11"/>
        <v/>
      </c>
      <c r="AO18" s="30" t="str">
        <f t="shared" si="12"/>
        <v/>
      </c>
      <c r="AP18" s="30" t="str">
        <f t="shared" si="13"/>
        <v/>
      </c>
      <c r="AQ18" s="30" t="str">
        <f t="shared" si="14"/>
        <v/>
      </c>
      <c r="AR18" s="30" t="str">
        <f t="shared" si="15"/>
        <v/>
      </c>
      <c r="AS18" s="30" t="str">
        <f t="shared" si="16"/>
        <v/>
      </c>
      <c r="AT18" s="115" t="str">
        <f t="shared" si="17"/>
        <v/>
      </c>
      <c r="AU18" s="30" t="str">
        <f t="shared" si="18"/>
        <v/>
      </c>
      <c r="AV18" s="31" t="str">
        <f t="shared" si="19"/>
        <v/>
      </c>
      <c r="BY18" s="53"/>
      <c r="BZ18" s="53" t="str">
        <f t="shared" si="2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Hospital 01</v>
      </c>
      <c r="B19" s="1" t="str">
        <f>CONCATENATE(Leyendas!$K$2)</f>
        <v>2020</v>
      </c>
      <c r="C19" s="4" t="s">
        <v>46</v>
      </c>
      <c r="D19" s="5"/>
      <c r="E19" s="5"/>
      <c r="F19" s="47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58"/>
      <c r="Y19" s="61"/>
      <c r="Z19" s="29"/>
      <c r="AA19" s="29"/>
      <c r="AB19" s="29"/>
      <c r="AC19" s="29"/>
      <c r="AD19" s="113" t="str">
        <f t="shared" si="7"/>
        <v/>
      </c>
      <c r="AE19" s="60" t="str">
        <f t="shared" si="0"/>
        <v/>
      </c>
      <c r="AF19" s="30" t="str">
        <f t="shared" si="8"/>
        <v/>
      </c>
      <c r="AG19" s="30" t="str">
        <f t="shared" si="9"/>
        <v/>
      </c>
      <c r="AH19" s="30" t="str">
        <f t="shared" si="1"/>
        <v/>
      </c>
      <c r="AI19" s="30" t="str">
        <f t="shared" si="2"/>
        <v/>
      </c>
      <c r="AJ19" s="30" t="str">
        <f t="shared" si="3"/>
        <v/>
      </c>
      <c r="AK19" s="30" t="str">
        <f t="shared" si="4"/>
        <v/>
      </c>
      <c r="AL19" s="30" t="str">
        <f t="shared" si="5"/>
        <v/>
      </c>
      <c r="AM19" s="30" t="str">
        <f t="shared" si="10"/>
        <v/>
      </c>
      <c r="AN19" s="30" t="str">
        <f t="shared" si="11"/>
        <v/>
      </c>
      <c r="AO19" s="30" t="str">
        <f t="shared" si="12"/>
        <v/>
      </c>
      <c r="AP19" s="30" t="str">
        <f t="shared" si="13"/>
        <v/>
      </c>
      <c r="AQ19" s="30" t="str">
        <f t="shared" si="14"/>
        <v/>
      </c>
      <c r="AR19" s="30" t="str">
        <f t="shared" si="15"/>
        <v/>
      </c>
      <c r="AS19" s="30" t="str">
        <f t="shared" si="16"/>
        <v/>
      </c>
      <c r="AT19" s="115" t="str">
        <f t="shared" si="17"/>
        <v/>
      </c>
      <c r="AU19" s="30" t="str">
        <f t="shared" si="18"/>
        <v/>
      </c>
      <c r="AV19" s="31" t="str">
        <f t="shared" si="19"/>
        <v/>
      </c>
      <c r="BY19" s="53"/>
      <c r="BZ19" s="53" t="str">
        <f t="shared" si="2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Hospital 01</v>
      </c>
      <c r="B20" s="1" t="str">
        <f>CONCATENATE(Leyendas!$K$2)</f>
        <v>2020</v>
      </c>
      <c r="C20" s="4" t="s">
        <v>47</v>
      </c>
      <c r="D20" s="5"/>
      <c r="E20" s="5"/>
      <c r="F20" s="47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58"/>
      <c r="Y20" s="61"/>
      <c r="Z20" s="29"/>
      <c r="AA20" s="29"/>
      <c r="AB20" s="29"/>
      <c r="AC20" s="29"/>
      <c r="AD20" s="113" t="str">
        <f t="shared" si="7"/>
        <v/>
      </c>
      <c r="AE20" s="60" t="str">
        <f t="shared" si="0"/>
        <v/>
      </c>
      <c r="AF20" s="30" t="str">
        <f t="shared" si="8"/>
        <v/>
      </c>
      <c r="AG20" s="30" t="str">
        <f t="shared" si="9"/>
        <v/>
      </c>
      <c r="AH20" s="30" t="str">
        <f t="shared" si="1"/>
        <v/>
      </c>
      <c r="AI20" s="30" t="str">
        <f t="shared" si="2"/>
        <v/>
      </c>
      <c r="AJ20" s="30" t="str">
        <f t="shared" si="3"/>
        <v/>
      </c>
      <c r="AK20" s="30" t="str">
        <f t="shared" si="4"/>
        <v/>
      </c>
      <c r="AL20" s="30" t="str">
        <f t="shared" si="5"/>
        <v/>
      </c>
      <c r="AM20" s="30" t="str">
        <f t="shared" si="10"/>
        <v/>
      </c>
      <c r="AN20" s="30" t="str">
        <f t="shared" si="11"/>
        <v/>
      </c>
      <c r="AO20" s="30" t="str">
        <f t="shared" si="12"/>
        <v/>
      </c>
      <c r="AP20" s="30" t="str">
        <f t="shared" si="13"/>
        <v/>
      </c>
      <c r="AQ20" s="30" t="str">
        <f t="shared" si="14"/>
        <v/>
      </c>
      <c r="AR20" s="30" t="str">
        <f t="shared" si="15"/>
        <v/>
      </c>
      <c r="AS20" s="30" t="str">
        <f t="shared" si="16"/>
        <v/>
      </c>
      <c r="AT20" s="115" t="str">
        <f t="shared" si="17"/>
        <v/>
      </c>
      <c r="AU20" s="30" t="str">
        <f t="shared" si="18"/>
        <v/>
      </c>
      <c r="AV20" s="31" t="str">
        <f t="shared" si="19"/>
        <v/>
      </c>
      <c r="BY20" s="53"/>
      <c r="BZ20" s="53" t="str">
        <f t="shared" si="20"/>
        <v>15</v>
      </c>
    </row>
    <row r="21" spans="1:78" s="10" customFormat="1" ht="16.5" customHeight="1" x14ac:dyDescent="0.25">
      <c r="A21" s="1" t="str">
        <f>IF(Leyendas!$E$2&lt;&gt;"",Leyendas!$E$2,IF(Leyendas!$D$2&lt;&gt;"",Leyendas!$D$2,Leyendas!$C$2))</f>
        <v>Hospital 01</v>
      </c>
      <c r="B21" s="1" t="str">
        <f>CONCATENATE(Leyendas!$K$2)</f>
        <v>2020</v>
      </c>
      <c r="C21" s="4" t="s">
        <v>48</v>
      </c>
      <c r="D21" s="5"/>
      <c r="E21" s="5"/>
      <c r="F21" s="47"/>
      <c r="G21" s="5"/>
      <c r="H21" s="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59"/>
      <c r="Y21" s="61"/>
      <c r="Z21" s="29"/>
      <c r="AA21" s="29"/>
      <c r="AB21" s="29"/>
      <c r="AC21" s="29"/>
      <c r="AD21" s="113" t="str">
        <f t="shared" si="7"/>
        <v/>
      </c>
      <c r="AE21" s="60" t="str">
        <f t="shared" si="0"/>
        <v/>
      </c>
      <c r="AF21" s="30" t="str">
        <f t="shared" si="8"/>
        <v/>
      </c>
      <c r="AG21" s="30" t="str">
        <f t="shared" si="9"/>
        <v/>
      </c>
      <c r="AH21" s="30" t="str">
        <f t="shared" si="1"/>
        <v/>
      </c>
      <c r="AI21" s="30" t="str">
        <f t="shared" si="2"/>
        <v/>
      </c>
      <c r="AJ21" s="30" t="str">
        <f t="shared" si="3"/>
        <v/>
      </c>
      <c r="AK21" s="30" t="str">
        <f t="shared" si="4"/>
        <v/>
      </c>
      <c r="AL21" s="30" t="str">
        <f t="shared" si="5"/>
        <v/>
      </c>
      <c r="AM21" s="30" t="str">
        <f t="shared" si="10"/>
        <v/>
      </c>
      <c r="AN21" s="30" t="str">
        <f t="shared" si="11"/>
        <v/>
      </c>
      <c r="AO21" s="30" t="str">
        <f t="shared" si="12"/>
        <v/>
      </c>
      <c r="AP21" s="30" t="str">
        <f t="shared" si="13"/>
        <v/>
      </c>
      <c r="AQ21" s="30" t="str">
        <f t="shared" si="14"/>
        <v/>
      </c>
      <c r="AR21" s="30" t="str">
        <f t="shared" si="15"/>
        <v/>
      </c>
      <c r="AS21" s="30" t="str">
        <f t="shared" si="16"/>
        <v/>
      </c>
      <c r="AT21" s="115" t="str">
        <f t="shared" si="17"/>
        <v/>
      </c>
      <c r="AU21" s="30" t="str">
        <f t="shared" si="18"/>
        <v/>
      </c>
      <c r="AV21" s="31" t="str">
        <f t="shared" si="19"/>
        <v/>
      </c>
      <c r="BY21" s="54"/>
      <c r="BZ21" s="53" t="str">
        <f t="shared" si="2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Hospital 01</v>
      </c>
      <c r="B22" s="1" t="str">
        <f>CONCATENATE(Leyendas!$K$2)</f>
        <v>2020</v>
      </c>
      <c r="C22" s="4" t="s">
        <v>49</v>
      </c>
      <c r="D22" s="5"/>
      <c r="E22" s="5"/>
      <c r="F22" s="47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58"/>
      <c r="Y22" s="61"/>
      <c r="Z22" s="29"/>
      <c r="AA22" s="29"/>
      <c r="AB22" s="29"/>
      <c r="AC22" s="29"/>
      <c r="AD22" s="113" t="str">
        <f t="shared" si="7"/>
        <v/>
      </c>
      <c r="AE22" s="60" t="str">
        <f t="shared" si="0"/>
        <v/>
      </c>
      <c r="AF22" s="30" t="str">
        <f t="shared" si="8"/>
        <v/>
      </c>
      <c r="AG22" s="30" t="str">
        <f t="shared" si="9"/>
        <v/>
      </c>
      <c r="AH22" s="30" t="str">
        <f t="shared" si="1"/>
        <v/>
      </c>
      <c r="AI22" s="30" t="str">
        <f t="shared" si="2"/>
        <v/>
      </c>
      <c r="AJ22" s="30" t="str">
        <f t="shared" si="3"/>
        <v/>
      </c>
      <c r="AK22" s="30" t="str">
        <f t="shared" si="4"/>
        <v/>
      </c>
      <c r="AL22" s="30" t="str">
        <f t="shared" si="5"/>
        <v/>
      </c>
      <c r="AM22" s="30" t="str">
        <f t="shared" si="10"/>
        <v/>
      </c>
      <c r="AN22" s="30" t="str">
        <f t="shared" si="11"/>
        <v/>
      </c>
      <c r="AO22" s="30" t="str">
        <f t="shared" si="12"/>
        <v/>
      </c>
      <c r="AP22" s="30" t="str">
        <f t="shared" si="13"/>
        <v/>
      </c>
      <c r="AQ22" s="30" t="str">
        <f t="shared" si="14"/>
        <v/>
      </c>
      <c r="AR22" s="30" t="str">
        <f t="shared" si="15"/>
        <v/>
      </c>
      <c r="AS22" s="30" t="str">
        <f t="shared" si="16"/>
        <v/>
      </c>
      <c r="AT22" s="115" t="str">
        <f t="shared" si="17"/>
        <v/>
      </c>
      <c r="AU22" s="30" t="str">
        <f t="shared" si="18"/>
        <v/>
      </c>
      <c r="AV22" s="31" t="str">
        <f t="shared" si="19"/>
        <v/>
      </c>
      <c r="BY22" s="53"/>
      <c r="BZ22" s="53" t="str">
        <f t="shared" si="2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Hospital 01</v>
      </c>
      <c r="B23" s="1" t="str">
        <f>CONCATENATE(Leyendas!$K$2)</f>
        <v>2020</v>
      </c>
      <c r="C23" s="4" t="s">
        <v>50</v>
      </c>
      <c r="D23" s="5"/>
      <c r="E23" s="5"/>
      <c r="F23" s="47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58"/>
      <c r="Y23" s="61"/>
      <c r="Z23" s="29"/>
      <c r="AA23" s="29"/>
      <c r="AB23" s="29"/>
      <c r="AC23" s="29"/>
      <c r="AD23" s="113" t="str">
        <f t="shared" si="7"/>
        <v/>
      </c>
      <c r="AE23" s="60" t="str">
        <f t="shared" si="0"/>
        <v/>
      </c>
      <c r="AF23" s="30" t="str">
        <f t="shared" si="8"/>
        <v/>
      </c>
      <c r="AG23" s="30" t="str">
        <f t="shared" si="9"/>
        <v/>
      </c>
      <c r="AH23" s="30" t="str">
        <f t="shared" si="1"/>
        <v/>
      </c>
      <c r="AI23" s="30" t="str">
        <f t="shared" si="2"/>
        <v/>
      </c>
      <c r="AJ23" s="30" t="str">
        <f t="shared" si="3"/>
        <v/>
      </c>
      <c r="AK23" s="30" t="str">
        <f t="shared" si="4"/>
        <v/>
      </c>
      <c r="AL23" s="30" t="str">
        <f t="shared" si="5"/>
        <v/>
      </c>
      <c r="AM23" s="30" t="str">
        <f t="shared" si="10"/>
        <v/>
      </c>
      <c r="AN23" s="30" t="str">
        <f t="shared" si="11"/>
        <v/>
      </c>
      <c r="AO23" s="30" t="str">
        <f t="shared" si="12"/>
        <v/>
      </c>
      <c r="AP23" s="30" t="str">
        <f t="shared" si="13"/>
        <v/>
      </c>
      <c r="AQ23" s="30" t="str">
        <f t="shared" si="14"/>
        <v/>
      </c>
      <c r="AR23" s="30" t="str">
        <f t="shared" si="15"/>
        <v/>
      </c>
      <c r="AS23" s="30" t="str">
        <f t="shared" si="16"/>
        <v/>
      </c>
      <c r="AT23" s="115" t="str">
        <f t="shared" si="17"/>
        <v/>
      </c>
      <c r="AU23" s="30" t="str">
        <f t="shared" si="18"/>
        <v/>
      </c>
      <c r="AV23" s="31" t="str">
        <f t="shared" si="19"/>
        <v/>
      </c>
      <c r="BY23" s="53"/>
      <c r="BZ23" s="53" t="str">
        <f t="shared" si="2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Hospital 01</v>
      </c>
      <c r="B24" s="1" t="str">
        <f>CONCATENATE(Leyendas!$K$2)</f>
        <v>2020</v>
      </c>
      <c r="C24" s="4" t="s">
        <v>51</v>
      </c>
      <c r="D24" s="5"/>
      <c r="E24" s="5"/>
      <c r="F24" s="47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58"/>
      <c r="Y24" s="61"/>
      <c r="Z24" s="29"/>
      <c r="AA24" s="29"/>
      <c r="AB24" s="29"/>
      <c r="AC24" s="29"/>
      <c r="AD24" s="113" t="str">
        <f t="shared" si="7"/>
        <v/>
      </c>
      <c r="AE24" s="60" t="str">
        <f t="shared" si="0"/>
        <v/>
      </c>
      <c r="AF24" s="30" t="str">
        <f t="shared" si="8"/>
        <v/>
      </c>
      <c r="AG24" s="30" t="str">
        <f t="shared" si="9"/>
        <v/>
      </c>
      <c r="AH24" s="30" t="str">
        <f t="shared" si="1"/>
        <v/>
      </c>
      <c r="AI24" s="30" t="str">
        <f t="shared" si="2"/>
        <v/>
      </c>
      <c r="AJ24" s="30" t="str">
        <f t="shared" si="3"/>
        <v/>
      </c>
      <c r="AK24" s="30" t="str">
        <f t="shared" si="4"/>
        <v/>
      </c>
      <c r="AL24" s="30" t="str">
        <f t="shared" si="5"/>
        <v/>
      </c>
      <c r="AM24" s="30" t="str">
        <f t="shared" si="10"/>
        <v/>
      </c>
      <c r="AN24" s="30" t="str">
        <f t="shared" si="11"/>
        <v/>
      </c>
      <c r="AO24" s="30" t="str">
        <f t="shared" si="12"/>
        <v/>
      </c>
      <c r="AP24" s="30" t="str">
        <f t="shared" si="13"/>
        <v/>
      </c>
      <c r="AQ24" s="30" t="str">
        <f t="shared" si="14"/>
        <v/>
      </c>
      <c r="AR24" s="30" t="str">
        <f t="shared" si="15"/>
        <v/>
      </c>
      <c r="AS24" s="30" t="str">
        <f t="shared" si="16"/>
        <v/>
      </c>
      <c r="AT24" s="115" t="str">
        <f t="shared" si="17"/>
        <v/>
      </c>
      <c r="AU24" s="30" t="str">
        <f t="shared" si="18"/>
        <v/>
      </c>
      <c r="AV24" s="31" t="str">
        <f t="shared" si="19"/>
        <v/>
      </c>
      <c r="BY24" s="53"/>
      <c r="BZ24" s="53" t="str">
        <f t="shared" si="2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Hospital 01</v>
      </c>
      <c r="B25" s="1" t="str">
        <f>CONCATENATE(Leyendas!$K$2)</f>
        <v>2020</v>
      </c>
      <c r="C25" s="4" t="s">
        <v>52</v>
      </c>
      <c r="D25" s="5"/>
      <c r="E25" s="5"/>
      <c r="F25" s="47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58"/>
      <c r="Y25" s="61"/>
      <c r="Z25" s="29"/>
      <c r="AA25" s="29"/>
      <c r="AB25" s="29"/>
      <c r="AC25" s="29"/>
      <c r="AD25" s="111" t="str">
        <f t="shared" si="7"/>
        <v/>
      </c>
      <c r="AE25" s="60" t="str">
        <f t="shared" si="0"/>
        <v/>
      </c>
      <c r="AF25" s="30" t="str">
        <f t="shared" si="8"/>
        <v/>
      </c>
      <c r="AG25" s="30" t="str">
        <f t="shared" si="9"/>
        <v/>
      </c>
      <c r="AH25" s="30" t="str">
        <f t="shared" si="1"/>
        <v/>
      </c>
      <c r="AI25" s="30" t="str">
        <f t="shared" si="2"/>
        <v/>
      </c>
      <c r="AJ25" s="30" t="str">
        <f t="shared" si="3"/>
        <v/>
      </c>
      <c r="AK25" s="30" t="str">
        <f t="shared" si="4"/>
        <v/>
      </c>
      <c r="AL25" s="30" t="str">
        <f t="shared" si="5"/>
        <v/>
      </c>
      <c r="AM25" s="30" t="str">
        <f t="shared" si="10"/>
        <v/>
      </c>
      <c r="AN25" s="30" t="str">
        <f t="shared" si="11"/>
        <v/>
      </c>
      <c r="AO25" s="30" t="str">
        <f t="shared" si="12"/>
        <v/>
      </c>
      <c r="AP25" s="30" t="str">
        <f t="shared" si="13"/>
        <v/>
      </c>
      <c r="AQ25" s="30" t="str">
        <f t="shared" si="14"/>
        <v/>
      </c>
      <c r="AR25" s="30" t="str">
        <f t="shared" si="15"/>
        <v/>
      </c>
      <c r="AS25" s="30" t="str">
        <f t="shared" si="16"/>
        <v/>
      </c>
      <c r="AT25" s="115" t="str">
        <f t="shared" si="17"/>
        <v/>
      </c>
      <c r="AU25" s="30" t="str">
        <f t="shared" si="18"/>
        <v/>
      </c>
      <c r="AV25" s="31" t="str">
        <f t="shared" si="19"/>
        <v/>
      </c>
      <c r="BY25" s="53"/>
      <c r="BZ25" s="53" t="str">
        <f t="shared" si="2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CONCATENATE(Leyendas!$K$2)</f>
        <v>2020</v>
      </c>
      <c r="C26" s="4" t="s">
        <v>53</v>
      </c>
      <c r="D26" s="5"/>
      <c r="E26" s="5"/>
      <c r="F26" s="47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58"/>
      <c r="Y26" s="61"/>
      <c r="Z26" s="29"/>
      <c r="AA26" s="29"/>
      <c r="AB26" s="29"/>
      <c r="AC26" s="29"/>
      <c r="AD26" s="111" t="str">
        <f t="shared" si="7"/>
        <v/>
      </c>
      <c r="AE26" s="60" t="str">
        <f t="shared" si="0"/>
        <v/>
      </c>
      <c r="AF26" s="30" t="str">
        <f t="shared" si="8"/>
        <v/>
      </c>
      <c r="AG26" s="30" t="str">
        <f t="shared" si="9"/>
        <v/>
      </c>
      <c r="AH26" s="30" t="str">
        <f t="shared" si="1"/>
        <v/>
      </c>
      <c r="AI26" s="30" t="str">
        <f t="shared" si="2"/>
        <v/>
      </c>
      <c r="AJ26" s="30" t="str">
        <f t="shared" si="3"/>
        <v/>
      </c>
      <c r="AK26" s="30" t="str">
        <f t="shared" si="4"/>
        <v/>
      </c>
      <c r="AL26" s="30" t="str">
        <f t="shared" si="5"/>
        <v/>
      </c>
      <c r="AM26" s="30" t="str">
        <f t="shared" si="10"/>
        <v/>
      </c>
      <c r="AN26" s="30" t="str">
        <f t="shared" si="11"/>
        <v/>
      </c>
      <c r="AO26" s="30" t="str">
        <f t="shared" si="12"/>
        <v/>
      </c>
      <c r="AP26" s="30" t="str">
        <f t="shared" si="13"/>
        <v/>
      </c>
      <c r="AQ26" s="30" t="str">
        <f t="shared" si="14"/>
        <v/>
      </c>
      <c r="AR26" s="30" t="str">
        <f t="shared" si="15"/>
        <v/>
      </c>
      <c r="AS26" s="30" t="str">
        <f t="shared" si="16"/>
        <v/>
      </c>
      <c r="AT26" s="115" t="str">
        <f t="shared" si="17"/>
        <v/>
      </c>
      <c r="AU26" s="30" t="str">
        <f t="shared" si="18"/>
        <v/>
      </c>
      <c r="AV26" s="31" t="str">
        <f t="shared" si="19"/>
        <v/>
      </c>
      <c r="BY26" s="53"/>
      <c r="BZ26" s="53" t="str">
        <f t="shared" si="2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CONCATENATE(Leyendas!$K$2)</f>
        <v>2020</v>
      </c>
      <c r="C27" s="4" t="s">
        <v>54</v>
      </c>
      <c r="D27" s="5"/>
      <c r="E27" s="5"/>
      <c r="F27" s="49"/>
      <c r="G27" s="11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58"/>
      <c r="Y27" s="61"/>
      <c r="Z27" s="29"/>
      <c r="AA27" s="29"/>
      <c r="AB27" s="29"/>
      <c r="AC27" s="29"/>
      <c r="AD27" s="111" t="str">
        <f t="shared" si="7"/>
        <v/>
      </c>
      <c r="AE27" s="60" t="str">
        <f t="shared" si="0"/>
        <v/>
      </c>
      <c r="AF27" s="30" t="str">
        <f t="shared" si="8"/>
        <v/>
      </c>
      <c r="AG27" s="30" t="str">
        <f t="shared" si="9"/>
        <v/>
      </c>
      <c r="AH27" s="30" t="str">
        <f t="shared" si="1"/>
        <v/>
      </c>
      <c r="AI27" s="30" t="str">
        <f t="shared" si="2"/>
        <v/>
      </c>
      <c r="AJ27" s="30" t="str">
        <f t="shared" si="3"/>
        <v/>
      </c>
      <c r="AK27" s="30" t="str">
        <f t="shared" si="4"/>
        <v/>
      </c>
      <c r="AL27" s="30" t="str">
        <f t="shared" si="5"/>
        <v/>
      </c>
      <c r="AM27" s="30" t="str">
        <f t="shared" si="10"/>
        <v/>
      </c>
      <c r="AN27" s="30" t="str">
        <f t="shared" si="11"/>
        <v/>
      </c>
      <c r="AO27" s="30" t="str">
        <f t="shared" si="12"/>
        <v/>
      </c>
      <c r="AP27" s="30" t="str">
        <f t="shared" si="13"/>
        <v/>
      </c>
      <c r="AQ27" s="30" t="str">
        <f t="shared" si="14"/>
        <v/>
      </c>
      <c r="AR27" s="30" t="str">
        <f t="shared" si="15"/>
        <v/>
      </c>
      <c r="AS27" s="30" t="str">
        <f t="shared" si="16"/>
        <v/>
      </c>
      <c r="AT27" s="115" t="str">
        <f t="shared" si="17"/>
        <v/>
      </c>
      <c r="AU27" s="30" t="str">
        <f t="shared" si="18"/>
        <v/>
      </c>
      <c r="AV27" s="31" t="str">
        <f t="shared" si="19"/>
        <v/>
      </c>
      <c r="BY27" s="53"/>
      <c r="BZ27" s="53" t="str">
        <f t="shared" si="2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CONCATENATE(Leyendas!$K$2)</f>
        <v>2020</v>
      </c>
      <c r="C28" s="4" t="s">
        <v>55</v>
      </c>
      <c r="D28" s="5"/>
      <c r="E28" s="5"/>
      <c r="F28" s="49"/>
      <c r="G28" s="11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58"/>
      <c r="Y28" s="61"/>
      <c r="Z28" s="29"/>
      <c r="AA28" s="29"/>
      <c r="AB28" s="29"/>
      <c r="AC28" s="29"/>
      <c r="AD28" s="111" t="str">
        <f t="shared" si="7"/>
        <v/>
      </c>
      <c r="AE28" s="60" t="str">
        <f t="shared" si="0"/>
        <v/>
      </c>
      <c r="AF28" s="30" t="str">
        <f t="shared" si="8"/>
        <v/>
      </c>
      <c r="AG28" s="30" t="str">
        <f t="shared" si="9"/>
        <v/>
      </c>
      <c r="AH28" s="30" t="str">
        <f t="shared" si="1"/>
        <v/>
      </c>
      <c r="AI28" s="30" t="str">
        <f t="shared" si="2"/>
        <v/>
      </c>
      <c r="AJ28" s="30" t="str">
        <f t="shared" si="3"/>
        <v/>
      </c>
      <c r="AK28" s="30" t="str">
        <f t="shared" si="4"/>
        <v/>
      </c>
      <c r="AL28" s="30" t="str">
        <f t="shared" si="5"/>
        <v/>
      </c>
      <c r="AM28" s="30" t="str">
        <f t="shared" si="10"/>
        <v/>
      </c>
      <c r="AN28" s="30" t="str">
        <f t="shared" si="11"/>
        <v/>
      </c>
      <c r="AO28" s="30" t="str">
        <f t="shared" si="12"/>
        <v/>
      </c>
      <c r="AP28" s="30" t="str">
        <f t="shared" si="13"/>
        <v/>
      </c>
      <c r="AQ28" s="30" t="str">
        <f t="shared" si="14"/>
        <v/>
      </c>
      <c r="AR28" s="30" t="str">
        <f t="shared" si="15"/>
        <v/>
      </c>
      <c r="AS28" s="30" t="str">
        <f t="shared" si="16"/>
        <v/>
      </c>
      <c r="AT28" s="115" t="str">
        <f t="shared" si="17"/>
        <v/>
      </c>
      <c r="AU28" s="30" t="str">
        <f t="shared" si="18"/>
        <v/>
      </c>
      <c r="AV28" s="31" t="str">
        <f t="shared" si="19"/>
        <v/>
      </c>
      <c r="BY28" s="53"/>
      <c r="BZ28" s="53" t="str">
        <f t="shared" si="2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CONCATENATE(Leyendas!$K$2)</f>
        <v>2020</v>
      </c>
      <c r="C29" s="4" t="s">
        <v>56</v>
      </c>
      <c r="D29" s="5"/>
      <c r="E29" s="5"/>
      <c r="F29" s="49"/>
      <c r="G29" s="11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58"/>
      <c r="Y29" s="61"/>
      <c r="Z29" s="29"/>
      <c r="AA29" s="29"/>
      <c r="AB29" s="29"/>
      <c r="AC29" s="29"/>
      <c r="AD29" s="111" t="str">
        <f t="shared" si="7"/>
        <v/>
      </c>
      <c r="AE29" s="60" t="str">
        <f t="shared" si="0"/>
        <v/>
      </c>
      <c r="AF29" s="30" t="str">
        <f t="shared" si="8"/>
        <v/>
      </c>
      <c r="AG29" s="30" t="str">
        <f t="shared" si="9"/>
        <v/>
      </c>
      <c r="AH29" s="30" t="str">
        <f t="shared" si="1"/>
        <v/>
      </c>
      <c r="AI29" s="30" t="str">
        <f t="shared" si="2"/>
        <v/>
      </c>
      <c r="AJ29" s="30" t="str">
        <f t="shared" si="3"/>
        <v/>
      </c>
      <c r="AK29" s="30" t="str">
        <f t="shared" si="4"/>
        <v/>
      </c>
      <c r="AL29" s="30" t="str">
        <f t="shared" si="5"/>
        <v/>
      </c>
      <c r="AM29" s="30" t="str">
        <f t="shared" si="10"/>
        <v/>
      </c>
      <c r="AN29" s="30" t="str">
        <f t="shared" si="11"/>
        <v/>
      </c>
      <c r="AO29" s="30" t="str">
        <f t="shared" si="12"/>
        <v/>
      </c>
      <c r="AP29" s="30" t="str">
        <f t="shared" si="13"/>
        <v/>
      </c>
      <c r="AQ29" s="30" t="str">
        <f t="shared" si="14"/>
        <v/>
      </c>
      <c r="AR29" s="30" t="str">
        <f t="shared" si="15"/>
        <v/>
      </c>
      <c r="AS29" s="30" t="str">
        <f t="shared" si="16"/>
        <v/>
      </c>
      <c r="AT29" s="115" t="str">
        <f t="shared" si="17"/>
        <v/>
      </c>
      <c r="AU29" s="30" t="str">
        <f t="shared" si="18"/>
        <v/>
      </c>
      <c r="AV29" s="31" t="str">
        <f t="shared" si="19"/>
        <v/>
      </c>
      <c r="BY29" s="53"/>
      <c r="BZ29" s="53" t="str">
        <f t="shared" si="2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CONCATENATE(Leyendas!$K$2)</f>
        <v>2020</v>
      </c>
      <c r="C30" s="4" t="s">
        <v>57</v>
      </c>
      <c r="D30" s="7">
        <v>20</v>
      </c>
      <c r="E30" s="7">
        <v>5</v>
      </c>
      <c r="F30" s="47">
        <v>8</v>
      </c>
      <c r="G30" s="7">
        <v>5</v>
      </c>
      <c r="H30" s="7">
        <v>3</v>
      </c>
      <c r="I30" s="7">
        <v>4</v>
      </c>
      <c r="J30" s="7">
        <v>10</v>
      </c>
      <c r="K30" s="7">
        <v>6</v>
      </c>
      <c r="L30" s="7">
        <v>7</v>
      </c>
      <c r="M30" s="7">
        <v>2</v>
      </c>
      <c r="N30" s="7">
        <v>20</v>
      </c>
      <c r="O30" s="7">
        <v>5</v>
      </c>
      <c r="P30" s="7">
        <v>8</v>
      </c>
      <c r="Q30" s="7">
        <v>5</v>
      </c>
      <c r="R30" s="7">
        <v>3</v>
      </c>
      <c r="S30" s="7">
        <v>4</v>
      </c>
      <c r="T30" s="7">
        <v>30</v>
      </c>
      <c r="U30" s="7">
        <v>50</v>
      </c>
      <c r="V30" s="7">
        <v>6</v>
      </c>
      <c r="W30" s="7">
        <v>7</v>
      </c>
      <c r="X30" s="58">
        <v>2</v>
      </c>
      <c r="Y30" s="116">
        <v>50</v>
      </c>
      <c r="Z30" s="56">
        <v>20</v>
      </c>
      <c r="AA30" s="56">
        <v>15</v>
      </c>
      <c r="AB30" s="56">
        <v>10</v>
      </c>
      <c r="AC30" s="56">
        <v>5</v>
      </c>
      <c r="AD30" s="111">
        <f t="shared" si="7"/>
        <v>80</v>
      </c>
      <c r="AE30" s="60">
        <f t="shared" si="0"/>
        <v>0.4</v>
      </c>
      <c r="AF30" s="30">
        <f t="shared" si="8"/>
        <v>0.3</v>
      </c>
      <c r="AG30" s="30">
        <f t="shared" si="9"/>
        <v>0.2</v>
      </c>
      <c r="AH30" s="30">
        <f t="shared" si="1"/>
        <v>1.3333333333333333</v>
      </c>
      <c r="AI30" s="30">
        <f t="shared" si="2"/>
        <v>0.33333333333333331</v>
      </c>
      <c r="AJ30" s="30">
        <f t="shared" si="3"/>
        <v>0.53333333333333333</v>
      </c>
      <c r="AK30" s="30">
        <f t="shared" si="4"/>
        <v>0.33333333333333331</v>
      </c>
      <c r="AL30" s="30">
        <f t="shared" si="5"/>
        <v>0.2</v>
      </c>
      <c r="AM30" s="30">
        <f t="shared" si="10"/>
        <v>0.1</v>
      </c>
      <c r="AN30" s="30">
        <f t="shared" si="11"/>
        <v>0.4</v>
      </c>
      <c r="AO30" s="30">
        <f t="shared" si="12"/>
        <v>0.1</v>
      </c>
      <c r="AP30" s="30">
        <f t="shared" si="13"/>
        <v>0.16</v>
      </c>
      <c r="AQ30" s="30">
        <f t="shared" si="14"/>
        <v>0.1</v>
      </c>
      <c r="AR30" s="30">
        <f t="shared" si="15"/>
        <v>0.06</v>
      </c>
      <c r="AS30" s="30">
        <f t="shared" si="16"/>
        <v>0.08</v>
      </c>
      <c r="AT30" s="115">
        <f t="shared" si="17"/>
        <v>0.375</v>
      </c>
      <c r="AU30" s="30">
        <f t="shared" si="18"/>
        <v>0.12</v>
      </c>
      <c r="AV30" s="31">
        <f t="shared" si="19"/>
        <v>0.14000000000000001</v>
      </c>
      <c r="BY30" s="53"/>
      <c r="BZ30" s="53" t="str">
        <f t="shared" si="2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CONCATENATE(Leyendas!$K$2)</f>
        <v>2020</v>
      </c>
      <c r="C31" s="4" t="s">
        <v>58</v>
      </c>
      <c r="D31" s="7">
        <v>20</v>
      </c>
      <c r="E31" s="7">
        <v>5</v>
      </c>
      <c r="F31" s="47">
        <v>6</v>
      </c>
      <c r="G31" s="7">
        <v>5</v>
      </c>
      <c r="H31" s="7">
        <v>2</v>
      </c>
      <c r="I31" s="7">
        <v>3</v>
      </c>
      <c r="J31" s="7">
        <v>8</v>
      </c>
      <c r="K31" s="7">
        <v>6</v>
      </c>
      <c r="L31" s="7">
        <v>7</v>
      </c>
      <c r="M31" s="7">
        <v>2</v>
      </c>
      <c r="N31" s="7">
        <v>15</v>
      </c>
      <c r="O31" s="7">
        <v>5</v>
      </c>
      <c r="P31" s="7">
        <v>6</v>
      </c>
      <c r="Q31" s="7">
        <v>5</v>
      </c>
      <c r="R31" s="7">
        <v>2</v>
      </c>
      <c r="S31" s="7">
        <v>3</v>
      </c>
      <c r="T31" s="7">
        <v>28</v>
      </c>
      <c r="U31" s="7">
        <v>60</v>
      </c>
      <c r="V31" s="7">
        <v>6</v>
      </c>
      <c r="W31" s="7">
        <v>7</v>
      </c>
      <c r="X31" s="58">
        <v>2</v>
      </c>
      <c r="Y31" s="116">
        <v>30</v>
      </c>
      <c r="Z31" s="56">
        <v>20</v>
      </c>
      <c r="AA31" s="56">
        <v>15</v>
      </c>
      <c r="AB31" s="56">
        <v>10</v>
      </c>
      <c r="AC31" s="56">
        <v>5</v>
      </c>
      <c r="AD31" s="111">
        <f t="shared" si="7"/>
        <v>88</v>
      </c>
      <c r="AE31" s="60">
        <f t="shared" si="0"/>
        <v>0.66666666666666663</v>
      </c>
      <c r="AF31" s="30">
        <f t="shared" si="8"/>
        <v>0.5</v>
      </c>
      <c r="AG31" s="30">
        <f t="shared" si="9"/>
        <v>0.33333333333333331</v>
      </c>
      <c r="AH31" s="30">
        <f t="shared" si="1"/>
        <v>1.3333333333333333</v>
      </c>
      <c r="AI31" s="30">
        <f t="shared" si="2"/>
        <v>0.33333333333333331</v>
      </c>
      <c r="AJ31" s="30">
        <f t="shared" si="3"/>
        <v>0.4</v>
      </c>
      <c r="AK31" s="30">
        <f t="shared" si="4"/>
        <v>0.33333333333333331</v>
      </c>
      <c r="AL31" s="30">
        <f t="shared" si="5"/>
        <v>0.13333333333333333</v>
      </c>
      <c r="AM31" s="30">
        <f t="shared" si="10"/>
        <v>0.16666666666666666</v>
      </c>
      <c r="AN31" s="30">
        <f t="shared" si="11"/>
        <v>0.5</v>
      </c>
      <c r="AO31" s="30">
        <f t="shared" si="12"/>
        <v>0.16666666666666666</v>
      </c>
      <c r="AP31" s="30">
        <f t="shared" si="13"/>
        <v>0.2</v>
      </c>
      <c r="AQ31" s="30">
        <f t="shared" si="14"/>
        <v>0.16666666666666666</v>
      </c>
      <c r="AR31" s="30">
        <f t="shared" si="15"/>
        <v>6.6666666666666666E-2</v>
      </c>
      <c r="AS31" s="30">
        <f t="shared" si="16"/>
        <v>0.1</v>
      </c>
      <c r="AT31" s="115">
        <f t="shared" si="17"/>
        <v>0.31818181818181818</v>
      </c>
      <c r="AU31" s="30">
        <f t="shared" si="18"/>
        <v>0.2</v>
      </c>
      <c r="AV31" s="31">
        <f t="shared" si="19"/>
        <v>0.23333333333333334</v>
      </c>
      <c r="BY31" s="53"/>
      <c r="BZ31" s="53" t="str">
        <f t="shared" si="2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CONCATENATE(Leyendas!$K$2)</f>
        <v>2020</v>
      </c>
      <c r="C32" s="4" t="s">
        <v>59</v>
      </c>
      <c r="D32" s="7">
        <v>15</v>
      </c>
      <c r="E32" s="7">
        <v>5</v>
      </c>
      <c r="F32" s="47">
        <v>11</v>
      </c>
      <c r="G32" s="7">
        <v>5</v>
      </c>
      <c r="H32" s="7">
        <v>1</v>
      </c>
      <c r="I32" s="7">
        <v>2</v>
      </c>
      <c r="J32" s="7">
        <v>6</v>
      </c>
      <c r="K32" s="7">
        <v>3</v>
      </c>
      <c r="L32" s="7">
        <v>7</v>
      </c>
      <c r="M32" s="7">
        <v>2</v>
      </c>
      <c r="N32" s="7">
        <v>15</v>
      </c>
      <c r="O32" s="7">
        <v>5</v>
      </c>
      <c r="P32" s="7">
        <v>11</v>
      </c>
      <c r="Q32" s="7">
        <v>5</v>
      </c>
      <c r="R32" s="7">
        <v>1</v>
      </c>
      <c r="S32" s="7">
        <v>2</v>
      </c>
      <c r="T32" s="7">
        <v>26</v>
      </c>
      <c r="U32" s="7">
        <v>70</v>
      </c>
      <c r="V32" s="7">
        <v>3</v>
      </c>
      <c r="W32" s="7">
        <v>7</v>
      </c>
      <c r="X32" s="58">
        <v>2</v>
      </c>
      <c r="Y32" s="116">
        <v>50</v>
      </c>
      <c r="Z32" s="56">
        <v>20</v>
      </c>
      <c r="AA32" s="56">
        <v>10</v>
      </c>
      <c r="AB32" s="56">
        <v>10</v>
      </c>
      <c r="AC32" s="56">
        <v>5</v>
      </c>
      <c r="AD32" s="111">
        <f t="shared" si="7"/>
        <v>96</v>
      </c>
      <c r="AE32" s="60">
        <f t="shared" si="0"/>
        <v>0.4</v>
      </c>
      <c r="AF32" s="30">
        <f t="shared" si="8"/>
        <v>0.2</v>
      </c>
      <c r="AG32" s="30">
        <f t="shared" si="9"/>
        <v>0.2</v>
      </c>
      <c r="AH32" s="30">
        <f t="shared" si="1"/>
        <v>1.5</v>
      </c>
      <c r="AI32" s="30">
        <f t="shared" si="2"/>
        <v>0.5</v>
      </c>
      <c r="AJ32" s="30">
        <f t="shared" si="3"/>
        <v>1.1000000000000001</v>
      </c>
      <c r="AK32" s="30">
        <f t="shared" si="4"/>
        <v>0.5</v>
      </c>
      <c r="AL32" s="30">
        <f t="shared" si="5"/>
        <v>0.1</v>
      </c>
      <c r="AM32" s="30">
        <f t="shared" si="10"/>
        <v>0.1</v>
      </c>
      <c r="AN32" s="30">
        <f t="shared" si="11"/>
        <v>0.3</v>
      </c>
      <c r="AO32" s="30">
        <f t="shared" si="12"/>
        <v>0.1</v>
      </c>
      <c r="AP32" s="30">
        <f t="shared" si="13"/>
        <v>0.22</v>
      </c>
      <c r="AQ32" s="30">
        <f t="shared" si="14"/>
        <v>0.1</v>
      </c>
      <c r="AR32" s="30">
        <f t="shared" si="15"/>
        <v>0.02</v>
      </c>
      <c r="AS32" s="30">
        <f t="shared" si="16"/>
        <v>0.04</v>
      </c>
      <c r="AT32" s="115">
        <f t="shared" si="17"/>
        <v>0.27083333333333331</v>
      </c>
      <c r="AU32" s="30">
        <f t="shared" si="18"/>
        <v>0.06</v>
      </c>
      <c r="AV32" s="31">
        <f t="shared" si="19"/>
        <v>0.14000000000000001</v>
      </c>
      <c r="BY32" s="53"/>
      <c r="BZ32" s="53" t="str">
        <f t="shared" si="20"/>
        <v>27</v>
      </c>
    </row>
    <row r="33" spans="1:78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CONCATENATE(Leyendas!$K$2)</f>
        <v>2020</v>
      </c>
      <c r="C33" s="4" t="s">
        <v>60</v>
      </c>
      <c r="D33" s="7">
        <v>10</v>
      </c>
      <c r="E33" s="7">
        <v>15</v>
      </c>
      <c r="F33" s="47">
        <v>15</v>
      </c>
      <c r="G33" s="7">
        <v>5</v>
      </c>
      <c r="H33" s="7">
        <v>3</v>
      </c>
      <c r="I33" s="7">
        <v>1</v>
      </c>
      <c r="J33" s="7">
        <v>4</v>
      </c>
      <c r="K33" s="7">
        <v>3</v>
      </c>
      <c r="L33" s="7">
        <v>7</v>
      </c>
      <c r="M33" s="7">
        <v>2</v>
      </c>
      <c r="N33" s="7">
        <v>10</v>
      </c>
      <c r="O33" s="7">
        <v>5</v>
      </c>
      <c r="P33" s="7">
        <v>15</v>
      </c>
      <c r="Q33" s="7">
        <v>5</v>
      </c>
      <c r="R33" s="7">
        <v>3</v>
      </c>
      <c r="S33" s="7">
        <v>1</v>
      </c>
      <c r="T33" s="7">
        <v>24</v>
      </c>
      <c r="U33" s="7">
        <v>80</v>
      </c>
      <c r="V33" s="7">
        <v>3</v>
      </c>
      <c r="W33" s="7">
        <v>7</v>
      </c>
      <c r="X33" s="58">
        <v>2</v>
      </c>
      <c r="Y33" s="116">
        <v>20</v>
      </c>
      <c r="Z33" s="56">
        <v>10</v>
      </c>
      <c r="AA33" s="56">
        <v>5</v>
      </c>
      <c r="AB33" s="56">
        <v>10</v>
      </c>
      <c r="AC33" s="56">
        <v>5</v>
      </c>
      <c r="AD33" s="111">
        <f t="shared" si="7"/>
        <v>104</v>
      </c>
      <c r="AE33" s="60">
        <f t="shared" si="0"/>
        <v>0.5</v>
      </c>
      <c r="AF33" s="30">
        <f t="shared" si="8"/>
        <v>0.25</v>
      </c>
      <c r="AG33" s="30">
        <f t="shared" si="9"/>
        <v>0.5</v>
      </c>
      <c r="AH33" s="30">
        <f t="shared" si="1"/>
        <v>2</v>
      </c>
      <c r="AI33" s="30">
        <f t="shared" si="2"/>
        <v>3</v>
      </c>
      <c r="AJ33" s="30">
        <f t="shared" si="3"/>
        <v>3</v>
      </c>
      <c r="AK33" s="30">
        <f t="shared" si="4"/>
        <v>1</v>
      </c>
      <c r="AL33" s="30">
        <f t="shared" si="5"/>
        <v>0.6</v>
      </c>
      <c r="AM33" s="30">
        <f t="shared" si="10"/>
        <v>0.25</v>
      </c>
      <c r="AN33" s="30">
        <f t="shared" si="11"/>
        <v>0.5</v>
      </c>
      <c r="AO33" s="30">
        <f t="shared" si="12"/>
        <v>0.25</v>
      </c>
      <c r="AP33" s="30">
        <f t="shared" si="13"/>
        <v>0.75</v>
      </c>
      <c r="AQ33" s="30">
        <f t="shared" si="14"/>
        <v>0.25</v>
      </c>
      <c r="AR33" s="30">
        <f t="shared" si="15"/>
        <v>0.15</v>
      </c>
      <c r="AS33" s="30">
        <f t="shared" si="16"/>
        <v>0.05</v>
      </c>
      <c r="AT33" s="115">
        <f t="shared" si="17"/>
        <v>0.23076923076923078</v>
      </c>
      <c r="AU33" s="30">
        <f t="shared" si="18"/>
        <v>0.15</v>
      </c>
      <c r="AV33" s="31">
        <f t="shared" si="19"/>
        <v>0.35</v>
      </c>
      <c r="BY33" s="53"/>
      <c r="BZ33" s="53" t="str">
        <f t="shared" si="20"/>
        <v>28</v>
      </c>
    </row>
    <row r="34" spans="1:78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CONCATENATE(Leyendas!$K$2)</f>
        <v>2020</v>
      </c>
      <c r="C34" s="4" t="s">
        <v>61</v>
      </c>
      <c r="D34" s="7">
        <v>15</v>
      </c>
      <c r="E34" s="7">
        <v>5</v>
      </c>
      <c r="F34" s="47">
        <v>4</v>
      </c>
      <c r="G34" s="7">
        <v>5</v>
      </c>
      <c r="H34" s="7">
        <v>2</v>
      </c>
      <c r="I34" s="7">
        <v>2</v>
      </c>
      <c r="J34" s="7">
        <v>6</v>
      </c>
      <c r="K34" s="7">
        <v>3</v>
      </c>
      <c r="L34" s="7">
        <v>7</v>
      </c>
      <c r="M34" s="7">
        <v>2</v>
      </c>
      <c r="N34" s="7">
        <v>15</v>
      </c>
      <c r="O34" s="7">
        <v>5</v>
      </c>
      <c r="P34" s="7">
        <v>4</v>
      </c>
      <c r="Q34" s="7">
        <v>5</v>
      </c>
      <c r="R34" s="7">
        <v>2</v>
      </c>
      <c r="S34" s="7">
        <v>2</v>
      </c>
      <c r="T34" s="7">
        <v>26</v>
      </c>
      <c r="U34" s="7">
        <v>70</v>
      </c>
      <c r="V34" s="7">
        <v>3</v>
      </c>
      <c r="W34" s="7">
        <v>7</v>
      </c>
      <c r="X34" s="58">
        <v>2</v>
      </c>
      <c r="Y34" s="116">
        <v>50</v>
      </c>
      <c r="Z34" s="56">
        <v>20</v>
      </c>
      <c r="AA34" s="56">
        <v>10</v>
      </c>
      <c r="AB34" s="56">
        <v>10</v>
      </c>
      <c r="AC34" s="56">
        <v>5</v>
      </c>
      <c r="AD34" s="111">
        <f t="shared" si="7"/>
        <v>96</v>
      </c>
      <c r="AE34" s="60">
        <f t="shared" si="0"/>
        <v>0.4</v>
      </c>
      <c r="AF34" s="30">
        <f t="shared" si="8"/>
        <v>0.2</v>
      </c>
      <c r="AG34" s="30">
        <f t="shared" si="9"/>
        <v>0.2</v>
      </c>
      <c r="AH34" s="30">
        <f t="shared" si="1"/>
        <v>1.5</v>
      </c>
      <c r="AI34" s="30">
        <f t="shared" si="2"/>
        <v>0.5</v>
      </c>
      <c r="AJ34" s="30">
        <f t="shared" si="3"/>
        <v>0.4</v>
      </c>
      <c r="AK34" s="30">
        <f t="shared" si="4"/>
        <v>0.5</v>
      </c>
      <c r="AL34" s="30">
        <f t="shared" si="5"/>
        <v>0.2</v>
      </c>
      <c r="AM34" s="30">
        <f t="shared" si="10"/>
        <v>0.1</v>
      </c>
      <c r="AN34" s="30">
        <f t="shared" si="11"/>
        <v>0.3</v>
      </c>
      <c r="AO34" s="30">
        <f t="shared" si="12"/>
        <v>0.1</v>
      </c>
      <c r="AP34" s="30">
        <f t="shared" si="13"/>
        <v>0.08</v>
      </c>
      <c r="AQ34" s="30">
        <f t="shared" si="14"/>
        <v>0.1</v>
      </c>
      <c r="AR34" s="30">
        <f t="shared" si="15"/>
        <v>0.04</v>
      </c>
      <c r="AS34" s="30">
        <f t="shared" si="16"/>
        <v>0.04</v>
      </c>
      <c r="AT34" s="115">
        <f t="shared" si="17"/>
        <v>0.27083333333333331</v>
      </c>
      <c r="AU34" s="30">
        <f t="shared" si="18"/>
        <v>0.06</v>
      </c>
      <c r="AV34" s="31">
        <f t="shared" si="19"/>
        <v>0.14000000000000001</v>
      </c>
      <c r="BY34" s="53"/>
      <c r="BZ34" s="53" t="str">
        <f t="shared" si="20"/>
        <v>29</v>
      </c>
    </row>
    <row r="35" spans="1:78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CONCATENATE(Leyendas!$K$2)</f>
        <v>2020</v>
      </c>
      <c r="C35" s="4" t="s">
        <v>62</v>
      </c>
      <c r="D35" s="7">
        <v>20</v>
      </c>
      <c r="E35" s="7">
        <v>5</v>
      </c>
      <c r="F35" s="47">
        <v>3</v>
      </c>
      <c r="G35" s="7">
        <v>5</v>
      </c>
      <c r="H35" s="7">
        <v>1</v>
      </c>
      <c r="I35" s="7">
        <v>3</v>
      </c>
      <c r="J35" s="7">
        <v>8</v>
      </c>
      <c r="K35" s="7">
        <v>6</v>
      </c>
      <c r="L35" s="7">
        <v>7</v>
      </c>
      <c r="M35" s="7">
        <v>2</v>
      </c>
      <c r="N35" s="7">
        <v>15</v>
      </c>
      <c r="O35" s="7">
        <v>5</v>
      </c>
      <c r="P35" s="7">
        <v>3</v>
      </c>
      <c r="Q35" s="7">
        <v>5</v>
      </c>
      <c r="R35" s="7">
        <v>1</v>
      </c>
      <c r="S35" s="7">
        <v>3</v>
      </c>
      <c r="T35" s="7">
        <v>28</v>
      </c>
      <c r="U35" s="7">
        <v>60</v>
      </c>
      <c r="V35" s="7">
        <v>6</v>
      </c>
      <c r="W35" s="7">
        <v>7</v>
      </c>
      <c r="X35" s="58">
        <v>2</v>
      </c>
      <c r="Y35" s="116">
        <v>30</v>
      </c>
      <c r="Z35" s="56">
        <v>20</v>
      </c>
      <c r="AA35" s="56">
        <v>15</v>
      </c>
      <c r="AB35" s="56">
        <v>10</v>
      </c>
      <c r="AC35" s="56">
        <v>5</v>
      </c>
      <c r="AD35" s="111">
        <f t="shared" si="7"/>
        <v>88</v>
      </c>
      <c r="AE35" s="60">
        <f t="shared" si="0"/>
        <v>0.66666666666666663</v>
      </c>
      <c r="AF35" s="30">
        <f t="shared" si="8"/>
        <v>0.5</v>
      </c>
      <c r="AG35" s="30">
        <f t="shared" si="9"/>
        <v>0.33333333333333331</v>
      </c>
      <c r="AH35" s="30">
        <f t="shared" si="1"/>
        <v>1.3333333333333333</v>
      </c>
      <c r="AI35" s="30">
        <f t="shared" si="2"/>
        <v>0.33333333333333331</v>
      </c>
      <c r="AJ35" s="30">
        <f t="shared" si="3"/>
        <v>0.2</v>
      </c>
      <c r="AK35" s="30">
        <f t="shared" si="4"/>
        <v>0.33333333333333331</v>
      </c>
      <c r="AL35" s="30">
        <f t="shared" si="5"/>
        <v>6.6666666666666666E-2</v>
      </c>
      <c r="AM35" s="30">
        <f t="shared" si="10"/>
        <v>0.16666666666666666</v>
      </c>
      <c r="AN35" s="30">
        <f t="shared" si="11"/>
        <v>0.5</v>
      </c>
      <c r="AO35" s="30">
        <f t="shared" si="12"/>
        <v>0.16666666666666666</v>
      </c>
      <c r="AP35" s="30">
        <f t="shared" si="13"/>
        <v>0.1</v>
      </c>
      <c r="AQ35" s="30">
        <f t="shared" si="14"/>
        <v>0.16666666666666666</v>
      </c>
      <c r="AR35" s="30">
        <f t="shared" si="15"/>
        <v>3.3333333333333333E-2</v>
      </c>
      <c r="AS35" s="30">
        <f t="shared" si="16"/>
        <v>0.1</v>
      </c>
      <c r="AT35" s="115">
        <f t="shared" si="17"/>
        <v>0.31818181818181818</v>
      </c>
      <c r="AU35" s="30">
        <f t="shared" si="18"/>
        <v>0.2</v>
      </c>
      <c r="AV35" s="31">
        <f t="shared" si="19"/>
        <v>0.23333333333333334</v>
      </c>
      <c r="BY35" s="53"/>
      <c r="BZ35" s="53" t="str">
        <f t="shared" si="20"/>
        <v>30</v>
      </c>
    </row>
    <row r="36" spans="1:78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CONCATENATE(Leyendas!$K$2)</f>
        <v>2020</v>
      </c>
      <c r="C36" s="4" t="s">
        <v>63</v>
      </c>
      <c r="D36" s="7">
        <v>20</v>
      </c>
      <c r="E36" s="7">
        <v>5</v>
      </c>
      <c r="F36" s="47">
        <v>6</v>
      </c>
      <c r="G36" s="7">
        <v>5</v>
      </c>
      <c r="H36" s="7">
        <v>3</v>
      </c>
      <c r="I36" s="7">
        <v>4</v>
      </c>
      <c r="J36" s="7">
        <v>10</v>
      </c>
      <c r="K36" s="7">
        <v>6</v>
      </c>
      <c r="L36" s="7">
        <v>7</v>
      </c>
      <c r="M36" s="7">
        <v>2</v>
      </c>
      <c r="N36" s="7">
        <v>20</v>
      </c>
      <c r="O36" s="7">
        <v>5</v>
      </c>
      <c r="P36" s="7">
        <v>6</v>
      </c>
      <c r="Q36" s="7">
        <v>5</v>
      </c>
      <c r="R36" s="7">
        <v>3</v>
      </c>
      <c r="S36" s="7">
        <v>4</v>
      </c>
      <c r="T36" s="7">
        <v>30</v>
      </c>
      <c r="U36" s="7">
        <v>50</v>
      </c>
      <c r="V36" s="7">
        <v>6</v>
      </c>
      <c r="W36" s="7">
        <v>7</v>
      </c>
      <c r="X36" s="58">
        <v>2</v>
      </c>
      <c r="Y36" s="116">
        <v>50</v>
      </c>
      <c r="Z36" s="56">
        <v>20</v>
      </c>
      <c r="AA36" s="56">
        <v>15</v>
      </c>
      <c r="AB36" s="56">
        <v>10</v>
      </c>
      <c r="AC36" s="56">
        <v>5</v>
      </c>
      <c r="AD36" s="111">
        <f t="shared" si="7"/>
        <v>80</v>
      </c>
      <c r="AE36" s="60">
        <f t="shared" si="0"/>
        <v>0.4</v>
      </c>
      <c r="AF36" s="30">
        <f t="shared" si="8"/>
        <v>0.3</v>
      </c>
      <c r="AG36" s="30">
        <f t="shared" si="9"/>
        <v>0.2</v>
      </c>
      <c r="AH36" s="30">
        <f t="shared" si="1"/>
        <v>1.3333333333333333</v>
      </c>
      <c r="AI36" s="30">
        <f t="shared" si="2"/>
        <v>0.33333333333333331</v>
      </c>
      <c r="AJ36" s="30">
        <f t="shared" si="3"/>
        <v>0.4</v>
      </c>
      <c r="AK36" s="30">
        <f t="shared" si="4"/>
        <v>0.33333333333333331</v>
      </c>
      <c r="AL36" s="30">
        <f t="shared" si="5"/>
        <v>0.2</v>
      </c>
      <c r="AM36" s="30">
        <f t="shared" si="10"/>
        <v>0.1</v>
      </c>
      <c r="AN36" s="30">
        <f t="shared" si="11"/>
        <v>0.4</v>
      </c>
      <c r="AO36" s="30">
        <f t="shared" si="12"/>
        <v>0.1</v>
      </c>
      <c r="AP36" s="30">
        <f t="shared" si="13"/>
        <v>0.12</v>
      </c>
      <c r="AQ36" s="30">
        <f t="shared" si="14"/>
        <v>0.1</v>
      </c>
      <c r="AR36" s="30">
        <f t="shared" si="15"/>
        <v>0.06</v>
      </c>
      <c r="AS36" s="30">
        <f t="shared" si="16"/>
        <v>0.08</v>
      </c>
      <c r="AT36" s="115">
        <f t="shared" si="17"/>
        <v>0.375</v>
      </c>
      <c r="AU36" s="30">
        <f t="shared" si="18"/>
        <v>0.12</v>
      </c>
      <c r="AV36" s="31">
        <f t="shared" si="19"/>
        <v>0.14000000000000001</v>
      </c>
      <c r="BY36" s="53"/>
      <c r="BZ36" s="53" t="str">
        <f t="shared" si="20"/>
        <v>31</v>
      </c>
    </row>
    <row r="37" spans="1:78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CONCATENATE(Leyendas!$K$2)</f>
        <v>2020</v>
      </c>
      <c r="C37" s="4" t="s">
        <v>64</v>
      </c>
      <c r="D37" s="7"/>
      <c r="E37" s="7"/>
      <c r="F37" s="4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58"/>
      <c r="Y37" s="61"/>
      <c r="Z37" s="29"/>
      <c r="AA37" s="29"/>
      <c r="AB37" s="29"/>
      <c r="AC37" s="29"/>
      <c r="AD37" s="111"/>
      <c r="AE37" s="60" t="str">
        <f t="shared" si="0"/>
        <v/>
      </c>
      <c r="AF37" s="30" t="str">
        <f t="shared" si="8"/>
        <v/>
      </c>
      <c r="AG37" s="30" t="str">
        <f t="shared" si="9"/>
        <v/>
      </c>
      <c r="AH37" s="30" t="str">
        <f t="shared" si="1"/>
        <v/>
      </c>
      <c r="AI37" s="30" t="str">
        <f t="shared" si="2"/>
        <v/>
      </c>
      <c r="AJ37" s="30" t="str">
        <f t="shared" si="3"/>
        <v/>
      </c>
      <c r="AK37" s="30" t="str">
        <f t="shared" si="4"/>
        <v/>
      </c>
      <c r="AL37" s="30" t="str">
        <f t="shared" si="5"/>
        <v/>
      </c>
      <c r="AM37" s="30" t="str">
        <f t="shared" si="10"/>
        <v/>
      </c>
      <c r="AN37" s="30" t="str">
        <f t="shared" si="11"/>
        <v/>
      </c>
      <c r="AO37" s="30" t="str">
        <f t="shared" si="12"/>
        <v/>
      </c>
      <c r="AP37" s="30" t="str">
        <f t="shared" si="13"/>
        <v/>
      </c>
      <c r="AQ37" s="30" t="str">
        <f t="shared" si="14"/>
        <v/>
      </c>
      <c r="AR37" s="30" t="str">
        <f t="shared" si="15"/>
        <v/>
      </c>
      <c r="AS37" s="30" t="str">
        <f t="shared" si="16"/>
        <v/>
      </c>
      <c r="AT37" s="115" t="str">
        <f t="shared" si="17"/>
        <v/>
      </c>
      <c r="AU37" s="30" t="str">
        <f t="shared" si="18"/>
        <v/>
      </c>
      <c r="AV37" s="31" t="str">
        <f t="shared" si="19"/>
        <v/>
      </c>
      <c r="BY37" s="53"/>
      <c r="BZ37" s="53" t="str">
        <f t="shared" si="20"/>
        <v>32</v>
      </c>
    </row>
    <row r="38" spans="1:78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CONCATENATE(Leyendas!$K$2)</f>
        <v>2020</v>
      </c>
      <c r="C38" s="4" t="s">
        <v>65</v>
      </c>
      <c r="D38" s="7"/>
      <c r="E38" s="7"/>
      <c r="F38" s="4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58"/>
      <c r="Y38" s="61"/>
      <c r="Z38" s="29"/>
      <c r="AA38" s="29"/>
      <c r="AB38" s="29"/>
      <c r="AC38" s="29"/>
      <c r="AD38" s="111"/>
      <c r="AE38" s="60" t="str">
        <f t="shared" si="0"/>
        <v/>
      </c>
      <c r="AF38" s="30" t="str">
        <f t="shared" si="8"/>
        <v/>
      </c>
      <c r="AG38" s="30" t="str">
        <f t="shared" si="9"/>
        <v/>
      </c>
      <c r="AH38" s="30" t="str">
        <f t="shared" ref="AH38:AH58" si="21">IF($AA38=0,"",D38/$AA38)</f>
        <v/>
      </c>
      <c r="AI38" s="30" t="str">
        <f t="shared" ref="AI38:AI58" si="22">IF($AA38=0,"",E38/$AA38)</f>
        <v/>
      </c>
      <c r="AJ38" s="30" t="str">
        <f t="shared" ref="AJ38:AJ58" si="23">IF($AA38=0,"",F38/$AA38)</f>
        <v/>
      </c>
      <c r="AK38" s="30" t="str">
        <f t="shared" ref="AK38:AK58" si="24">IF($AA38=0,"",G38/$AA38)</f>
        <v/>
      </c>
      <c r="AL38" s="30" t="str">
        <f t="shared" ref="AL38:AL58" si="25">IF($AA38=0,"",H38/$AA38)</f>
        <v/>
      </c>
      <c r="AM38" s="30" t="str">
        <f t="shared" si="10"/>
        <v/>
      </c>
      <c r="AN38" s="30" t="str">
        <f t="shared" si="11"/>
        <v/>
      </c>
      <c r="AO38" s="30" t="str">
        <f t="shared" si="12"/>
        <v/>
      </c>
      <c r="AP38" s="30" t="str">
        <f t="shared" si="13"/>
        <v/>
      </c>
      <c r="AQ38" s="30" t="str">
        <f t="shared" si="14"/>
        <v/>
      </c>
      <c r="AR38" s="30" t="str">
        <f t="shared" si="15"/>
        <v/>
      </c>
      <c r="AS38" s="30" t="str">
        <f t="shared" si="16"/>
        <v/>
      </c>
      <c r="AT38" s="115" t="str">
        <f t="shared" si="17"/>
        <v/>
      </c>
      <c r="AU38" s="30" t="str">
        <f t="shared" ref="AU38:AU58" si="26">IF($Y38=0,"",V38/$Y38)</f>
        <v/>
      </c>
      <c r="AV38" s="31" t="str">
        <f t="shared" ref="AV38:AV57" si="27">IF($Y38=0,"",W38/$Y38)</f>
        <v/>
      </c>
      <c r="BY38" s="53"/>
      <c r="BZ38" s="53" t="str">
        <f t="shared" si="20"/>
        <v>33</v>
      </c>
    </row>
    <row r="39" spans="1:78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CONCATENATE(Leyendas!$K$2)</f>
        <v>2020</v>
      </c>
      <c r="C39" s="4" t="s">
        <v>66</v>
      </c>
      <c r="D39" s="7"/>
      <c r="E39" s="7"/>
      <c r="F39" s="4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58"/>
      <c r="Y39" s="61"/>
      <c r="Z39" s="29"/>
      <c r="AA39" s="29"/>
      <c r="AB39" s="29"/>
      <c r="AC39" s="29"/>
      <c r="AD39" s="111"/>
      <c r="AE39" s="60" t="str">
        <f t="shared" si="0"/>
        <v/>
      </c>
      <c r="AF39" s="30" t="str">
        <f t="shared" si="8"/>
        <v/>
      </c>
      <c r="AG39" s="30" t="str">
        <f t="shared" si="9"/>
        <v/>
      </c>
      <c r="AH39" s="30" t="str">
        <f t="shared" si="21"/>
        <v/>
      </c>
      <c r="AI39" s="30" t="str">
        <f t="shared" si="22"/>
        <v/>
      </c>
      <c r="AJ39" s="30" t="str">
        <f t="shared" si="23"/>
        <v/>
      </c>
      <c r="AK39" s="30" t="str">
        <f t="shared" si="24"/>
        <v/>
      </c>
      <c r="AL39" s="30" t="str">
        <f t="shared" si="25"/>
        <v/>
      </c>
      <c r="AM39" s="30" t="str">
        <f t="shared" si="10"/>
        <v/>
      </c>
      <c r="AN39" s="30" t="str">
        <f t="shared" ref="AN39:AN58" si="28">IF($Y39=0,"",N39/$Y39)</f>
        <v/>
      </c>
      <c r="AO39" s="30" t="str">
        <f t="shared" ref="AO39:AO58" si="29">IF($Y39=0,"",O39/$Y39)</f>
        <v/>
      </c>
      <c r="AP39" s="30" t="str">
        <f t="shared" ref="AP39:AP58" si="30">IF($Y39=0,"",P39/$Y39)</f>
        <v/>
      </c>
      <c r="AQ39" s="30" t="str">
        <f t="shared" ref="AQ39:AQ58" si="31">IF($Y39=0,"",Q39/$Y39)</f>
        <v/>
      </c>
      <c r="AR39" s="30" t="str">
        <f t="shared" ref="AR39:AR58" si="32">IF($Y39=0,"",R39/$Y39)</f>
        <v/>
      </c>
      <c r="AS39" s="30" t="str">
        <f t="shared" ref="AS39:AS58" si="33">IF($Y39=0,"",S39/$Y39)</f>
        <v/>
      </c>
      <c r="AT39" s="115" t="str">
        <f t="shared" si="17"/>
        <v/>
      </c>
      <c r="AU39" s="30" t="str">
        <f t="shared" si="26"/>
        <v/>
      </c>
      <c r="AV39" s="31" t="str">
        <f t="shared" si="27"/>
        <v/>
      </c>
      <c r="BY39" s="53"/>
      <c r="BZ39" s="53" t="str">
        <f t="shared" si="20"/>
        <v>34</v>
      </c>
    </row>
    <row r="40" spans="1:78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CONCATENATE(Leyendas!$K$2)</f>
        <v>2020</v>
      </c>
      <c r="C40" s="4" t="s">
        <v>67</v>
      </c>
      <c r="D40" s="7"/>
      <c r="E40" s="7"/>
      <c r="F40" s="4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58"/>
      <c r="Y40" s="61"/>
      <c r="Z40" s="29"/>
      <c r="AA40" s="29"/>
      <c r="AB40" s="29"/>
      <c r="AC40" s="29"/>
      <c r="AD40" s="111"/>
      <c r="AE40" s="60" t="str">
        <f t="shared" si="0"/>
        <v/>
      </c>
      <c r="AF40" s="30" t="str">
        <f t="shared" si="8"/>
        <v/>
      </c>
      <c r="AG40" s="30" t="str">
        <f t="shared" si="9"/>
        <v/>
      </c>
      <c r="AH40" s="30" t="str">
        <f t="shared" si="21"/>
        <v/>
      </c>
      <c r="AI40" s="30" t="str">
        <f t="shared" si="22"/>
        <v/>
      </c>
      <c r="AJ40" s="30" t="str">
        <f t="shared" si="23"/>
        <v/>
      </c>
      <c r="AK40" s="30" t="str">
        <f t="shared" si="24"/>
        <v/>
      </c>
      <c r="AL40" s="30" t="str">
        <f t="shared" si="25"/>
        <v/>
      </c>
      <c r="AM40" s="30" t="str">
        <f t="shared" si="10"/>
        <v/>
      </c>
      <c r="AN40" s="30" t="str">
        <f t="shared" si="28"/>
        <v/>
      </c>
      <c r="AO40" s="30" t="str">
        <f t="shared" si="29"/>
        <v/>
      </c>
      <c r="AP40" s="30" t="str">
        <f t="shared" si="30"/>
        <v/>
      </c>
      <c r="AQ40" s="30" t="str">
        <f t="shared" si="31"/>
        <v/>
      </c>
      <c r="AR40" s="30" t="str">
        <f t="shared" si="32"/>
        <v/>
      </c>
      <c r="AS40" s="30" t="str">
        <f t="shared" si="33"/>
        <v/>
      </c>
      <c r="AT40" s="115" t="str">
        <f t="shared" si="17"/>
        <v/>
      </c>
      <c r="AU40" s="30" t="str">
        <f t="shared" si="26"/>
        <v/>
      </c>
      <c r="AV40" s="31" t="str">
        <f t="shared" si="27"/>
        <v/>
      </c>
      <c r="BY40" s="53"/>
      <c r="BZ40" s="53" t="str">
        <f t="shared" si="20"/>
        <v>35</v>
      </c>
    </row>
    <row r="41" spans="1:78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CONCATENATE(Leyendas!$K$2)</f>
        <v>2020</v>
      </c>
      <c r="C41" s="4" t="s">
        <v>68</v>
      </c>
      <c r="D41" s="7"/>
      <c r="E41" s="7"/>
      <c r="F41" s="4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58"/>
      <c r="Y41" s="61"/>
      <c r="Z41" s="29"/>
      <c r="AA41" s="29"/>
      <c r="AB41" s="29"/>
      <c r="AC41" s="29"/>
      <c r="AD41" s="111"/>
      <c r="AE41" s="60" t="str">
        <f t="shared" si="0"/>
        <v/>
      </c>
      <c r="AF41" s="30" t="str">
        <f t="shared" si="8"/>
        <v/>
      </c>
      <c r="AG41" s="30" t="str">
        <f t="shared" si="9"/>
        <v/>
      </c>
      <c r="AH41" s="30" t="str">
        <f t="shared" si="21"/>
        <v/>
      </c>
      <c r="AI41" s="30" t="str">
        <f t="shared" si="22"/>
        <v/>
      </c>
      <c r="AJ41" s="30" t="str">
        <f t="shared" si="23"/>
        <v/>
      </c>
      <c r="AK41" s="30" t="str">
        <f t="shared" si="24"/>
        <v/>
      </c>
      <c r="AL41" s="30" t="str">
        <f t="shared" si="25"/>
        <v/>
      </c>
      <c r="AM41" s="30" t="str">
        <f t="shared" si="10"/>
        <v/>
      </c>
      <c r="AN41" s="30" t="str">
        <f t="shared" si="28"/>
        <v/>
      </c>
      <c r="AO41" s="30" t="str">
        <f t="shared" si="29"/>
        <v/>
      </c>
      <c r="AP41" s="30" t="str">
        <f t="shared" si="30"/>
        <v/>
      </c>
      <c r="AQ41" s="30" t="str">
        <f t="shared" si="31"/>
        <v/>
      </c>
      <c r="AR41" s="30" t="str">
        <f t="shared" si="32"/>
        <v/>
      </c>
      <c r="AS41" s="30" t="str">
        <f t="shared" si="33"/>
        <v/>
      </c>
      <c r="AT41" s="115" t="str">
        <f t="shared" si="17"/>
        <v/>
      </c>
      <c r="AU41" s="30" t="str">
        <f t="shared" si="26"/>
        <v/>
      </c>
      <c r="AV41" s="31" t="str">
        <f t="shared" si="27"/>
        <v/>
      </c>
      <c r="BY41" s="53"/>
      <c r="BZ41" s="53" t="str">
        <f t="shared" si="20"/>
        <v>36</v>
      </c>
    </row>
    <row r="42" spans="1:78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CONCATENATE(Leyendas!$K$2)</f>
        <v>2020</v>
      </c>
      <c r="C42" s="4" t="s">
        <v>69</v>
      </c>
      <c r="D42" s="5"/>
      <c r="E42" s="5"/>
      <c r="F42" s="47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58"/>
      <c r="Y42" s="61"/>
      <c r="Z42" s="29"/>
      <c r="AA42" s="29"/>
      <c r="AB42" s="29"/>
      <c r="AC42" s="29"/>
      <c r="AD42" s="111" t="str">
        <f t="shared" si="7"/>
        <v/>
      </c>
      <c r="AE42" s="60" t="str">
        <f t="shared" si="0"/>
        <v/>
      </c>
      <c r="AF42" s="30" t="str">
        <f t="shared" si="8"/>
        <v/>
      </c>
      <c r="AG42" s="30" t="str">
        <f t="shared" si="9"/>
        <v/>
      </c>
      <c r="AH42" s="30" t="str">
        <f t="shared" si="21"/>
        <v/>
      </c>
      <c r="AI42" s="30" t="str">
        <f t="shared" si="22"/>
        <v/>
      </c>
      <c r="AJ42" s="30" t="str">
        <f t="shared" si="23"/>
        <v/>
      </c>
      <c r="AK42" s="30" t="str">
        <f t="shared" si="24"/>
        <v/>
      </c>
      <c r="AL42" s="30" t="str">
        <f t="shared" si="25"/>
        <v/>
      </c>
      <c r="AM42" s="30" t="str">
        <f t="shared" si="10"/>
        <v/>
      </c>
      <c r="AN42" s="30" t="str">
        <f t="shared" si="28"/>
        <v/>
      </c>
      <c r="AO42" s="30" t="str">
        <f t="shared" si="29"/>
        <v/>
      </c>
      <c r="AP42" s="30" t="str">
        <f t="shared" si="30"/>
        <v/>
      </c>
      <c r="AQ42" s="30" t="str">
        <f t="shared" si="31"/>
        <v/>
      </c>
      <c r="AR42" s="30" t="str">
        <f t="shared" si="32"/>
        <v/>
      </c>
      <c r="AS42" s="30" t="str">
        <f t="shared" si="33"/>
        <v/>
      </c>
      <c r="AT42" s="115" t="str">
        <f t="shared" si="17"/>
        <v/>
      </c>
      <c r="AU42" s="30" t="str">
        <f t="shared" si="26"/>
        <v/>
      </c>
      <c r="AV42" s="31" t="str">
        <f t="shared" si="27"/>
        <v/>
      </c>
      <c r="BY42" s="53"/>
      <c r="BZ42" s="53" t="str">
        <f t="shared" si="20"/>
        <v>37</v>
      </c>
    </row>
    <row r="43" spans="1:78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CONCATENATE(Leyendas!$K$2)</f>
        <v>2020</v>
      </c>
      <c r="C43" s="4" t="s">
        <v>70</v>
      </c>
      <c r="D43" s="5"/>
      <c r="E43" s="5"/>
      <c r="F43" s="47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58"/>
      <c r="Y43" s="61"/>
      <c r="Z43" s="29"/>
      <c r="AA43" s="29"/>
      <c r="AB43" s="29"/>
      <c r="AC43" s="29"/>
      <c r="AD43" s="111" t="str">
        <f t="shared" si="7"/>
        <v/>
      </c>
      <c r="AE43" s="60" t="str">
        <f t="shared" si="0"/>
        <v/>
      </c>
      <c r="AF43" s="30" t="str">
        <f t="shared" si="8"/>
        <v/>
      </c>
      <c r="AG43" s="30" t="str">
        <f t="shared" si="9"/>
        <v/>
      </c>
      <c r="AH43" s="30" t="str">
        <f t="shared" si="21"/>
        <v/>
      </c>
      <c r="AI43" s="30" t="str">
        <f t="shared" si="22"/>
        <v/>
      </c>
      <c r="AJ43" s="30" t="str">
        <f t="shared" si="23"/>
        <v/>
      </c>
      <c r="AK43" s="30" t="str">
        <f t="shared" si="24"/>
        <v/>
      </c>
      <c r="AL43" s="30" t="str">
        <f t="shared" si="25"/>
        <v/>
      </c>
      <c r="AM43" s="30" t="str">
        <f t="shared" si="10"/>
        <v/>
      </c>
      <c r="AN43" s="30" t="str">
        <f t="shared" si="28"/>
        <v/>
      </c>
      <c r="AO43" s="30" t="str">
        <f t="shared" si="29"/>
        <v/>
      </c>
      <c r="AP43" s="30" t="str">
        <f t="shared" si="30"/>
        <v/>
      </c>
      <c r="AQ43" s="30" t="str">
        <f t="shared" si="31"/>
        <v/>
      </c>
      <c r="AR43" s="30" t="str">
        <f t="shared" si="32"/>
        <v/>
      </c>
      <c r="AS43" s="30" t="str">
        <f t="shared" si="33"/>
        <v/>
      </c>
      <c r="AT43" s="115" t="str">
        <f t="shared" si="17"/>
        <v/>
      </c>
      <c r="AU43" s="30" t="str">
        <f t="shared" si="26"/>
        <v/>
      </c>
      <c r="AV43" s="31" t="str">
        <f t="shared" si="27"/>
        <v/>
      </c>
      <c r="BY43" s="53"/>
      <c r="BZ43" s="53" t="str">
        <f t="shared" si="20"/>
        <v>38</v>
      </c>
    </row>
    <row r="44" spans="1:78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CONCATENATE(Leyendas!$K$2)</f>
        <v>2020</v>
      </c>
      <c r="C44" s="4" t="s">
        <v>71</v>
      </c>
      <c r="D44" s="5"/>
      <c r="E44" s="5"/>
      <c r="F44" s="47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58"/>
      <c r="Y44" s="61"/>
      <c r="Z44" s="29"/>
      <c r="AA44" s="29"/>
      <c r="AB44" s="29"/>
      <c r="AC44" s="29"/>
      <c r="AD44" s="111" t="str">
        <f t="shared" si="7"/>
        <v/>
      </c>
      <c r="AE44" s="60" t="str">
        <f t="shared" si="0"/>
        <v/>
      </c>
      <c r="AF44" s="30" t="str">
        <f t="shared" si="8"/>
        <v/>
      </c>
      <c r="AG44" s="30" t="str">
        <f t="shared" si="9"/>
        <v/>
      </c>
      <c r="AH44" s="30" t="str">
        <f t="shared" si="21"/>
        <v/>
      </c>
      <c r="AI44" s="30" t="str">
        <f t="shared" si="22"/>
        <v/>
      </c>
      <c r="AJ44" s="30" t="str">
        <f t="shared" si="23"/>
        <v/>
      </c>
      <c r="AK44" s="30" t="str">
        <f t="shared" si="24"/>
        <v/>
      </c>
      <c r="AL44" s="30" t="str">
        <f t="shared" si="25"/>
        <v/>
      </c>
      <c r="AM44" s="30" t="str">
        <f t="shared" si="10"/>
        <v/>
      </c>
      <c r="AN44" s="30" t="str">
        <f t="shared" si="28"/>
        <v/>
      </c>
      <c r="AO44" s="30" t="str">
        <f t="shared" si="29"/>
        <v/>
      </c>
      <c r="AP44" s="30" t="str">
        <f t="shared" si="30"/>
        <v/>
      </c>
      <c r="AQ44" s="30" t="str">
        <f t="shared" si="31"/>
        <v/>
      </c>
      <c r="AR44" s="30" t="str">
        <f t="shared" si="32"/>
        <v/>
      </c>
      <c r="AS44" s="30" t="str">
        <f t="shared" si="33"/>
        <v/>
      </c>
      <c r="AT44" s="115" t="str">
        <f t="shared" si="17"/>
        <v/>
      </c>
      <c r="AU44" s="30" t="str">
        <f t="shared" si="26"/>
        <v/>
      </c>
      <c r="AV44" s="31" t="str">
        <f t="shared" si="27"/>
        <v/>
      </c>
      <c r="BY44" s="53"/>
      <c r="BZ44" s="53" t="str">
        <f t="shared" si="20"/>
        <v>39</v>
      </c>
    </row>
    <row r="45" spans="1:78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CONCATENATE(Leyendas!$K$2)</f>
        <v>2020</v>
      </c>
      <c r="C45" s="4" t="s">
        <v>72</v>
      </c>
      <c r="D45" s="5"/>
      <c r="E45" s="5"/>
      <c r="F45" s="47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58"/>
      <c r="Y45" s="61"/>
      <c r="Z45" s="29"/>
      <c r="AA45" s="29"/>
      <c r="AB45" s="29"/>
      <c r="AC45" s="29"/>
      <c r="AD45" s="111" t="str">
        <f t="shared" si="7"/>
        <v/>
      </c>
      <c r="AE45" s="60" t="str">
        <f t="shared" si="0"/>
        <v/>
      </c>
      <c r="AF45" s="30" t="str">
        <f t="shared" si="8"/>
        <v/>
      </c>
      <c r="AG45" s="30" t="str">
        <f t="shared" si="9"/>
        <v/>
      </c>
      <c r="AH45" s="30" t="str">
        <f t="shared" si="21"/>
        <v/>
      </c>
      <c r="AI45" s="30" t="str">
        <f t="shared" si="22"/>
        <v/>
      </c>
      <c r="AJ45" s="30" t="str">
        <f t="shared" si="23"/>
        <v/>
      </c>
      <c r="AK45" s="30" t="str">
        <f t="shared" si="24"/>
        <v/>
      </c>
      <c r="AL45" s="30" t="str">
        <f t="shared" si="25"/>
        <v/>
      </c>
      <c r="AM45" s="30" t="str">
        <f t="shared" si="10"/>
        <v/>
      </c>
      <c r="AN45" s="30" t="str">
        <f t="shared" si="28"/>
        <v/>
      </c>
      <c r="AO45" s="30" t="str">
        <f t="shared" si="29"/>
        <v/>
      </c>
      <c r="AP45" s="30" t="str">
        <f t="shared" si="30"/>
        <v/>
      </c>
      <c r="AQ45" s="30" t="str">
        <f t="shared" si="31"/>
        <v/>
      </c>
      <c r="AR45" s="30" t="str">
        <f t="shared" si="32"/>
        <v/>
      </c>
      <c r="AS45" s="30" t="str">
        <f t="shared" si="33"/>
        <v/>
      </c>
      <c r="AT45" s="115" t="str">
        <f t="shared" si="17"/>
        <v/>
      </c>
      <c r="AU45" s="30" t="str">
        <f t="shared" si="26"/>
        <v/>
      </c>
      <c r="AV45" s="31" t="str">
        <f t="shared" si="27"/>
        <v/>
      </c>
      <c r="BY45" s="53"/>
      <c r="BZ45" s="53" t="str">
        <f t="shared" si="20"/>
        <v>40</v>
      </c>
    </row>
    <row r="46" spans="1:78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CONCATENATE(Leyendas!$K$2)</f>
        <v>2020</v>
      </c>
      <c r="C46" s="4" t="s">
        <v>73</v>
      </c>
      <c r="D46" s="7"/>
      <c r="E46" s="7"/>
      <c r="F46" s="5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58"/>
      <c r="Y46" s="61"/>
      <c r="Z46" s="29"/>
      <c r="AA46" s="29"/>
      <c r="AB46" s="29"/>
      <c r="AC46" s="29"/>
      <c r="AD46" s="111" t="str">
        <f t="shared" si="7"/>
        <v/>
      </c>
      <c r="AE46" s="60" t="str">
        <f t="shared" si="0"/>
        <v/>
      </c>
      <c r="AF46" s="30" t="str">
        <f t="shared" si="8"/>
        <v/>
      </c>
      <c r="AG46" s="30" t="str">
        <f t="shared" si="9"/>
        <v/>
      </c>
      <c r="AH46" s="30" t="str">
        <f t="shared" si="21"/>
        <v/>
      </c>
      <c r="AI46" s="30" t="str">
        <f t="shared" si="22"/>
        <v/>
      </c>
      <c r="AJ46" s="30" t="str">
        <f t="shared" si="23"/>
        <v/>
      </c>
      <c r="AK46" s="30" t="str">
        <f t="shared" si="24"/>
        <v/>
      </c>
      <c r="AL46" s="30" t="str">
        <f t="shared" si="25"/>
        <v/>
      </c>
      <c r="AM46" s="30" t="str">
        <f t="shared" si="10"/>
        <v/>
      </c>
      <c r="AN46" s="30" t="str">
        <f t="shared" si="28"/>
        <v/>
      </c>
      <c r="AO46" s="30" t="str">
        <f t="shared" si="29"/>
        <v/>
      </c>
      <c r="AP46" s="30" t="str">
        <f t="shared" si="30"/>
        <v/>
      </c>
      <c r="AQ46" s="30" t="str">
        <f t="shared" si="31"/>
        <v/>
      </c>
      <c r="AR46" s="30" t="str">
        <f t="shared" si="32"/>
        <v/>
      </c>
      <c r="AS46" s="30" t="str">
        <f t="shared" si="33"/>
        <v/>
      </c>
      <c r="AT46" s="115" t="str">
        <f t="shared" si="17"/>
        <v/>
      </c>
      <c r="AU46" s="30" t="str">
        <f t="shared" si="26"/>
        <v/>
      </c>
      <c r="AV46" s="31" t="str">
        <f t="shared" si="27"/>
        <v/>
      </c>
      <c r="BY46" s="53"/>
      <c r="BZ46" s="53" t="str">
        <f t="shared" si="20"/>
        <v>41</v>
      </c>
    </row>
    <row r="47" spans="1:78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CONCATENATE(Leyendas!$K$2)</f>
        <v>2020</v>
      </c>
      <c r="C47" s="4" t="s">
        <v>74</v>
      </c>
      <c r="D47" s="7"/>
      <c r="E47" s="7"/>
      <c r="F47" s="5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58"/>
      <c r="Y47" s="61"/>
      <c r="Z47" s="29"/>
      <c r="AA47" s="29"/>
      <c r="AB47" s="29"/>
      <c r="AC47" s="29"/>
      <c r="AD47" s="111" t="str">
        <f t="shared" si="7"/>
        <v/>
      </c>
      <c r="AE47" s="60" t="str">
        <f t="shared" si="0"/>
        <v/>
      </c>
      <c r="AF47" s="30" t="str">
        <f t="shared" si="8"/>
        <v/>
      </c>
      <c r="AG47" s="30" t="str">
        <f t="shared" si="9"/>
        <v/>
      </c>
      <c r="AH47" s="30" t="str">
        <f t="shared" si="21"/>
        <v/>
      </c>
      <c r="AI47" s="30" t="str">
        <f t="shared" si="22"/>
        <v/>
      </c>
      <c r="AJ47" s="30" t="str">
        <f t="shared" si="23"/>
        <v/>
      </c>
      <c r="AK47" s="30" t="str">
        <f t="shared" si="24"/>
        <v/>
      </c>
      <c r="AL47" s="30" t="str">
        <f t="shared" si="25"/>
        <v/>
      </c>
      <c r="AM47" s="30" t="str">
        <f t="shared" si="10"/>
        <v/>
      </c>
      <c r="AN47" s="30" t="str">
        <f t="shared" si="28"/>
        <v/>
      </c>
      <c r="AO47" s="30" t="str">
        <f t="shared" si="29"/>
        <v/>
      </c>
      <c r="AP47" s="30" t="str">
        <f t="shared" si="30"/>
        <v/>
      </c>
      <c r="AQ47" s="30" t="str">
        <f t="shared" si="31"/>
        <v/>
      </c>
      <c r="AR47" s="30" t="str">
        <f t="shared" si="32"/>
        <v/>
      </c>
      <c r="AS47" s="30" t="str">
        <f t="shared" si="33"/>
        <v/>
      </c>
      <c r="AT47" s="115" t="str">
        <f t="shared" si="17"/>
        <v/>
      </c>
      <c r="AU47" s="30" t="str">
        <f t="shared" si="26"/>
        <v/>
      </c>
      <c r="AV47" s="31" t="str">
        <f t="shared" si="27"/>
        <v/>
      </c>
      <c r="BY47" s="53"/>
      <c r="BZ47" s="53" t="str">
        <f t="shared" si="20"/>
        <v>42</v>
      </c>
    </row>
    <row r="48" spans="1:78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CONCATENATE(Leyendas!$K$2)</f>
        <v>2020</v>
      </c>
      <c r="C48" s="4" t="s">
        <v>75</v>
      </c>
      <c r="D48" s="7"/>
      <c r="E48" s="7"/>
      <c r="F48" s="5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58"/>
      <c r="Y48" s="61"/>
      <c r="Z48" s="29"/>
      <c r="AA48" s="29"/>
      <c r="AB48" s="29"/>
      <c r="AC48" s="29"/>
      <c r="AD48" s="111" t="str">
        <f t="shared" si="7"/>
        <v/>
      </c>
      <c r="AE48" s="60" t="str">
        <f t="shared" si="0"/>
        <v/>
      </c>
      <c r="AF48" s="30" t="str">
        <f t="shared" si="8"/>
        <v/>
      </c>
      <c r="AG48" s="30" t="str">
        <f t="shared" si="9"/>
        <v/>
      </c>
      <c r="AH48" s="30" t="str">
        <f t="shared" si="21"/>
        <v/>
      </c>
      <c r="AI48" s="30" t="str">
        <f t="shared" si="22"/>
        <v/>
      </c>
      <c r="AJ48" s="30" t="str">
        <f t="shared" si="23"/>
        <v/>
      </c>
      <c r="AK48" s="30" t="str">
        <f t="shared" si="24"/>
        <v/>
      </c>
      <c r="AL48" s="30" t="str">
        <f t="shared" si="25"/>
        <v/>
      </c>
      <c r="AM48" s="30" t="str">
        <f t="shared" si="10"/>
        <v/>
      </c>
      <c r="AN48" s="30" t="str">
        <f t="shared" si="28"/>
        <v/>
      </c>
      <c r="AO48" s="30" t="str">
        <f t="shared" si="29"/>
        <v/>
      </c>
      <c r="AP48" s="30" t="str">
        <f t="shared" si="30"/>
        <v/>
      </c>
      <c r="AQ48" s="30" t="str">
        <f t="shared" si="31"/>
        <v/>
      </c>
      <c r="AR48" s="30" t="str">
        <f t="shared" si="32"/>
        <v/>
      </c>
      <c r="AS48" s="30" t="str">
        <f t="shared" si="33"/>
        <v/>
      </c>
      <c r="AT48" s="115" t="str">
        <f t="shared" si="17"/>
        <v/>
      </c>
      <c r="AU48" s="30" t="str">
        <f t="shared" si="26"/>
        <v/>
      </c>
      <c r="AV48" s="31" t="str">
        <f t="shared" si="27"/>
        <v/>
      </c>
      <c r="BY48" s="53"/>
      <c r="BZ48" s="53" t="str">
        <f t="shared" si="20"/>
        <v>43</v>
      </c>
    </row>
    <row r="49" spans="1:78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CONCATENATE(Leyendas!$K$2)</f>
        <v>2020</v>
      </c>
      <c r="C49" s="4" t="s">
        <v>76</v>
      </c>
      <c r="D49" s="7"/>
      <c r="E49" s="7"/>
      <c r="F49" s="5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58"/>
      <c r="Y49" s="61"/>
      <c r="Z49" s="29"/>
      <c r="AA49" s="29"/>
      <c r="AB49" s="29"/>
      <c r="AC49" s="29"/>
      <c r="AD49" s="111" t="str">
        <f t="shared" si="7"/>
        <v/>
      </c>
      <c r="AE49" s="60" t="str">
        <f t="shared" si="0"/>
        <v/>
      </c>
      <c r="AF49" s="30" t="str">
        <f t="shared" si="8"/>
        <v/>
      </c>
      <c r="AG49" s="30" t="str">
        <f t="shared" si="9"/>
        <v/>
      </c>
      <c r="AH49" s="30" t="str">
        <f t="shared" si="21"/>
        <v/>
      </c>
      <c r="AI49" s="30" t="str">
        <f t="shared" si="22"/>
        <v/>
      </c>
      <c r="AJ49" s="30" t="str">
        <f t="shared" si="23"/>
        <v/>
      </c>
      <c r="AK49" s="30" t="str">
        <f t="shared" si="24"/>
        <v/>
      </c>
      <c r="AL49" s="30" t="str">
        <f t="shared" si="25"/>
        <v/>
      </c>
      <c r="AM49" s="30" t="str">
        <f t="shared" si="10"/>
        <v/>
      </c>
      <c r="AN49" s="30" t="str">
        <f t="shared" si="28"/>
        <v/>
      </c>
      <c r="AO49" s="30" t="str">
        <f t="shared" si="29"/>
        <v/>
      </c>
      <c r="AP49" s="30" t="str">
        <f t="shared" si="30"/>
        <v/>
      </c>
      <c r="AQ49" s="30" t="str">
        <f t="shared" si="31"/>
        <v/>
      </c>
      <c r="AR49" s="30" t="str">
        <f t="shared" si="32"/>
        <v/>
      </c>
      <c r="AS49" s="30" t="str">
        <f t="shared" si="33"/>
        <v/>
      </c>
      <c r="AT49" s="115" t="str">
        <f t="shared" si="17"/>
        <v/>
      </c>
      <c r="AU49" s="30" t="str">
        <f t="shared" si="26"/>
        <v/>
      </c>
      <c r="AV49" s="31" t="str">
        <f t="shared" si="27"/>
        <v/>
      </c>
      <c r="BY49" s="53"/>
      <c r="BZ49" s="53" t="str">
        <f t="shared" si="20"/>
        <v>44</v>
      </c>
    </row>
    <row r="50" spans="1:78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CONCATENATE(Leyendas!$K$2)</f>
        <v>2020</v>
      </c>
      <c r="C50" s="4" t="s">
        <v>77</v>
      </c>
      <c r="D50" s="7"/>
      <c r="E50" s="7"/>
      <c r="F50" s="5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58"/>
      <c r="Y50" s="61"/>
      <c r="Z50" s="29"/>
      <c r="AA50" s="29"/>
      <c r="AB50" s="29"/>
      <c r="AC50" s="29"/>
      <c r="AD50" s="111" t="str">
        <f t="shared" si="7"/>
        <v/>
      </c>
      <c r="AE50" s="60" t="str">
        <f t="shared" si="0"/>
        <v/>
      </c>
      <c r="AF50" s="30" t="str">
        <f t="shared" si="8"/>
        <v/>
      </c>
      <c r="AG50" s="30" t="str">
        <f t="shared" si="9"/>
        <v/>
      </c>
      <c r="AH50" s="30" t="str">
        <f t="shared" si="21"/>
        <v/>
      </c>
      <c r="AI50" s="30" t="str">
        <f t="shared" si="22"/>
        <v/>
      </c>
      <c r="AJ50" s="30" t="str">
        <f t="shared" si="23"/>
        <v/>
      </c>
      <c r="AK50" s="30" t="str">
        <f t="shared" si="24"/>
        <v/>
      </c>
      <c r="AL50" s="30" t="str">
        <f t="shared" si="25"/>
        <v/>
      </c>
      <c r="AM50" s="30" t="str">
        <f t="shared" si="10"/>
        <v/>
      </c>
      <c r="AN50" s="30" t="str">
        <f t="shared" si="28"/>
        <v/>
      </c>
      <c r="AO50" s="30" t="str">
        <f t="shared" si="29"/>
        <v/>
      </c>
      <c r="AP50" s="30" t="str">
        <f t="shared" si="30"/>
        <v/>
      </c>
      <c r="AQ50" s="30" t="str">
        <f t="shared" si="31"/>
        <v/>
      </c>
      <c r="AR50" s="30" t="str">
        <f t="shared" si="32"/>
        <v/>
      </c>
      <c r="AS50" s="30" t="str">
        <f t="shared" si="33"/>
        <v/>
      </c>
      <c r="AT50" s="115" t="str">
        <f t="shared" si="17"/>
        <v/>
      </c>
      <c r="AU50" s="30" t="str">
        <f t="shared" si="26"/>
        <v/>
      </c>
      <c r="AV50" s="31" t="str">
        <f t="shared" si="27"/>
        <v/>
      </c>
      <c r="BY50" s="53"/>
      <c r="BZ50" s="53" t="str">
        <f t="shared" si="20"/>
        <v>45</v>
      </c>
    </row>
    <row r="51" spans="1:78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CONCATENATE(Leyendas!$K$2)</f>
        <v>2020</v>
      </c>
      <c r="C51" s="4" t="s">
        <v>78</v>
      </c>
      <c r="D51" s="7"/>
      <c r="E51" s="7"/>
      <c r="F51" s="5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58"/>
      <c r="Y51" s="61"/>
      <c r="Z51" s="29"/>
      <c r="AA51" s="29"/>
      <c r="AB51" s="29"/>
      <c r="AC51" s="29"/>
      <c r="AD51" s="111" t="str">
        <f t="shared" si="7"/>
        <v/>
      </c>
      <c r="AE51" s="60" t="str">
        <f t="shared" si="0"/>
        <v/>
      </c>
      <c r="AF51" s="30" t="str">
        <f t="shared" si="8"/>
        <v/>
      </c>
      <c r="AG51" s="30" t="str">
        <f t="shared" si="9"/>
        <v/>
      </c>
      <c r="AH51" s="30" t="str">
        <f t="shared" si="21"/>
        <v/>
      </c>
      <c r="AI51" s="30" t="str">
        <f t="shared" si="22"/>
        <v/>
      </c>
      <c r="AJ51" s="30" t="str">
        <f t="shared" si="23"/>
        <v/>
      </c>
      <c r="AK51" s="30" t="str">
        <f t="shared" si="24"/>
        <v/>
      </c>
      <c r="AL51" s="30" t="str">
        <f t="shared" si="25"/>
        <v/>
      </c>
      <c r="AM51" s="30" t="str">
        <f t="shared" si="10"/>
        <v/>
      </c>
      <c r="AN51" s="30" t="str">
        <f t="shared" si="28"/>
        <v/>
      </c>
      <c r="AO51" s="30" t="str">
        <f t="shared" si="29"/>
        <v/>
      </c>
      <c r="AP51" s="30" t="str">
        <f t="shared" si="30"/>
        <v/>
      </c>
      <c r="AQ51" s="30" t="str">
        <f t="shared" si="31"/>
        <v/>
      </c>
      <c r="AR51" s="30" t="str">
        <f t="shared" si="32"/>
        <v/>
      </c>
      <c r="AS51" s="30" t="str">
        <f t="shared" si="33"/>
        <v/>
      </c>
      <c r="AT51" s="115" t="str">
        <f t="shared" si="17"/>
        <v/>
      </c>
      <c r="AU51" s="30" t="str">
        <f t="shared" si="26"/>
        <v/>
      </c>
      <c r="AV51" s="31" t="str">
        <f t="shared" si="27"/>
        <v/>
      </c>
      <c r="BY51" s="53"/>
      <c r="BZ51" s="53" t="str">
        <f t="shared" si="20"/>
        <v>46</v>
      </c>
    </row>
    <row r="52" spans="1:78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CONCATENATE(Leyendas!$K$2)</f>
        <v>2020</v>
      </c>
      <c r="C52" s="4" t="s">
        <v>79</v>
      </c>
      <c r="D52" s="7"/>
      <c r="E52" s="7"/>
      <c r="F52" s="5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58"/>
      <c r="Y52" s="61"/>
      <c r="Z52" s="29"/>
      <c r="AA52" s="29"/>
      <c r="AB52" s="29"/>
      <c r="AC52" s="29"/>
      <c r="AD52" s="111" t="str">
        <f t="shared" si="7"/>
        <v/>
      </c>
      <c r="AE52" s="60" t="str">
        <f t="shared" si="0"/>
        <v/>
      </c>
      <c r="AF52" s="30" t="str">
        <f t="shared" si="8"/>
        <v/>
      </c>
      <c r="AG52" s="30" t="str">
        <f t="shared" si="9"/>
        <v/>
      </c>
      <c r="AH52" s="30" t="str">
        <f t="shared" si="21"/>
        <v/>
      </c>
      <c r="AI52" s="30" t="str">
        <f t="shared" si="22"/>
        <v/>
      </c>
      <c r="AJ52" s="30" t="str">
        <f t="shared" si="23"/>
        <v/>
      </c>
      <c r="AK52" s="30" t="str">
        <f t="shared" si="24"/>
        <v/>
      </c>
      <c r="AL52" s="30" t="str">
        <f t="shared" si="25"/>
        <v/>
      </c>
      <c r="AM52" s="30" t="str">
        <f t="shared" si="10"/>
        <v/>
      </c>
      <c r="AN52" s="30" t="str">
        <f t="shared" si="28"/>
        <v/>
      </c>
      <c r="AO52" s="30" t="str">
        <f t="shared" si="29"/>
        <v/>
      </c>
      <c r="AP52" s="30" t="str">
        <f t="shared" si="30"/>
        <v/>
      </c>
      <c r="AQ52" s="30" t="str">
        <f t="shared" si="31"/>
        <v/>
      </c>
      <c r="AR52" s="30" t="str">
        <f t="shared" si="32"/>
        <v/>
      </c>
      <c r="AS52" s="30" t="str">
        <f t="shared" si="33"/>
        <v/>
      </c>
      <c r="AT52" s="115" t="str">
        <f t="shared" si="17"/>
        <v/>
      </c>
      <c r="AU52" s="30" t="str">
        <f t="shared" si="26"/>
        <v/>
      </c>
      <c r="AV52" s="31" t="str">
        <f t="shared" si="27"/>
        <v/>
      </c>
      <c r="BY52" s="53"/>
      <c r="BZ52" s="53" t="str">
        <f t="shared" si="20"/>
        <v>47</v>
      </c>
    </row>
    <row r="53" spans="1:78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CONCATENATE(Leyendas!$K$2)</f>
        <v>2020</v>
      </c>
      <c r="C53" s="4" t="s">
        <v>80</v>
      </c>
      <c r="D53" s="7"/>
      <c r="E53" s="7"/>
      <c r="F53" s="5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58"/>
      <c r="Y53" s="61"/>
      <c r="Z53" s="29"/>
      <c r="AA53" s="29"/>
      <c r="AB53" s="29"/>
      <c r="AC53" s="29"/>
      <c r="AD53" s="111" t="str">
        <f t="shared" si="7"/>
        <v/>
      </c>
      <c r="AE53" s="60" t="str">
        <f t="shared" si="0"/>
        <v/>
      </c>
      <c r="AF53" s="30" t="str">
        <f t="shared" si="8"/>
        <v/>
      </c>
      <c r="AG53" s="30" t="str">
        <f t="shared" si="9"/>
        <v/>
      </c>
      <c r="AH53" s="30" t="str">
        <f t="shared" si="21"/>
        <v/>
      </c>
      <c r="AI53" s="30" t="str">
        <f t="shared" si="22"/>
        <v/>
      </c>
      <c r="AJ53" s="30" t="str">
        <f t="shared" si="23"/>
        <v/>
      </c>
      <c r="AK53" s="30" t="str">
        <f t="shared" si="24"/>
        <v/>
      </c>
      <c r="AL53" s="30" t="str">
        <f t="shared" si="25"/>
        <v/>
      </c>
      <c r="AM53" s="30" t="str">
        <f t="shared" si="10"/>
        <v/>
      </c>
      <c r="AN53" s="30" t="str">
        <f t="shared" si="28"/>
        <v/>
      </c>
      <c r="AO53" s="30" t="str">
        <f t="shared" si="29"/>
        <v/>
      </c>
      <c r="AP53" s="30" t="str">
        <f t="shared" si="30"/>
        <v/>
      </c>
      <c r="AQ53" s="30" t="str">
        <f t="shared" si="31"/>
        <v/>
      </c>
      <c r="AR53" s="30" t="str">
        <f t="shared" si="32"/>
        <v/>
      </c>
      <c r="AS53" s="30" t="str">
        <f t="shared" si="33"/>
        <v/>
      </c>
      <c r="AT53" s="115" t="str">
        <f t="shared" si="17"/>
        <v/>
      </c>
      <c r="AU53" s="30" t="str">
        <f t="shared" si="26"/>
        <v/>
      </c>
      <c r="AV53" s="31" t="str">
        <f t="shared" si="27"/>
        <v/>
      </c>
      <c r="BA53" s="159"/>
      <c r="BB53" s="159"/>
      <c r="BC53" s="159"/>
      <c r="BD53" s="159"/>
      <c r="BE53" s="159"/>
      <c r="BY53" s="53"/>
      <c r="BZ53" s="53" t="str">
        <f t="shared" si="20"/>
        <v>48</v>
      </c>
    </row>
    <row r="54" spans="1:78" ht="18" x14ac:dyDescent="0.25">
      <c r="A54" s="1" t="str">
        <f>IF(Leyendas!$E$2&lt;&gt;"",Leyendas!$E$2,IF(Leyendas!$D$2&lt;&gt;"",Leyendas!$D$2,Leyendas!$C$2))</f>
        <v>Hospital 01</v>
      </c>
      <c r="B54" s="1" t="str">
        <f>CONCATENATE(Leyendas!$K$2)</f>
        <v>2020</v>
      </c>
      <c r="C54" s="4" t="s">
        <v>81</v>
      </c>
      <c r="D54" s="7"/>
      <c r="E54" s="7"/>
      <c r="F54" s="5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58"/>
      <c r="Y54" s="61"/>
      <c r="Z54" s="29"/>
      <c r="AA54" s="29"/>
      <c r="AB54" s="29"/>
      <c r="AC54" s="29"/>
      <c r="AD54" s="111" t="str">
        <f t="shared" si="7"/>
        <v/>
      </c>
      <c r="AE54" s="60" t="str">
        <f t="shared" si="0"/>
        <v/>
      </c>
      <c r="AF54" s="30" t="str">
        <f t="shared" si="8"/>
        <v/>
      </c>
      <c r="AG54" s="30" t="str">
        <f t="shared" si="9"/>
        <v/>
      </c>
      <c r="AH54" s="30" t="str">
        <f t="shared" si="21"/>
        <v/>
      </c>
      <c r="AI54" s="30" t="str">
        <f t="shared" si="22"/>
        <v/>
      </c>
      <c r="AJ54" s="30" t="str">
        <f t="shared" si="23"/>
        <v/>
      </c>
      <c r="AK54" s="30" t="str">
        <f t="shared" si="24"/>
        <v/>
      </c>
      <c r="AL54" s="30" t="str">
        <f t="shared" si="25"/>
        <v/>
      </c>
      <c r="AM54" s="30" t="str">
        <f t="shared" si="10"/>
        <v/>
      </c>
      <c r="AN54" s="30" t="str">
        <f t="shared" si="28"/>
        <v/>
      </c>
      <c r="AO54" s="30" t="str">
        <f t="shared" si="29"/>
        <v/>
      </c>
      <c r="AP54" s="30" t="str">
        <f t="shared" si="30"/>
        <v/>
      </c>
      <c r="AQ54" s="30" t="str">
        <f t="shared" si="31"/>
        <v/>
      </c>
      <c r="AR54" s="30" t="str">
        <f t="shared" si="32"/>
        <v/>
      </c>
      <c r="AS54" s="30" t="str">
        <f t="shared" si="33"/>
        <v/>
      </c>
      <c r="AT54" s="115" t="str">
        <f t="shared" si="17"/>
        <v/>
      </c>
      <c r="AU54" s="30" t="str">
        <f t="shared" si="26"/>
        <v/>
      </c>
      <c r="AV54" s="31" t="str">
        <f t="shared" si="27"/>
        <v/>
      </c>
      <c r="AY54" s="16"/>
      <c r="AZ54" s="16"/>
      <c r="BA54" s="155"/>
      <c r="BB54" s="155"/>
      <c r="BC54" s="155"/>
      <c r="BD54" s="156"/>
      <c r="BE54" s="15">
        <f>Z58/Y58</f>
        <v>0.4642857142857143</v>
      </c>
      <c r="BY54" s="53"/>
      <c r="BZ54" s="53" t="str">
        <f t="shared" si="20"/>
        <v>49</v>
      </c>
    </row>
    <row r="55" spans="1:78" ht="18" x14ac:dyDescent="0.25">
      <c r="A55" s="1" t="str">
        <f>IF(Leyendas!$E$2&lt;&gt;"",Leyendas!$E$2,IF(Leyendas!$D$2&lt;&gt;"",Leyendas!$D$2,Leyendas!$C$2))</f>
        <v>Hospital 01</v>
      </c>
      <c r="B55" s="1" t="str">
        <f>CONCATENATE(Leyendas!$K$2)</f>
        <v>2020</v>
      </c>
      <c r="C55" s="4" t="s">
        <v>82</v>
      </c>
      <c r="D55" s="7"/>
      <c r="E55" s="7"/>
      <c r="F55" s="5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58"/>
      <c r="Y55" s="61"/>
      <c r="Z55" s="29"/>
      <c r="AA55" s="29"/>
      <c r="AB55" s="29"/>
      <c r="AC55" s="29"/>
      <c r="AD55" s="111" t="str">
        <f t="shared" si="7"/>
        <v/>
      </c>
      <c r="AE55" s="60" t="str">
        <f t="shared" si="0"/>
        <v/>
      </c>
      <c r="AF55" s="30" t="str">
        <f t="shared" si="8"/>
        <v/>
      </c>
      <c r="AG55" s="30" t="str">
        <f t="shared" si="9"/>
        <v/>
      </c>
      <c r="AH55" s="30" t="str">
        <f t="shared" si="21"/>
        <v/>
      </c>
      <c r="AI55" s="30" t="str">
        <f t="shared" si="22"/>
        <v/>
      </c>
      <c r="AJ55" s="30" t="str">
        <f t="shared" si="23"/>
        <v/>
      </c>
      <c r="AK55" s="30" t="str">
        <f t="shared" si="24"/>
        <v/>
      </c>
      <c r="AL55" s="30" t="str">
        <f t="shared" si="25"/>
        <v/>
      </c>
      <c r="AM55" s="30" t="str">
        <f t="shared" si="10"/>
        <v/>
      </c>
      <c r="AN55" s="30" t="str">
        <f t="shared" si="28"/>
        <v/>
      </c>
      <c r="AO55" s="30" t="str">
        <f t="shared" si="29"/>
        <v/>
      </c>
      <c r="AP55" s="30" t="str">
        <f t="shared" si="30"/>
        <v/>
      </c>
      <c r="AQ55" s="30" t="str">
        <f t="shared" si="31"/>
        <v/>
      </c>
      <c r="AR55" s="30" t="str">
        <f t="shared" si="32"/>
        <v/>
      </c>
      <c r="AS55" s="30" t="str">
        <f t="shared" si="33"/>
        <v/>
      </c>
      <c r="AT55" s="115" t="str">
        <f t="shared" si="17"/>
        <v/>
      </c>
      <c r="AU55" s="30" t="str">
        <f t="shared" si="26"/>
        <v/>
      </c>
      <c r="AV55" s="31" t="str">
        <f t="shared" si="27"/>
        <v/>
      </c>
      <c r="AY55" s="16"/>
      <c r="AZ55" s="16"/>
      <c r="BA55" s="155"/>
      <c r="BB55" s="155"/>
      <c r="BC55" s="155"/>
      <c r="BD55" s="156"/>
      <c r="BE55" s="15">
        <f>AA58/Y58</f>
        <v>0.30357142857142855</v>
      </c>
      <c r="BY55" s="53"/>
      <c r="BZ55" s="53" t="str">
        <f t="shared" si="20"/>
        <v>50</v>
      </c>
    </row>
    <row r="56" spans="1:78" ht="18" x14ac:dyDescent="0.25">
      <c r="A56" s="1" t="str">
        <f>IF(Leyendas!$E$2&lt;&gt;"",Leyendas!$E$2,IF(Leyendas!$D$2&lt;&gt;"",Leyendas!$D$2,Leyendas!$C$2))</f>
        <v>Hospital 01</v>
      </c>
      <c r="B56" s="1" t="str">
        <f>CONCATENATE(Leyendas!$K$2)</f>
        <v>2020</v>
      </c>
      <c r="C56" s="4" t="s">
        <v>83</v>
      </c>
      <c r="D56" s="7"/>
      <c r="E56" s="7"/>
      <c r="F56" s="5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58"/>
      <c r="Y56" s="61"/>
      <c r="Z56" s="29"/>
      <c r="AA56" s="29"/>
      <c r="AB56" s="29"/>
      <c r="AC56" s="29"/>
      <c r="AD56" s="111" t="str">
        <f t="shared" si="7"/>
        <v/>
      </c>
      <c r="AE56" s="60" t="str">
        <f t="shared" si="0"/>
        <v/>
      </c>
      <c r="AF56" s="30" t="str">
        <f t="shared" si="8"/>
        <v/>
      </c>
      <c r="AG56" s="30" t="str">
        <f t="shared" si="9"/>
        <v/>
      </c>
      <c r="AH56" s="30" t="str">
        <f t="shared" si="21"/>
        <v/>
      </c>
      <c r="AI56" s="30" t="str">
        <f t="shared" si="22"/>
        <v/>
      </c>
      <c r="AJ56" s="30" t="str">
        <f t="shared" si="23"/>
        <v/>
      </c>
      <c r="AK56" s="30" t="str">
        <f t="shared" si="24"/>
        <v/>
      </c>
      <c r="AL56" s="30" t="str">
        <f t="shared" si="25"/>
        <v/>
      </c>
      <c r="AM56" s="30" t="str">
        <f t="shared" si="10"/>
        <v/>
      </c>
      <c r="AN56" s="30" t="str">
        <f t="shared" si="28"/>
        <v/>
      </c>
      <c r="AO56" s="30" t="str">
        <f t="shared" si="29"/>
        <v/>
      </c>
      <c r="AP56" s="30" t="str">
        <f t="shared" si="30"/>
        <v/>
      </c>
      <c r="AQ56" s="30" t="str">
        <f t="shared" si="31"/>
        <v/>
      </c>
      <c r="AR56" s="30" t="str">
        <f t="shared" si="32"/>
        <v/>
      </c>
      <c r="AS56" s="30" t="str">
        <f t="shared" si="33"/>
        <v/>
      </c>
      <c r="AT56" s="115" t="str">
        <f t="shared" si="17"/>
        <v/>
      </c>
      <c r="AU56" s="30" t="str">
        <f t="shared" si="26"/>
        <v/>
      </c>
      <c r="AV56" s="31" t="str">
        <f t="shared" si="27"/>
        <v/>
      </c>
      <c r="AY56" s="16"/>
      <c r="AZ56" s="16"/>
      <c r="BA56" s="154" t="s">
        <v>86</v>
      </c>
      <c r="BB56" s="155"/>
      <c r="BC56" s="155"/>
      <c r="BD56" s="156"/>
      <c r="BE56" s="15">
        <f>AB58/Y58</f>
        <v>0.25</v>
      </c>
      <c r="BY56" s="53"/>
      <c r="BZ56" s="53" t="str">
        <f t="shared" si="20"/>
        <v>51</v>
      </c>
    </row>
    <row r="57" spans="1:78" ht="18.75" thickBot="1" x14ac:dyDescent="0.3">
      <c r="A57" s="1" t="str">
        <f>IF(Leyendas!$E$2&lt;&gt;"",Leyendas!$E$2,IF(Leyendas!$D$2&lt;&gt;"",Leyendas!$D$2,Leyendas!$C$2))</f>
        <v>Hospital 01</v>
      </c>
      <c r="B57" s="1" t="str">
        <f>CONCATENATE(Leyendas!$K$2)</f>
        <v>2020</v>
      </c>
      <c r="C57" s="4" t="s">
        <v>84</v>
      </c>
      <c r="D57" s="7"/>
      <c r="E57" s="7"/>
      <c r="F57" s="5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58"/>
      <c r="Y57" s="120"/>
      <c r="Z57" s="121"/>
      <c r="AA57" s="121"/>
      <c r="AB57" s="121"/>
      <c r="AC57" s="121"/>
      <c r="AD57" s="117" t="str">
        <f t="shared" si="7"/>
        <v/>
      </c>
      <c r="AE57" s="60" t="str">
        <f t="shared" si="0"/>
        <v/>
      </c>
      <c r="AF57" s="30" t="str">
        <f t="shared" si="8"/>
        <v/>
      </c>
      <c r="AG57" s="30" t="str">
        <f t="shared" si="9"/>
        <v/>
      </c>
      <c r="AH57" s="30" t="str">
        <f t="shared" si="21"/>
        <v/>
      </c>
      <c r="AI57" s="30" t="str">
        <f t="shared" si="22"/>
        <v/>
      </c>
      <c r="AJ57" s="30" t="str">
        <f t="shared" si="23"/>
        <v/>
      </c>
      <c r="AK57" s="30" t="str">
        <f t="shared" si="24"/>
        <v/>
      </c>
      <c r="AL57" s="30" t="str">
        <f t="shared" si="25"/>
        <v/>
      </c>
      <c r="AM57" s="30" t="str">
        <f t="shared" si="10"/>
        <v/>
      </c>
      <c r="AN57" s="30" t="str">
        <f t="shared" si="28"/>
        <v/>
      </c>
      <c r="AO57" s="30" t="str">
        <f t="shared" si="29"/>
        <v/>
      </c>
      <c r="AP57" s="30" t="str">
        <f t="shared" si="30"/>
        <v/>
      </c>
      <c r="AQ57" s="30" t="str">
        <f t="shared" si="31"/>
        <v/>
      </c>
      <c r="AR57" s="30" t="str">
        <f t="shared" si="32"/>
        <v/>
      </c>
      <c r="AS57" s="30" t="str">
        <f t="shared" si="33"/>
        <v/>
      </c>
      <c r="AT57" s="115" t="str">
        <f t="shared" si="17"/>
        <v/>
      </c>
      <c r="AU57" s="30" t="str">
        <f t="shared" si="26"/>
        <v/>
      </c>
      <c r="AV57" s="31" t="str">
        <f t="shared" si="27"/>
        <v/>
      </c>
      <c r="AY57" s="16"/>
      <c r="AZ57" s="16"/>
      <c r="BA57" s="154" t="s">
        <v>87</v>
      </c>
      <c r="BB57" s="155"/>
      <c r="BC57" s="155"/>
      <c r="BD57" s="156"/>
      <c r="BE57" s="15">
        <f>AC58/Y58</f>
        <v>0.125</v>
      </c>
      <c r="BY57" s="53"/>
      <c r="BZ57" s="53" t="str">
        <f t="shared" si="20"/>
        <v>52</v>
      </c>
    </row>
    <row r="58" spans="1:78" s="12" customFormat="1" ht="41.25" customHeight="1" thickBot="1" x14ac:dyDescent="0.3">
      <c r="C58" s="34" t="s">
        <v>85</v>
      </c>
      <c r="D58" s="35">
        <f>SUM(D$6:D57)</f>
        <v>120</v>
      </c>
      <c r="E58" s="35">
        <f>SUM(E$6:E57)</f>
        <v>45</v>
      </c>
      <c r="F58" s="35">
        <f>SUM(F$6:F57)</f>
        <v>53</v>
      </c>
      <c r="G58" s="35">
        <f>SUM(G$6:G57)</f>
        <v>35</v>
      </c>
      <c r="H58" s="35">
        <f>SUM(H$6:H57)</f>
        <v>15</v>
      </c>
      <c r="I58" s="35">
        <f>SUM(I$6:I57)</f>
        <v>19</v>
      </c>
      <c r="J58" s="35">
        <f>SUM(J$6:J57)</f>
        <v>52</v>
      </c>
      <c r="K58" s="35">
        <f>SUM(K$6:K57)</f>
        <v>33</v>
      </c>
      <c r="L58" s="35">
        <f>SUM(L$6:L57)</f>
        <v>49</v>
      </c>
      <c r="M58" s="35">
        <f>SUM(M$6:M57)</f>
        <v>14</v>
      </c>
      <c r="N58" s="35">
        <f>SUM(N$6:N57)</f>
        <v>110</v>
      </c>
      <c r="O58" s="35">
        <f>SUM(O$6:O57)</f>
        <v>35</v>
      </c>
      <c r="P58" s="35">
        <f>SUM(P$6:P57)</f>
        <v>53</v>
      </c>
      <c r="Q58" s="35">
        <f>SUM(Q$6:Q57)</f>
        <v>35</v>
      </c>
      <c r="R58" s="35">
        <f>SUM(R$6:R57)</f>
        <v>15</v>
      </c>
      <c r="S58" s="35">
        <f>SUM(S$6:S57)</f>
        <v>19</v>
      </c>
      <c r="T58" s="35">
        <f>SUM(T$6:T57)</f>
        <v>192</v>
      </c>
      <c r="U58" s="35">
        <f>SUM(U$6:U57)</f>
        <v>440</v>
      </c>
      <c r="V58" s="35">
        <f>SUM(V$6:V57)</f>
        <v>33</v>
      </c>
      <c r="W58" s="35">
        <f>SUM(W$6:W57)</f>
        <v>49</v>
      </c>
      <c r="X58" s="62">
        <f>SUM(X$6:X57)</f>
        <v>14</v>
      </c>
      <c r="Y58" s="64">
        <f>SUM(Y$6:Y57)</f>
        <v>280</v>
      </c>
      <c r="Z58" s="35">
        <f>SUM(Z$6:Z57)</f>
        <v>130</v>
      </c>
      <c r="AA58" s="35">
        <f>SUM(AA$6:AA57)</f>
        <v>85</v>
      </c>
      <c r="AB58" s="35">
        <f>SUM(AB$6:AB57)</f>
        <v>70</v>
      </c>
      <c r="AC58" s="114">
        <f>SUM(AC$6:AC57)</f>
        <v>35</v>
      </c>
      <c r="AD58" s="65">
        <f>SUM(AD$6:AD57)</f>
        <v>632</v>
      </c>
      <c r="AE58" s="63">
        <f>IF(Y58=0,"",Z58/Y58)</f>
        <v>0.4642857142857143</v>
      </c>
      <c r="AF58" s="36">
        <f>IF(Y58=0,"",AA58/Y58)</f>
        <v>0.30357142857142855</v>
      </c>
      <c r="AG58" s="36">
        <f>IF(Y58=0,"",AB58/Y58)</f>
        <v>0.25</v>
      </c>
      <c r="AH58" s="36">
        <f t="shared" si="21"/>
        <v>1.411764705882353</v>
      </c>
      <c r="AI58" s="36">
        <f t="shared" si="22"/>
        <v>0.52941176470588236</v>
      </c>
      <c r="AJ58" s="36">
        <f t="shared" si="23"/>
        <v>0.62352941176470589</v>
      </c>
      <c r="AK58" s="36">
        <f t="shared" si="24"/>
        <v>0.41176470588235292</v>
      </c>
      <c r="AL58" s="36">
        <f t="shared" si="25"/>
        <v>0.17647058823529413</v>
      </c>
      <c r="AM58" s="36">
        <f>IF($Y58=0,"",AC58/$Y58)</f>
        <v>0.125</v>
      </c>
      <c r="AN58" s="36">
        <f t="shared" si="28"/>
        <v>0.39285714285714285</v>
      </c>
      <c r="AO58" s="36">
        <f t="shared" si="29"/>
        <v>0.125</v>
      </c>
      <c r="AP58" s="36">
        <f t="shared" si="30"/>
        <v>0.18928571428571428</v>
      </c>
      <c r="AQ58" s="36">
        <f t="shared" si="31"/>
        <v>0.125</v>
      </c>
      <c r="AR58" s="36">
        <f t="shared" si="32"/>
        <v>5.3571428571428568E-2</v>
      </c>
      <c r="AS58" s="36">
        <f t="shared" si="33"/>
        <v>6.7857142857142852E-2</v>
      </c>
      <c r="AT58" s="36">
        <f>IF(OR($AD58=0, $AD58=""),"",T58/$AD58)</f>
        <v>0.30379746835443039</v>
      </c>
      <c r="AU58" s="36">
        <f t="shared" si="26"/>
        <v>0.11785714285714285</v>
      </c>
      <c r="AV58" s="37">
        <f>IF($Y58=0,"",W58/$Y58)</f>
        <v>0.17499999999999999</v>
      </c>
      <c r="AW58" s="42"/>
      <c r="AX58" s="40"/>
      <c r="AY58"/>
      <c r="AZ58"/>
      <c r="BA58" s="157"/>
      <c r="BB58" s="157"/>
      <c r="BC58" s="157"/>
      <c r="BD58" s="158"/>
      <c r="BE58" s="15">
        <f>SUM(N58:W58)/Y58</f>
        <v>3.5035714285714286</v>
      </c>
      <c r="BY58" s="55"/>
      <c r="BZ58" s="55"/>
    </row>
    <row r="59" spans="1:78" x14ac:dyDescent="0.25">
      <c r="Y59" s="13"/>
      <c r="Z59" s="13"/>
      <c r="AA59" s="13"/>
      <c r="AB59" s="13"/>
      <c r="AC59" s="13"/>
      <c r="AD59" s="13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78" x14ac:dyDescent="0.25"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297" spans="77:78" ht="15.75" x14ac:dyDescent="0.25">
      <c r="BY297" s="53">
        <f>$B297</f>
        <v>0</v>
      </c>
      <c r="BZ297" s="53">
        <f>$C297</f>
        <v>0</v>
      </c>
    </row>
    <row r="298" spans="77:78" ht="15.75" x14ac:dyDescent="0.25">
      <c r="BY298" s="53"/>
      <c r="BZ298" s="53">
        <f t="shared" ref="BZ298:BZ348" si="34">$C298</f>
        <v>0</v>
      </c>
    </row>
    <row r="299" spans="77:78" ht="15.75" x14ac:dyDescent="0.25">
      <c r="BY299" s="53"/>
      <c r="BZ299" s="53">
        <f t="shared" si="34"/>
        <v>0</v>
      </c>
    </row>
    <row r="300" spans="77:78" ht="15.75" x14ac:dyDescent="0.25">
      <c r="BY300" s="53"/>
      <c r="BZ300" s="53">
        <f t="shared" si="34"/>
        <v>0</v>
      </c>
    </row>
    <row r="301" spans="77:78" ht="15.75" x14ac:dyDescent="0.25">
      <c r="BY301" s="53"/>
      <c r="BZ301" s="53">
        <f t="shared" si="34"/>
        <v>0</v>
      </c>
    </row>
    <row r="302" spans="77:78" ht="15.75" x14ac:dyDescent="0.25">
      <c r="BY302" s="53"/>
      <c r="BZ302" s="53">
        <f t="shared" si="34"/>
        <v>0</v>
      </c>
    </row>
    <row r="303" spans="77:78" ht="15.75" x14ac:dyDescent="0.25">
      <c r="BY303" s="53"/>
      <c r="BZ303" s="53">
        <f t="shared" si="34"/>
        <v>0</v>
      </c>
    </row>
    <row r="304" spans="77:78" ht="15.75" x14ac:dyDescent="0.25">
      <c r="BY304" s="53"/>
      <c r="BZ304" s="53">
        <f t="shared" si="34"/>
        <v>0</v>
      </c>
    </row>
    <row r="305" spans="77:78" ht="15.75" x14ac:dyDescent="0.25">
      <c r="BY305" s="53"/>
      <c r="BZ305" s="53">
        <f t="shared" si="34"/>
        <v>0</v>
      </c>
    </row>
    <row r="306" spans="77:78" ht="15.75" x14ac:dyDescent="0.25">
      <c r="BY306" s="53"/>
      <c r="BZ306" s="53">
        <f t="shared" si="34"/>
        <v>0</v>
      </c>
    </row>
    <row r="307" spans="77:78" ht="15.75" x14ac:dyDescent="0.25">
      <c r="BY307" s="53"/>
      <c r="BZ307" s="53">
        <f t="shared" si="34"/>
        <v>0</v>
      </c>
    </row>
    <row r="308" spans="77:78" ht="15.75" x14ac:dyDescent="0.25">
      <c r="BY308" s="53"/>
      <c r="BZ308" s="53">
        <f t="shared" si="34"/>
        <v>0</v>
      </c>
    </row>
    <row r="309" spans="77:78" ht="15.75" x14ac:dyDescent="0.25">
      <c r="BY309" s="53"/>
      <c r="BZ309" s="53">
        <f t="shared" si="34"/>
        <v>0</v>
      </c>
    </row>
    <row r="310" spans="77:78" ht="15.75" x14ac:dyDescent="0.25">
      <c r="BY310" s="53"/>
      <c r="BZ310" s="53">
        <f t="shared" si="34"/>
        <v>0</v>
      </c>
    </row>
    <row r="311" spans="77:78" ht="15.75" x14ac:dyDescent="0.25">
      <c r="BY311" s="53"/>
      <c r="BZ311" s="53">
        <f t="shared" si="34"/>
        <v>0</v>
      </c>
    </row>
    <row r="312" spans="77:78" ht="15.75" x14ac:dyDescent="0.25">
      <c r="BY312" s="54"/>
      <c r="BZ312" s="53">
        <f t="shared" si="34"/>
        <v>0</v>
      </c>
    </row>
    <row r="313" spans="77:78" ht="15.75" x14ac:dyDescent="0.25">
      <c r="BY313" s="53"/>
      <c r="BZ313" s="53">
        <f t="shared" si="34"/>
        <v>0</v>
      </c>
    </row>
    <row r="314" spans="77:78" ht="15.75" x14ac:dyDescent="0.25">
      <c r="BY314" s="53"/>
      <c r="BZ314" s="53">
        <f t="shared" si="34"/>
        <v>0</v>
      </c>
    </row>
    <row r="315" spans="77:78" ht="15.75" x14ac:dyDescent="0.25">
      <c r="BY315" s="53"/>
      <c r="BZ315" s="53">
        <f t="shared" si="34"/>
        <v>0</v>
      </c>
    </row>
    <row r="316" spans="77:78" ht="15.75" x14ac:dyDescent="0.25">
      <c r="BY316" s="53"/>
      <c r="BZ316" s="53">
        <f t="shared" si="34"/>
        <v>0</v>
      </c>
    </row>
    <row r="317" spans="77:78" ht="15.75" x14ac:dyDescent="0.25">
      <c r="BY317" s="53"/>
      <c r="BZ317" s="53">
        <f t="shared" si="34"/>
        <v>0</v>
      </c>
    </row>
    <row r="318" spans="77:78" ht="15.75" x14ac:dyDescent="0.25">
      <c r="BY318" s="53"/>
      <c r="BZ318" s="53">
        <f t="shared" si="34"/>
        <v>0</v>
      </c>
    </row>
    <row r="319" spans="77:78" ht="15.75" x14ac:dyDescent="0.25">
      <c r="BY319" s="53"/>
      <c r="BZ319" s="53">
        <f t="shared" si="34"/>
        <v>0</v>
      </c>
    </row>
    <row r="320" spans="77:78" ht="15.75" x14ac:dyDescent="0.25">
      <c r="BY320" s="53"/>
      <c r="BZ320" s="53">
        <f t="shared" si="34"/>
        <v>0</v>
      </c>
    </row>
    <row r="321" spans="77:78" ht="15.75" x14ac:dyDescent="0.25">
      <c r="BY321" s="53"/>
      <c r="BZ321" s="53">
        <f t="shared" si="34"/>
        <v>0</v>
      </c>
    </row>
    <row r="322" spans="77:78" ht="15.75" x14ac:dyDescent="0.25">
      <c r="BY322" s="53"/>
      <c r="BZ322" s="53">
        <f t="shared" si="34"/>
        <v>0</v>
      </c>
    </row>
    <row r="323" spans="77:78" ht="15.75" x14ac:dyDescent="0.25">
      <c r="BY323" s="53"/>
      <c r="BZ323" s="53">
        <f t="shared" si="34"/>
        <v>0</v>
      </c>
    </row>
    <row r="324" spans="77:78" ht="15.75" x14ac:dyDescent="0.25">
      <c r="BY324" s="53"/>
      <c r="BZ324" s="53">
        <f t="shared" si="34"/>
        <v>0</v>
      </c>
    </row>
    <row r="325" spans="77:78" ht="15.75" x14ac:dyDescent="0.25">
      <c r="BY325" s="53"/>
      <c r="BZ325" s="53">
        <f t="shared" si="34"/>
        <v>0</v>
      </c>
    </row>
    <row r="326" spans="77:78" ht="15.75" x14ac:dyDescent="0.25">
      <c r="BY326" s="53"/>
      <c r="BZ326" s="53">
        <f t="shared" si="34"/>
        <v>0</v>
      </c>
    </row>
    <row r="327" spans="77:78" ht="15.75" x14ac:dyDescent="0.25">
      <c r="BY327" s="53"/>
      <c r="BZ327" s="53">
        <f t="shared" si="34"/>
        <v>0</v>
      </c>
    </row>
    <row r="328" spans="77:78" ht="15.75" x14ac:dyDescent="0.25">
      <c r="BY328" s="53"/>
      <c r="BZ328" s="53">
        <f t="shared" si="34"/>
        <v>0</v>
      </c>
    </row>
    <row r="329" spans="77:78" ht="15.75" x14ac:dyDescent="0.25">
      <c r="BY329" s="53"/>
      <c r="BZ329" s="53">
        <f t="shared" si="34"/>
        <v>0</v>
      </c>
    </row>
    <row r="330" spans="77:78" ht="15.75" x14ac:dyDescent="0.25">
      <c r="BY330" s="53"/>
      <c r="BZ330" s="53">
        <f t="shared" si="34"/>
        <v>0</v>
      </c>
    </row>
    <row r="331" spans="77:78" ht="15.75" x14ac:dyDescent="0.25">
      <c r="BY331" s="53"/>
      <c r="BZ331" s="53">
        <f t="shared" si="34"/>
        <v>0</v>
      </c>
    </row>
    <row r="332" spans="77:78" ht="15.75" x14ac:dyDescent="0.25">
      <c r="BY332" s="53"/>
      <c r="BZ332" s="53">
        <f t="shared" si="34"/>
        <v>0</v>
      </c>
    </row>
    <row r="333" spans="77:78" ht="15.75" x14ac:dyDescent="0.25">
      <c r="BY333" s="53"/>
      <c r="BZ333" s="53">
        <f t="shared" si="34"/>
        <v>0</v>
      </c>
    </row>
    <row r="334" spans="77:78" ht="15.75" x14ac:dyDescent="0.25">
      <c r="BY334" s="53"/>
      <c r="BZ334" s="53">
        <f t="shared" si="34"/>
        <v>0</v>
      </c>
    </row>
    <row r="335" spans="77:78" ht="15.75" x14ac:dyDescent="0.25">
      <c r="BY335" s="53"/>
      <c r="BZ335" s="53">
        <f t="shared" si="34"/>
        <v>0</v>
      </c>
    </row>
    <row r="336" spans="77:78" ht="15.75" x14ac:dyDescent="0.25">
      <c r="BY336" s="53"/>
      <c r="BZ336" s="53">
        <f t="shared" si="34"/>
        <v>0</v>
      </c>
    </row>
    <row r="337" spans="77:78" ht="15.75" x14ac:dyDescent="0.25">
      <c r="BY337" s="53"/>
      <c r="BZ337" s="53">
        <f t="shared" si="34"/>
        <v>0</v>
      </c>
    </row>
    <row r="338" spans="77:78" ht="15.75" x14ac:dyDescent="0.25">
      <c r="BY338" s="53"/>
      <c r="BZ338" s="53">
        <f t="shared" si="34"/>
        <v>0</v>
      </c>
    </row>
    <row r="339" spans="77:78" ht="15.75" x14ac:dyDescent="0.25">
      <c r="BY339" s="53"/>
      <c r="BZ339" s="53">
        <f t="shared" si="34"/>
        <v>0</v>
      </c>
    </row>
    <row r="340" spans="77:78" ht="15.75" x14ac:dyDescent="0.25">
      <c r="BY340" s="53"/>
      <c r="BZ340" s="53">
        <f t="shared" si="34"/>
        <v>0</v>
      </c>
    </row>
    <row r="341" spans="77:78" ht="15.75" x14ac:dyDescent="0.25">
      <c r="BY341" s="53"/>
      <c r="BZ341" s="53">
        <f t="shared" si="34"/>
        <v>0</v>
      </c>
    </row>
    <row r="342" spans="77:78" ht="15.75" x14ac:dyDescent="0.25">
      <c r="BY342" s="53"/>
      <c r="BZ342" s="53">
        <f t="shared" si="34"/>
        <v>0</v>
      </c>
    </row>
    <row r="343" spans="77:78" ht="15.75" x14ac:dyDescent="0.25">
      <c r="BY343" s="53"/>
      <c r="BZ343" s="53">
        <f t="shared" si="34"/>
        <v>0</v>
      </c>
    </row>
    <row r="344" spans="77:78" ht="15.75" x14ac:dyDescent="0.25">
      <c r="BY344" s="53"/>
      <c r="BZ344" s="53">
        <f t="shared" si="34"/>
        <v>0</v>
      </c>
    </row>
    <row r="345" spans="77:78" ht="15.75" x14ac:dyDescent="0.25">
      <c r="BY345" s="53"/>
      <c r="BZ345" s="53">
        <f t="shared" si="34"/>
        <v>0</v>
      </c>
    </row>
    <row r="346" spans="77:78" ht="15.75" x14ac:dyDescent="0.25">
      <c r="BY346" s="53"/>
      <c r="BZ346" s="53">
        <f t="shared" si="34"/>
        <v>0</v>
      </c>
    </row>
    <row r="347" spans="77:78" ht="15.75" x14ac:dyDescent="0.25">
      <c r="BY347" s="53"/>
      <c r="BZ347" s="53">
        <f t="shared" si="34"/>
        <v>0</v>
      </c>
    </row>
    <row r="348" spans="77:78" ht="15.75" x14ac:dyDescent="0.25">
      <c r="BY348" s="53"/>
      <c r="BZ348" s="53">
        <f t="shared" si="34"/>
        <v>0</v>
      </c>
    </row>
  </sheetData>
  <mergeCells count="38">
    <mergeCell ref="A4:A5"/>
    <mergeCell ref="B4:B5"/>
    <mergeCell ref="BA56:BD56"/>
    <mergeCell ref="BA57:BD57"/>
    <mergeCell ref="BA58:BD58"/>
    <mergeCell ref="BA53:BE53"/>
    <mergeCell ref="BA54:BD54"/>
    <mergeCell ref="BA55:BD55"/>
    <mergeCell ref="C4:C5"/>
    <mergeCell ref="D4:H4"/>
    <mergeCell ref="AU4:AU5"/>
    <mergeCell ref="AM4:AM5"/>
    <mergeCell ref="AN4:AN5"/>
    <mergeCell ref="AA4:AA5"/>
    <mergeCell ref="AB4:AB5"/>
    <mergeCell ref="AC4:AC5"/>
    <mergeCell ref="AF4:AF5"/>
    <mergeCell ref="AG4:AG5"/>
    <mergeCell ref="AH4:AL4"/>
    <mergeCell ref="AE4:AE5"/>
    <mergeCell ref="I4:M4"/>
    <mergeCell ref="N4:W4"/>
    <mergeCell ref="X4:X5"/>
    <mergeCell ref="Y4:Y5"/>
    <mergeCell ref="Z4:Z5"/>
    <mergeCell ref="AD4:AD5"/>
    <mergeCell ref="AE1:AV3"/>
    <mergeCell ref="A3:X3"/>
    <mergeCell ref="A1:X1"/>
    <mergeCell ref="A2:X2"/>
    <mergeCell ref="Y1:AD3"/>
    <mergeCell ref="AV4:AV5"/>
    <mergeCell ref="AO4:AO5"/>
    <mergeCell ref="AP4:AP5"/>
    <mergeCell ref="AQ4:AQ5"/>
    <mergeCell ref="AR4:AR5"/>
    <mergeCell ref="AS4:AS5"/>
    <mergeCell ref="AT4:A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>
      <selection activeCell="L4" sqref="L4"/>
    </sheetView>
  </sheetViews>
  <sheetFormatPr defaultColWidth="11.42578125" defaultRowHeight="15" x14ac:dyDescent="0.25"/>
  <cols>
    <col min="1" max="1" width="8.140625" bestFit="1" customWidth="1"/>
    <col min="2" max="2" width="16.7109375" bestFit="1" customWidth="1"/>
    <col min="5" max="5" width="15.5703125" bestFit="1" customWidth="1"/>
    <col min="6" max="6" width="19.140625" bestFit="1" customWidth="1"/>
    <col min="7" max="7" width="10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6" max="16" width="25.42578125" customWidth="1"/>
    <col min="17" max="17" width="32.85546875" bestFit="1" customWidth="1"/>
    <col min="18" max="18" width="14.5703125" bestFit="1" customWidth="1"/>
    <col min="19" max="19" width="9.5703125" bestFit="1" customWidth="1"/>
    <col min="20" max="20" width="19.7109375" customWidth="1"/>
  </cols>
  <sheetData>
    <row r="1" spans="1:20" s="43" customFormat="1" ht="15.75" thickBot="1" x14ac:dyDescent="0.3">
      <c r="A1" s="82" t="s">
        <v>88</v>
      </c>
      <c r="B1" s="82" t="s">
        <v>89</v>
      </c>
      <c r="C1" s="82" t="s">
        <v>90</v>
      </c>
      <c r="D1" s="82" t="s">
        <v>91</v>
      </c>
      <c r="E1" s="82" t="s">
        <v>92</v>
      </c>
      <c r="F1" s="82" t="s">
        <v>145</v>
      </c>
      <c r="G1" s="82" t="s">
        <v>89</v>
      </c>
      <c r="H1" s="83" t="s">
        <v>148</v>
      </c>
      <c r="I1" s="84" t="s">
        <v>149</v>
      </c>
      <c r="J1" s="83" t="s">
        <v>121</v>
      </c>
      <c r="K1" s="84" t="s">
        <v>122</v>
      </c>
      <c r="L1" s="85" t="s">
        <v>150</v>
      </c>
      <c r="M1" s="86" t="s">
        <v>140</v>
      </c>
      <c r="N1" s="87" t="s">
        <v>141</v>
      </c>
      <c r="O1" s="88" t="s">
        <v>151</v>
      </c>
      <c r="P1" s="83" t="s">
        <v>136</v>
      </c>
      <c r="Q1" s="89" t="s">
        <v>137</v>
      </c>
      <c r="R1" s="84" t="s">
        <v>138</v>
      </c>
      <c r="S1" s="90" t="s">
        <v>153</v>
      </c>
      <c r="T1" s="91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Mes: 2020-05</v>
      </c>
    </row>
    <row r="2" spans="1:20" s="43" customFormat="1" ht="15.75" thickBot="1" x14ac:dyDescent="0.3">
      <c r="A2" s="73">
        <v>2020</v>
      </c>
      <c r="B2" s="73" t="s">
        <v>156</v>
      </c>
      <c r="C2" s="73" t="s">
        <v>100</v>
      </c>
      <c r="D2" s="92"/>
      <c r="E2" s="92" t="s">
        <v>159</v>
      </c>
      <c r="F2" s="73" t="s">
        <v>158</v>
      </c>
      <c r="G2" s="73" t="s">
        <v>157</v>
      </c>
      <c r="H2" s="93"/>
      <c r="I2" s="94"/>
      <c r="J2" s="67">
        <v>2020</v>
      </c>
      <c r="K2" s="68">
        <v>2020</v>
      </c>
      <c r="L2" s="79">
        <v>5</v>
      </c>
      <c r="M2" s="68"/>
      <c r="N2" s="68"/>
      <c r="O2" s="79"/>
      <c r="P2" s="69" t="s">
        <v>128</v>
      </c>
      <c r="Q2" s="70" t="s">
        <v>132</v>
      </c>
      <c r="R2" s="44">
        <v>1</v>
      </c>
      <c r="S2" s="71" t="s">
        <v>154</v>
      </c>
      <c r="T2" s="72" t="str">
        <f>"País: " &amp; $C$2 &amp; IF($E$2 &lt;&gt; "", " - " &amp; $E$1 &amp; ": " &amp; $E$2, IF($D$2 &lt;&gt; "", " - " &amp; $D$1 &amp; ": " &amp; $D$2, ""))</f>
        <v>País: Bolivia - Establecimiento: Hospital 01</v>
      </c>
    </row>
    <row r="3" spans="1:20" s="43" customFormat="1" ht="15.75" thickBot="1" x14ac:dyDescent="0.3">
      <c r="A3" s="73" t="s">
        <v>93</v>
      </c>
      <c r="B3" s="73" t="s">
        <v>94</v>
      </c>
      <c r="C3" s="73" t="s">
        <v>95</v>
      </c>
      <c r="D3" s="73"/>
      <c r="E3" s="73"/>
      <c r="F3" s="73"/>
      <c r="G3" s="73"/>
      <c r="H3" s="73"/>
      <c r="I3" s="73"/>
      <c r="J3" s="73"/>
      <c r="K3" s="73"/>
      <c r="L3" s="80" t="s">
        <v>152</v>
      </c>
      <c r="M3" s="73"/>
      <c r="N3" s="73"/>
      <c r="O3" s="80" t="s">
        <v>0</v>
      </c>
      <c r="P3" s="74" t="s">
        <v>129</v>
      </c>
      <c r="Q3" s="75" t="s">
        <v>130</v>
      </c>
      <c r="R3" s="45">
        <v>1</v>
      </c>
      <c r="S3" s="71" t="s">
        <v>155</v>
      </c>
      <c r="T3" s="72" t="str">
        <f xml:space="preserve"> $C$2 &amp; IF($E$2 &lt;&gt; "", " - " &amp; $E$2, IF($D$2 &lt;&gt; "", ", " &amp; $D$2, ""))</f>
        <v>Bolivia - Hospital 01</v>
      </c>
    </row>
    <row r="4" spans="1:20" s="43" customFormat="1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108"/>
      <c r="M4" s="73"/>
      <c r="N4" s="73"/>
      <c r="O4" s="108"/>
      <c r="P4" s="74" t="s">
        <v>131</v>
      </c>
      <c r="Q4" s="75" t="s">
        <v>133</v>
      </c>
      <c r="R4" s="45">
        <v>1</v>
      </c>
      <c r="S4" s="71"/>
      <c r="T4" s="72"/>
    </row>
    <row r="5" spans="1:20" s="43" customFormat="1" ht="15.75" thickBot="1" x14ac:dyDescent="0.3">
      <c r="A5" s="73">
        <v>1</v>
      </c>
      <c r="B5" s="73" t="s">
        <v>96</v>
      </c>
      <c r="C5" s="76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Bolivia - Hospital 01, Mes: 2020-05</v>
      </c>
      <c r="D5" s="73"/>
      <c r="E5" s="73"/>
      <c r="F5" s="73"/>
      <c r="P5" s="74" t="s">
        <v>146</v>
      </c>
      <c r="Q5" s="75" t="s">
        <v>134</v>
      </c>
      <c r="R5" s="45">
        <v>1</v>
      </c>
      <c r="S5" s="77"/>
      <c r="T5" s="78"/>
    </row>
    <row r="6" spans="1:20" s="43" customFormat="1" x14ac:dyDescent="0.25">
      <c r="A6" s="73">
        <v>2</v>
      </c>
      <c r="B6" s="73" t="s">
        <v>96</v>
      </c>
      <c r="C6" s="76" t="str">
        <f>"Porcentaje de positividad por virus respiratorio, por semana epidemiológica. " &amp; CHAR(10) &amp; T3 &amp; T1</f>
        <v>Porcentaje de positividad por virus respiratorio, por semana epidemiológica. 
Bolivia - Hospital 01, Mes: 2020-05</v>
      </c>
      <c r="D6" s="73"/>
      <c r="E6" s="73"/>
      <c r="F6" s="73"/>
      <c r="P6" s="74" t="s">
        <v>135</v>
      </c>
      <c r="Q6" s="75" t="s">
        <v>144</v>
      </c>
      <c r="R6" s="45">
        <v>1</v>
      </c>
    </row>
    <row r="7" spans="1:20" s="43" customFormat="1" x14ac:dyDescent="0.25">
      <c r="A7" s="73">
        <v>3</v>
      </c>
      <c r="B7" s="73" t="s">
        <v>96</v>
      </c>
      <c r="C7" s="73" t="str">
        <f>"Distribución de influenza (tipos y subtipos) por semana epidemiológica. " &amp; CHAR(10) &amp; T3 &amp; T1</f>
        <v>Distribución de influenza (tipos y subtipos) por semana epidemiológica. 
Bolivia - Hospital 01, Mes: 2020-05</v>
      </c>
      <c r="D7" s="73"/>
      <c r="E7" s="73"/>
      <c r="F7" s="73"/>
      <c r="P7" s="74" t="s">
        <v>139</v>
      </c>
      <c r="Q7" s="75"/>
      <c r="R7" s="45"/>
    </row>
    <row r="8" spans="1:20" s="43" customFormat="1" x14ac:dyDescent="0.25">
      <c r="A8" s="73">
        <v>4</v>
      </c>
      <c r="B8" s="73" t="s">
        <v>96</v>
      </c>
      <c r="C8" s="73" t="str">
        <f>"Distribución de influenza B según linaje y semana epidemiológica. " &amp; CHAR(10) &amp; T3 &amp; T1</f>
        <v>Distribución de influenza B según linaje y semana epidemiológica. 
Bolivia - Hospital 01, Mes: 2020-05</v>
      </c>
      <c r="D8" s="73"/>
      <c r="E8" s="73"/>
      <c r="F8" s="73"/>
      <c r="P8" s="74"/>
      <c r="Q8" s="75"/>
      <c r="R8" s="45"/>
    </row>
    <row r="9" spans="1:20" s="43" customFormat="1" ht="15.75" thickBot="1" x14ac:dyDescent="0.3">
      <c r="A9" s="73">
        <v>5</v>
      </c>
      <c r="B9" s="73" t="s">
        <v>96</v>
      </c>
      <c r="C9" s="73" t="str">
        <f>"Proporción acumulada de los virus de influenza. " &amp; CHAR(10) &amp; T3 &amp; T1</f>
        <v>Proporción acumulada de los virus de influenza. 
Bolivia - Hospital 01, Mes: 2020-05</v>
      </c>
      <c r="D9" s="73"/>
      <c r="E9" s="73"/>
      <c r="F9" s="73"/>
      <c r="P9" s="95"/>
      <c r="Q9" s="96"/>
      <c r="R9" s="46"/>
    </row>
    <row r="10" spans="1:20" s="43" customFormat="1" x14ac:dyDescent="0.25">
      <c r="A10" s="73">
        <v>6</v>
      </c>
      <c r="B10" s="73" t="s">
        <v>96</v>
      </c>
      <c r="C10" s="76" t="str">
        <f>"Proporción acumulada de los virus de influenza, SARS-CoV-2 y otros virus respiratorios. " &amp; CHAR(10) &amp; T3 &amp; T1</f>
        <v>Proporción acumulada de los virus de influenza, SARS-CoV-2 y otros virus respiratorios. 
Bolivia - Hospital 01, Mes: 2020-05</v>
      </c>
      <c r="D10" s="73"/>
      <c r="E10" s="73"/>
      <c r="F10" s="73"/>
    </row>
    <row r="11" spans="1:20" s="43" customFormat="1" x14ac:dyDescent="0.25">
      <c r="A11" s="110">
        <v>0</v>
      </c>
      <c r="B11" s="110" t="s">
        <v>97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Hospital 01 - Vigilancia centinela de IRAG  
Número de casos IRAG por semana epidemiológica. Año 2020</v>
      </c>
      <c r="D11" s="73"/>
      <c r="E11" s="73"/>
      <c r="F11" s="73"/>
      <c r="P11" s="75"/>
      <c r="Q11" s="75"/>
      <c r="R11" s="109"/>
    </row>
    <row r="12" spans="1:20" s="43" customFormat="1" x14ac:dyDescent="0.25">
      <c r="A12" s="97">
        <v>1</v>
      </c>
      <c r="B12" s="97" t="s">
        <v>97</v>
      </c>
      <c r="C12" s="73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Hospital 01 2020
 (porcentaje de casos IRAG de todos ingresos hospitalarios)</v>
      </c>
      <c r="D12" s="98"/>
      <c r="E12" s="73"/>
      <c r="F12" s="73"/>
    </row>
    <row r="13" spans="1:20" s="43" customFormat="1" x14ac:dyDescent="0.25">
      <c r="A13" s="97">
        <v>2</v>
      </c>
      <c r="B13" s="97" t="s">
        <v>97</v>
      </c>
      <c r="C13" s="73" t="str">
        <f>IF($E$2 &lt;&gt; "",$E$2,IF($D$2 &lt;&gt; "",$D$2,$C$2)) &amp;" - vigilancia centinela de IRAG
 % IRAG con/sin muestra "</f>
        <v xml:space="preserve">Hospital 01 - vigilancia centinela de IRAG
 % IRAG con/sin muestra </v>
      </c>
      <c r="D13" s="73"/>
      <c r="E13" s="73"/>
      <c r="F13" s="73"/>
    </row>
    <row r="14" spans="1:20" s="43" customFormat="1" x14ac:dyDescent="0.25">
      <c r="A14" s="97">
        <v>3</v>
      </c>
      <c r="B14" s="97" t="s">
        <v>97</v>
      </c>
      <c r="C14" s="73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Hospital 01 2020
 (porcentaje de casos positivos a influenza de todos casos de IRAG)</v>
      </c>
      <c r="D14" s="73"/>
      <c r="E14" s="73"/>
      <c r="F14" s="73"/>
    </row>
    <row r="15" spans="1:20" x14ac:dyDescent="0.25">
      <c r="A15" s="81">
        <v>4</v>
      </c>
      <c r="B15" s="81" t="s">
        <v>97</v>
      </c>
      <c r="C15" s="66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Hospital 01 2020</v>
      </c>
      <c r="D15" s="66"/>
      <c r="E15" s="66"/>
      <c r="F15" s="66"/>
    </row>
    <row r="16" spans="1:20" x14ac:dyDescent="0.25">
      <c r="A16" s="81">
        <v>5</v>
      </c>
      <c r="B16" s="81" t="s">
        <v>97</v>
      </c>
      <c r="C16" s="66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Hospital 01 2020
 (porcentaje de casos positivos a VRS de todos casos de IRAG)</v>
      </c>
      <c r="D16" s="66"/>
      <c r="E16" s="66"/>
      <c r="F16" s="66"/>
    </row>
    <row r="17" spans="1:6" x14ac:dyDescent="0.25">
      <c r="A17" s="81">
        <v>6</v>
      </c>
      <c r="B17" s="81" t="s">
        <v>97</v>
      </c>
      <c r="C17" s="66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Hospital 01 2020
 (porcentaje de casos IRAG de todos ingresos a la UCI)</v>
      </c>
      <c r="D17" s="66"/>
      <c r="E17" s="66"/>
      <c r="F17" s="66"/>
    </row>
    <row r="18" spans="1:6" x14ac:dyDescent="0.25">
      <c r="A18" s="81">
        <v>7</v>
      </c>
      <c r="B18" s="81" t="s">
        <v>97</v>
      </c>
      <c r="C18" s="66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Hospital 01 2020</v>
      </c>
      <c r="D18" s="66"/>
      <c r="E18" s="66"/>
      <c r="F18" s="66"/>
    </row>
    <row r="19" spans="1:6" x14ac:dyDescent="0.25">
      <c r="A19" s="81">
        <v>8</v>
      </c>
      <c r="B19" s="81" t="s">
        <v>97</v>
      </c>
      <c r="C19" s="66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Hospital 01 2020</v>
      </c>
      <c r="D19" s="66"/>
      <c r="E19" s="66"/>
      <c r="F19" s="66"/>
    </row>
    <row r="20" spans="1:6" x14ac:dyDescent="0.25">
      <c r="A20" s="81">
        <v>9</v>
      </c>
      <c r="B20" s="81" t="s">
        <v>97</v>
      </c>
      <c r="C20" s="66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Hospital 01 2020</v>
      </c>
      <c r="D20" s="66"/>
      <c r="E20" s="66"/>
      <c r="F20" s="66"/>
    </row>
    <row r="21" spans="1:6" x14ac:dyDescent="0.25">
      <c r="A21" s="81">
        <v>1</v>
      </c>
      <c r="B21" s="81" t="s">
        <v>98</v>
      </c>
      <c r="C21" s="66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Hospital 01 2020</v>
      </c>
      <c r="D21" s="66"/>
      <c r="E21" s="66"/>
      <c r="F21" s="66"/>
    </row>
    <row r="22" spans="1:6" x14ac:dyDescent="0.25">
      <c r="A22" s="81">
        <v>1</v>
      </c>
      <c r="B22" s="81" t="s">
        <v>99</v>
      </c>
      <c r="C22" s="66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Hospital 01 2020</v>
      </c>
      <c r="D22" s="66"/>
      <c r="E22" s="66"/>
      <c r="F22" s="66"/>
    </row>
    <row r="23" spans="1:6" x14ac:dyDescent="0.25">
      <c r="A23" s="81">
        <v>2</v>
      </c>
      <c r="B23" s="81" t="s">
        <v>99</v>
      </c>
      <c r="C23" s="66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Hospital 01 2020</v>
      </c>
      <c r="D23" s="66"/>
      <c r="E23" s="66"/>
      <c r="F23" s="66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5" max="5" width="14.85546875" customWidth="1"/>
    <col min="6" max="6" width="15.28515625" customWidth="1"/>
    <col min="7" max="8" width="11.5703125" customWidth="1"/>
    <col min="9" max="9" width="11.28515625" customWidth="1"/>
    <col min="10" max="10" width="10.28515625" customWidth="1"/>
  </cols>
  <sheetData>
    <row r="1" spans="1:25" s="18" customFormat="1" ht="24.75" customHeight="1" x14ac:dyDescent="0.2">
      <c r="A1" s="168" t="str">
        <f>Leyendas!$T$2</f>
        <v>País: Bolivia - Establecimiento: Hospital 01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s="18" customFormat="1" ht="21.75" customHeight="1" x14ac:dyDescent="0.2">
      <c r="A2" s="165" t="str">
        <f>"Vigilancia de Influenza - "&amp; Leyendas!$G$2 &amp; Leyendas!$T1</f>
        <v>Vigilancia de Influenza - IRAG y ETI, Mes: 2020-05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s="18" customFormat="1" ht="51.75" customHeight="1" thickBot="1" x14ac:dyDescent="0.25">
      <c r="A3" s="162" t="str">
        <f xml:space="preserve"> "Distribución de virus Influenza por " &amp; Leyendas!$F$2 &amp; " de residencia del caso"</f>
        <v>Distribución de virus Influenza por departamento de residencia del caso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s="19" customFormat="1" ht="87" customHeight="1" thickBot="1" x14ac:dyDescent="0.3">
      <c r="A4" s="99" t="str">
        <f>IF(Leyendas!$E$2&lt;&gt;"",Leyendas!$E$1,IF(Leyendas!$D$2&lt;&gt;"",Leyendas!$D$1,Leyendas!$C$1))</f>
        <v>Establecimiento</v>
      </c>
      <c r="B4" s="100" t="s">
        <v>88</v>
      </c>
      <c r="C4" s="100" t="s">
        <v>0</v>
      </c>
      <c r="D4" s="100" t="s">
        <v>104</v>
      </c>
      <c r="E4" s="100" t="s">
        <v>102</v>
      </c>
      <c r="F4" s="100" t="s">
        <v>103</v>
      </c>
      <c r="G4" s="100" t="s">
        <v>105</v>
      </c>
      <c r="H4" s="100" t="s">
        <v>106</v>
      </c>
      <c r="I4" s="100" t="s">
        <v>107</v>
      </c>
      <c r="J4" s="100" t="s">
        <v>108</v>
      </c>
      <c r="K4" s="100" t="s">
        <v>109</v>
      </c>
      <c r="L4" s="107" t="s">
        <v>110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0">
        <v>1</v>
      </c>
      <c r="D5" s="21"/>
      <c r="E5" s="21"/>
      <c r="F5" s="21"/>
      <c r="G5" s="21"/>
      <c r="H5" s="21"/>
      <c r="I5" s="21"/>
      <c r="J5" s="21"/>
      <c r="K5" s="21"/>
      <c r="L5" s="21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2">
        <v>2</v>
      </c>
      <c r="D6" s="23"/>
      <c r="E6" s="23"/>
      <c r="F6" s="23"/>
      <c r="G6" s="23"/>
      <c r="H6" s="23"/>
      <c r="I6" s="23"/>
      <c r="J6" s="23"/>
      <c r="K6" s="23"/>
      <c r="L6" s="23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2">
        <v>3</v>
      </c>
      <c r="D7" s="23"/>
      <c r="E7" s="23"/>
      <c r="F7" s="23"/>
      <c r="G7" s="23"/>
      <c r="H7" s="23"/>
      <c r="I7" s="23"/>
      <c r="J7" s="23"/>
      <c r="K7" s="23"/>
      <c r="L7" s="23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2">
        <v>4</v>
      </c>
      <c r="D8" s="23"/>
      <c r="E8" s="23"/>
      <c r="F8" s="23"/>
      <c r="G8" s="23"/>
      <c r="H8" s="23"/>
      <c r="I8" s="23"/>
      <c r="J8" s="23"/>
      <c r="K8" s="23"/>
      <c r="L8" s="23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2">
        <v>5</v>
      </c>
      <c r="D9" s="23"/>
      <c r="E9" s="23"/>
      <c r="F9" s="23"/>
      <c r="G9" s="23"/>
      <c r="H9" s="23"/>
      <c r="I9" s="23"/>
      <c r="J9" s="23"/>
      <c r="K9" s="23"/>
      <c r="L9" s="23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2">
        <v>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2">
        <v>7</v>
      </c>
      <c r="D11" s="23"/>
      <c r="E11" s="23"/>
      <c r="F11" s="23"/>
      <c r="G11" s="23"/>
      <c r="H11" s="23"/>
      <c r="I11" s="23"/>
      <c r="J11" s="23"/>
      <c r="K11" s="23"/>
      <c r="L11" s="23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2">
        <v>8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2">
        <v>9</v>
      </c>
      <c r="D13" s="23"/>
      <c r="E13" s="23"/>
      <c r="F13" s="23"/>
      <c r="G13" s="23"/>
      <c r="H13" s="23"/>
      <c r="I13" s="23"/>
      <c r="J13" s="23"/>
      <c r="K13" s="23"/>
      <c r="L13" s="23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2">
        <v>10</v>
      </c>
      <c r="D14" s="23"/>
      <c r="E14" s="23"/>
      <c r="F14" s="23"/>
      <c r="G14" s="23"/>
      <c r="H14" s="23"/>
      <c r="I14" s="23"/>
      <c r="J14" s="23"/>
      <c r="K14" s="23"/>
      <c r="L14" s="23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2">
        <v>11</v>
      </c>
      <c r="D15" s="23"/>
      <c r="E15" s="23"/>
      <c r="F15" s="23"/>
      <c r="G15" s="23"/>
      <c r="H15" s="23"/>
      <c r="I15" s="23"/>
      <c r="J15" s="23"/>
      <c r="K15" s="23"/>
      <c r="L15" s="23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2">
        <v>12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2">
        <v>13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2">
        <v>14</v>
      </c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2">
        <v>15</v>
      </c>
      <c r="D19" s="23"/>
      <c r="E19" s="23"/>
      <c r="F19" s="23"/>
      <c r="G19" s="23"/>
      <c r="H19" s="23"/>
      <c r="I19" s="23"/>
      <c r="J19" s="23"/>
      <c r="K19" s="23"/>
      <c r="L19" s="23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2">
        <v>16</v>
      </c>
      <c r="D20" s="23"/>
      <c r="E20" s="23"/>
      <c r="F20" s="23"/>
      <c r="G20" s="23"/>
      <c r="H20" s="23"/>
      <c r="I20" s="23"/>
      <c r="J20" s="23"/>
      <c r="K20" s="23"/>
      <c r="L20" s="23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2">
        <v>17</v>
      </c>
      <c r="D21" s="23"/>
      <c r="E21" s="23"/>
      <c r="F21" s="23"/>
      <c r="G21" s="23"/>
      <c r="H21" s="23"/>
      <c r="I21" s="23"/>
      <c r="J21" s="23"/>
      <c r="K21" s="23"/>
      <c r="L21" s="23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2">
        <v>18</v>
      </c>
      <c r="D22" s="23"/>
      <c r="E22" s="23"/>
      <c r="F22" s="23"/>
      <c r="G22" s="23"/>
      <c r="H22" s="23"/>
      <c r="I22" s="23"/>
      <c r="J22" s="23"/>
      <c r="K22" s="23"/>
      <c r="L22" s="23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2">
        <v>19</v>
      </c>
      <c r="D23" s="23"/>
      <c r="E23" s="23"/>
      <c r="F23" s="23"/>
      <c r="G23" s="23"/>
      <c r="H23" s="23"/>
      <c r="I23" s="23"/>
      <c r="J23" s="23"/>
      <c r="K23" s="23"/>
      <c r="L23" s="23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2">
        <v>20</v>
      </c>
      <c r="D24" s="23"/>
      <c r="E24" s="23"/>
      <c r="F24" s="23"/>
      <c r="G24" s="23"/>
      <c r="H24" s="23"/>
      <c r="I24" s="23"/>
      <c r="J24" s="23"/>
      <c r="K24" s="23"/>
      <c r="L24" s="23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2">
        <v>21</v>
      </c>
      <c r="D25" s="23"/>
      <c r="E25" s="23"/>
      <c r="F25" s="23"/>
      <c r="G25" s="23"/>
      <c r="H25" s="23"/>
      <c r="I25" s="23"/>
      <c r="J25" s="23"/>
      <c r="K25" s="23"/>
      <c r="L25" s="23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2">
        <v>22</v>
      </c>
      <c r="D26" s="23"/>
      <c r="E26" s="23"/>
      <c r="F26" s="23"/>
      <c r="G26" s="23"/>
      <c r="H26" s="23"/>
      <c r="I26" s="23"/>
      <c r="J26" s="23"/>
      <c r="K26" s="23"/>
      <c r="L26" s="23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2">
        <v>23</v>
      </c>
      <c r="D27" s="23"/>
      <c r="E27" s="23"/>
      <c r="F27" s="23"/>
      <c r="G27" s="23"/>
      <c r="H27" s="23"/>
      <c r="I27" s="23"/>
      <c r="J27" s="23"/>
      <c r="K27" s="23"/>
      <c r="L27" s="23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2">
        <v>24</v>
      </c>
      <c r="D28" s="23"/>
      <c r="E28" s="23"/>
      <c r="F28" s="23"/>
      <c r="G28" s="23"/>
      <c r="H28" s="23"/>
      <c r="I28" s="23"/>
      <c r="J28" s="23"/>
      <c r="K28" s="23"/>
      <c r="L28" s="23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2">
        <v>25</v>
      </c>
      <c r="D29" s="23"/>
      <c r="E29" s="23"/>
      <c r="F29" s="23"/>
      <c r="G29" s="23"/>
      <c r="H29" s="23"/>
      <c r="I29" s="23"/>
      <c r="J29" s="23"/>
      <c r="K29" s="23"/>
      <c r="L29" s="23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2">
        <v>26</v>
      </c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2">
        <v>27</v>
      </c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2">
        <v>28</v>
      </c>
      <c r="D32" s="23"/>
      <c r="E32" s="23"/>
      <c r="F32" s="23"/>
      <c r="G32" s="23"/>
      <c r="H32" s="23"/>
      <c r="I32" s="23"/>
      <c r="J32" s="23"/>
      <c r="K32" s="23"/>
      <c r="L32" s="23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2">
        <v>29</v>
      </c>
      <c r="D33" s="23"/>
      <c r="E33" s="23"/>
      <c r="F33" s="23"/>
      <c r="G33" s="23"/>
      <c r="H33" s="23"/>
      <c r="I33" s="23"/>
      <c r="J33" s="23"/>
      <c r="K33" s="23"/>
      <c r="L33" s="23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2">
        <v>30</v>
      </c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2">
        <v>31</v>
      </c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2">
        <v>32</v>
      </c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2">
        <v>33</v>
      </c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2">
        <v>34</v>
      </c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2">
        <v>35</v>
      </c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2">
        <v>36</v>
      </c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2">
        <v>37</v>
      </c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2">
        <v>38</v>
      </c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2">
        <v>39</v>
      </c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2">
        <v>40</v>
      </c>
      <c r="D44" s="23"/>
      <c r="E44" s="23"/>
      <c r="F44" s="23"/>
      <c r="G44" s="23"/>
      <c r="H44" s="23"/>
      <c r="I44" s="23"/>
      <c r="J44" s="23"/>
      <c r="K44" s="23"/>
      <c r="L44" s="23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2">
        <v>41</v>
      </c>
      <c r="D45" s="23"/>
      <c r="E45" s="23"/>
      <c r="F45" s="23"/>
      <c r="G45" s="23"/>
      <c r="H45" s="23"/>
      <c r="I45" s="23"/>
      <c r="J45" s="23"/>
      <c r="K45" s="23"/>
      <c r="L45" s="23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2">
        <v>42</v>
      </c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2">
        <v>43</v>
      </c>
      <c r="D47" s="23"/>
      <c r="E47" s="23"/>
      <c r="F47" s="23"/>
      <c r="G47" s="23"/>
      <c r="H47" s="23"/>
      <c r="I47" s="23"/>
      <c r="J47" s="23"/>
      <c r="K47" s="23"/>
      <c r="L47" s="23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2">
        <v>44</v>
      </c>
      <c r="D48" s="23"/>
      <c r="E48" s="23"/>
      <c r="F48" s="23"/>
      <c r="G48" s="23"/>
      <c r="H48" s="23"/>
      <c r="I48" s="23"/>
      <c r="J48" s="23"/>
      <c r="K48" s="23"/>
      <c r="L48" s="23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2">
        <v>45</v>
      </c>
      <c r="D49" s="23"/>
      <c r="E49" s="23"/>
      <c r="F49" s="23"/>
      <c r="G49" s="23"/>
      <c r="H49" s="23"/>
      <c r="I49" s="23"/>
      <c r="J49" s="23"/>
      <c r="K49" s="23"/>
      <c r="L49" s="23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2">
        <v>46</v>
      </c>
      <c r="D50" s="23"/>
      <c r="E50" s="23"/>
      <c r="F50" s="23"/>
      <c r="G50" s="23"/>
      <c r="H50" s="23"/>
      <c r="I50" s="23"/>
      <c r="J50" s="23"/>
      <c r="K50" s="23"/>
      <c r="L50" s="23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2">
        <v>47</v>
      </c>
      <c r="D51" s="23"/>
      <c r="E51" s="23"/>
      <c r="F51" s="23"/>
      <c r="G51" s="23"/>
      <c r="H51" s="23"/>
      <c r="I51" s="23"/>
      <c r="J51" s="23"/>
      <c r="K51" s="23"/>
      <c r="L51" s="23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2">
        <v>48</v>
      </c>
      <c r="D52" s="23"/>
      <c r="E52" s="23"/>
      <c r="F52" s="23"/>
      <c r="G52" s="23"/>
      <c r="H52" s="23"/>
      <c r="I52" s="23"/>
      <c r="J52" s="23"/>
      <c r="K52" s="23"/>
      <c r="L52" s="23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2">
        <v>49</v>
      </c>
      <c r="D53" s="23"/>
      <c r="E53" s="23"/>
      <c r="F53" s="23"/>
      <c r="G53" s="23"/>
      <c r="H53" s="23"/>
      <c r="I53" s="23"/>
      <c r="J53" s="23"/>
      <c r="K53" s="23"/>
      <c r="L53" s="23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2">
        <v>50</v>
      </c>
      <c r="D54" s="23"/>
      <c r="E54" s="23"/>
      <c r="F54" s="23"/>
      <c r="G54" s="23"/>
      <c r="H54" s="23"/>
      <c r="I54" s="23"/>
      <c r="J54" s="23"/>
      <c r="K54" s="23"/>
      <c r="L54" s="23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2">
        <v>51</v>
      </c>
      <c r="D55" s="23"/>
      <c r="E55" s="23"/>
      <c r="F55" s="23"/>
      <c r="G55" s="23"/>
      <c r="H55" s="23"/>
      <c r="I55" s="23"/>
      <c r="J55" s="23"/>
      <c r="K55" s="23"/>
      <c r="L55" s="23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2">
        <v>52</v>
      </c>
      <c r="D56" s="23"/>
      <c r="E56" s="23"/>
      <c r="F56" s="23"/>
      <c r="G56" s="23"/>
      <c r="H56" s="23"/>
      <c r="I56" s="23"/>
      <c r="J56" s="23"/>
      <c r="K56" s="23"/>
      <c r="L56" s="23"/>
    </row>
    <row r="57" spans="1:12" ht="15.75" thickBot="1" x14ac:dyDescent="0.3">
      <c r="B57" s="43"/>
      <c r="C57" s="34" t="s">
        <v>85</v>
      </c>
      <c r="D57" s="35">
        <f>SUM(D$5:D56)</f>
        <v>0</v>
      </c>
      <c r="E57" s="35">
        <f>SUM(E$5:E56)</f>
        <v>0</v>
      </c>
      <c r="F57" s="35">
        <f>SUM(F$5:F56)</f>
        <v>0</v>
      </c>
      <c r="G57" s="35">
        <f>SUM(G$5:G56)</f>
        <v>0</v>
      </c>
      <c r="H57" s="35">
        <f>SUM(H$5:H56)</f>
        <v>0</v>
      </c>
      <c r="I57" s="35">
        <f>SUM(I$5:I56)</f>
        <v>0</v>
      </c>
      <c r="J57" s="35">
        <f>SUM(J$5:J56)</f>
        <v>0</v>
      </c>
      <c r="K57" s="35">
        <f>SUM(K$5:K56)</f>
        <v>0</v>
      </c>
      <c r="L57" s="35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42578125" customWidth="1"/>
    <col min="2" max="2" width="9.140625" customWidth="1"/>
    <col min="3" max="3" width="9" customWidth="1"/>
    <col min="5" max="5" width="16.28515625" customWidth="1"/>
    <col min="6" max="6" width="15" customWidth="1"/>
    <col min="7" max="7" width="11.5703125" customWidth="1"/>
    <col min="8" max="10" width="11.7109375" customWidth="1"/>
    <col min="11" max="12" width="11.28515625" customWidth="1"/>
  </cols>
  <sheetData>
    <row r="1" spans="1:25" s="18" customFormat="1" ht="24.75" customHeight="1" x14ac:dyDescent="0.2">
      <c r="A1" s="168" t="str">
        <f>Leyendas!$T$2</f>
        <v>País: Bolivia - Establecimiento: Hospital 01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s="18" customFormat="1" ht="21.75" customHeight="1" x14ac:dyDescent="0.2">
      <c r="A2" s="165" t="str">
        <f>"Vigilancia de VSR - " &amp; Leyendas!$G$2 &amp; Leyendas!$T1</f>
        <v>Vigilancia de VSR - IRAG y ETI, Mes: 2020-05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s="18" customFormat="1" ht="51" customHeight="1" thickBot="1" x14ac:dyDescent="0.25">
      <c r="A3" s="162" t="str">
        <f xml:space="preserve"> "Distribución de virus VSR por " &amp; Leyendas!$F$2 &amp; " de residencia del caso"</f>
        <v>Distribución de virus VSR por departamento de residencia del caso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s="19" customFormat="1" ht="87" customHeight="1" thickBot="1" x14ac:dyDescent="0.3">
      <c r="A4" s="101" t="str">
        <f>IF(Leyendas!$E$2&lt;&gt;"",Leyendas!$E$1,IF(Leyendas!$D$2&lt;&gt;"",Leyendas!$D$1,Leyendas!$C$1))</f>
        <v>Establecimiento</v>
      </c>
      <c r="B4" s="102" t="s">
        <v>88</v>
      </c>
      <c r="C4" s="102" t="s">
        <v>0</v>
      </c>
      <c r="D4" s="102" t="s">
        <v>104</v>
      </c>
      <c r="E4" s="102" t="s">
        <v>102</v>
      </c>
      <c r="F4" s="102" t="s">
        <v>103</v>
      </c>
      <c r="G4" s="102" t="s">
        <v>105</v>
      </c>
      <c r="H4" s="102" t="s">
        <v>106</v>
      </c>
      <c r="I4" s="102" t="s">
        <v>107</v>
      </c>
      <c r="J4" s="102" t="s">
        <v>108</v>
      </c>
      <c r="K4" s="102" t="s">
        <v>109</v>
      </c>
      <c r="L4" s="103" t="s">
        <v>110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0">
        <v>1</v>
      </c>
      <c r="D5" s="21"/>
      <c r="E5" s="21"/>
      <c r="F5" s="21"/>
      <c r="G5" s="21"/>
      <c r="H5" s="21"/>
      <c r="I5" s="21"/>
      <c r="J5" s="21"/>
      <c r="K5" s="21"/>
      <c r="L5" s="21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2">
        <v>2</v>
      </c>
      <c r="D6" s="23"/>
      <c r="E6" s="23"/>
      <c r="F6" s="23"/>
      <c r="G6" s="23"/>
      <c r="H6" s="23"/>
      <c r="I6" s="23"/>
      <c r="J6" s="23"/>
      <c r="K6" s="23"/>
      <c r="L6" s="23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2">
        <v>3</v>
      </c>
      <c r="D7" s="23"/>
      <c r="E7" s="23"/>
      <c r="F7" s="23"/>
      <c r="G7" s="23"/>
      <c r="H7" s="23"/>
      <c r="I7" s="23"/>
      <c r="J7" s="23"/>
      <c r="K7" s="23"/>
      <c r="L7" s="23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2">
        <v>4</v>
      </c>
      <c r="D8" s="23"/>
      <c r="E8" s="23"/>
      <c r="F8" s="23"/>
      <c r="G8" s="23"/>
      <c r="H8" s="23"/>
      <c r="I8" s="23"/>
      <c r="J8" s="23"/>
      <c r="K8" s="23"/>
      <c r="L8" s="23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2">
        <v>5</v>
      </c>
      <c r="D9" s="23"/>
      <c r="E9" s="23"/>
      <c r="F9" s="23"/>
      <c r="G9" s="23"/>
      <c r="H9" s="23"/>
      <c r="I9" s="23"/>
      <c r="J9" s="23"/>
      <c r="K9" s="23"/>
      <c r="L9" s="23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2">
        <v>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2">
        <v>7</v>
      </c>
      <c r="D11" s="23"/>
      <c r="E11" s="23"/>
      <c r="F11" s="23"/>
      <c r="G11" s="23"/>
      <c r="H11" s="23"/>
      <c r="I11" s="23"/>
      <c r="J11" s="23"/>
      <c r="K11" s="23"/>
      <c r="L11" s="23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2">
        <v>8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2">
        <v>9</v>
      </c>
      <c r="D13" s="23"/>
      <c r="E13" s="23"/>
      <c r="F13" s="23"/>
      <c r="G13" s="23"/>
      <c r="H13" s="23"/>
      <c r="I13" s="23"/>
      <c r="J13" s="23"/>
      <c r="K13" s="23"/>
      <c r="L13" s="23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2">
        <v>10</v>
      </c>
      <c r="D14" s="23"/>
      <c r="E14" s="23"/>
      <c r="F14" s="23"/>
      <c r="G14" s="23"/>
      <c r="H14" s="23"/>
      <c r="I14" s="23"/>
      <c r="J14" s="23"/>
      <c r="K14" s="23"/>
      <c r="L14" s="23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2">
        <v>11</v>
      </c>
      <c r="D15" s="23"/>
      <c r="E15" s="23"/>
      <c r="F15" s="23"/>
      <c r="G15" s="23"/>
      <c r="H15" s="23"/>
      <c r="I15" s="23"/>
      <c r="J15" s="23"/>
      <c r="K15" s="23"/>
      <c r="L15" s="23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2">
        <v>12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2">
        <v>13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2">
        <v>14</v>
      </c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2">
        <v>15</v>
      </c>
      <c r="D19" s="23"/>
      <c r="E19" s="23"/>
      <c r="F19" s="23"/>
      <c r="G19" s="23"/>
      <c r="H19" s="23"/>
      <c r="I19" s="23"/>
      <c r="J19" s="23"/>
      <c r="K19" s="23"/>
      <c r="L19" s="23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2">
        <v>16</v>
      </c>
      <c r="D20" s="23"/>
      <c r="E20" s="23"/>
      <c r="F20" s="23"/>
      <c r="G20" s="23"/>
      <c r="H20" s="23"/>
      <c r="I20" s="23"/>
      <c r="J20" s="23"/>
      <c r="K20" s="23"/>
      <c r="L20" s="23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2">
        <v>17</v>
      </c>
      <c r="D21" s="23"/>
      <c r="E21" s="23"/>
      <c r="F21" s="23"/>
      <c r="G21" s="23"/>
      <c r="H21" s="23"/>
      <c r="I21" s="23"/>
      <c r="J21" s="23"/>
      <c r="K21" s="23"/>
      <c r="L21" s="23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2">
        <v>18</v>
      </c>
      <c r="D22" s="23"/>
      <c r="E22" s="23"/>
      <c r="F22" s="23"/>
      <c r="G22" s="23"/>
      <c r="H22" s="23"/>
      <c r="I22" s="23"/>
      <c r="J22" s="23"/>
      <c r="K22" s="23"/>
      <c r="L22" s="23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2">
        <v>19</v>
      </c>
      <c r="D23" s="23"/>
      <c r="E23" s="23"/>
      <c r="F23" s="23"/>
      <c r="G23" s="23"/>
      <c r="H23" s="23"/>
      <c r="I23" s="23"/>
      <c r="J23" s="23"/>
      <c r="K23" s="23"/>
      <c r="L23" s="23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2">
        <v>20</v>
      </c>
      <c r="D24" s="23"/>
      <c r="E24" s="23"/>
      <c r="F24" s="23"/>
      <c r="G24" s="23"/>
      <c r="H24" s="23"/>
      <c r="I24" s="23"/>
      <c r="J24" s="23"/>
      <c r="K24" s="23"/>
      <c r="L24" s="23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2">
        <v>21</v>
      </c>
      <c r="D25" s="23"/>
      <c r="E25" s="23"/>
      <c r="F25" s="23"/>
      <c r="G25" s="23"/>
      <c r="H25" s="23"/>
      <c r="I25" s="23"/>
      <c r="J25" s="23"/>
      <c r="K25" s="23"/>
      <c r="L25" s="23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2">
        <v>22</v>
      </c>
      <c r="D26" s="23"/>
      <c r="E26" s="23"/>
      <c r="F26" s="23"/>
      <c r="G26" s="23"/>
      <c r="H26" s="23"/>
      <c r="I26" s="23"/>
      <c r="J26" s="23"/>
      <c r="K26" s="23"/>
      <c r="L26" s="23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2">
        <v>23</v>
      </c>
      <c r="D27" s="23"/>
      <c r="E27" s="23"/>
      <c r="F27" s="23"/>
      <c r="G27" s="23"/>
      <c r="H27" s="23"/>
      <c r="I27" s="23"/>
      <c r="J27" s="23"/>
      <c r="K27" s="23"/>
      <c r="L27" s="23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2">
        <v>24</v>
      </c>
      <c r="D28" s="23"/>
      <c r="E28" s="23"/>
      <c r="F28" s="23"/>
      <c r="G28" s="23"/>
      <c r="H28" s="23"/>
      <c r="I28" s="23"/>
      <c r="J28" s="23"/>
      <c r="K28" s="23"/>
      <c r="L28" s="23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2">
        <v>25</v>
      </c>
      <c r="D29" s="23"/>
      <c r="E29" s="23"/>
      <c r="F29" s="23"/>
      <c r="G29" s="23"/>
      <c r="H29" s="23"/>
      <c r="I29" s="23"/>
      <c r="J29" s="23"/>
      <c r="K29" s="23"/>
      <c r="L29" s="23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2">
        <v>26</v>
      </c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2">
        <v>27</v>
      </c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2">
        <v>28</v>
      </c>
      <c r="D32" s="23"/>
      <c r="E32" s="23"/>
      <c r="F32" s="23"/>
      <c r="G32" s="23"/>
      <c r="H32" s="23"/>
      <c r="I32" s="23"/>
      <c r="J32" s="23"/>
      <c r="K32" s="23"/>
      <c r="L32" s="23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2">
        <v>29</v>
      </c>
      <c r="D33" s="23"/>
      <c r="E33" s="23"/>
      <c r="F33" s="23"/>
      <c r="G33" s="23"/>
      <c r="H33" s="23"/>
      <c r="I33" s="23"/>
      <c r="J33" s="23"/>
      <c r="K33" s="23"/>
      <c r="L33" s="23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2">
        <v>30</v>
      </c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2">
        <v>31</v>
      </c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2">
        <v>32</v>
      </c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2">
        <v>33</v>
      </c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2">
        <v>34</v>
      </c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2">
        <v>35</v>
      </c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2">
        <v>36</v>
      </c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2">
        <v>37</v>
      </c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2">
        <v>38</v>
      </c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2">
        <v>39</v>
      </c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2">
        <v>40</v>
      </c>
      <c r="D44" s="23"/>
      <c r="E44" s="23"/>
      <c r="F44" s="23"/>
      <c r="G44" s="23"/>
      <c r="H44" s="23"/>
      <c r="I44" s="23"/>
      <c r="J44" s="23"/>
      <c r="K44" s="23"/>
      <c r="L44" s="23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2">
        <v>41</v>
      </c>
      <c r="D45" s="23"/>
      <c r="E45" s="23"/>
      <c r="F45" s="23"/>
      <c r="G45" s="23"/>
      <c r="H45" s="23"/>
      <c r="I45" s="23"/>
      <c r="J45" s="23"/>
      <c r="K45" s="23"/>
      <c r="L45" s="23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2">
        <v>42</v>
      </c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2">
        <v>43</v>
      </c>
      <c r="D47" s="23"/>
      <c r="E47" s="23"/>
      <c r="F47" s="23"/>
      <c r="G47" s="23"/>
      <c r="H47" s="23"/>
      <c r="I47" s="23"/>
      <c r="J47" s="23"/>
      <c r="K47" s="23"/>
      <c r="L47" s="23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2">
        <v>44</v>
      </c>
      <c r="D48" s="23"/>
      <c r="E48" s="23"/>
      <c r="F48" s="23"/>
      <c r="G48" s="23"/>
      <c r="H48" s="23"/>
      <c r="I48" s="23"/>
      <c r="J48" s="23"/>
      <c r="K48" s="23"/>
      <c r="L48" s="23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2">
        <v>45</v>
      </c>
      <c r="D49" s="23"/>
      <c r="E49" s="23"/>
      <c r="F49" s="23"/>
      <c r="G49" s="23"/>
      <c r="H49" s="23"/>
      <c r="I49" s="23"/>
      <c r="J49" s="23"/>
      <c r="K49" s="23"/>
      <c r="L49" s="23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2">
        <v>46</v>
      </c>
      <c r="D50" s="23"/>
      <c r="E50" s="23"/>
      <c r="F50" s="23"/>
      <c r="G50" s="23"/>
      <c r="H50" s="23"/>
      <c r="I50" s="23"/>
      <c r="J50" s="23"/>
      <c r="K50" s="23"/>
      <c r="L50" s="23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2">
        <v>47</v>
      </c>
      <c r="D51" s="23"/>
      <c r="E51" s="23"/>
      <c r="F51" s="23"/>
      <c r="G51" s="23"/>
      <c r="H51" s="23"/>
      <c r="I51" s="23"/>
      <c r="J51" s="23"/>
      <c r="K51" s="23"/>
      <c r="L51" s="23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2">
        <v>48</v>
      </c>
      <c r="D52" s="23"/>
      <c r="E52" s="23"/>
      <c r="F52" s="23"/>
      <c r="G52" s="23"/>
      <c r="H52" s="23"/>
      <c r="I52" s="23"/>
      <c r="J52" s="23"/>
      <c r="K52" s="23"/>
      <c r="L52" s="23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2">
        <v>49</v>
      </c>
      <c r="D53" s="23"/>
      <c r="E53" s="23"/>
      <c r="F53" s="23"/>
      <c r="G53" s="23"/>
      <c r="H53" s="23"/>
      <c r="I53" s="23"/>
      <c r="J53" s="23"/>
      <c r="K53" s="23"/>
      <c r="L53" s="23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2">
        <v>50</v>
      </c>
      <c r="D54" s="23"/>
      <c r="E54" s="23"/>
      <c r="F54" s="23"/>
      <c r="G54" s="23"/>
      <c r="H54" s="23"/>
      <c r="I54" s="23"/>
      <c r="J54" s="23"/>
      <c r="K54" s="23"/>
      <c r="L54" s="23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2">
        <v>51</v>
      </c>
      <c r="D55" s="23"/>
      <c r="E55" s="23"/>
      <c r="F55" s="23"/>
      <c r="G55" s="23"/>
      <c r="H55" s="23"/>
      <c r="I55" s="23"/>
      <c r="J55" s="23"/>
      <c r="K55" s="23"/>
      <c r="L55" s="23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2">
        <v>52</v>
      </c>
      <c r="D56" s="23"/>
      <c r="E56" s="23"/>
      <c r="F56" s="23"/>
      <c r="G56" s="23"/>
      <c r="H56" s="23"/>
      <c r="I56" s="23"/>
      <c r="J56" s="23"/>
      <c r="K56" s="23"/>
      <c r="L56" s="23"/>
    </row>
    <row r="57" spans="1:12" ht="15.75" thickBot="1" x14ac:dyDescent="0.3">
      <c r="B57" s="43"/>
      <c r="C57" s="34" t="s">
        <v>85</v>
      </c>
      <c r="D57" s="35">
        <f>SUM(D$5:D56)</f>
        <v>0</v>
      </c>
      <c r="E57" s="35">
        <f>SUM(E$5:E56)</f>
        <v>0</v>
      </c>
      <c r="F57" s="35">
        <f>SUM(F$5:F56)</f>
        <v>0</v>
      </c>
      <c r="G57" s="35">
        <f>SUM(G$5:G56)</f>
        <v>0</v>
      </c>
      <c r="H57" s="35">
        <f>SUM(H$5:H56)</f>
        <v>0</v>
      </c>
      <c r="I57" s="35">
        <f>SUM(I$5:I56)</f>
        <v>0</v>
      </c>
      <c r="J57" s="35">
        <f>SUM(J$5:J56)</f>
        <v>0</v>
      </c>
      <c r="K57" s="35">
        <f>SUM(K$5:K56)</f>
        <v>0</v>
      </c>
      <c r="L57" s="35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7"/>
  <sheetViews>
    <sheetView zoomScale="60" zoomScaleNormal="60" workbookViewId="0">
      <selection sqref="A1:L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5" max="5" width="14.85546875" customWidth="1"/>
    <col min="6" max="6" width="15.28515625" customWidth="1"/>
    <col min="7" max="8" width="11.5703125" customWidth="1"/>
    <col min="9" max="9" width="11.28515625" customWidth="1"/>
    <col min="10" max="10" width="10.28515625" customWidth="1"/>
  </cols>
  <sheetData>
    <row r="1" spans="1:25" s="18" customFormat="1" ht="24.75" customHeight="1" x14ac:dyDescent="0.2">
      <c r="A1" s="168" t="str">
        <f>Leyendas!$T$2</f>
        <v>País: Bolivia - Establecimiento: Hospital 01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s="18" customFormat="1" ht="21.75" customHeight="1" x14ac:dyDescent="0.2">
      <c r="A2" s="165" t="str">
        <f>"Vigilancia de SARS-CoV-2 - " &amp; Leyendas!$G$2 &amp; Leyendas!$T1</f>
        <v>Vigilancia de SARS-CoV-2 - IRAG y ETI, Mes: 2020-05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s="18" customFormat="1" ht="51.75" customHeight="1" thickBot="1" x14ac:dyDescent="0.25">
      <c r="A3" s="171" t="str">
        <f xml:space="preserve"> "Distribución de virus SARS-CoV-2 por " &amp; Leyendas!$F$2 &amp; " de residencia del caso"</f>
        <v>Distribución de virus SARS-CoV-2 por departamento de residencia del caso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3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s="19" customFormat="1" ht="87" customHeight="1" thickBot="1" x14ac:dyDescent="0.3">
      <c r="A4" s="104" t="str">
        <f>IF(Leyendas!$E$2&lt;&gt;"",Leyendas!$E$1,IF(Leyendas!$D$2&lt;&gt;"",Leyendas!$D$1,Leyendas!$C$1))</f>
        <v>Establecimiento</v>
      </c>
      <c r="B4" s="105" t="s">
        <v>88</v>
      </c>
      <c r="C4" s="105" t="s">
        <v>0</v>
      </c>
      <c r="D4" s="105" t="s">
        <v>104</v>
      </c>
      <c r="E4" s="105" t="s">
        <v>102</v>
      </c>
      <c r="F4" s="105" t="s">
        <v>103</v>
      </c>
      <c r="G4" s="105" t="s">
        <v>105</v>
      </c>
      <c r="H4" s="105" t="s">
        <v>106</v>
      </c>
      <c r="I4" s="105" t="s">
        <v>107</v>
      </c>
      <c r="J4" s="105" t="s">
        <v>108</v>
      </c>
      <c r="K4" s="105" t="s">
        <v>109</v>
      </c>
      <c r="L4" s="106" t="s">
        <v>110</v>
      </c>
    </row>
    <row r="5" spans="1:25" ht="15.75" x14ac:dyDescent="0.25">
      <c r="A5" s="1" t="str">
        <f>IF(Leyendas!$E$2&lt;&gt;"",Leyendas!$E$2,IF(Leyendas!$D$2&lt;&gt;"",Leyendas!$D$2,Leyendas!$C$2))</f>
        <v>Hospital 01</v>
      </c>
      <c r="B5" s="1" t="str">
        <f>CONCATENATE(Leyendas!$A$2)</f>
        <v>2020</v>
      </c>
      <c r="C5" s="20">
        <v>1</v>
      </c>
      <c r="D5" s="21"/>
      <c r="E5" s="21"/>
      <c r="F5" s="21"/>
      <c r="G5" s="21"/>
      <c r="H5" s="21"/>
      <c r="I5" s="21"/>
      <c r="J5" s="21"/>
      <c r="K5" s="21"/>
      <c r="L5" s="21"/>
    </row>
    <row r="6" spans="1:25" ht="15.75" x14ac:dyDescent="0.25">
      <c r="A6" s="1" t="str">
        <f>IF(Leyendas!$E$2&lt;&gt;"",Leyendas!$E$2,IF(Leyendas!$D$2&lt;&gt;"",Leyendas!$D$2,Leyendas!$C$2))</f>
        <v>Hospital 01</v>
      </c>
      <c r="B6" s="1" t="str">
        <f>CONCATENATE(Leyendas!$A$2)</f>
        <v>2020</v>
      </c>
      <c r="C6" s="22">
        <v>2</v>
      </c>
      <c r="D6" s="23"/>
      <c r="E6" s="23"/>
      <c r="F6" s="23"/>
      <c r="G6" s="23"/>
      <c r="H6" s="23"/>
      <c r="I6" s="23"/>
      <c r="J6" s="23"/>
      <c r="K6" s="23"/>
      <c r="L6" s="23"/>
    </row>
    <row r="7" spans="1:25" ht="15.75" x14ac:dyDescent="0.25">
      <c r="A7" s="1" t="str">
        <f>IF(Leyendas!$E$2&lt;&gt;"",Leyendas!$E$2,IF(Leyendas!$D$2&lt;&gt;"",Leyendas!$D$2,Leyendas!$C$2))</f>
        <v>Hospital 01</v>
      </c>
      <c r="B7" s="1" t="str">
        <f>CONCATENATE(Leyendas!$A$2)</f>
        <v>2020</v>
      </c>
      <c r="C7" s="22">
        <v>3</v>
      </c>
      <c r="D7" s="23"/>
      <c r="E7" s="23"/>
      <c r="F7" s="23"/>
      <c r="G7" s="23"/>
      <c r="H7" s="23"/>
      <c r="I7" s="23"/>
      <c r="J7" s="23"/>
      <c r="K7" s="23"/>
      <c r="L7" s="23"/>
    </row>
    <row r="8" spans="1:25" ht="15.75" x14ac:dyDescent="0.25">
      <c r="A8" s="1" t="str">
        <f>IF(Leyendas!$E$2&lt;&gt;"",Leyendas!$E$2,IF(Leyendas!$D$2&lt;&gt;"",Leyendas!$D$2,Leyendas!$C$2))</f>
        <v>Hospital 01</v>
      </c>
      <c r="B8" s="1" t="str">
        <f>CONCATENATE(Leyendas!$A$2)</f>
        <v>2020</v>
      </c>
      <c r="C8" s="22">
        <v>4</v>
      </c>
      <c r="D8" s="23"/>
      <c r="E8" s="23"/>
      <c r="F8" s="23"/>
      <c r="G8" s="23"/>
      <c r="H8" s="23"/>
      <c r="I8" s="23"/>
      <c r="J8" s="23"/>
      <c r="K8" s="23"/>
      <c r="L8" s="23"/>
    </row>
    <row r="9" spans="1:25" ht="15.75" x14ac:dyDescent="0.25">
      <c r="A9" s="1" t="str">
        <f>IF(Leyendas!$E$2&lt;&gt;"",Leyendas!$E$2,IF(Leyendas!$D$2&lt;&gt;"",Leyendas!$D$2,Leyendas!$C$2))</f>
        <v>Hospital 01</v>
      </c>
      <c r="B9" s="1" t="str">
        <f>CONCATENATE(Leyendas!$A$2)</f>
        <v>2020</v>
      </c>
      <c r="C9" s="22">
        <v>5</v>
      </c>
      <c r="D9" s="23"/>
      <c r="E9" s="23"/>
      <c r="F9" s="23"/>
      <c r="G9" s="23"/>
      <c r="H9" s="23"/>
      <c r="I9" s="23"/>
      <c r="J9" s="23"/>
      <c r="K9" s="23"/>
      <c r="L9" s="23"/>
    </row>
    <row r="10" spans="1:25" ht="15.75" x14ac:dyDescent="0.25">
      <c r="A10" s="1" t="str">
        <f>IF(Leyendas!$E$2&lt;&gt;"",Leyendas!$E$2,IF(Leyendas!$D$2&lt;&gt;"",Leyendas!$D$2,Leyendas!$C$2))</f>
        <v>Hospital 01</v>
      </c>
      <c r="B10" s="1" t="str">
        <f>CONCATENATE(Leyendas!$A$2)</f>
        <v>2020</v>
      </c>
      <c r="C10" s="22">
        <v>6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25" ht="15.75" x14ac:dyDescent="0.25">
      <c r="A11" s="1" t="str">
        <f>IF(Leyendas!$E$2&lt;&gt;"",Leyendas!$E$2,IF(Leyendas!$D$2&lt;&gt;"",Leyendas!$D$2,Leyendas!$C$2))</f>
        <v>Hospital 01</v>
      </c>
      <c r="B11" s="1" t="str">
        <f>CONCATENATE(Leyendas!$A$2)</f>
        <v>2020</v>
      </c>
      <c r="C11" s="22">
        <v>7</v>
      </c>
      <c r="D11" s="23"/>
      <c r="E11" s="23"/>
      <c r="F11" s="23"/>
      <c r="G11" s="23"/>
      <c r="H11" s="23"/>
      <c r="I11" s="23"/>
      <c r="J11" s="23"/>
      <c r="K11" s="23"/>
      <c r="L11" s="23"/>
    </row>
    <row r="12" spans="1:25" ht="15.75" x14ac:dyDescent="0.25">
      <c r="A12" s="1" t="str">
        <f>IF(Leyendas!$E$2&lt;&gt;"",Leyendas!$E$2,IF(Leyendas!$D$2&lt;&gt;"",Leyendas!$D$2,Leyendas!$C$2))</f>
        <v>Hospital 01</v>
      </c>
      <c r="B12" s="1" t="str">
        <f>CONCATENATE(Leyendas!$A$2)</f>
        <v>2020</v>
      </c>
      <c r="C12" s="22">
        <v>8</v>
      </c>
      <c r="D12" s="23"/>
      <c r="E12" s="23"/>
      <c r="F12" s="23"/>
      <c r="G12" s="23"/>
      <c r="H12" s="23"/>
      <c r="I12" s="23"/>
      <c r="J12" s="23"/>
      <c r="K12" s="23"/>
      <c r="L12" s="23"/>
    </row>
    <row r="13" spans="1:25" ht="15.75" x14ac:dyDescent="0.25">
      <c r="A13" s="1" t="str">
        <f>IF(Leyendas!$E$2&lt;&gt;"",Leyendas!$E$2,IF(Leyendas!$D$2&lt;&gt;"",Leyendas!$D$2,Leyendas!$C$2))</f>
        <v>Hospital 01</v>
      </c>
      <c r="B13" s="1" t="str">
        <f>CONCATENATE(Leyendas!$A$2)</f>
        <v>2020</v>
      </c>
      <c r="C13" s="22">
        <v>9</v>
      </c>
      <c r="D13" s="23"/>
      <c r="E13" s="23"/>
      <c r="F13" s="23"/>
      <c r="G13" s="23"/>
      <c r="H13" s="23"/>
      <c r="I13" s="23"/>
      <c r="J13" s="23"/>
      <c r="K13" s="23"/>
      <c r="L13" s="23"/>
    </row>
    <row r="14" spans="1:25" ht="15.75" x14ac:dyDescent="0.25">
      <c r="A14" s="1" t="str">
        <f>IF(Leyendas!$E$2&lt;&gt;"",Leyendas!$E$2,IF(Leyendas!$D$2&lt;&gt;"",Leyendas!$D$2,Leyendas!$C$2))</f>
        <v>Hospital 01</v>
      </c>
      <c r="B14" s="1" t="str">
        <f>CONCATENATE(Leyendas!$A$2)</f>
        <v>2020</v>
      </c>
      <c r="C14" s="22">
        <v>10</v>
      </c>
      <c r="D14" s="23"/>
      <c r="E14" s="23"/>
      <c r="F14" s="23"/>
      <c r="G14" s="23"/>
      <c r="H14" s="23"/>
      <c r="I14" s="23"/>
      <c r="J14" s="23"/>
      <c r="K14" s="23"/>
      <c r="L14" s="23"/>
    </row>
    <row r="15" spans="1:25" ht="15.75" x14ac:dyDescent="0.25">
      <c r="A15" s="1" t="str">
        <f>IF(Leyendas!$E$2&lt;&gt;"",Leyendas!$E$2,IF(Leyendas!$D$2&lt;&gt;"",Leyendas!$D$2,Leyendas!$C$2))</f>
        <v>Hospital 01</v>
      </c>
      <c r="B15" s="1" t="str">
        <f>CONCATENATE(Leyendas!$A$2)</f>
        <v>2020</v>
      </c>
      <c r="C15" s="22">
        <v>11</v>
      </c>
      <c r="D15" s="23"/>
      <c r="E15" s="23"/>
      <c r="F15" s="23"/>
      <c r="G15" s="23"/>
      <c r="H15" s="23"/>
      <c r="I15" s="23"/>
      <c r="J15" s="23"/>
      <c r="K15" s="23"/>
      <c r="L15" s="23"/>
    </row>
    <row r="16" spans="1:25" ht="15.75" x14ac:dyDescent="0.25">
      <c r="A16" s="1" t="str">
        <f>IF(Leyendas!$E$2&lt;&gt;"",Leyendas!$E$2,IF(Leyendas!$D$2&lt;&gt;"",Leyendas!$D$2,Leyendas!$C$2))</f>
        <v>Hospital 01</v>
      </c>
      <c r="B16" s="1" t="str">
        <f>CONCATENATE(Leyendas!$A$2)</f>
        <v>2020</v>
      </c>
      <c r="C16" s="22">
        <v>12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15.75" x14ac:dyDescent="0.25">
      <c r="A17" s="1" t="str">
        <f>IF(Leyendas!$E$2&lt;&gt;"",Leyendas!$E$2,IF(Leyendas!$D$2&lt;&gt;"",Leyendas!$D$2,Leyendas!$C$2))</f>
        <v>Hospital 01</v>
      </c>
      <c r="B17" s="1" t="str">
        <f>CONCATENATE(Leyendas!$A$2)</f>
        <v>2020</v>
      </c>
      <c r="C17" s="22">
        <v>13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 ht="15.75" x14ac:dyDescent="0.25">
      <c r="A18" s="1" t="str">
        <f>IF(Leyendas!$E$2&lt;&gt;"",Leyendas!$E$2,IF(Leyendas!$D$2&lt;&gt;"",Leyendas!$D$2,Leyendas!$C$2))</f>
        <v>Hospital 01</v>
      </c>
      <c r="B18" s="1" t="str">
        <f>CONCATENATE(Leyendas!$A$2)</f>
        <v>2020</v>
      </c>
      <c r="C18" s="22">
        <v>14</v>
      </c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15.75" x14ac:dyDescent="0.25">
      <c r="A19" s="1" t="str">
        <f>IF(Leyendas!$E$2&lt;&gt;"",Leyendas!$E$2,IF(Leyendas!$D$2&lt;&gt;"",Leyendas!$D$2,Leyendas!$C$2))</f>
        <v>Hospital 01</v>
      </c>
      <c r="B19" s="1" t="str">
        <f>CONCATENATE(Leyendas!$A$2)</f>
        <v>2020</v>
      </c>
      <c r="C19" s="22">
        <v>15</v>
      </c>
      <c r="D19" s="23"/>
      <c r="E19" s="23"/>
      <c r="F19" s="23"/>
      <c r="G19" s="23"/>
      <c r="H19" s="23"/>
      <c r="I19" s="23"/>
      <c r="J19" s="23"/>
      <c r="K19" s="23"/>
      <c r="L19" s="23"/>
    </row>
    <row r="20" spans="1:12" ht="15.75" x14ac:dyDescent="0.25">
      <c r="A20" s="1" t="str">
        <f>IF(Leyendas!$E$2&lt;&gt;"",Leyendas!$E$2,IF(Leyendas!$D$2&lt;&gt;"",Leyendas!$D$2,Leyendas!$C$2))</f>
        <v>Hospital 01</v>
      </c>
      <c r="B20" s="1" t="str">
        <f>CONCATENATE(Leyendas!$A$2)</f>
        <v>2020</v>
      </c>
      <c r="C20" s="22">
        <v>16</v>
      </c>
      <c r="D20" s="23"/>
      <c r="E20" s="23"/>
      <c r="F20" s="23"/>
      <c r="G20" s="23"/>
      <c r="H20" s="23"/>
      <c r="I20" s="23"/>
      <c r="J20" s="23"/>
      <c r="K20" s="23"/>
      <c r="L20" s="23"/>
    </row>
    <row r="21" spans="1:12" ht="15.75" x14ac:dyDescent="0.25">
      <c r="A21" s="1" t="str">
        <f>IF(Leyendas!$E$2&lt;&gt;"",Leyendas!$E$2,IF(Leyendas!$D$2&lt;&gt;"",Leyendas!$D$2,Leyendas!$C$2))</f>
        <v>Hospital 01</v>
      </c>
      <c r="B21" s="1" t="str">
        <f>CONCATENATE(Leyendas!$A$2)</f>
        <v>2020</v>
      </c>
      <c r="C21" s="22">
        <v>17</v>
      </c>
      <c r="D21" s="23"/>
      <c r="E21" s="23"/>
      <c r="F21" s="23"/>
      <c r="G21" s="23"/>
      <c r="H21" s="23"/>
      <c r="I21" s="23"/>
      <c r="J21" s="23"/>
      <c r="K21" s="23"/>
      <c r="L21" s="23"/>
    </row>
    <row r="22" spans="1:12" ht="15.75" x14ac:dyDescent="0.25">
      <c r="A22" s="1" t="str">
        <f>IF(Leyendas!$E$2&lt;&gt;"",Leyendas!$E$2,IF(Leyendas!$D$2&lt;&gt;"",Leyendas!$D$2,Leyendas!$C$2))</f>
        <v>Hospital 01</v>
      </c>
      <c r="B22" s="1" t="str">
        <f>CONCATENATE(Leyendas!$A$2)</f>
        <v>2020</v>
      </c>
      <c r="C22" s="22">
        <v>18</v>
      </c>
      <c r="D22" s="23"/>
      <c r="E22" s="23"/>
      <c r="F22" s="23"/>
      <c r="G22" s="23"/>
      <c r="H22" s="23"/>
      <c r="I22" s="23"/>
      <c r="J22" s="23"/>
      <c r="K22" s="23"/>
      <c r="L22" s="23"/>
    </row>
    <row r="23" spans="1:12" ht="15.75" x14ac:dyDescent="0.25">
      <c r="A23" s="1" t="str">
        <f>IF(Leyendas!$E$2&lt;&gt;"",Leyendas!$E$2,IF(Leyendas!$D$2&lt;&gt;"",Leyendas!$D$2,Leyendas!$C$2))</f>
        <v>Hospital 01</v>
      </c>
      <c r="B23" s="1" t="str">
        <f>CONCATENATE(Leyendas!$A$2)</f>
        <v>2020</v>
      </c>
      <c r="C23" s="22">
        <v>19</v>
      </c>
      <c r="D23" s="23"/>
      <c r="E23" s="23"/>
      <c r="F23" s="23"/>
      <c r="G23" s="23"/>
      <c r="H23" s="23"/>
      <c r="I23" s="23"/>
      <c r="J23" s="23"/>
      <c r="K23" s="23"/>
      <c r="L23" s="23"/>
    </row>
    <row r="24" spans="1:12" ht="15.75" x14ac:dyDescent="0.25">
      <c r="A24" s="1" t="str">
        <f>IF(Leyendas!$E$2&lt;&gt;"",Leyendas!$E$2,IF(Leyendas!$D$2&lt;&gt;"",Leyendas!$D$2,Leyendas!$C$2))</f>
        <v>Hospital 01</v>
      </c>
      <c r="B24" s="1" t="str">
        <f>CONCATENATE(Leyendas!$A$2)</f>
        <v>2020</v>
      </c>
      <c r="C24" s="22">
        <v>20</v>
      </c>
      <c r="D24" s="23"/>
      <c r="E24" s="23"/>
      <c r="F24" s="23"/>
      <c r="G24" s="23"/>
      <c r="H24" s="23"/>
      <c r="I24" s="23"/>
      <c r="J24" s="23"/>
      <c r="K24" s="23"/>
      <c r="L24" s="23"/>
    </row>
    <row r="25" spans="1:12" ht="15.75" x14ac:dyDescent="0.25">
      <c r="A25" s="1" t="str">
        <f>IF(Leyendas!$E$2&lt;&gt;"",Leyendas!$E$2,IF(Leyendas!$D$2&lt;&gt;"",Leyendas!$D$2,Leyendas!$C$2))</f>
        <v>Hospital 01</v>
      </c>
      <c r="B25" s="1" t="str">
        <f>CONCATENATE(Leyendas!$A$2)</f>
        <v>2020</v>
      </c>
      <c r="C25" s="22">
        <v>21</v>
      </c>
      <c r="D25" s="23"/>
      <c r="E25" s="23"/>
      <c r="F25" s="23"/>
      <c r="G25" s="23"/>
      <c r="H25" s="23"/>
      <c r="I25" s="23"/>
      <c r="J25" s="23"/>
      <c r="K25" s="23"/>
      <c r="L25" s="23"/>
    </row>
    <row r="26" spans="1:12" ht="15.75" x14ac:dyDescent="0.25">
      <c r="A26" s="1" t="str">
        <f>IF(Leyendas!$E$2&lt;&gt;"",Leyendas!$E$2,IF(Leyendas!$D$2&lt;&gt;"",Leyendas!$D$2,Leyendas!$C$2))</f>
        <v>Hospital 01</v>
      </c>
      <c r="B26" s="1" t="str">
        <f>CONCATENATE(Leyendas!$A$2)</f>
        <v>2020</v>
      </c>
      <c r="C26" s="22">
        <v>22</v>
      </c>
      <c r="D26" s="23"/>
      <c r="E26" s="23"/>
      <c r="F26" s="23"/>
      <c r="G26" s="23"/>
      <c r="H26" s="23"/>
      <c r="I26" s="23"/>
      <c r="J26" s="23"/>
      <c r="K26" s="23"/>
      <c r="L26" s="23"/>
    </row>
    <row r="27" spans="1:12" ht="15.75" x14ac:dyDescent="0.25">
      <c r="A27" s="1" t="str">
        <f>IF(Leyendas!$E$2&lt;&gt;"",Leyendas!$E$2,IF(Leyendas!$D$2&lt;&gt;"",Leyendas!$D$2,Leyendas!$C$2))</f>
        <v>Hospital 01</v>
      </c>
      <c r="B27" s="1" t="str">
        <f>CONCATENATE(Leyendas!$A$2)</f>
        <v>2020</v>
      </c>
      <c r="C27" s="22">
        <v>23</v>
      </c>
      <c r="D27" s="23"/>
      <c r="E27" s="23"/>
      <c r="F27" s="23"/>
      <c r="G27" s="23"/>
      <c r="H27" s="23"/>
      <c r="I27" s="23"/>
      <c r="J27" s="23"/>
      <c r="K27" s="23"/>
      <c r="L27" s="23"/>
    </row>
    <row r="28" spans="1:12" ht="15.75" x14ac:dyDescent="0.25">
      <c r="A28" s="1" t="str">
        <f>IF(Leyendas!$E$2&lt;&gt;"",Leyendas!$E$2,IF(Leyendas!$D$2&lt;&gt;"",Leyendas!$D$2,Leyendas!$C$2))</f>
        <v>Hospital 01</v>
      </c>
      <c r="B28" s="1" t="str">
        <f>CONCATENATE(Leyendas!$A$2)</f>
        <v>2020</v>
      </c>
      <c r="C28" s="22">
        <v>24</v>
      </c>
      <c r="D28" s="23"/>
      <c r="E28" s="23"/>
      <c r="F28" s="23"/>
      <c r="G28" s="23"/>
      <c r="H28" s="23"/>
      <c r="I28" s="23"/>
      <c r="J28" s="23"/>
      <c r="K28" s="23"/>
      <c r="L28" s="23"/>
    </row>
    <row r="29" spans="1:12" ht="15.75" x14ac:dyDescent="0.25">
      <c r="A29" s="1" t="str">
        <f>IF(Leyendas!$E$2&lt;&gt;"",Leyendas!$E$2,IF(Leyendas!$D$2&lt;&gt;"",Leyendas!$D$2,Leyendas!$C$2))</f>
        <v>Hospital 01</v>
      </c>
      <c r="B29" s="1" t="str">
        <f>CONCATENATE(Leyendas!$A$2)</f>
        <v>2020</v>
      </c>
      <c r="C29" s="22">
        <v>25</v>
      </c>
      <c r="D29" s="23"/>
      <c r="E29" s="23"/>
      <c r="F29" s="23"/>
      <c r="G29" s="23"/>
      <c r="H29" s="23"/>
      <c r="I29" s="23"/>
      <c r="J29" s="23"/>
      <c r="K29" s="23"/>
      <c r="L29" s="23"/>
    </row>
    <row r="30" spans="1:12" ht="15.75" x14ac:dyDescent="0.25">
      <c r="A30" s="1" t="str">
        <f>IF(Leyendas!$E$2&lt;&gt;"",Leyendas!$E$2,IF(Leyendas!$D$2&lt;&gt;"",Leyendas!$D$2,Leyendas!$C$2))</f>
        <v>Hospital 01</v>
      </c>
      <c r="B30" s="1" t="str">
        <f>CONCATENATE(Leyendas!$A$2)</f>
        <v>2020</v>
      </c>
      <c r="C30" s="22">
        <v>26</v>
      </c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.75" x14ac:dyDescent="0.25">
      <c r="A31" s="1" t="str">
        <f>IF(Leyendas!$E$2&lt;&gt;"",Leyendas!$E$2,IF(Leyendas!$D$2&lt;&gt;"",Leyendas!$D$2,Leyendas!$C$2))</f>
        <v>Hospital 01</v>
      </c>
      <c r="B31" s="1" t="str">
        <f>CONCATENATE(Leyendas!$A$2)</f>
        <v>2020</v>
      </c>
      <c r="C31" s="22">
        <v>27</v>
      </c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15.75" x14ac:dyDescent="0.25">
      <c r="A32" s="1" t="str">
        <f>IF(Leyendas!$E$2&lt;&gt;"",Leyendas!$E$2,IF(Leyendas!$D$2&lt;&gt;"",Leyendas!$D$2,Leyendas!$C$2))</f>
        <v>Hospital 01</v>
      </c>
      <c r="B32" s="1" t="str">
        <f>CONCATENATE(Leyendas!$A$2)</f>
        <v>2020</v>
      </c>
      <c r="C32" s="22">
        <v>28</v>
      </c>
      <c r="D32" s="23"/>
      <c r="E32" s="23"/>
      <c r="F32" s="23"/>
      <c r="G32" s="23"/>
      <c r="H32" s="23"/>
      <c r="I32" s="23"/>
      <c r="J32" s="23"/>
      <c r="K32" s="23"/>
      <c r="L32" s="23"/>
    </row>
    <row r="33" spans="1:12" ht="15.75" x14ac:dyDescent="0.25">
      <c r="A33" s="1" t="str">
        <f>IF(Leyendas!$E$2&lt;&gt;"",Leyendas!$E$2,IF(Leyendas!$D$2&lt;&gt;"",Leyendas!$D$2,Leyendas!$C$2))</f>
        <v>Hospital 01</v>
      </c>
      <c r="B33" s="1" t="str">
        <f>CONCATENATE(Leyendas!$A$2)</f>
        <v>2020</v>
      </c>
      <c r="C33" s="22">
        <v>29</v>
      </c>
      <c r="D33" s="23"/>
      <c r="E33" s="23"/>
      <c r="F33" s="23"/>
      <c r="G33" s="23"/>
      <c r="H33" s="23"/>
      <c r="I33" s="23"/>
      <c r="J33" s="23"/>
      <c r="K33" s="23"/>
      <c r="L33" s="23"/>
    </row>
    <row r="34" spans="1:12" ht="15.75" x14ac:dyDescent="0.25">
      <c r="A34" s="1" t="str">
        <f>IF(Leyendas!$E$2&lt;&gt;"",Leyendas!$E$2,IF(Leyendas!$D$2&lt;&gt;"",Leyendas!$D$2,Leyendas!$C$2))</f>
        <v>Hospital 01</v>
      </c>
      <c r="B34" s="1" t="str">
        <f>CONCATENATE(Leyendas!$A$2)</f>
        <v>2020</v>
      </c>
      <c r="C34" s="22">
        <v>30</v>
      </c>
      <c r="D34" s="23"/>
      <c r="E34" s="23"/>
      <c r="F34" s="23"/>
      <c r="G34" s="23"/>
      <c r="H34" s="23"/>
      <c r="I34" s="23"/>
      <c r="J34" s="23"/>
      <c r="K34" s="23"/>
      <c r="L34" s="23"/>
    </row>
    <row r="35" spans="1:12" ht="15.75" x14ac:dyDescent="0.25">
      <c r="A35" s="1" t="str">
        <f>IF(Leyendas!$E$2&lt;&gt;"",Leyendas!$E$2,IF(Leyendas!$D$2&lt;&gt;"",Leyendas!$D$2,Leyendas!$C$2))</f>
        <v>Hospital 01</v>
      </c>
      <c r="B35" s="1" t="str">
        <f>CONCATENATE(Leyendas!$A$2)</f>
        <v>2020</v>
      </c>
      <c r="C35" s="22">
        <v>31</v>
      </c>
      <c r="D35" s="23"/>
      <c r="E35" s="23"/>
      <c r="F35" s="23"/>
      <c r="G35" s="23"/>
      <c r="H35" s="23"/>
      <c r="I35" s="23"/>
      <c r="J35" s="23"/>
      <c r="K35" s="23"/>
      <c r="L35" s="23"/>
    </row>
    <row r="36" spans="1:12" ht="15.75" x14ac:dyDescent="0.25">
      <c r="A36" s="1" t="str">
        <f>IF(Leyendas!$E$2&lt;&gt;"",Leyendas!$E$2,IF(Leyendas!$D$2&lt;&gt;"",Leyendas!$D$2,Leyendas!$C$2))</f>
        <v>Hospital 01</v>
      </c>
      <c r="B36" s="1" t="str">
        <f>CONCATENATE(Leyendas!$A$2)</f>
        <v>2020</v>
      </c>
      <c r="C36" s="22">
        <v>32</v>
      </c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5.75" x14ac:dyDescent="0.25">
      <c r="A37" s="1" t="str">
        <f>IF(Leyendas!$E$2&lt;&gt;"",Leyendas!$E$2,IF(Leyendas!$D$2&lt;&gt;"",Leyendas!$D$2,Leyendas!$C$2))</f>
        <v>Hospital 01</v>
      </c>
      <c r="B37" s="1" t="str">
        <f>CONCATENATE(Leyendas!$A$2)</f>
        <v>2020</v>
      </c>
      <c r="C37" s="22">
        <v>33</v>
      </c>
      <c r="D37" s="23"/>
      <c r="E37" s="23"/>
      <c r="F37" s="23"/>
      <c r="G37" s="23"/>
      <c r="H37" s="23"/>
      <c r="I37" s="23"/>
      <c r="J37" s="23"/>
      <c r="K37" s="23"/>
      <c r="L37" s="23"/>
    </row>
    <row r="38" spans="1:12" ht="15.75" x14ac:dyDescent="0.25">
      <c r="A38" s="1" t="str">
        <f>IF(Leyendas!$E$2&lt;&gt;"",Leyendas!$E$2,IF(Leyendas!$D$2&lt;&gt;"",Leyendas!$D$2,Leyendas!$C$2))</f>
        <v>Hospital 01</v>
      </c>
      <c r="B38" s="1" t="str">
        <f>CONCATENATE(Leyendas!$A$2)</f>
        <v>2020</v>
      </c>
      <c r="C38" s="22">
        <v>34</v>
      </c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5.75" x14ac:dyDescent="0.25">
      <c r="A39" s="1" t="str">
        <f>IF(Leyendas!$E$2&lt;&gt;"",Leyendas!$E$2,IF(Leyendas!$D$2&lt;&gt;"",Leyendas!$D$2,Leyendas!$C$2))</f>
        <v>Hospital 01</v>
      </c>
      <c r="B39" s="1" t="str">
        <f>CONCATENATE(Leyendas!$A$2)</f>
        <v>2020</v>
      </c>
      <c r="C39" s="22">
        <v>35</v>
      </c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5.75" x14ac:dyDescent="0.25">
      <c r="A40" s="1" t="str">
        <f>IF(Leyendas!$E$2&lt;&gt;"",Leyendas!$E$2,IF(Leyendas!$D$2&lt;&gt;"",Leyendas!$D$2,Leyendas!$C$2))</f>
        <v>Hospital 01</v>
      </c>
      <c r="B40" s="1" t="str">
        <f>CONCATENATE(Leyendas!$A$2)</f>
        <v>2020</v>
      </c>
      <c r="C40" s="22">
        <v>36</v>
      </c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.75" x14ac:dyDescent="0.25">
      <c r="A41" s="1" t="str">
        <f>IF(Leyendas!$E$2&lt;&gt;"",Leyendas!$E$2,IF(Leyendas!$D$2&lt;&gt;"",Leyendas!$D$2,Leyendas!$C$2))</f>
        <v>Hospital 01</v>
      </c>
      <c r="B41" s="1" t="str">
        <f>CONCATENATE(Leyendas!$A$2)</f>
        <v>2020</v>
      </c>
      <c r="C41" s="22">
        <v>37</v>
      </c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.75" x14ac:dyDescent="0.25">
      <c r="A42" s="1" t="str">
        <f>IF(Leyendas!$E$2&lt;&gt;"",Leyendas!$E$2,IF(Leyendas!$D$2&lt;&gt;"",Leyendas!$D$2,Leyendas!$C$2))</f>
        <v>Hospital 01</v>
      </c>
      <c r="B42" s="1" t="str">
        <f>CONCATENATE(Leyendas!$A$2)</f>
        <v>2020</v>
      </c>
      <c r="C42" s="22">
        <v>38</v>
      </c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5.75" x14ac:dyDescent="0.25">
      <c r="A43" s="1" t="str">
        <f>IF(Leyendas!$E$2&lt;&gt;"",Leyendas!$E$2,IF(Leyendas!$D$2&lt;&gt;"",Leyendas!$D$2,Leyendas!$C$2))</f>
        <v>Hospital 01</v>
      </c>
      <c r="B43" s="1" t="str">
        <f>CONCATENATE(Leyendas!$A$2)</f>
        <v>2020</v>
      </c>
      <c r="C43" s="22">
        <v>39</v>
      </c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.75" x14ac:dyDescent="0.25">
      <c r="A44" s="1" t="str">
        <f>IF(Leyendas!$E$2&lt;&gt;"",Leyendas!$E$2,IF(Leyendas!$D$2&lt;&gt;"",Leyendas!$D$2,Leyendas!$C$2))</f>
        <v>Hospital 01</v>
      </c>
      <c r="B44" s="1" t="str">
        <f>CONCATENATE(Leyendas!$A$2)</f>
        <v>2020</v>
      </c>
      <c r="C44" s="22">
        <v>40</v>
      </c>
      <c r="D44" s="23"/>
      <c r="E44" s="23"/>
      <c r="F44" s="23"/>
      <c r="G44" s="23"/>
      <c r="H44" s="23"/>
      <c r="I44" s="23"/>
      <c r="J44" s="23"/>
      <c r="K44" s="23"/>
      <c r="L44" s="23"/>
    </row>
    <row r="45" spans="1:12" ht="15.75" x14ac:dyDescent="0.25">
      <c r="A45" s="1" t="str">
        <f>IF(Leyendas!$E$2&lt;&gt;"",Leyendas!$E$2,IF(Leyendas!$D$2&lt;&gt;"",Leyendas!$D$2,Leyendas!$C$2))</f>
        <v>Hospital 01</v>
      </c>
      <c r="B45" s="1" t="str">
        <f>CONCATENATE(Leyendas!$A$2)</f>
        <v>2020</v>
      </c>
      <c r="C45" s="22">
        <v>41</v>
      </c>
      <c r="D45" s="23"/>
      <c r="E45" s="23"/>
      <c r="F45" s="23"/>
      <c r="G45" s="23"/>
      <c r="H45" s="23"/>
      <c r="I45" s="23"/>
      <c r="J45" s="23"/>
      <c r="K45" s="23"/>
      <c r="L45" s="23"/>
    </row>
    <row r="46" spans="1:12" ht="15.75" x14ac:dyDescent="0.25">
      <c r="A46" s="1" t="str">
        <f>IF(Leyendas!$E$2&lt;&gt;"",Leyendas!$E$2,IF(Leyendas!$D$2&lt;&gt;"",Leyendas!$D$2,Leyendas!$C$2))</f>
        <v>Hospital 01</v>
      </c>
      <c r="B46" s="1" t="str">
        <f>CONCATENATE(Leyendas!$A$2)</f>
        <v>2020</v>
      </c>
      <c r="C46" s="22">
        <v>42</v>
      </c>
      <c r="D46" s="23"/>
      <c r="E46" s="23"/>
      <c r="F46" s="23"/>
      <c r="G46" s="23"/>
      <c r="H46" s="23"/>
      <c r="I46" s="23"/>
      <c r="J46" s="23"/>
      <c r="K46" s="23"/>
      <c r="L46" s="23"/>
    </row>
    <row r="47" spans="1:12" ht="15.75" x14ac:dyDescent="0.25">
      <c r="A47" s="1" t="str">
        <f>IF(Leyendas!$E$2&lt;&gt;"",Leyendas!$E$2,IF(Leyendas!$D$2&lt;&gt;"",Leyendas!$D$2,Leyendas!$C$2))</f>
        <v>Hospital 01</v>
      </c>
      <c r="B47" s="1" t="str">
        <f>CONCATENATE(Leyendas!$A$2)</f>
        <v>2020</v>
      </c>
      <c r="C47" s="22">
        <v>43</v>
      </c>
      <c r="D47" s="23"/>
      <c r="E47" s="23"/>
      <c r="F47" s="23"/>
      <c r="G47" s="23"/>
      <c r="H47" s="23"/>
      <c r="I47" s="23"/>
      <c r="J47" s="23"/>
      <c r="K47" s="23"/>
      <c r="L47" s="23"/>
    </row>
    <row r="48" spans="1:12" ht="15.75" x14ac:dyDescent="0.25">
      <c r="A48" s="1" t="str">
        <f>IF(Leyendas!$E$2&lt;&gt;"",Leyendas!$E$2,IF(Leyendas!$D$2&lt;&gt;"",Leyendas!$D$2,Leyendas!$C$2))</f>
        <v>Hospital 01</v>
      </c>
      <c r="B48" s="1" t="str">
        <f>CONCATENATE(Leyendas!$A$2)</f>
        <v>2020</v>
      </c>
      <c r="C48" s="22">
        <v>44</v>
      </c>
      <c r="D48" s="23"/>
      <c r="E48" s="23"/>
      <c r="F48" s="23"/>
      <c r="G48" s="23"/>
      <c r="H48" s="23"/>
      <c r="I48" s="23"/>
      <c r="J48" s="23"/>
      <c r="K48" s="23"/>
      <c r="L48" s="23"/>
    </row>
    <row r="49" spans="1:12" ht="15.75" x14ac:dyDescent="0.25">
      <c r="A49" s="1" t="str">
        <f>IF(Leyendas!$E$2&lt;&gt;"",Leyendas!$E$2,IF(Leyendas!$D$2&lt;&gt;"",Leyendas!$D$2,Leyendas!$C$2))</f>
        <v>Hospital 01</v>
      </c>
      <c r="B49" s="1" t="str">
        <f>CONCATENATE(Leyendas!$A$2)</f>
        <v>2020</v>
      </c>
      <c r="C49" s="22">
        <v>45</v>
      </c>
      <c r="D49" s="23"/>
      <c r="E49" s="23"/>
      <c r="F49" s="23"/>
      <c r="G49" s="23"/>
      <c r="H49" s="23"/>
      <c r="I49" s="23"/>
      <c r="J49" s="23"/>
      <c r="K49" s="23"/>
      <c r="L49" s="23"/>
    </row>
    <row r="50" spans="1:12" ht="15.75" x14ac:dyDescent="0.25">
      <c r="A50" s="1" t="str">
        <f>IF(Leyendas!$E$2&lt;&gt;"",Leyendas!$E$2,IF(Leyendas!$D$2&lt;&gt;"",Leyendas!$D$2,Leyendas!$C$2))</f>
        <v>Hospital 01</v>
      </c>
      <c r="B50" s="1" t="str">
        <f>CONCATENATE(Leyendas!$A$2)</f>
        <v>2020</v>
      </c>
      <c r="C50" s="22">
        <v>46</v>
      </c>
      <c r="D50" s="23"/>
      <c r="E50" s="23"/>
      <c r="F50" s="23"/>
      <c r="G50" s="23"/>
      <c r="H50" s="23"/>
      <c r="I50" s="23"/>
      <c r="J50" s="23"/>
      <c r="K50" s="23"/>
      <c r="L50" s="23"/>
    </row>
    <row r="51" spans="1:12" ht="15.75" x14ac:dyDescent="0.25">
      <c r="A51" s="1" t="str">
        <f>IF(Leyendas!$E$2&lt;&gt;"",Leyendas!$E$2,IF(Leyendas!$D$2&lt;&gt;"",Leyendas!$D$2,Leyendas!$C$2))</f>
        <v>Hospital 01</v>
      </c>
      <c r="B51" s="1" t="str">
        <f>CONCATENATE(Leyendas!$A$2)</f>
        <v>2020</v>
      </c>
      <c r="C51" s="22">
        <v>47</v>
      </c>
      <c r="D51" s="23"/>
      <c r="E51" s="23"/>
      <c r="F51" s="23"/>
      <c r="G51" s="23"/>
      <c r="H51" s="23"/>
      <c r="I51" s="23"/>
      <c r="J51" s="23"/>
      <c r="K51" s="23"/>
      <c r="L51" s="23"/>
    </row>
    <row r="52" spans="1:12" ht="15.75" x14ac:dyDescent="0.25">
      <c r="A52" s="1" t="str">
        <f>IF(Leyendas!$E$2&lt;&gt;"",Leyendas!$E$2,IF(Leyendas!$D$2&lt;&gt;"",Leyendas!$D$2,Leyendas!$C$2))</f>
        <v>Hospital 01</v>
      </c>
      <c r="B52" s="1" t="str">
        <f>CONCATENATE(Leyendas!$A$2)</f>
        <v>2020</v>
      </c>
      <c r="C52" s="22">
        <v>48</v>
      </c>
      <c r="D52" s="23"/>
      <c r="E52" s="23"/>
      <c r="F52" s="23"/>
      <c r="G52" s="23"/>
      <c r="H52" s="23"/>
      <c r="I52" s="23"/>
      <c r="J52" s="23"/>
      <c r="K52" s="23"/>
      <c r="L52" s="23"/>
    </row>
    <row r="53" spans="1:12" ht="15.75" x14ac:dyDescent="0.25">
      <c r="A53" s="1" t="str">
        <f>IF(Leyendas!$E$2&lt;&gt;"",Leyendas!$E$2,IF(Leyendas!$D$2&lt;&gt;"",Leyendas!$D$2,Leyendas!$C$2))</f>
        <v>Hospital 01</v>
      </c>
      <c r="B53" s="1" t="str">
        <f>CONCATENATE(Leyendas!$A$2)</f>
        <v>2020</v>
      </c>
      <c r="C53" s="22">
        <v>49</v>
      </c>
      <c r="D53" s="23"/>
      <c r="E53" s="23"/>
      <c r="F53" s="23"/>
      <c r="G53" s="23"/>
      <c r="H53" s="23"/>
      <c r="I53" s="23"/>
      <c r="J53" s="23"/>
      <c r="K53" s="23"/>
      <c r="L53" s="23"/>
    </row>
    <row r="54" spans="1:12" ht="15.75" x14ac:dyDescent="0.25">
      <c r="A54" s="1" t="str">
        <f>IF(Leyendas!$E$2&lt;&gt;"",Leyendas!$E$2,IF(Leyendas!$D$2&lt;&gt;"",Leyendas!$D$2,Leyendas!$C$2))</f>
        <v>Hospital 01</v>
      </c>
      <c r="B54" s="1" t="str">
        <f>CONCATENATE(Leyendas!$A$2)</f>
        <v>2020</v>
      </c>
      <c r="C54" s="22">
        <v>50</v>
      </c>
      <c r="D54" s="23"/>
      <c r="E54" s="23"/>
      <c r="F54" s="23"/>
      <c r="G54" s="23"/>
      <c r="H54" s="23"/>
      <c r="I54" s="23"/>
      <c r="J54" s="23"/>
      <c r="K54" s="23"/>
      <c r="L54" s="23"/>
    </row>
    <row r="55" spans="1:12" ht="15.75" x14ac:dyDescent="0.25">
      <c r="A55" s="1" t="str">
        <f>IF(Leyendas!$E$2&lt;&gt;"",Leyendas!$E$2,IF(Leyendas!$D$2&lt;&gt;"",Leyendas!$D$2,Leyendas!$C$2))</f>
        <v>Hospital 01</v>
      </c>
      <c r="B55" s="1" t="str">
        <f>CONCATENATE(Leyendas!$A$2)</f>
        <v>2020</v>
      </c>
      <c r="C55" s="22">
        <v>51</v>
      </c>
      <c r="D55" s="23"/>
      <c r="E55" s="23"/>
      <c r="F55" s="23"/>
      <c r="G55" s="23"/>
      <c r="H55" s="23"/>
      <c r="I55" s="23"/>
      <c r="J55" s="23"/>
      <c r="K55" s="23"/>
      <c r="L55" s="23"/>
    </row>
    <row r="56" spans="1:12" ht="16.5" thickBot="1" x14ac:dyDescent="0.3">
      <c r="A56" s="1" t="str">
        <f>IF(Leyendas!$E$2&lt;&gt;"",Leyendas!$E$2,IF(Leyendas!$D$2&lt;&gt;"",Leyendas!$D$2,Leyendas!$C$2))</f>
        <v>Hospital 01</v>
      </c>
      <c r="B56" s="1" t="str">
        <f>CONCATENATE(Leyendas!$A$2)</f>
        <v>2020</v>
      </c>
      <c r="C56" s="22">
        <v>52</v>
      </c>
      <c r="D56" s="23"/>
      <c r="E56" s="23"/>
      <c r="F56" s="23"/>
      <c r="G56" s="23"/>
      <c r="H56" s="23"/>
      <c r="I56" s="23"/>
      <c r="J56" s="23"/>
      <c r="K56" s="23"/>
      <c r="L56" s="23"/>
    </row>
    <row r="57" spans="1:12" ht="15.75" thickBot="1" x14ac:dyDescent="0.3">
      <c r="B57" s="43"/>
      <c r="C57" s="34" t="s">
        <v>85</v>
      </c>
      <c r="D57" s="35">
        <f>SUM(D$5:D56)</f>
        <v>0</v>
      </c>
      <c r="E57" s="35">
        <f>SUM(E$5:E56)</f>
        <v>0</v>
      </c>
      <c r="F57" s="35">
        <f>SUM(F$5:F56)</f>
        <v>0</v>
      </c>
      <c r="G57" s="35">
        <f>SUM(G$5:G56)</f>
        <v>0</v>
      </c>
      <c r="H57" s="35">
        <f>SUM(H$5:H56)</f>
        <v>0</v>
      </c>
      <c r="I57" s="35">
        <f>SUM(I$5:I56)</f>
        <v>0</v>
      </c>
      <c r="J57" s="35">
        <f>SUM(J$5:J56)</f>
        <v>0</v>
      </c>
      <c r="K57" s="35">
        <f>SUM(K$5:K56)</f>
        <v>0</v>
      </c>
      <c r="L57" s="35">
        <f>SUM(L$5:L56)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Virus Identificados (natl)</vt:lpstr>
      <vt:lpstr>Leyendas</vt:lpstr>
      <vt:lpstr>Virus Influenza (departamento)</vt:lpstr>
      <vt:lpstr>Virus VSR (departamento)</vt:lpstr>
      <vt:lpstr>Virus SARS-CoV-2 (departamento)</vt:lpstr>
      <vt:lpstr>Gráficos</vt:lpstr>
      <vt:lpstr>EndDateRepo</vt:lpstr>
      <vt:lpstr>MonthLabelRepo</vt:lpstr>
      <vt:lpstr>MonthRepo</vt:lpstr>
      <vt:lpstr>Range_CVXSeries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2020-06-25T14:47:59Z</dcterms:modified>
</cp:coreProperties>
</file>