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215"/>
  </bookViews>
  <sheets>
    <sheet name="Virus" sheetId="1" r:id="rId1"/>
    <sheet name="Virus_INF_GEO" sheetId="4" r:id="rId2"/>
    <sheet name="Virus_VSR_GEO" sheetId="5" r:id="rId3"/>
    <sheet name="Virus_SARS-CoV-2_GEO" sheetId="6" r:id="rId4"/>
    <sheet name="Gráficos" sheetId="2" r:id="rId5"/>
    <sheet name="Leyendas" sheetId="3" state="hidden" r:id="rId6"/>
  </sheets>
  <definedNames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6" i="1"/>
  <c r="A2" i="6" l="1"/>
  <c r="A3" i="6"/>
  <c r="J57" i="6"/>
  <c r="I57" i="6"/>
  <c r="H57" i="6"/>
  <c r="G57" i="6"/>
  <c r="F57" i="6"/>
  <c r="E57" i="6"/>
  <c r="D57" i="6"/>
  <c r="A4" i="6"/>
  <c r="AT7" i="1" l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6" i="1"/>
  <c r="C11" i="3" l="1"/>
  <c r="T4" i="3"/>
  <c r="T3" i="3" l="1"/>
  <c r="T2" i="3"/>
  <c r="A1" i="6" s="1"/>
  <c r="A1" i="5" l="1"/>
  <c r="A1" i="4"/>
  <c r="A1" i="1"/>
  <c r="T1" i="3"/>
  <c r="A2" i="4" l="1"/>
  <c r="A2" i="5"/>
  <c r="A2" i="1"/>
  <c r="C10" i="3" l="1"/>
  <c r="C9" i="3"/>
  <c r="C8" i="3"/>
  <c r="C7" i="3"/>
  <c r="C6" i="3"/>
  <c r="C5" i="3"/>
  <c r="U58" i="1" l="1"/>
  <c r="V58" i="1"/>
  <c r="W58" i="1"/>
  <c r="C23" i="3" l="1"/>
  <c r="A3" i="5" l="1"/>
  <c r="A3" i="4"/>
  <c r="T58" i="1" l="1"/>
  <c r="C22" i="3"/>
  <c r="C21" i="3"/>
  <c r="C20" i="3"/>
  <c r="C19" i="3"/>
  <c r="C18" i="3"/>
  <c r="C17" i="3"/>
  <c r="C16" i="3"/>
  <c r="C15" i="3"/>
  <c r="C14" i="3"/>
  <c r="C13" i="3"/>
  <c r="C12" i="3"/>
  <c r="J57" i="5"/>
  <c r="I57" i="5"/>
  <c r="H57" i="5"/>
  <c r="G57" i="5"/>
  <c r="F57" i="5"/>
  <c r="E57" i="5"/>
  <c r="D57" i="5"/>
  <c r="A4" i="5"/>
  <c r="J57" i="4"/>
  <c r="I57" i="4"/>
  <c r="H57" i="4"/>
  <c r="G57" i="4"/>
  <c r="F57" i="4"/>
  <c r="E57" i="4"/>
  <c r="D57" i="4"/>
  <c r="A4" i="4"/>
  <c r="AC58" i="1"/>
  <c r="AB58" i="1"/>
  <c r="AJ58" i="1" s="1"/>
  <c r="AA58" i="1"/>
  <c r="Y58" i="1"/>
  <c r="AQ58" i="1" s="1"/>
  <c r="Z58" i="1"/>
  <c r="X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H58" i="1" s="1"/>
  <c r="BZ57" i="1"/>
  <c r="AV57" i="1"/>
  <c r="AU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BZ56" i="1"/>
  <c r="AV56" i="1"/>
  <c r="AU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BZ55" i="1"/>
  <c r="AV55" i="1"/>
  <c r="AU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BZ54" i="1"/>
  <c r="AV54" i="1"/>
  <c r="AU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BZ53" i="1"/>
  <c r="BA53" i="1"/>
  <c r="AV53" i="1"/>
  <c r="AU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BZ52" i="1"/>
  <c r="AV52" i="1"/>
  <c r="AU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BZ51" i="1"/>
  <c r="AV51" i="1"/>
  <c r="AU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BZ50" i="1"/>
  <c r="AV50" i="1"/>
  <c r="AU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BZ49" i="1"/>
  <c r="AV49" i="1"/>
  <c r="AU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BZ48" i="1"/>
  <c r="AV48" i="1"/>
  <c r="AU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BZ47" i="1"/>
  <c r="AV47" i="1"/>
  <c r="AU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BZ46" i="1"/>
  <c r="AV46" i="1"/>
  <c r="AU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BZ45" i="1"/>
  <c r="AV45" i="1"/>
  <c r="AU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BZ44" i="1"/>
  <c r="AV44" i="1"/>
  <c r="AU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BZ43" i="1"/>
  <c r="AV43" i="1"/>
  <c r="AU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BZ42" i="1"/>
  <c r="AV42" i="1"/>
  <c r="AU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BZ41" i="1"/>
  <c r="AV41" i="1"/>
  <c r="AU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BZ40" i="1"/>
  <c r="AV40" i="1"/>
  <c r="AU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BZ39" i="1"/>
  <c r="AV39" i="1"/>
  <c r="AU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BZ38" i="1"/>
  <c r="AV38" i="1"/>
  <c r="AU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BZ37" i="1"/>
  <c r="AV37" i="1"/>
  <c r="AU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BZ36" i="1"/>
  <c r="AV36" i="1"/>
  <c r="AU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BZ35" i="1"/>
  <c r="AV35" i="1"/>
  <c r="AU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BZ34" i="1"/>
  <c r="AV34" i="1"/>
  <c r="AU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BZ33" i="1"/>
  <c r="AV33" i="1"/>
  <c r="AU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BZ32" i="1"/>
  <c r="AV32" i="1"/>
  <c r="AU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BZ31" i="1"/>
  <c r="AV31" i="1"/>
  <c r="AU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BZ30" i="1"/>
  <c r="AV30" i="1"/>
  <c r="AU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BZ29" i="1"/>
  <c r="AV29" i="1"/>
  <c r="AU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BZ28" i="1"/>
  <c r="AV28" i="1"/>
  <c r="AU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BZ27" i="1"/>
  <c r="AV27" i="1"/>
  <c r="AU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BZ26" i="1"/>
  <c r="AV26" i="1"/>
  <c r="AU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BZ25" i="1"/>
  <c r="AV25" i="1"/>
  <c r="AU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BZ24" i="1"/>
  <c r="AV24" i="1"/>
  <c r="AU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BZ23" i="1"/>
  <c r="AV23" i="1"/>
  <c r="AU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BZ22" i="1"/>
  <c r="AV22" i="1"/>
  <c r="AU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BZ21" i="1"/>
  <c r="AV21" i="1"/>
  <c r="AU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BZ20" i="1"/>
  <c r="AV20" i="1"/>
  <c r="AU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BZ19" i="1"/>
  <c r="AV19" i="1"/>
  <c r="AU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BZ18" i="1"/>
  <c r="AV18" i="1"/>
  <c r="AU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BZ17" i="1"/>
  <c r="AV17" i="1"/>
  <c r="AU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BZ16" i="1"/>
  <c r="AV16" i="1"/>
  <c r="AU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BZ15" i="1"/>
  <c r="AV15" i="1"/>
  <c r="AU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BZ14" i="1"/>
  <c r="AV14" i="1"/>
  <c r="AU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BZ13" i="1"/>
  <c r="AV13" i="1"/>
  <c r="AU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BZ12" i="1"/>
  <c r="AV12" i="1"/>
  <c r="AU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BZ11" i="1"/>
  <c r="AV11" i="1"/>
  <c r="AU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BZ10" i="1"/>
  <c r="AV10" i="1"/>
  <c r="AU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BZ9" i="1"/>
  <c r="AV9" i="1"/>
  <c r="AU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BZ8" i="1"/>
  <c r="AV8" i="1"/>
  <c r="AU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BZ7" i="1"/>
  <c r="AV7" i="1"/>
  <c r="AU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BZ6" i="1"/>
  <c r="BY6" i="1"/>
  <c r="AV6" i="1"/>
  <c r="AU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4" i="1"/>
  <c r="AL58" i="1"/>
  <c r="AT58" i="1" l="1"/>
  <c r="AK58" i="1"/>
  <c r="AI58" i="1"/>
  <c r="AM58" i="1"/>
  <c r="AN58" i="1"/>
  <c r="AR58" i="1"/>
  <c r="AP58" i="1"/>
  <c r="AV58" i="1"/>
  <c r="AG58" i="1"/>
  <c r="BF58" i="1"/>
  <c r="AS58" i="1"/>
  <c r="AF58" i="1"/>
  <c r="AO58" i="1"/>
  <c r="BF56" i="1"/>
  <c r="AU58" i="1"/>
  <c r="BF54" i="1"/>
  <c r="BF57" i="1"/>
  <c r="AE58" i="1"/>
  <c r="BF55" i="1"/>
</calcChain>
</file>

<file path=xl/sharedStrings.xml><?xml version="1.0" encoding="utf-8"?>
<sst xmlns="http://schemas.openxmlformats.org/spreadsheetml/2006/main" count="1431" uniqueCount="113">
  <si>
    <t>Numero de los casos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</si>
  <si>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</si>
  <si>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Año</t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</si>
  <si>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</si>
  <si>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</si>
  <si>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</si>
  <si>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</si>
  <si>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</si>
  <si>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</si>
  <si>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</si>
  <si>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</si>
  <si>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</si>
  <si>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</si>
  <si>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Positivos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</si>
  <si>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</si>
  <si>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</si>
  <si>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</si>
  <si>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</si>
  <si>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</si>
  <si>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</si>
  <si>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</si>
  <si>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</si>
  <si>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</si>
  <si>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</si>
  <si>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</si>
  <si>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</si>
  <si>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</si>
  <si>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</si>
  <si>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</si>
  <si>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</si>
  <si>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A(H3N2)</t>
  </si>
  <si>
    <t>B Victoria</t>
  </si>
  <si>
    <t>B Victoria ∆162/163</t>
  </si>
  <si>
    <t>B Victoria ∆162/163/164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</si>
  <si>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</si>
  <si>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</si>
  <si>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</si>
  <si>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</si>
  <si>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</si>
  <si>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</si>
  <si>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</si>
  <si>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</si>
  <si>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Pandémica</t>
  </si>
  <si>
    <t>% A no subtificado</t>
  </si>
  <si>
    <t>% A no subtipificable</t>
  </si>
  <si>
    <t>% Estacional (H1)</t>
  </si>
  <si>
    <t>% Estacional (H3)</t>
  </si>
  <si>
    <t>Costa Rica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</si>
  <si>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</si>
  <si>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</si>
  <si>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</si>
  <si>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</si>
  <si>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Total</t>
  </si>
  <si>
    <t>% de muestras positivas para otros virus respiratorios (diferentes a influenza)</t>
  </si>
  <si>
    <t>Alajuela</t>
  </si>
  <si>
    <t>Cartago</t>
  </si>
  <si>
    <t>Guanacaste</t>
  </si>
  <si>
    <t>Heredia</t>
  </si>
  <si>
    <t>Limón</t>
  </si>
  <si>
    <t>Puntarenas</t>
  </si>
  <si>
    <t>San José</t>
  </si>
  <si>
    <t/>
  </si>
  <si>
    <t>Vigilancia</t>
  </si>
  <si>
    <t>País</t>
  </si>
  <si>
    <t>Región</t>
  </si>
  <si>
    <t>Establecimiento</t>
  </si>
  <si>
    <t>Range begin</t>
  </si>
  <si>
    <t>Range end</t>
  </si>
  <si>
    <t>IRAG y ETI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</si>
  <si>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</si>
  <si>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</si>
  <si>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</si>
  <si>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</si>
  <si>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</si>
  <si>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</si>
  <si>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</si>
  <si>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%Coronavirus</t>
  </si>
  <si>
    <t>Nombre Hoja Virus</t>
  </si>
  <si>
    <t>Nombre Hoja Graficos</t>
  </si>
  <si>
    <t>Nombre Hoja INF GEO</t>
  </si>
  <si>
    <t>Virus_INF_GEO</t>
  </si>
  <si>
    <t>Virus</t>
  </si>
  <si>
    <t>Gráficos</t>
  </si>
  <si>
    <t>Virus_VSR_GEO</t>
  </si>
  <si>
    <t>Hojas</t>
  </si>
  <si>
    <t>Nombre</t>
  </si>
  <si>
    <t>Procesar (1: Si)</t>
  </si>
  <si>
    <t>Nombre Hoja Virus (no cent)</t>
  </si>
  <si>
    <t>Start week</t>
  </si>
  <si>
    <t>End week</t>
  </si>
  <si>
    <t>1er nivel geografico</t>
  </si>
  <si>
    <t>provincia</t>
  </si>
  <si>
    <t>Nombre Hoja VSR GEO</t>
  </si>
  <si>
    <t>SARS-CoV-2</t>
  </si>
  <si>
    <t>% SARS-CoV-2</t>
  </si>
  <si>
    <t>% Bocavirus</t>
  </si>
  <si>
    <t>xxxVigilancia</t>
  </si>
  <si>
    <t>xxxIRAG</t>
  </si>
  <si>
    <t>El porcentaje de positividad</t>
  </si>
  <si>
    <t>SARS-CoV-2 Negativas</t>
  </si>
  <si>
    <t>StartDate</t>
  </si>
  <si>
    <t>EndDate</t>
  </si>
  <si>
    <t>Month</t>
  </si>
  <si>
    <t>WeekEW</t>
  </si>
  <si>
    <t>Mes</t>
  </si>
  <si>
    <t>Subtitle 1</t>
  </si>
  <si>
    <t>Subtitle 2</t>
  </si>
  <si>
    <t>Subtitle 3</t>
  </si>
  <si>
    <t>Region 01</t>
  </si>
  <si>
    <t>Establec. 01</t>
  </si>
  <si>
    <t># Muestras analizadas SARS-Cov-2</t>
  </si>
  <si>
    <t>Nombre Hoja SARS-CoV-2 GEO</t>
  </si>
  <si>
    <t>Virus_SARS-CoV-2_GEO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</si>
</sst>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trike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25">
    <xf numFmtId="0" fontId="0" fillId="0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12" borderId="0"/>
    <xf numFmtId="0" fontId="15" fillId="13" borderId="0"/>
    <xf numFmtId="0" fontId="15" fillId="14" borderId="0"/>
    <xf numFmtId="0" fontId="15" fillId="9" borderId="0"/>
    <xf numFmtId="0" fontId="15" fillId="12" borderId="0"/>
    <xf numFmtId="0" fontId="15" fillId="15" borderId="0"/>
    <xf numFmtId="0" fontId="16" fillId="16" borderId="0"/>
    <xf numFmtId="0" fontId="16" fillId="13" borderId="0"/>
    <xf numFmtId="0" fontId="16" fillId="14" borderId="0"/>
    <xf numFmtId="0" fontId="16" fillId="17" borderId="0"/>
    <xf numFmtId="0" fontId="16" fillId="18" borderId="0"/>
    <xf numFmtId="0" fontId="16" fillId="19" borderId="0"/>
    <xf numFmtId="0" fontId="17" fillId="8" borderId="0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9" fillId="21" borderId="10"/>
    <xf numFmtId="0" fontId="20" fillId="0" borderId="11"/>
    <xf numFmtId="0" fontId="21" fillId="0" borderId="0"/>
    <xf numFmtId="0" fontId="16" fillId="22" borderId="0"/>
    <xf numFmtId="0" fontId="16" fillId="23" borderId="0"/>
    <xf numFmtId="0" fontId="16" fillId="24" borderId="0"/>
    <xf numFmtId="0" fontId="16" fillId="17" borderId="0"/>
    <xf numFmtId="0" fontId="16" fillId="18" borderId="0"/>
    <xf numFmtId="0" fontId="16" fillId="25" borderId="0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3" fillId="7" borderId="0"/>
    <xf numFmtId="0" fontId="24" fillId="26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/>
    <xf numFmtId="9" fontId="25" fillId="0" borderId="0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9" fillId="0" borderId="0"/>
    <xf numFmtId="0" fontId="30" fillId="0" borderId="0"/>
    <xf numFmtId="0" fontId="31" fillId="0" borderId="13"/>
    <xf numFmtId="0" fontId="32" fillId="0" borderId="14"/>
    <xf numFmtId="0" fontId="21" fillId="0" borderId="15"/>
    <xf numFmtId="0" fontId="33" fillId="0" borderId="0"/>
    <xf numFmtId="0" fontId="43" fillId="0" borderId="0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</cellStyleXfs>
  <cellXfs count="162"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0" fontId="5" fillId="5" borderId="3" xfId="0" applyFont="1" applyFill="1" applyBorder="1" applyAlignment="1">
      <alignment horizontal="center" vertical="top" wrapText="1"/>
    </xf>
    <xf numFmtId="164" fontId="5" fillId="5" borderId="3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/>
    <xf numFmtId="0" fontId="4" fillId="0" borderId="0" xfId="0" applyFont="1" applyFill="1" applyBorder="1"/>
    <xf numFmtId="0" fontId="6" fillId="3" borderId="3" xfId="0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6" xfId="0" applyFont="1" applyFill="1" applyBorder="1"/>
    <xf numFmtId="164" fontId="9" fillId="5" borderId="4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0" fillId="0" borderId="0" xfId="0" applyFont="1" applyFill="1" applyBorder="1"/>
    <xf numFmtId="49" fontId="38" fillId="31" borderId="20" xfId="0" applyNumberFormat="1" applyFont="1" applyFill="1" applyBorder="1" applyAlignment="1">
      <alignment horizontal="center" vertical="center" wrapText="1"/>
    </xf>
    <xf numFmtId="49" fontId="38" fillId="31" borderId="21" xfId="0" applyNumberFormat="1" applyFont="1" applyFill="1" applyBorder="1" applyAlignment="1">
      <alignment horizontal="center" vertical="center" wrapText="1"/>
    </xf>
    <xf numFmtId="49" fontId="38" fillId="32" borderId="21" xfId="0" applyNumberFormat="1" applyFont="1" applyFill="1" applyBorder="1" applyAlignment="1">
      <alignment horizontal="center" vertical="center" wrapText="1"/>
    </xf>
    <xf numFmtId="49" fontId="38" fillId="33" borderId="21" xfId="0" applyNumberFormat="1" applyFont="1" applyFill="1" applyBorder="1" applyAlignment="1">
      <alignment horizontal="center" vertical="center" wrapText="1"/>
    </xf>
    <xf numFmtId="49" fontId="38" fillId="34" borderId="21" xfId="0" applyNumberFormat="1" applyFont="1" applyFill="1" applyBorder="1" applyAlignment="1">
      <alignment horizontal="center" vertical="center" wrapText="1"/>
    </xf>
    <xf numFmtId="0" fontId="40" fillId="36" borderId="44" xfId="0" applyFont="1" applyFill="1" applyBorder="1" applyAlignment="1">
      <alignment horizontal="center" vertical="center" wrapText="1"/>
    </xf>
    <xf numFmtId="49" fontId="40" fillId="36" borderId="44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/>
    <xf numFmtId="0" fontId="0" fillId="41" borderId="45" xfId="0" applyFont="1" applyFill="1" applyBorder="1" applyAlignment="1">
      <alignment horizontal="center" vertical="center" wrapText="1"/>
    </xf>
    <xf numFmtId="0" fontId="0" fillId="41" borderId="46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47" xfId="0" applyFont="1" applyFill="1" applyBorder="1"/>
    <xf numFmtId="0" fontId="0" fillId="42" borderId="47" xfId="0" applyFont="1" applyFill="1" applyBorder="1"/>
    <xf numFmtId="0" fontId="0" fillId="0" borderId="48" xfId="0" applyFont="1" applyFill="1" applyBorder="1"/>
    <xf numFmtId="0" fontId="0" fillId="0" borderId="49" xfId="0" applyFont="1" applyFill="1" applyBorder="1"/>
    <xf numFmtId="0" fontId="44" fillId="0" borderId="51" xfId="0" applyFont="1" applyBorder="1"/>
    <xf numFmtId="0" fontId="44" fillId="0" borderId="52" xfId="0" applyFont="1" applyBorder="1"/>
    <xf numFmtId="0" fontId="44" fillId="0" borderId="53" xfId="0" applyFont="1" applyBorder="1"/>
    <xf numFmtId="0" fontId="0" fillId="0" borderId="49" xfId="0" applyBorder="1"/>
    <xf numFmtId="0" fontId="0" fillId="0" borderId="50" xfId="0" applyBorder="1"/>
    <xf numFmtId="0" fontId="0" fillId="0" borderId="54" xfId="0" applyFont="1" applyFill="1" applyBorder="1"/>
    <xf numFmtId="0" fontId="0" fillId="0" borderId="55" xfId="0" applyFont="1" applyFill="1" applyBorder="1"/>
    <xf numFmtId="0" fontId="0" fillId="0" borderId="55" xfId="0" applyBorder="1"/>
    <xf numFmtId="0" fontId="0" fillId="0" borderId="56" xfId="0" applyBorder="1"/>
    <xf numFmtId="0" fontId="40" fillId="5" borderId="57" xfId="0" applyFont="1" applyFill="1" applyBorder="1" applyAlignment="1">
      <alignment horizontal="center" vertical="top" wrapText="1"/>
    </xf>
    <xf numFmtId="0" fontId="40" fillId="5" borderId="5" xfId="0" applyFont="1" applyFill="1" applyBorder="1" applyAlignment="1">
      <alignment horizontal="center" vertical="top" wrapText="1"/>
    </xf>
    <xf numFmtId="0" fontId="44" fillId="0" borderId="0" xfId="0" applyFont="1"/>
    <xf numFmtId="0" fontId="44" fillId="0" borderId="0" xfId="0" applyFont="1" applyFill="1" applyBorder="1"/>
    <xf numFmtId="0" fontId="5" fillId="43" borderId="3" xfId="0" applyFont="1" applyFill="1" applyBorder="1" applyAlignment="1" applyProtection="1">
      <alignment horizontal="center"/>
      <protection locked="0"/>
    </xf>
    <xf numFmtId="0" fontId="0" fillId="44" borderId="0" xfId="0" applyFont="1" applyFill="1" applyBorder="1"/>
    <xf numFmtId="49" fontId="38" fillId="45" borderId="2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8" xfId="0" applyFont="1" applyFill="1" applyBorder="1"/>
    <xf numFmtId="0" fontId="44" fillId="0" borderId="51" xfId="0" applyFont="1" applyFill="1" applyBorder="1"/>
    <xf numFmtId="0" fontId="44" fillId="0" borderId="53" xfId="0" applyFont="1" applyFill="1" applyBorder="1"/>
    <xf numFmtId="0" fontId="44" fillId="0" borderId="58" xfId="0" applyFont="1" applyFill="1" applyBorder="1"/>
    <xf numFmtId="0" fontId="0" fillId="0" borderId="29" xfId="0" applyFont="1" applyFill="1" applyBorder="1"/>
    <xf numFmtId="14" fontId="0" fillId="0" borderId="28" xfId="0" applyNumberFormat="1" applyFont="1" applyFill="1" applyBorder="1"/>
    <xf numFmtId="14" fontId="0" fillId="0" borderId="30" xfId="0" applyNumberFormat="1" applyFont="1" applyFill="1" applyBorder="1"/>
    <xf numFmtId="0" fontId="0" fillId="0" borderId="58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46" fillId="0" borderId="0" xfId="0" applyFont="1" applyFill="1" applyBorder="1"/>
    <xf numFmtId="0" fontId="0" fillId="46" borderId="45" xfId="0" applyFont="1" applyFill="1" applyBorder="1" applyAlignment="1">
      <alignment horizontal="center" vertical="center" wrapText="1"/>
    </xf>
    <xf numFmtId="0" fontId="0" fillId="46" borderId="46" xfId="0" applyFont="1" applyFill="1" applyBorder="1" applyAlignment="1">
      <alignment horizontal="center" vertical="center" wrapText="1"/>
    </xf>
    <xf numFmtId="0" fontId="0" fillId="46" borderId="60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2" xfId="0" applyFont="1" applyFill="1" applyBorder="1"/>
    <xf numFmtId="0" fontId="0" fillId="0" borderId="63" xfId="0" applyBorder="1" applyAlignment="1">
      <alignment horizontal="center"/>
    </xf>
    <xf numFmtId="0" fontId="44" fillId="0" borderId="24" xfId="0" applyFont="1" applyFill="1" applyBorder="1"/>
    <xf numFmtId="0" fontId="0" fillId="0" borderId="58" xfId="0" applyFont="1" applyFill="1" applyBorder="1"/>
    <xf numFmtId="0" fontId="0" fillId="0" borderId="64" xfId="0" applyFont="1" applyFill="1" applyBorder="1" applyAlignment="1">
      <alignment wrapText="1"/>
    </xf>
    <xf numFmtId="0" fontId="46" fillId="0" borderId="64" xfId="0" applyFont="1" applyFill="1" applyBorder="1" applyAlignment="1">
      <alignment wrapText="1"/>
    </xf>
    <xf numFmtId="0" fontId="46" fillId="0" borderId="59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/>
    <xf numFmtId="0" fontId="46" fillId="0" borderId="0" xfId="0" applyFont="1"/>
    <xf numFmtId="0" fontId="0" fillId="33" borderId="45" xfId="0" applyFont="1" applyFill="1" applyBorder="1" applyAlignment="1">
      <alignment horizontal="center" vertical="center" wrapText="1"/>
    </xf>
    <xf numFmtId="0" fontId="0" fillId="33" borderId="46" xfId="0" applyFont="1" applyFill="1" applyBorder="1" applyAlignment="1">
      <alignment horizontal="center" vertical="center" wrapText="1"/>
    </xf>
    <xf numFmtId="0" fontId="0" fillId="33" borderId="60" xfId="0" applyFont="1" applyFill="1" applyBorder="1" applyAlignment="1">
      <alignment horizontal="center" vertical="center" wrapText="1"/>
    </xf>
    <xf numFmtId="0" fontId="0" fillId="33" borderId="6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25" xfId="0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0" xfId="0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49" fontId="37" fillId="45" borderId="61" xfId="0" applyNumberFormat="1" applyFont="1" applyFill="1" applyBorder="1" applyAlignment="1">
      <alignment horizontal="center" vertical="center" wrapText="1"/>
    </xf>
    <xf numFmtId="49" fontId="37" fillId="45" borderId="63" xfId="0" applyNumberFormat="1" applyFont="1" applyFill="1" applyBorder="1" applyAlignment="1">
      <alignment horizontal="center" vertical="center" wrapText="1"/>
    </xf>
    <xf numFmtId="49" fontId="37" fillId="36" borderId="31" xfId="0" applyNumberFormat="1" applyFont="1" applyFill="1" applyBorder="1" applyAlignment="1">
      <alignment horizontal="center" vertical="center" wrapText="1"/>
    </xf>
    <xf numFmtId="49" fontId="37" fillId="36" borderId="34" xfId="0" applyNumberFormat="1" applyFont="1" applyFill="1" applyBorder="1" applyAlignment="1">
      <alignment horizontal="center" vertical="center" wrapText="1"/>
    </xf>
    <xf numFmtId="49" fontId="45" fillId="37" borderId="3" xfId="0" applyNumberFormat="1" applyFont="1" applyFill="1" applyBorder="1" applyAlignment="1">
      <alignment horizontal="center" vertical="center" wrapText="1"/>
    </xf>
    <xf numFmtId="49" fontId="36" fillId="27" borderId="17" xfId="0" applyNumberFormat="1" applyFont="1" applyFill="1" applyBorder="1" applyAlignment="1">
      <alignment horizontal="center" vertical="center" wrapText="1"/>
    </xf>
    <xf numFmtId="49" fontId="36" fillId="27" borderId="18" xfId="0" applyNumberFormat="1" applyFont="1" applyFill="1" applyBorder="1" applyAlignment="1">
      <alignment horizontal="center" vertical="center" wrapText="1"/>
    </xf>
    <xf numFmtId="49" fontId="36" fillId="28" borderId="18" xfId="0" applyNumberFormat="1" applyFont="1" applyFill="1" applyBorder="1" applyAlignment="1">
      <alignment horizontal="center" vertical="center"/>
    </xf>
    <xf numFmtId="49" fontId="36" fillId="29" borderId="18" xfId="0" applyNumberFormat="1" applyFont="1" applyFill="1" applyBorder="1" applyAlignment="1">
      <alignment horizontal="center" vertical="center" wrapText="1"/>
    </xf>
    <xf numFmtId="49" fontId="37" fillId="30" borderId="19" xfId="0" applyNumberFormat="1" applyFont="1" applyFill="1" applyBorder="1" applyAlignment="1">
      <alignment horizontal="center" vertical="center" wrapText="1"/>
    </xf>
    <xf numFmtId="49" fontId="37" fillId="30" borderId="22" xfId="0" applyNumberFormat="1" applyFont="1" applyFill="1" applyBorder="1" applyAlignment="1">
      <alignment horizontal="center" vertical="center" wrapText="1"/>
    </xf>
    <xf numFmtId="49" fontId="37" fillId="36" borderId="48" xfId="0" applyNumberFormat="1" applyFont="1" applyFill="1" applyBorder="1" applyAlignment="1">
      <alignment horizontal="center" vertical="center" wrapText="1"/>
    </xf>
    <xf numFmtId="49" fontId="37" fillId="36" borderId="50" xfId="0" applyNumberFormat="1" applyFont="1" applyFill="1" applyBorder="1" applyAlignment="1">
      <alignment horizontal="center" vertical="center" wrapText="1"/>
    </xf>
    <xf numFmtId="49" fontId="37" fillId="36" borderId="54" xfId="0" applyNumberFormat="1" applyFont="1" applyFill="1" applyBorder="1" applyAlignment="1">
      <alignment horizontal="center" vertical="center" wrapText="1"/>
    </xf>
    <xf numFmtId="49" fontId="37" fillId="36" borderId="56" xfId="0" applyNumberFormat="1" applyFont="1" applyFill="1" applyBorder="1" applyAlignment="1">
      <alignment horizontal="center" vertical="center" wrapText="1"/>
    </xf>
    <xf numFmtId="49" fontId="37" fillId="36" borderId="33" xfId="0" applyNumberFormat="1" applyFont="1" applyFill="1" applyBorder="1" applyAlignment="1">
      <alignment horizontal="center" vertical="center" wrapText="1"/>
    </xf>
    <xf numFmtId="49" fontId="37" fillId="36" borderId="36" xfId="0" applyNumberFormat="1" applyFont="1" applyFill="1" applyBorder="1" applyAlignment="1">
      <alignment horizontal="center" vertical="center" wrapText="1"/>
    </xf>
    <xf numFmtId="49" fontId="37" fillId="36" borderId="32" xfId="0" applyNumberFormat="1" applyFont="1" applyFill="1" applyBorder="1" applyAlignment="1">
      <alignment horizontal="center" vertical="center" wrapText="1"/>
    </xf>
    <xf numFmtId="49" fontId="37" fillId="36" borderId="35" xfId="0" applyNumberFormat="1" applyFont="1" applyFill="1" applyBorder="1" applyAlignment="1">
      <alignment horizontal="center" vertical="center" wrapText="1"/>
    </xf>
    <xf numFmtId="49" fontId="37" fillId="36" borderId="37" xfId="0" applyNumberFormat="1" applyFont="1" applyFill="1" applyBorder="1" applyAlignment="1">
      <alignment horizontal="center" vertical="center" wrapText="1"/>
    </xf>
    <xf numFmtId="49" fontId="37" fillId="36" borderId="42" xfId="0" applyNumberFormat="1" applyFont="1" applyFill="1" applyBorder="1" applyAlignment="1">
      <alignment horizontal="center" vertical="center" wrapText="1"/>
    </xf>
    <xf numFmtId="49" fontId="37" fillId="36" borderId="38" xfId="0" applyNumberFormat="1" applyFont="1" applyFill="1" applyBorder="1" applyAlignment="1">
      <alignment horizontal="center" vertical="center" wrapText="1"/>
    </xf>
    <xf numFmtId="49" fontId="37" fillId="36" borderId="43" xfId="0" applyNumberFormat="1" applyFont="1" applyFill="1" applyBorder="1" applyAlignment="1">
      <alignment horizontal="center" vertical="center" wrapText="1"/>
    </xf>
    <xf numFmtId="49" fontId="37" fillId="36" borderId="39" xfId="0" applyNumberFormat="1" applyFont="1" applyFill="1" applyBorder="1" applyAlignment="1">
      <alignment horizontal="center" vertical="center" wrapText="1"/>
    </xf>
    <xf numFmtId="49" fontId="37" fillId="36" borderId="40" xfId="0" applyNumberFormat="1" applyFont="1" applyFill="1" applyBorder="1" applyAlignment="1">
      <alignment horizontal="center" vertical="center" wrapText="1"/>
    </xf>
    <xf numFmtId="49" fontId="37" fillId="36" borderId="41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37" fillId="38" borderId="0" xfId="0" applyFont="1" applyFill="1" applyBorder="1" applyAlignment="1">
      <alignment horizontal="center" vertical="center" wrapText="1"/>
    </xf>
    <xf numFmtId="0" fontId="37" fillId="38" borderId="27" xfId="0" applyFont="1" applyFill="1" applyBorder="1" applyAlignment="1">
      <alignment horizontal="center" vertical="center" wrapText="1"/>
    </xf>
    <xf numFmtId="0" fontId="39" fillId="37" borderId="0" xfId="0" applyFont="1" applyFill="1" applyBorder="1" applyAlignment="1">
      <alignment horizontal="center" vertical="center"/>
    </xf>
    <xf numFmtId="0" fontId="39" fillId="37" borderId="27" xfId="0" applyFont="1" applyFill="1" applyBorder="1" applyAlignment="1">
      <alignment horizontal="center" vertical="center"/>
    </xf>
    <xf numFmtId="0" fontId="45" fillId="37" borderId="3" xfId="0" applyFont="1" applyFill="1" applyBorder="1" applyAlignment="1">
      <alignment horizontal="center" vertical="center" wrapText="1"/>
    </xf>
    <xf numFmtId="0" fontId="42" fillId="40" borderId="28" xfId="0" applyFont="1" applyFill="1" applyBorder="1" applyAlignment="1">
      <alignment horizontal="center" vertical="center" wrapText="1"/>
    </xf>
    <xf numFmtId="0" fontId="42" fillId="40" borderId="29" xfId="0" applyFont="1" applyFill="1" applyBorder="1" applyAlignment="1">
      <alignment horizontal="center" vertical="center" wrapText="1"/>
    </xf>
    <xf numFmtId="0" fontId="42" fillId="40" borderId="30" xfId="0" applyFont="1" applyFill="1" applyBorder="1" applyAlignment="1">
      <alignment horizontal="center" vertical="center" wrapText="1"/>
    </xf>
    <xf numFmtId="0" fontId="41" fillId="39" borderId="26" xfId="0" applyFont="1" applyFill="1" applyBorder="1" applyAlignment="1">
      <alignment horizontal="center" vertical="center"/>
    </xf>
    <xf numFmtId="0" fontId="41" fillId="39" borderId="0" xfId="0" applyFont="1" applyFill="1" applyBorder="1" applyAlignment="1">
      <alignment horizontal="center" vertical="center"/>
    </xf>
    <xf numFmtId="0" fontId="41" fillId="39" borderId="27" xfId="0" applyFont="1" applyFill="1" applyBorder="1" applyAlignment="1">
      <alignment horizontal="center" vertical="center"/>
    </xf>
    <xf numFmtId="0" fontId="41" fillId="39" borderId="23" xfId="0" applyFont="1" applyFill="1" applyBorder="1" applyAlignment="1">
      <alignment horizontal="center" vertical="center"/>
    </xf>
    <xf numFmtId="0" fontId="41" fillId="39" borderId="24" xfId="0" applyFont="1" applyFill="1" applyBorder="1" applyAlignment="1">
      <alignment horizontal="center" vertical="center"/>
    </xf>
    <xf numFmtId="0" fontId="41" fillId="39" borderId="25" xfId="0" applyFont="1" applyFill="1" applyBorder="1" applyAlignment="1">
      <alignment horizontal="center" vertical="center"/>
    </xf>
    <xf numFmtId="0" fontId="42" fillId="40" borderId="26" xfId="0" applyFont="1" applyFill="1" applyBorder="1" applyAlignment="1">
      <alignment horizontal="center" vertical="center" wrapText="1"/>
    </xf>
    <xf numFmtId="0" fontId="42" fillId="40" borderId="0" xfId="0" applyFont="1" applyFill="1" applyBorder="1" applyAlignment="1">
      <alignment horizontal="center" vertical="center" wrapText="1"/>
    </xf>
    <xf numFmtId="0" fontId="42" fillId="40" borderId="27" xfId="0" applyFont="1" applyFill="1" applyBorder="1" applyAlignment="1">
      <alignment horizontal="center" vertical="center" wrapText="1"/>
    </xf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0" xfId="111"/>
    <cellStyle name="Normal 21" xfId="112"/>
    <cellStyle name="Normal 22" xfId="113"/>
    <cellStyle name="Normal 23" xfId="114"/>
    <cellStyle name="Normal 3" xfId="115"/>
    <cellStyle name="Normal 4" xfId="116"/>
    <cellStyle name="Normal 4 10" xfId="117"/>
    <cellStyle name="Normal 4 11" xfId="118"/>
    <cellStyle name="Normal 4 12" xfId="119"/>
    <cellStyle name="Normal 4 13" xfId="120"/>
    <cellStyle name="Normal 4 14" xfId="121"/>
    <cellStyle name="Normal 4 15" xfId="122"/>
    <cellStyle name="Normal 4 16" xfId="123"/>
    <cellStyle name="Normal 4 2" xfId="124"/>
    <cellStyle name="Normal 4 3" xfId="125"/>
    <cellStyle name="Normal 4 4" xfId="126"/>
    <cellStyle name="Normal 4 5" xfId="127"/>
    <cellStyle name="Normal 4 6" xfId="128"/>
    <cellStyle name="Normal 4 7" xfId="129"/>
    <cellStyle name="Normal 4 8" xfId="130"/>
    <cellStyle name="Normal 4 9" xfId="131"/>
    <cellStyle name="Normal 5" xfId="132"/>
    <cellStyle name="Normal 5 10" xfId="133"/>
    <cellStyle name="Normal 5 11" xfId="134"/>
    <cellStyle name="Normal 5 12" xfId="135"/>
    <cellStyle name="Normal 5 13" xfId="136"/>
    <cellStyle name="Normal 5 14" xfId="137"/>
    <cellStyle name="Normal 5 15" xfId="138"/>
    <cellStyle name="Normal 5 2" xfId="139"/>
    <cellStyle name="Normal 5 3" xfId="140"/>
    <cellStyle name="Normal 5 4" xfId="141"/>
    <cellStyle name="Normal 5 5" xfId="142"/>
    <cellStyle name="Normal 5 6" xfId="143"/>
    <cellStyle name="Normal 5 7" xfId="144"/>
    <cellStyle name="Normal 5 8" xfId="145"/>
    <cellStyle name="Normal 5 9" xfId="146"/>
    <cellStyle name="Normal 6" xfId="147"/>
    <cellStyle name="Normal 6 10" xfId="148"/>
    <cellStyle name="Normal 6 11" xfId="149"/>
    <cellStyle name="Normal 6 12" xfId="150"/>
    <cellStyle name="Normal 6 13" xfId="151"/>
    <cellStyle name="Normal 6 14" xfId="152"/>
    <cellStyle name="Normal 6 15" xfId="153"/>
    <cellStyle name="Normal 6 2" xfId="154"/>
    <cellStyle name="Normal 6 3" xfId="155"/>
    <cellStyle name="Normal 6 4" xfId="156"/>
    <cellStyle name="Normal 6 5" xfId="157"/>
    <cellStyle name="Normal 6 6" xfId="158"/>
    <cellStyle name="Normal 6 7" xfId="159"/>
    <cellStyle name="Normal 6 8" xfId="160"/>
    <cellStyle name="Normal 6 9" xfId="161"/>
    <cellStyle name="Normal 7" xfId="162"/>
    <cellStyle name="Normal 7 10" xfId="163"/>
    <cellStyle name="Normal 7 11" xfId="164"/>
    <cellStyle name="Normal 7 12" xfId="165"/>
    <cellStyle name="Normal 7 2" xfId="166"/>
    <cellStyle name="Normal 7 3" xfId="167"/>
    <cellStyle name="Normal 7 4" xfId="168"/>
    <cellStyle name="Normal 7 5" xfId="169"/>
    <cellStyle name="Normal 7 6" xfId="170"/>
    <cellStyle name="Normal 7 7" xfId="171"/>
    <cellStyle name="Normal 7 8" xfId="172"/>
    <cellStyle name="Normal 7 9" xfId="173"/>
    <cellStyle name="Normal 8" xfId="174"/>
    <cellStyle name="Normal 8 10" xfId="175"/>
    <cellStyle name="Normal 8 11" xfId="176"/>
    <cellStyle name="Normal 8 12" xfId="177"/>
    <cellStyle name="Normal 8 2" xfId="178"/>
    <cellStyle name="Normal 8 3" xfId="179"/>
    <cellStyle name="Normal 8 4" xfId="180"/>
    <cellStyle name="Normal 8 5" xfId="181"/>
    <cellStyle name="Normal 8 6" xfId="182"/>
    <cellStyle name="Normal 8 7" xfId="183"/>
    <cellStyle name="Normal 8 8" xfId="184"/>
    <cellStyle name="Normal 8 9" xfId="185"/>
    <cellStyle name="Normal 9" xfId="186"/>
    <cellStyle name="Normal 9 10" xfId="187"/>
    <cellStyle name="Normal 9 2" xfId="188"/>
    <cellStyle name="Normal 9 3" xfId="189"/>
    <cellStyle name="Normal 9 4" xfId="190"/>
    <cellStyle name="Normal 9 5" xfId="191"/>
    <cellStyle name="Normal 9 6" xfId="192"/>
    <cellStyle name="Normal 9 7" xfId="193"/>
    <cellStyle name="Normal 9 8" xfId="194"/>
    <cellStyle name="Normal 9 9" xfId="195"/>
    <cellStyle name="Notas 2" xfId="196"/>
    <cellStyle name="Percent 2" xfId="197"/>
    <cellStyle name="Salida 2" xfId="198"/>
    <cellStyle name="Salida 2 2" xfId="199"/>
    <cellStyle name="Salida 2 2 2" xfId="200"/>
    <cellStyle name="Salida 2 2 2 2" xfId="201"/>
    <cellStyle name="Salida 2 2 3" xfId="202"/>
    <cellStyle name="Salida 2 3" xfId="203"/>
    <cellStyle name="Salida 2 3 2" xfId="204"/>
    <cellStyle name="Salida 2 4" xfId="205"/>
    <cellStyle name="Salida 2 4 2" xfId="206"/>
    <cellStyle name="Salida 2 5" xfId="207"/>
    <cellStyle name="Texto de advertencia 2" xfId="208"/>
    <cellStyle name="Texto explicativo 2" xfId="209"/>
    <cellStyle name="Título 1 2" xfId="210"/>
    <cellStyle name="Título 2 2" xfId="211"/>
    <cellStyle name="Título 3 2" xfId="212"/>
    <cellStyle name="Título 4" xfId="213"/>
    <cellStyle name="Título 4 2" xfId="214"/>
    <cellStyle name="Total 2" xfId="215"/>
    <cellStyle name="Total 2 2" xfId="216"/>
    <cellStyle name="Total 2 2 2" xfId="217"/>
    <cellStyle name="Total 2 2 2 2" xfId="218"/>
    <cellStyle name="Total 2 2 3" xfId="219"/>
    <cellStyle name="Total 2 3" xfId="220"/>
    <cellStyle name="Total 2 3 2" xfId="221"/>
    <cellStyle name="Total 2 4" xfId="222"/>
    <cellStyle name="Total 2 4 2" xfId="223"/>
    <cellStyle name="Total 2 5" xfId="224"/>
  </cellStyles>
  <dxfs count="0"/>
  <tableStyles count="0" defaultTableStyle="TableStyleMedium2" defaultPivotStyle="PivotStyleLight16"/>
  <colors>
    <mruColors>
      <color rgb="FFFF99CC"/>
      <color rgb="FF9900CC"/>
      <color rgb="FF558ED5"/>
      <color rgb="FF39608E"/>
      <color rgb="FFCC3399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Costa Rica - Establec. 01, 2019 - 2020, 01/03/2020 - 31/03/2020, Mes: 2020-05, SE: 2020-12</c:v>
            </c:pt>
          </c:strCache>
        </c:strRef>
      </c:tx>
      <c:layout>
        <c:manualLayout>
          <c:xMode val="edge"/>
          <c:yMode val="edge"/>
          <c:x val="0.2093308356039964"/>
          <c:y val="1.769855806333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1578919753086421"/>
          <c:w val="0.84252535573720855"/>
          <c:h val="0.64569166666666677"/>
        </c:manualLayout>
      </c:layout>
      <c:lineChart>
        <c:grouping val="stacked"/>
        <c:varyColors val="0"/>
        <c:ser>
          <c:idx val="0"/>
          <c:order val="0"/>
          <c:tx>
            <c:strRef>
              <c:f>Virus!$AF$4:$AF$5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Virus!$AT$4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Virus!$AT$6:$AT$57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4E5-89BA-1BA41F26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3504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71302482591583405"/>
          <c:h val="3.777839506172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Costa Rica - Establec. 01, 2019 - 2020, 01/03/2020 - 31/03/2020, Mes: 2020-05, SE: 2020-12</c:v>
            </c:pt>
          </c:strCache>
        </c:strRef>
      </c:tx>
      <c:layout>
        <c:manualLayout>
          <c:xMode val="edge"/>
          <c:yMode val="edge"/>
          <c:x val="0.18116948229768493"/>
          <c:y val="2.50569444444444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371-4C8B-BA20-551260D269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Costa Rica - Establec. 01, 2019 - 2020, 01/03/2020 - 31/03/2020, Mes: 2020-05, SE: 2020-12</c:v>
            </c:pt>
          </c:strCache>
        </c:strRef>
      </c:tx>
      <c:layout>
        <c:manualLayout>
          <c:xMode val="edge"/>
          <c:yMode val="edge"/>
          <c:x val="0.15895269452013325"/>
          <c:y val="1.90639184231797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078756172839506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1248"/>
      </c:barChart>
      <c:lineChart>
        <c:grouping val="standard"/>
        <c:varyColors val="0"/>
        <c:ser>
          <c:idx val="6"/>
          <c:order val="6"/>
          <c:tx>
            <c:strRef>
              <c:f>Virus!$AF$4:$AF$5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1824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033152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Costa Rica - Establec. 01, 2019 - 2020, 01/03/2020 - 31/03/2020, Mes: 2020-05, SE: 2020-12</c:v>
            </c:pt>
          </c:strCache>
        </c:strRef>
      </c:tx>
      <c:layout>
        <c:manualLayout>
          <c:xMode val="edge"/>
          <c:yMode val="edge"/>
          <c:x val="0.11786888043690268"/>
          <c:y val="2.19828703703703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Pt>
            <c:idx val="1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51B-452A-AF81-FF6198BB9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Virus!$D$58:$W$58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y ETI por semana epidemiológica. 
Costa Rica - Establec. 01, 2019 - 2020, 01/03/2020 - 31/03/2020, Mes: 2</c:v>
            </c:pt>
          </c:strCache>
        </c:strRef>
      </c:tx>
      <c:layout>
        <c:manualLayout>
          <c:xMode val="edge"/>
          <c:yMode val="edge"/>
          <c:x val="0.13301610189858207"/>
          <c:y val="9.8204269210224251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62439185008143E-2"/>
          <c:y val="0.15636099208891149"/>
          <c:w val="0.83232089499987705"/>
          <c:h val="0.62322700617283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8"/>
          <c:order val="15"/>
          <c:tx>
            <c:strRef>
              <c:f>Virus!$T$5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A-475C-B737-6FA465F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61920"/>
        <c:axId val="164700160"/>
      </c:barChart>
      <c:barChart>
        <c:barDir val="col"/>
        <c:grouping val="stacked"/>
        <c:varyColors val="0"/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6192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Virus!$AE$4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7072"/>
        <c:axId val="164700736"/>
      </c:lineChart>
      <c:catAx>
        <c:axId val="164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192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de positividad para todos los virus</a:t>
                </a:r>
                <a:endParaRPr lang="es-PE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403393339350962"/>
              <c:y val="0.156416975308641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4547072"/>
        <c:crosses val="max"/>
        <c:crossBetween val="between"/>
        <c:minorUnit val="1.0000000000000002E-2"/>
      </c:valAx>
      <c:catAx>
        <c:axId val="1645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567538466487651"/>
          <c:y val="0.8636323145555429"/>
          <c:w val="0.6224007327130251"/>
          <c:h val="0.11761342592592593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Costa Rica - Establec. 01, 2019 - 2020, 01/03/2020 - 31/03/2020, Mes: 2020-05, SE: 2020-12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156993642143511"/>
          <c:h val="0.6621736111111110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67C-9299-1A3DBA305348}"/>
            </c:ext>
          </c:extLst>
        </c:ser>
        <c:ser>
          <c:idx val="4"/>
          <c:order val="4"/>
          <c:tx>
            <c:strRef>
              <c:f>Virus!$M$5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2-48FE-952E-77EB6085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2944"/>
        <c:axId val="164703040"/>
      </c:barChart>
      <c:catAx>
        <c:axId val="1645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2944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72</xdr:row>
      <xdr:rowOff>176893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110</xdr:row>
      <xdr:rowOff>161668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133094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9.7109375" customWidth="1"/>
    <col min="5" max="5" width="15.85546875" customWidth="1"/>
    <col min="6" max="6" width="16.7109375" customWidth="1"/>
    <col min="7" max="7" width="12.5703125" hidden="1" customWidth="1"/>
    <col min="8" max="9" width="12.140625" customWidth="1"/>
    <col min="10" max="10" width="13.85546875" customWidth="1"/>
    <col min="11" max="11" width="16" customWidth="1"/>
    <col min="12" max="12" width="16.28515625" customWidth="1"/>
    <col min="13" max="13" width="18.85546875" customWidth="1"/>
    <col min="14" max="14" width="17" customWidth="1"/>
    <col min="15" max="15" width="9.42578125" customWidth="1"/>
    <col min="16" max="16" width="15.42578125" customWidth="1"/>
    <col min="17" max="17" width="14.85546875" customWidth="1"/>
    <col min="18" max="18" width="13.28515625" customWidth="1"/>
    <col min="19" max="19" width="9.42578125" customWidth="1"/>
    <col min="20" max="21" width="14.85546875" style="33" customWidth="1"/>
    <col min="22" max="22" width="13" customWidth="1"/>
    <col min="23" max="23" width="9.42578125" customWidth="1"/>
    <col min="24" max="24" width="14.85546875" customWidth="1"/>
    <col min="25" max="25" width="15.8554687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" style="33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6.42578125" customWidth="1"/>
    <col min="46" max="46" width="18.85546875" style="33" customWidth="1"/>
    <col min="47" max="48" width="15" customWidth="1"/>
    <col min="67" max="67" width="11.42578125" style="33"/>
    <col min="77" max="78" width="11.42578125" style="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customHeight="1" x14ac:dyDescent="0.25">
      <c r="A1" s="147" t="str">
        <f>Leyendas!$T$2</f>
        <v>País: Costa Rica - Establecimiento: Establec. 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8"/>
      <c r="Y1" s="103" t="s">
        <v>0</v>
      </c>
      <c r="Z1" s="104"/>
      <c r="AA1" s="104"/>
      <c r="AB1" s="104"/>
      <c r="AC1" s="104"/>
      <c r="AD1" s="105"/>
      <c r="AE1" s="103" t="s">
        <v>98</v>
      </c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5"/>
      <c r="BY1" s="65"/>
      <c r="BZ1" s="65"/>
    </row>
    <row r="2" spans="1:78" s="2" customFormat="1" ht="18.75" x14ac:dyDescent="0.2">
      <c r="A2" s="147" t="str">
        <f>"Vigilancia de Influenza y otros Virus Respiratorios - " &amp; Leyendas!$G$2 &amp; Leyendas!$T1</f>
        <v>Vigilancia de Influenza y otros Virus Respiratorios - IRAG y ETI, 2019 - 2020, 01/03/2020 - 31/03/2020, Mes: 2020-05, SE: 2020-12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8"/>
      <c r="Y2" s="106"/>
      <c r="Z2" s="107"/>
      <c r="AA2" s="107"/>
      <c r="AB2" s="107"/>
      <c r="AC2" s="107"/>
      <c r="AD2" s="108"/>
      <c r="AE2" s="106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8"/>
      <c r="BY2" s="66"/>
      <c r="BZ2" s="66"/>
    </row>
    <row r="3" spans="1:78" s="2" customFormat="1" ht="38.25" customHeight="1" thickBot="1" x14ac:dyDescent="0.25">
      <c r="A3" s="145" t="s">
        <v>1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6"/>
      <c r="Y3" s="109"/>
      <c r="Z3" s="110"/>
      <c r="AA3" s="110"/>
      <c r="AB3" s="110"/>
      <c r="AC3" s="110"/>
      <c r="AD3" s="111"/>
      <c r="AE3" s="109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1"/>
      <c r="BY3" s="66"/>
      <c r="BZ3" s="66"/>
    </row>
    <row r="4" spans="1:78" ht="42.75" customHeight="1" x14ac:dyDescent="0.25">
      <c r="A4" s="149" t="str">
        <f>IF(Leyendas!$E$2&lt;&gt;"",Leyendas!$E$1,IF(Leyendas!$D$2&lt;&gt;"",Leyendas!$D$1,Leyendas!$C$1))</f>
        <v>Establecimiento</v>
      </c>
      <c r="B4" s="116" t="s">
        <v>2</v>
      </c>
      <c r="C4" s="116" t="s">
        <v>3</v>
      </c>
      <c r="D4" s="117" t="s">
        <v>4</v>
      </c>
      <c r="E4" s="118"/>
      <c r="F4" s="118"/>
      <c r="G4" s="118"/>
      <c r="H4" s="118"/>
      <c r="I4" s="119" t="s">
        <v>5</v>
      </c>
      <c r="J4" s="119"/>
      <c r="K4" s="119"/>
      <c r="L4" s="119"/>
      <c r="M4" s="119"/>
      <c r="N4" s="120" t="s">
        <v>6</v>
      </c>
      <c r="O4" s="120"/>
      <c r="P4" s="120"/>
      <c r="Q4" s="120"/>
      <c r="R4" s="120"/>
      <c r="S4" s="120"/>
      <c r="T4" s="120"/>
      <c r="U4" s="120"/>
      <c r="V4" s="120"/>
      <c r="W4" s="120"/>
      <c r="X4" s="121" t="s">
        <v>7</v>
      </c>
      <c r="Y4" s="123" t="s">
        <v>8</v>
      </c>
      <c r="Z4" s="125" t="s">
        <v>9</v>
      </c>
      <c r="AA4" s="125" t="s">
        <v>10</v>
      </c>
      <c r="AB4" s="125" t="s">
        <v>11</v>
      </c>
      <c r="AC4" s="125" t="s">
        <v>12</v>
      </c>
      <c r="AD4" s="112" t="s">
        <v>110</v>
      </c>
      <c r="AE4" s="114" t="s">
        <v>13</v>
      </c>
      <c r="AF4" s="131" t="s">
        <v>14</v>
      </c>
      <c r="AG4" s="133" t="s">
        <v>15</v>
      </c>
      <c r="AH4" s="135" t="s">
        <v>16</v>
      </c>
      <c r="AI4" s="136"/>
      <c r="AJ4" s="136"/>
      <c r="AK4" s="136"/>
      <c r="AL4" s="137"/>
      <c r="AM4" s="129" t="s">
        <v>17</v>
      </c>
      <c r="AN4" s="129" t="s">
        <v>18</v>
      </c>
      <c r="AO4" s="129" t="s">
        <v>19</v>
      </c>
      <c r="AP4" s="129" t="s">
        <v>20</v>
      </c>
      <c r="AQ4" s="129" t="s">
        <v>21</v>
      </c>
      <c r="AR4" s="129" t="s">
        <v>22</v>
      </c>
      <c r="AS4" s="129" t="s">
        <v>76</v>
      </c>
      <c r="AT4" s="129" t="s">
        <v>94</v>
      </c>
      <c r="AU4" s="129" t="s">
        <v>95</v>
      </c>
      <c r="AV4" s="127" t="s">
        <v>25</v>
      </c>
    </row>
    <row r="5" spans="1:78" s="3" customFormat="1" ht="60.75" customHeight="1" thickBot="1" x14ac:dyDescent="0.3">
      <c r="A5" s="149"/>
      <c r="B5" s="116"/>
      <c r="C5" s="116"/>
      <c r="D5" s="34" t="s">
        <v>26</v>
      </c>
      <c r="E5" s="35" t="s">
        <v>27</v>
      </c>
      <c r="F5" s="36" t="s">
        <v>28</v>
      </c>
      <c r="G5" s="36" t="s">
        <v>29</v>
      </c>
      <c r="H5" s="35" t="s">
        <v>30</v>
      </c>
      <c r="I5" s="37" t="s">
        <v>31</v>
      </c>
      <c r="J5" s="37" t="s">
        <v>32</v>
      </c>
      <c r="K5" s="37" t="s">
        <v>33</v>
      </c>
      <c r="L5" s="37" t="s">
        <v>34</v>
      </c>
      <c r="M5" s="37" t="s">
        <v>35</v>
      </c>
      <c r="N5" s="38" t="s">
        <v>36</v>
      </c>
      <c r="O5" s="38" t="s">
        <v>37</v>
      </c>
      <c r="P5" s="38" t="s">
        <v>38</v>
      </c>
      <c r="Q5" s="38" t="s">
        <v>39</v>
      </c>
      <c r="R5" s="38" t="s">
        <v>40</v>
      </c>
      <c r="S5" s="38" t="s">
        <v>23</v>
      </c>
      <c r="T5" s="64" t="s">
        <v>93</v>
      </c>
      <c r="U5" s="64" t="s">
        <v>99</v>
      </c>
      <c r="V5" s="38" t="s">
        <v>24</v>
      </c>
      <c r="W5" s="38" t="s">
        <v>41</v>
      </c>
      <c r="X5" s="122"/>
      <c r="Y5" s="124"/>
      <c r="Z5" s="126"/>
      <c r="AA5" s="126"/>
      <c r="AB5" s="126"/>
      <c r="AC5" s="126"/>
      <c r="AD5" s="113"/>
      <c r="AE5" s="115"/>
      <c r="AF5" s="132"/>
      <c r="AG5" s="134"/>
      <c r="AH5" s="39" t="s">
        <v>42</v>
      </c>
      <c r="AI5" s="40" t="s">
        <v>43</v>
      </c>
      <c r="AJ5" s="40" t="s">
        <v>44</v>
      </c>
      <c r="AK5" s="39" t="s">
        <v>45</v>
      </c>
      <c r="AL5" s="39" t="s">
        <v>46</v>
      </c>
      <c r="AM5" s="130"/>
      <c r="AN5" s="130"/>
      <c r="AO5" s="130"/>
      <c r="AP5" s="130"/>
      <c r="AQ5" s="130"/>
      <c r="AR5" s="130"/>
      <c r="AS5" s="130"/>
      <c r="AT5" s="130"/>
      <c r="AU5" s="130"/>
      <c r="AV5" s="128"/>
    </row>
    <row r="6" spans="1:78" s="1" customFormat="1" ht="15.75" x14ac:dyDescent="0.25">
      <c r="A6" s="1" t="s">
        <v>47</v>
      </c>
      <c r="B6" s="1">
        <v>2020</v>
      </c>
      <c r="C6" s="4">
        <v>1</v>
      </c>
      <c r="D6" s="5"/>
      <c r="E6" s="5"/>
      <c r="F6" s="62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8" t="str">
        <f>IF(OR(ISNUMBER(T6), ISNUMBER(U6)), SUM(T6:U6), "")</f>
        <v/>
      </c>
      <c r="AE6" s="9" t="str">
        <f t="shared" ref="AE6:AE57" si="0">IF(Y6=0,"",Z6/Y6)</f>
        <v/>
      </c>
      <c r="AF6" s="9" t="str">
        <f t="shared" ref="AF6:AF57" si="1">IF(Y6=0,"",AA6/Y6)</f>
        <v/>
      </c>
      <c r="AG6" s="9" t="str">
        <f t="shared" ref="AG6:AG57" si="2">IF(Y6=0,"",AB6/Y6)</f>
        <v/>
      </c>
      <c r="AH6" s="9" t="str">
        <f t="shared" ref="AH6:AH37" si="3">IF($AB6=0,"",D6/$AB6)</f>
        <v/>
      </c>
      <c r="AI6" s="9" t="str">
        <f t="shared" ref="AI6:AI37" si="4">IF($AB6=0,"",E6/$AB6)</f>
        <v/>
      </c>
      <c r="AJ6" s="9" t="str">
        <f t="shared" ref="AJ6:AJ37" si="5">IF($AB6=0,"",F6/$AB6)</f>
        <v/>
      </c>
      <c r="AK6" s="9" t="str">
        <f t="shared" ref="AK6:AK37" si="6">IF($AB6=0,"",G6/$AB6)</f>
        <v/>
      </c>
      <c r="AL6" s="9" t="str">
        <f t="shared" ref="AL6:AL37" si="7">IF($AB6=0,"",H6/$AB6)</f>
        <v/>
      </c>
      <c r="AM6" s="10" t="str">
        <f t="shared" ref="AM6:AM58" si="8">IF($Y6=0,"",AC6/$Y6)</f>
        <v/>
      </c>
      <c r="AN6" s="9" t="str">
        <f t="shared" ref="AN6:AN37" si="9">IF($Y6=0,"",N6/$Y6)</f>
        <v/>
      </c>
      <c r="AO6" s="9" t="str">
        <f t="shared" ref="AO6:AO37" si="10">IF($Y6=0,"",O6/$Y6)</f>
        <v/>
      </c>
      <c r="AP6" s="9" t="str">
        <f t="shared" ref="AP6:AP37" si="11">IF($Y6=0,"",P6/$Y6)</f>
        <v/>
      </c>
      <c r="AQ6" s="9" t="str">
        <f t="shared" ref="AQ6:AQ37" si="12">IF($Y6=0,"",Q6/$Y6)</f>
        <v/>
      </c>
      <c r="AR6" s="9" t="str">
        <f t="shared" ref="AR6:AR37" si="13">IF($Y6=0,"",R6/$Y6)</f>
        <v/>
      </c>
      <c r="AS6" s="9" t="str">
        <f t="shared" ref="AS6:AS37" si="14">IF($Y6=0,"",S6/$Y6)</f>
        <v/>
      </c>
      <c r="AT6" s="9" t="str">
        <f>IF(OR($AD6=0, $AD6=""),"",T6/$AD6)</f>
        <v/>
      </c>
      <c r="AU6" s="9" t="str">
        <f t="shared" ref="AU6:AU37" si="15">IF($Y6=0,"",V6/$Y6)</f>
        <v/>
      </c>
      <c r="AV6" s="9" t="str">
        <f t="shared" ref="AV6:AV37" si="16">IF($Y6=0,"",W6/$Y6)</f>
        <v/>
      </c>
      <c r="AW6" s="11"/>
      <c r="BY6" s="67">
        <f>$B6</f>
        <v>2020</v>
      </c>
      <c r="BZ6" s="67">
        <f>$C6</f>
        <v>1</v>
      </c>
    </row>
    <row r="7" spans="1:78" s="1" customFormat="1" ht="15.75" x14ac:dyDescent="0.25">
      <c r="A7" s="1" t="s">
        <v>47</v>
      </c>
      <c r="B7" s="1">
        <v>2020</v>
      </c>
      <c r="C7" s="4">
        <v>2</v>
      </c>
      <c r="D7" s="5"/>
      <c r="E7" s="5"/>
      <c r="F7" s="62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8"/>
      <c r="AA7" s="8"/>
      <c r="AB7" s="8"/>
      <c r="AC7" s="8"/>
      <c r="AD7" s="8" t="str">
        <f t="shared" ref="AD7:AD58" si="17">IF(OR(ISNUMBER(T7), ISNUMBER(U7)), SUM(T7:U7), "")</f>
        <v/>
      </c>
      <c r="AE7" s="9" t="str">
        <f t="shared" si="0"/>
        <v/>
      </c>
      <c r="AF7" s="9" t="str">
        <f t="shared" si="1"/>
        <v/>
      </c>
      <c r="AG7" s="9" t="str">
        <f t="shared" si="2"/>
        <v/>
      </c>
      <c r="AH7" s="9" t="str">
        <f t="shared" si="3"/>
        <v/>
      </c>
      <c r="AI7" s="9" t="str">
        <f t="shared" si="4"/>
        <v/>
      </c>
      <c r="AJ7" s="9" t="str">
        <f t="shared" si="5"/>
        <v/>
      </c>
      <c r="AK7" s="9" t="str">
        <f t="shared" si="6"/>
        <v/>
      </c>
      <c r="AL7" s="9" t="str">
        <f t="shared" si="7"/>
        <v/>
      </c>
      <c r="AM7" s="10" t="str">
        <f t="shared" si="8"/>
        <v/>
      </c>
      <c r="AN7" s="9" t="str">
        <f t="shared" si="9"/>
        <v/>
      </c>
      <c r="AO7" s="9" t="str">
        <f t="shared" si="10"/>
        <v/>
      </c>
      <c r="AP7" s="9" t="str">
        <f t="shared" si="11"/>
        <v/>
      </c>
      <c r="AQ7" s="9" t="str">
        <f t="shared" si="12"/>
        <v/>
      </c>
      <c r="AR7" s="9" t="str">
        <f t="shared" si="13"/>
        <v/>
      </c>
      <c r="AS7" s="9" t="str">
        <f t="shared" si="14"/>
        <v/>
      </c>
      <c r="AT7" s="9" t="str">
        <f t="shared" ref="AT7:AT57" si="18">IF(OR($AD7=0, $AD7=""),"",T7/$AD7)</f>
        <v/>
      </c>
      <c r="AU7" s="9" t="str">
        <f t="shared" si="15"/>
        <v/>
      </c>
      <c r="AV7" s="9" t="str">
        <f t="shared" si="16"/>
        <v/>
      </c>
      <c r="AW7" s="11"/>
      <c r="BY7" s="67"/>
      <c r="BZ7" s="67">
        <f t="shared" ref="BZ7:BZ57" si="19">$C7</f>
        <v>2</v>
      </c>
    </row>
    <row r="8" spans="1:78" s="1" customFormat="1" ht="15.75" x14ac:dyDescent="0.25">
      <c r="A8" s="1" t="s">
        <v>47</v>
      </c>
      <c r="B8" s="1">
        <v>2020</v>
      </c>
      <c r="C8" s="4">
        <v>3</v>
      </c>
      <c r="D8" s="5"/>
      <c r="E8" s="5"/>
      <c r="F8" s="62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  <c r="AA8" s="8"/>
      <c r="AB8" s="8"/>
      <c r="AC8" s="8"/>
      <c r="AD8" s="8" t="str">
        <f t="shared" si="17"/>
        <v/>
      </c>
      <c r="AE8" s="9" t="str">
        <f t="shared" si="0"/>
        <v/>
      </c>
      <c r="AF8" s="9" t="str">
        <f t="shared" si="1"/>
        <v/>
      </c>
      <c r="AG8" s="9" t="str">
        <f t="shared" si="2"/>
        <v/>
      </c>
      <c r="AH8" s="9" t="str">
        <f t="shared" si="3"/>
        <v/>
      </c>
      <c r="AI8" s="9" t="str">
        <f t="shared" si="4"/>
        <v/>
      </c>
      <c r="AJ8" s="9" t="str">
        <f t="shared" si="5"/>
        <v/>
      </c>
      <c r="AK8" s="9" t="str">
        <f t="shared" si="6"/>
        <v/>
      </c>
      <c r="AL8" s="9" t="str">
        <f t="shared" si="7"/>
        <v/>
      </c>
      <c r="AM8" s="10" t="str">
        <f t="shared" si="8"/>
        <v/>
      </c>
      <c r="AN8" s="9" t="str">
        <f t="shared" si="9"/>
        <v/>
      </c>
      <c r="AO8" s="9" t="str">
        <f t="shared" si="10"/>
        <v/>
      </c>
      <c r="AP8" s="9" t="str">
        <f t="shared" si="11"/>
        <v/>
      </c>
      <c r="AQ8" s="9" t="str">
        <f t="shared" si="12"/>
        <v/>
      </c>
      <c r="AR8" s="9" t="str">
        <f t="shared" si="13"/>
        <v/>
      </c>
      <c r="AS8" s="9" t="str">
        <f t="shared" si="14"/>
        <v/>
      </c>
      <c r="AT8" s="9" t="str">
        <f t="shared" si="18"/>
        <v/>
      </c>
      <c r="AU8" s="9" t="str">
        <f t="shared" si="15"/>
        <v/>
      </c>
      <c r="AV8" s="9" t="str">
        <f t="shared" si="16"/>
        <v/>
      </c>
      <c r="AW8" s="11"/>
      <c r="BY8" s="67"/>
      <c r="BZ8" s="67">
        <f t="shared" si="19"/>
        <v>3</v>
      </c>
    </row>
    <row r="9" spans="1:78" s="1" customFormat="1" ht="16.5" customHeight="1" x14ac:dyDescent="0.25">
      <c r="A9" s="1" t="s">
        <v>47</v>
      </c>
      <c r="B9" s="1">
        <v>2020</v>
      </c>
      <c r="C9" s="4">
        <v>4</v>
      </c>
      <c r="D9" s="5"/>
      <c r="E9" s="5"/>
      <c r="F9" s="62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"/>
      <c r="AA9" s="8"/>
      <c r="AB9" s="8"/>
      <c r="AC9" s="8"/>
      <c r="AD9" s="8" t="str">
        <f t="shared" si="17"/>
        <v/>
      </c>
      <c r="AE9" s="9" t="str">
        <f t="shared" si="0"/>
        <v/>
      </c>
      <c r="AF9" s="9" t="str">
        <f t="shared" si="1"/>
        <v/>
      </c>
      <c r="AG9" s="9" t="str">
        <f t="shared" si="2"/>
        <v/>
      </c>
      <c r="AH9" s="9" t="str">
        <f t="shared" si="3"/>
        <v/>
      </c>
      <c r="AI9" s="9" t="str">
        <f t="shared" si="4"/>
        <v/>
      </c>
      <c r="AJ9" s="9" t="str">
        <f t="shared" si="5"/>
        <v/>
      </c>
      <c r="AK9" s="9" t="str">
        <f t="shared" si="6"/>
        <v/>
      </c>
      <c r="AL9" s="9" t="str">
        <f t="shared" si="7"/>
        <v/>
      </c>
      <c r="AM9" s="10" t="str">
        <f t="shared" si="8"/>
        <v/>
      </c>
      <c r="AN9" s="9" t="str">
        <f t="shared" si="9"/>
        <v/>
      </c>
      <c r="AO9" s="9" t="str">
        <f t="shared" si="10"/>
        <v/>
      </c>
      <c r="AP9" s="9" t="str">
        <f t="shared" si="11"/>
        <v/>
      </c>
      <c r="AQ9" s="9" t="str">
        <f t="shared" si="12"/>
        <v/>
      </c>
      <c r="AR9" s="9" t="str">
        <f t="shared" si="13"/>
        <v/>
      </c>
      <c r="AS9" s="9" t="str">
        <f t="shared" si="14"/>
        <v/>
      </c>
      <c r="AT9" s="9" t="str">
        <f t="shared" si="18"/>
        <v/>
      </c>
      <c r="AU9" s="9" t="str">
        <f t="shared" si="15"/>
        <v/>
      </c>
      <c r="AV9" s="9" t="str">
        <f t="shared" si="16"/>
        <v/>
      </c>
      <c r="AW9" s="11"/>
      <c r="BY9" s="67"/>
      <c r="BZ9" s="67">
        <f t="shared" si="19"/>
        <v>4</v>
      </c>
    </row>
    <row r="10" spans="1:78" s="1" customFormat="1" ht="16.5" customHeight="1" x14ac:dyDescent="0.25">
      <c r="A10" s="1" t="s">
        <v>47</v>
      </c>
      <c r="B10" s="1">
        <v>2020</v>
      </c>
      <c r="C10" s="4">
        <v>5</v>
      </c>
      <c r="D10" s="7">
        <v>20</v>
      </c>
      <c r="E10" s="7">
        <v>5</v>
      </c>
      <c r="F10" s="62">
        <v>8</v>
      </c>
      <c r="G10" s="7">
        <v>5</v>
      </c>
      <c r="H10" s="7">
        <v>3</v>
      </c>
      <c r="I10" s="7">
        <v>4</v>
      </c>
      <c r="J10" s="7">
        <v>10</v>
      </c>
      <c r="K10" s="7">
        <v>6</v>
      </c>
      <c r="L10" s="7">
        <v>7</v>
      </c>
      <c r="M10" s="7">
        <v>2</v>
      </c>
      <c r="N10" s="7">
        <v>20</v>
      </c>
      <c r="O10" s="7">
        <v>5</v>
      </c>
      <c r="P10" s="7">
        <v>8</v>
      </c>
      <c r="Q10" s="7">
        <v>5</v>
      </c>
      <c r="R10" s="7">
        <v>3</v>
      </c>
      <c r="S10" s="7">
        <v>4</v>
      </c>
      <c r="T10" s="7">
        <v>30</v>
      </c>
      <c r="U10" s="7">
        <v>50</v>
      </c>
      <c r="V10" s="7">
        <v>6</v>
      </c>
      <c r="W10" s="7">
        <v>7</v>
      </c>
      <c r="X10" s="7">
        <v>2</v>
      </c>
      <c r="Y10" s="8">
        <v>50</v>
      </c>
      <c r="Z10" s="8">
        <v>20</v>
      </c>
      <c r="AA10" s="8">
        <v>15</v>
      </c>
      <c r="AB10" s="8">
        <v>10</v>
      </c>
      <c r="AC10" s="8">
        <v>5</v>
      </c>
      <c r="AD10" s="8">
        <f t="shared" si="17"/>
        <v>80</v>
      </c>
      <c r="AE10" s="9">
        <f t="shared" si="0"/>
        <v>0.4</v>
      </c>
      <c r="AF10" s="9">
        <f t="shared" si="1"/>
        <v>0.3</v>
      </c>
      <c r="AG10" s="9">
        <f t="shared" si="2"/>
        <v>0.2</v>
      </c>
      <c r="AH10" s="9">
        <f t="shared" si="3"/>
        <v>2</v>
      </c>
      <c r="AI10" s="9">
        <f t="shared" si="4"/>
        <v>0.5</v>
      </c>
      <c r="AJ10" s="9">
        <f t="shared" si="5"/>
        <v>0.8</v>
      </c>
      <c r="AK10" s="9">
        <f t="shared" si="6"/>
        <v>0.5</v>
      </c>
      <c r="AL10" s="9">
        <f t="shared" si="7"/>
        <v>0.3</v>
      </c>
      <c r="AM10" s="10">
        <f t="shared" si="8"/>
        <v>0.1</v>
      </c>
      <c r="AN10" s="9">
        <f t="shared" si="9"/>
        <v>0.4</v>
      </c>
      <c r="AO10" s="9">
        <f t="shared" si="10"/>
        <v>0.1</v>
      </c>
      <c r="AP10" s="9">
        <f t="shared" si="11"/>
        <v>0.16</v>
      </c>
      <c r="AQ10" s="9">
        <f t="shared" si="12"/>
        <v>0.1</v>
      </c>
      <c r="AR10" s="9">
        <f t="shared" si="13"/>
        <v>0.06</v>
      </c>
      <c r="AS10" s="9">
        <f t="shared" si="14"/>
        <v>0.08</v>
      </c>
      <c r="AT10" s="9">
        <f t="shared" si="18"/>
        <v>0.375</v>
      </c>
      <c r="AU10" s="9">
        <f t="shared" si="15"/>
        <v>0.12</v>
      </c>
      <c r="AV10" s="9">
        <f t="shared" si="16"/>
        <v>0.14000000000000001</v>
      </c>
      <c r="AW10" s="11"/>
      <c r="BY10" s="67"/>
      <c r="BZ10" s="67">
        <f t="shared" si="19"/>
        <v>5</v>
      </c>
    </row>
    <row r="11" spans="1:78" s="1" customFormat="1" ht="16.5" customHeight="1" x14ac:dyDescent="0.25">
      <c r="A11" s="1" t="s">
        <v>47</v>
      </c>
      <c r="B11" s="1">
        <v>2020</v>
      </c>
      <c r="C11" s="4">
        <v>6</v>
      </c>
      <c r="D11" s="7">
        <v>20</v>
      </c>
      <c r="E11" s="7">
        <v>5</v>
      </c>
      <c r="F11" s="62">
        <v>6</v>
      </c>
      <c r="G11" s="7">
        <v>5</v>
      </c>
      <c r="H11" s="7">
        <v>2</v>
      </c>
      <c r="I11" s="7">
        <v>3</v>
      </c>
      <c r="J11" s="7">
        <v>8</v>
      </c>
      <c r="K11" s="7">
        <v>6</v>
      </c>
      <c r="L11" s="7">
        <v>7</v>
      </c>
      <c r="M11" s="7">
        <v>2</v>
      </c>
      <c r="N11" s="7">
        <v>15</v>
      </c>
      <c r="O11" s="7">
        <v>5</v>
      </c>
      <c r="P11" s="7">
        <v>6</v>
      </c>
      <c r="Q11" s="7">
        <v>5</v>
      </c>
      <c r="R11" s="7">
        <v>2</v>
      </c>
      <c r="S11" s="7">
        <v>3</v>
      </c>
      <c r="T11" s="7">
        <v>28</v>
      </c>
      <c r="U11" s="7">
        <v>60</v>
      </c>
      <c r="V11" s="7">
        <v>6</v>
      </c>
      <c r="W11" s="7">
        <v>7</v>
      </c>
      <c r="X11" s="7">
        <v>2</v>
      </c>
      <c r="Y11" s="8">
        <v>30</v>
      </c>
      <c r="Z11" s="8">
        <v>20</v>
      </c>
      <c r="AA11" s="8">
        <v>15</v>
      </c>
      <c r="AB11" s="8">
        <v>10</v>
      </c>
      <c r="AC11" s="8">
        <v>5</v>
      </c>
      <c r="AD11" s="8">
        <f t="shared" si="17"/>
        <v>88</v>
      </c>
      <c r="AE11" s="9">
        <f t="shared" si="0"/>
        <v>0.66666666666666663</v>
      </c>
      <c r="AF11" s="9">
        <f t="shared" si="1"/>
        <v>0.5</v>
      </c>
      <c r="AG11" s="9">
        <f t="shared" si="2"/>
        <v>0.33333333333333331</v>
      </c>
      <c r="AH11" s="9">
        <f t="shared" si="3"/>
        <v>2</v>
      </c>
      <c r="AI11" s="9">
        <f t="shared" si="4"/>
        <v>0.5</v>
      </c>
      <c r="AJ11" s="9">
        <f t="shared" si="5"/>
        <v>0.6</v>
      </c>
      <c r="AK11" s="9">
        <f t="shared" si="6"/>
        <v>0.5</v>
      </c>
      <c r="AL11" s="9">
        <f t="shared" si="7"/>
        <v>0.2</v>
      </c>
      <c r="AM11" s="10">
        <f t="shared" si="8"/>
        <v>0.16666666666666666</v>
      </c>
      <c r="AN11" s="9">
        <f t="shared" si="9"/>
        <v>0.5</v>
      </c>
      <c r="AO11" s="9">
        <f t="shared" si="10"/>
        <v>0.16666666666666666</v>
      </c>
      <c r="AP11" s="9">
        <f t="shared" si="11"/>
        <v>0.2</v>
      </c>
      <c r="AQ11" s="9">
        <f t="shared" si="12"/>
        <v>0.16666666666666666</v>
      </c>
      <c r="AR11" s="9">
        <f t="shared" si="13"/>
        <v>6.6666666666666666E-2</v>
      </c>
      <c r="AS11" s="9">
        <f t="shared" si="14"/>
        <v>0.1</v>
      </c>
      <c r="AT11" s="9">
        <f t="shared" si="18"/>
        <v>0.31818181818181818</v>
      </c>
      <c r="AU11" s="9">
        <f t="shared" si="15"/>
        <v>0.2</v>
      </c>
      <c r="AV11" s="9">
        <f t="shared" si="16"/>
        <v>0.23333333333333334</v>
      </c>
      <c r="AW11" s="11"/>
      <c r="BY11" s="67"/>
      <c r="BZ11" s="67">
        <f t="shared" si="19"/>
        <v>6</v>
      </c>
    </row>
    <row r="12" spans="1:78" s="1" customFormat="1" ht="16.5" customHeight="1" x14ac:dyDescent="0.25">
      <c r="A12" s="1" t="s">
        <v>47</v>
      </c>
      <c r="B12" s="1">
        <v>2020</v>
      </c>
      <c r="C12" s="4">
        <v>7</v>
      </c>
      <c r="D12" s="7">
        <v>15</v>
      </c>
      <c r="E12" s="7">
        <v>5</v>
      </c>
      <c r="F12" s="62">
        <v>11</v>
      </c>
      <c r="G12" s="7">
        <v>5</v>
      </c>
      <c r="H12" s="7">
        <v>1</v>
      </c>
      <c r="I12" s="7">
        <v>2</v>
      </c>
      <c r="J12" s="7">
        <v>6</v>
      </c>
      <c r="K12" s="7">
        <v>3</v>
      </c>
      <c r="L12" s="7">
        <v>7</v>
      </c>
      <c r="M12" s="7">
        <v>2</v>
      </c>
      <c r="N12" s="7">
        <v>15</v>
      </c>
      <c r="O12" s="7">
        <v>5</v>
      </c>
      <c r="P12" s="7">
        <v>11</v>
      </c>
      <c r="Q12" s="7">
        <v>5</v>
      </c>
      <c r="R12" s="7">
        <v>1</v>
      </c>
      <c r="S12" s="7">
        <v>2</v>
      </c>
      <c r="T12" s="7">
        <v>26</v>
      </c>
      <c r="U12" s="7">
        <v>70</v>
      </c>
      <c r="V12" s="7">
        <v>3</v>
      </c>
      <c r="W12" s="7">
        <v>7</v>
      </c>
      <c r="X12" s="7">
        <v>2</v>
      </c>
      <c r="Y12" s="8">
        <v>50</v>
      </c>
      <c r="Z12" s="8">
        <v>20</v>
      </c>
      <c r="AA12" s="8">
        <v>10</v>
      </c>
      <c r="AB12" s="8">
        <v>10</v>
      </c>
      <c r="AC12" s="8">
        <v>5</v>
      </c>
      <c r="AD12" s="8">
        <f t="shared" si="17"/>
        <v>96</v>
      </c>
      <c r="AE12" s="9">
        <f t="shared" si="0"/>
        <v>0.4</v>
      </c>
      <c r="AF12" s="9">
        <f t="shared" si="1"/>
        <v>0.2</v>
      </c>
      <c r="AG12" s="9">
        <f t="shared" si="2"/>
        <v>0.2</v>
      </c>
      <c r="AH12" s="9">
        <f t="shared" si="3"/>
        <v>1.5</v>
      </c>
      <c r="AI12" s="9">
        <f t="shared" si="4"/>
        <v>0.5</v>
      </c>
      <c r="AJ12" s="9">
        <f t="shared" si="5"/>
        <v>1.1000000000000001</v>
      </c>
      <c r="AK12" s="9">
        <f t="shared" si="6"/>
        <v>0.5</v>
      </c>
      <c r="AL12" s="9">
        <f t="shared" si="7"/>
        <v>0.1</v>
      </c>
      <c r="AM12" s="10">
        <f t="shared" si="8"/>
        <v>0.1</v>
      </c>
      <c r="AN12" s="9">
        <f t="shared" si="9"/>
        <v>0.3</v>
      </c>
      <c r="AO12" s="9">
        <f t="shared" si="10"/>
        <v>0.1</v>
      </c>
      <c r="AP12" s="9">
        <f t="shared" si="11"/>
        <v>0.22</v>
      </c>
      <c r="AQ12" s="9">
        <f t="shared" si="12"/>
        <v>0.1</v>
      </c>
      <c r="AR12" s="9">
        <f t="shared" si="13"/>
        <v>0.02</v>
      </c>
      <c r="AS12" s="9">
        <f t="shared" si="14"/>
        <v>0.04</v>
      </c>
      <c r="AT12" s="9">
        <f t="shared" si="18"/>
        <v>0.27083333333333331</v>
      </c>
      <c r="AU12" s="9">
        <f t="shared" si="15"/>
        <v>0.06</v>
      </c>
      <c r="AV12" s="9">
        <f t="shared" si="16"/>
        <v>0.14000000000000001</v>
      </c>
      <c r="AW12" s="11"/>
      <c r="BY12" s="67"/>
      <c r="BZ12" s="67">
        <f t="shared" si="19"/>
        <v>7</v>
      </c>
    </row>
    <row r="13" spans="1:78" s="1" customFormat="1" ht="16.5" customHeight="1" x14ac:dyDescent="0.25">
      <c r="A13" s="1" t="s">
        <v>47</v>
      </c>
      <c r="B13" s="1">
        <v>2020</v>
      </c>
      <c r="C13" s="4">
        <v>8</v>
      </c>
      <c r="D13" s="7">
        <v>10</v>
      </c>
      <c r="E13" s="7">
        <v>15</v>
      </c>
      <c r="F13" s="62">
        <v>15</v>
      </c>
      <c r="G13" s="7">
        <v>5</v>
      </c>
      <c r="H13" s="7">
        <v>3</v>
      </c>
      <c r="I13" s="7">
        <v>1</v>
      </c>
      <c r="J13" s="7">
        <v>4</v>
      </c>
      <c r="K13" s="7">
        <v>3</v>
      </c>
      <c r="L13" s="7">
        <v>7</v>
      </c>
      <c r="M13" s="7">
        <v>2</v>
      </c>
      <c r="N13" s="7">
        <v>10</v>
      </c>
      <c r="O13" s="7">
        <v>5</v>
      </c>
      <c r="P13" s="7">
        <v>15</v>
      </c>
      <c r="Q13" s="7">
        <v>5</v>
      </c>
      <c r="R13" s="7">
        <v>3</v>
      </c>
      <c r="S13" s="7">
        <v>1</v>
      </c>
      <c r="T13" s="7">
        <v>24</v>
      </c>
      <c r="U13" s="7">
        <v>80</v>
      </c>
      <c r="V13" s="7">
        <v>3</v>
      </c>
      <c r="W13" s="7">
        <v>7</v>
      </c>
      <c r="X13" s="7">
        <v>2</v>
      </c>
      <c r="Y13" s="8">
        <v>20</v>
      </c>
      <c r="Z13" s="8">
        <v>10</v>
      </c>
      <c r="AA13" s="8">
        <v>5</v>
      </c>
      <c r="AB13" s="8">
        <v>10</v>
      </c>
      <c r="AC13" s="8">
        <v>5</v>
      </c>
      <c r="AD13" s="8">
        <f t="shared" si="17"/>
        <v>104</v>
      </c>
      <c r="AE13" s="9">
        <f t="shared" si="0"/>
        <v>0.5</v>
      </c>
      <c r="AF13" s="9">
        <f t="shared" si="1"/>
        <v>0.25</v>
      </c>
      <c r="AG13" s="9">
        <f t="shared" si="2"/>
        <v>0.5</v>
      </c>
      <c r="AH13" s="9">
        <f t="shared" si="3"/>
        <v>1</v>
      </c>
      <c r="AI13" s="9">
        <f t="shared" si="4"/>
        <v>1.5</v>
      </c>
      <c r="AJ13" s="9">
        <f t="shared" si="5"/>
        <v>1.5</v>
      </c>
      <c r="AK13" s="9">
        <f t="shared" si="6"/>
        <v>0.5</v>
      </c>
      <c r="AL13" s="9">
        <f t="shared" si="7"/>
        <v>0.3</v>
      </c>
      <c r="AM13" s="10">
        <f t="shared" si="8"/>
        <v>0.25</v>
      </c>
      <c r="AN13" s="9">
        <f t="shared" si="9"/>
        <v>0.5</v>
      </c>
      <c r="AO13" s="9">
        <f t="shared" si="10"/>
        <v>0.25</v>
      </c>
      <c r="AP13" s="9">
        <f t="shared" si="11"/>
        <v>0.75</v>
      </c>
      <c r="AQ13" s="9">
        <f t="shared" si="12"/>
        <v>0.25</v>
      </c>
      <c r="AR13" s="9">
        <f t="shared" si="13"/>
        <v>0.15</v>
      </c>
      <c r="AS13" s="9">
        <f t="shared" si="14"/>
        <v>0.05</v>
      </c>
      <c r="AT13" s="9">
        <f t="shared" si="18"/>
        <v>0.23076923076923078</v>
      </c>
      <c r="AU13" s="9">
        <f t="shared" si="15"/>
        <v>0.15</v>
      </c>
      <c r="AV13" s="9">
        <f t="shared" si="16"/>
        <v>0.35</v>
      </c>
      <c r="AW13" s="11"/>
      <c r="BY13" s="67"/>
      <c r="BZ13" s="67">
        <f t="shared" si="19"/>
        <v>8</v>
      </c>
    </row>
    <row r="14" spans="1:78" s="1" customFormat="1" ht="16.5" customHeight="1" x14ac:dyDescent="0.25">
      <c r="A14" s="1" t="s">
        <v>47</v>
      </c>
      <c r="B14" s="1">
        <v>2020</v>
      </c>
      <c r="C14" s="4">
        <v>9</v>
      </c>
      <c r="D14" s="7">
        <v>15</v>
      </c>
      <c r="E14" s="7">
        <v>5</v>
      </c>
      <c r="F14" s="62">
        <v>4</v>
      </c>
      <c r="G14" s="7">
        <v>5</v>
      </c>
      <c r="H14" s="7">
        <v>2</v>
      </c>
      <c r="I14" s="7">
        <v>2</v>
      </c>
      <c r="J14" s="7">
        <v>6</v>
      </c>
      <c r="K14" s="7">
        <v>3</v>
      </c>
      <c r="L14" s="7">
        <v>7</v>
      </c>
      <c r="M14" s="7">
        <v>2</v>
      </c>
      <c r="N14" s="7">
        <v>15</v>
      </c>
      <c r="O14" s="7">
        <v>5</v>
      </c>
      <c r="P14" s="7">
        <v>4</v>
      </c>
      <c r="Q14" s="7">
        <v>5</v>
      </c>
      <c r="R14" s="7">
        <v>2</v>
      </c>
      <c r="S14" s="7">
        <v>2</v>
      </c>
      <c r="T14" s="7">
        <v>26</v>
      </c>
      <c r="U14" s="7">
        <v>70</v>
      </c>
      <c r="V14" s="7">
        <v>3</v>
      </c>
      <c r="W14" s="7">
        <v>7</v>
      </c>
      <c r="X14" s="7">
        <v>2</v>
      </c>
      <c r="Y14" s="8">
        <v>50</v>
      </c>
      <c r="Z14" s="8">
        <v>20</v>
      </c>
      <c r="AA14" s="8">
        <v>10</v>
      </c>
      <c r="AB14" s="8">
        <v>10</v>
      </c>
      <c r="AC14" s="8">
        <v>5</v>
      </c>
      <c r="AD14" s="8">
        <f t="shared" si="17"/>
        <v>96</v>
      </c>
      <c r="AE14" s="9">
        <f t="shared" si="0"/>
        <v>0.4</v>
      </c>
      <c r="AF14" s="9">
        <f t="shared" si="1"/>
        <v>0.2</v>
      </c>
      <c r="AG14" s="9">
        <f t="shared" si="2"/>
        <v>0.2</v>
      </c>
      <c r="AH14" s="9">
        <f t="shared" si="3"/>
        <v>1.5</v>
      </c>
      <c r="AI14" s="9">
        <f t="shared" si="4"/>
        <v>0.5</v>
      </c>
      <c r="AJ14" s="9">
        <f t="shared" si="5"/>
        <v>0.4</v>
      </c>
      <c r="AK14" s="9">
        <f t="shared" si="6"/>
        <v>0.5</v>
      </c>
      <c r="AL14" s="9">
        <f t="shared" si="7"/>
        <v>0.2</v>
      </c>
      <c r="AM14" s="10">
        <f t="shared" si="8"/>
        <v>0.1</v>
      </c>
      <c r="AN14" s="9">
        <f t="shared" si="9"/>
        <v>0.3</v>
      </c>
      <c r="AO14" s="9">
        <f t="shared" si="10"/>
        <v>0.1</v>
      </c>
      <c r="AP14" s="9">
        <f t="shared" si="11"/>
        <v>0.08</v>
      </c>
      <c r="AQ14" s="9">
        <f t="shared" si="12"/>
        <v>0.1</v>
      </c>
      <c r="AR14" s="9">
        <f t="shared" si="13"/>
        <v>0.04</v>
      </c>
      <c r="AS14" s="9">
        <f t="shared" si="14"/>
        <v>0.04</v>
      </c>
      <c r="AT14" s="9">
        <f t="shared" si="18"/>
        <v>0.27083333333333331</v>
      </c>
      <c r="AU14" s="9">
        <f t="shared" si="15"/>
        <v>0.06</v>
      </c>
      <c r="AV14" s="9">
        <f t="shared" si="16"/>
        <v>0.14000000000000001</v>
      </c>
      <c r="AW14" s="11"/>
      <c r="BY14" s="67"/>
      <c r="BZ14" s="67">
        <f t="shared" si="19"/>
        <v>9</v>
      </c>
    </row>
    <row r="15" spans="1:78" s="1" customFormat="1" ht="16.5" customHeight="1" x14ac:dyDescent="0.25">
      <c r="A15" s="1" t="s">
        <v>47</v>
      </c>
      <c r="B15" s="1">
        <v>2020</v>
      </c>
      <c r="C15" s="4">
        <v>10</v>
      </c>
      <c r="D15" s="7">
        <v>20</v>
      </c>
      <c r="E15" s="7">
        <v>5</v>
      </c>
      <c r="F15" s="62">
        <v>3</v>
      </c>
      <c r="G15" s="7">
        <v>5</v>
      </c>
      <c r="H15" s="7">
        <v>1</v>
      </c>
      <c r="I15" s="7">
        <v>3</v>
      </c>
      <c r="J15" s="7">
        <v>8</v>
      </c>
      <c r="K15" s="7">
        <v>6</v>
      </c>
      <c r="L15" s="7">
        <v>7</v>
      </c>
      <c r="M15" s="7">
        <v>2</v>
      </c>
      <c r="N15" s="7">
        <v>15</v>
      </c>
      <c r="O15" s="7">
        <v>5</v>
      </c>
      <c r="P15" s="7">
        <v>3</v>
      </c>
      <c r="Q15" s="7">
        <v>5</v>
      </c>
      <c r="R15" s="7">
        <v>1</v>
      </c>
      <c r="S15" s="7">
        <v>3</v>
      </c>
      <c r="T15" s="7">
        <v>28</v>
      </c>
      <c r="U15" s="7">
        <v>60</v>
      </c>
      <c r="V15" s="7">
        <v>6</v>
      </c>
      <c r="W15" s="7">
        <v>7</v>
      </c>
      <c r="X15" s="7">
        <v>2</v>
      </c>
      <c r="Y15" s="8">
        <v>30</v>
      </c>
      <c r="Z15" s="8">
        <v>20</v>
      </c>
      <c r="AA15" s="8">
        <v>15</v>
      </c>
      <c r="AB15" s="8">
        <v>10</v>
      </c>
      <c r="AC15" s="8">
        <v>5</v>
      </c>
      <c r="AD15" s="8">
        <f t="shared" si="17"/>
        <v>88</v>
      </c>
      <c r="AE15" s="9">
        <f t="shared" si="0"/>
        <v>0.66666666666666663</v>
      </c>
      <c r="AF15" s="9">
        <f t="shared" si="1"/>
        <v>0.5</v>
      </c>
      <c r="AG15" s="9">
        <f t="shared" si="2"/>
        <v>0.33333333333333331</v>
      </c>
      <c r="AH15" s="9">
        <f t="shared" si="3"/>
        <v>2</v>
      </c>
      <c r="AI15" s="9">
        <f t="shared" si="4"/>
        <v>0.5</v>
      </c>
      <c r="AJ15" s="9">
        <f t="shared" si="5"/>
        <v>0.3</v>
      </c>
      <c r="AK15" s="9">
        <f t="shared" si="6"/>
        <v>0.5</v>
      </c>
      <c r="AL15" s="9">
        <f t="shared" si="7"/>
        <v>0.1</v>
      </c>
      <c r="AM15" s="10">
        <f t="shared" si="8"/>
        <v>0.16666666666666666</v>
      </c>
      <c r="AN15" s="9">
        <f t="shared" si="9"/>
        <v>0.5</v>
      </c>
      <c r="AO15" s="9">
        <f t="shared" si="10"/>
        <v>0.16666666666666666</v>
      </c>
      <c r="AP15" s="9">
        <f t="shared" si="11"/>
        <v>0.1</v>
      </c>
      <c r="AQ15" s="9">
        <f t="shared" si="12"/>
        <v>0.16666666666666666</v>
      </c>
      <c r="AR15" s="9">
        <f t="shared" si="13"/>
        <v>3.3333333333333333E-2</v>
      </c>
      <c r="AS15" s="9">
        <f t="shared" si="14"/>
        <v>0.1</v>
      </c>
      <c r="AT15" s="9">
        <f t="shared" si="18"/>
        <v>0.31818181818181818</v>
      </c>
      <c r="AU15" s="9">
        <f t="shared" si="15"/>
        <v>0.2</v>
      </c>
      <c r="AV15" s="9">
        <f t="shared" si="16"/>
        <v>0.23333333333333334</v>
      </c>
      <c r="AW15" s="11"/>
      <c r="BY15" s="67"/>
      <c r="BZ15" s="67">
        <f t="shared" si="19"/>
        <v>10</v>
      </c>
    </row>
    <row r="16" spans="1:78" s="1" customFormat="1" ht="16.5" customHeight="1" x14ac:dyDescent="0.25">
      <c r="A16" s="1" t="s">
        <v>47</v>
      </c>
      <c r="B16" s="1">
        <v>2020</v>
      </c>
      <c r="C16" s="4">
        <v>11</v>
      </c>
      <c r="D16" s="7">
        <v>20</v>
      </c>
      <c r="E16" s="7">
        <v>5</v>
      </c>
      <c r="F16" s="62">
        <v>6</v>
      </c>
      <c r="G16" s="7">
        <v>5</v>
      </c>
      <c r="H16" s="7">
        <v>3</v>
      </c>
      <c r="I16" s="7">
        <v>4</v>
      </c>
      <c r="J16" s="7">
        <v>10</v>
      </c>
      <c r="K16" s="7">
        <v>6</v>
      </c>
      <c r="L16" s="7">
        <v>7</v>
      </c>
      <c r="M16" s="7">
        <v>2</v>
      </c>
      <c r="N16" s="7">
        <v>20</v>
      </c>
      <c r="O16" s="7">
        <v>5</v>
      </c>
      <c r="P16" s="7">
        <v>6</v>
      </c>
      <c r="Q16" s="7">
        <v>5</v>
      </c>
      <c r="R16" s="7">
        <v>3</v>
      </c>
      <c r="S16" s="7">
        <v>4</v>
      </c>
      <c r="T16" s="7">
        <v>30</v>
      </c>
      <c r="U16" s="7">
        <v>50</v>
      </c>
      <c r="V16" s="7">
        <v>6</v>
      </c>
      <c r="W16" s="7">
        <v>7</v>
      </c>
      <c r="X16" s="7">
        <v>2</v>
      </c>
      <c r="Y16" s="8">
        <v>50</v>
      </c>
      <c r="Z16" s="8">
        <v>20</v>
      </c>
      <c r="AA16" s="8">
        <v>15</v>
      </c>
      <c r="AB16" s="8">
        <v>10</v>
      </c>
      <c r="AC16" s="8">
        <v>5</v>
      </c>
      <c r="AD16" s="8">
        <f t="shared" si="17"/>
        <v>80</v>
      </c>
      <c r="AE16" s="9">
        <f t="shared" si="0"/>
        <v>0.4</v>
      </c>
      <c r="AF16" s="9">
        <f t="shared" si="1"/>
        <v>0.3</v>
      </c>
      <c r="AG16" s="9">
        <f t="shared" si="2"/>
        <v>0.2</v>
      </c>
      <c r="AH16" s="9">
        <f t="shared" si="3"/>
        <v>2</v>
      </c>
      <c r="AI16" s="9">
        <f t="shared" si="4"/>
        <v>0.5</v>
      </c>
      <c r="AJ16" s="9">
        <f t="shared" si="5"/>
        <v>0.6</v>
      </c>
      <c r="AK16" s="9">
        <f t="shared" si="6"/>
        <v>0.5</v>
      </c>
      <c r="AL16" s="9">
        <f t="shared" si="7"/>
        <v>0.3</v>
      </c>
      <c r="AM16" s="10">
        <f t="shared" si="8"/>
        <v>0.1</v>
      </c>
      <c r="AN16" s="9">
        <f t="shared" si="9"/>
        <v>0.4</v>
      </c>
      <c r="AO16" s="9">
        <f t="shared" si="10"/>
        <v>0.1</v>
      </c>
      <c r="AP16" s="9">
        <f t="shared" si="11"/>
        <v>0.12</v>
      </c>
      <c r="AQ16" s="9">
        <f t="shared" si="12"/>
        <v>0.1</v>
      </c>
      <c r="AR16" s="9">
        <f t="shared" si="13"/>
        <v>0.06</v>
      </c>
      <c r="AS16" s="9">
        <f t="shared" si="14"/>
        <v>0.08</v>
      </c>
      <c r="AT16" s="9">
        <f t="shared" si="18"/>
        <v>0.375</v>
      </c>
      <c r="AU16" s="9">
        <f t="shared" si="15"/>
        <v>0.12</v>
      </c>
      <c r="AV16" s="9">
        <f t="shared" si="16"/>
        <v>0.14000000000000001</v>
      </c>
      <c r="AW16" s="11"/>
      <c r="BY16" s="67"/>
      <c r="BZ16" s="67">
        <f t="shared" si="19"/>
        <v>11</v>
      </c>
    </row>
    <row r="17" spans="1:78" s="1" customFormat="1" ht="16.5" customHeight="1" x14ac:dyDescent="0.25">
      <c r="A17" s="1" t="s">
        <v>47</v>
      </c>
      <c r="B17" s="1">
        <v>2020</v>
      </c>
      <c r="C17" s="4">
        <v>12</v>
      </c>
      <c r="D17" s="5"/>
      <c r="E17" s="5"/>
      <c r="F17" s="62"/>
      <c r="G17" s="5"/>
      <c r="H17" s="5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 t="str">
        <f t="shared" si="17"/>
        <v/>
      </c>
      <c r="AE17" s="9" t="str">
        <f t="shared" si="0"/>
        <v/>
      </c>
      <c r="AF17" s="9" t="str">
        <f t="shared" si="1"/>
        <v/>
      </c>
      <c r="AG17" s="9" t="str">
        <f t="shared" si="2"/>
        <v/>
      </c>
      <c r="AH17" s="9" t="str">
        <f t="shared" si="3"/>
        <v/>
      </c>
      <c r="AI17" s="9" t="str">
        <f t="shared" si="4"/>
        <v/>
      </c>
      <c r="AJ17" s="9" t="str">
        <f t="shared" si="5"/>
        <v/>
      </c>
      <c r="AK17" s="9" t="str">
        <f t="shared" si="6"/>
        <v/>
      </c>
      <c r="AL17" s="9" t="str">
        <f t="shared" si="7"/>
        <v/>
      </c>
      <c r="AM17" s="10" t="str">
        <f t="shared" si="8"/>
        <v/>
      </c>
      <c r="AN17" s="9" t="str">
        <f t="shared" si="9"/>
        <v/>
      </c>
      <c r="AO17" s="9" t="str">
        <f t="shared" si="10"/>
        <v/>
      </c>
      <c r="AP17" s="9" t="str">
        <f t="shared" si="11"/>
        <v/>
      </c>
      <c r="AQ17" s="9" t="str">
        <f t="shared" si="12"/>
        <v/>
      </c>
      <c r="AR17" s="9" t="str">
        <f t="shared" si="13"/>
        <v/>
      </c>
      <c r="AS17" s="9" t="str">
        <f t="shared" si="14"/>
        <v/>
      </c>
      <c r="AT17" s="9" t="str">
        <f t="shared" si="18"/>
        <v/>
      </c>
      <c r="AU17" s="9" t="str">
        <f t="shared" si="15"/>
        <v/>
      </c>
      <c r="AV17" s="9" t="str">
        <f t="shared" si="16"/>
        <v/>
      </c>
      <c r="AW17" s="11"/>
      <c r="BY17" s="67"/>
      <c r="BZ17" s="67">
        <f t="shared" si="19"/>
        <v>12</v>
      </c>
    </row>
    <row r="18" spans="1:78" s="1" customFormat="1" ht="16.5" customHeight="1" x14ac:dyDescent="0.25">
      <c r="A18" s="1" t="s">
        <v>47</v>
      </c>
      <c r="B18" s="1">
        <v>2020</v>
      </c>
      <c r="C18" s="4">
        <v>13</v>
      </c>
      <c r="D18" s="5"/>
      <c r="E18" s="5"/>
      <c r="F18" s="62"/>
      <c r="G18" s="5"/>
      <c r="H18" s="5"/>
      <c r="I18" s="6"/>
      <c r="J18" s="6"/>
      <c r="K18" s="6"/>
      <c r="L18" s="6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 t="str">
        <f t="shared" si="17"/>
        <v/>
      </c>
      <c r="AE18" s="9" t="str">
        <f t="shared" si="0"/>
        <v/>
      </c>
      <c r="AF18" s="9" t="str">
        <f t="shared" si="1"/>
        <v/>
      </c>
      <c r="AG18" s="9" t="str">
        <f t="shared" si="2"/>
        <v/>
      </c>
      <c r="AH18" s="9" t="str">
        <f t="shared" si="3"/>
        <v/>
      </c>
      <c r="AI18" s="9" t="str">
        <f t="shared" si="4"/>
        <v/>
      </c>
      <c r="AJ18" s="9" t="str">
        <f t="shared" si="5"/>
        <v/>
      </c>
      <c r="AK18" s="9" t="str">
        <f t="shared" si="6"/>
        <v/>
      </c>
      <c r="AL18" s="9" t="str">
        <f t="shared" si="7"/>
        <v/>
      </c>
      <c r="AM18" s="10" t="str">
        <f t="shared" si="8"/>
        <v/>
      </c>
      <c r="AN18" s="9" t="str">
        <f t="shared" si="9"/>
        <v/>
      </c>
      <c r="AO18" s="9" t="str">
        <f t="shared" si="10"/>
        <v/>
      </c>
      <c r="AP18" s="9" t="str">
        <f t="shared" si="11"/>
        <v/>
      </c>
      <c r="AQ18" s="9" t="str">
        <f t="shared" si="12"/>
        <v/>
      </c>
      <c r="AR18" s="9" t="str">
        <f t="shared" si="13"/>
        <v/>
      </c>
      <c r="AS18" s="9" t="str">
        <f t="shared" si="14"/>
        <v/>
      </c>
      <c r="AT18" s="9" t="str">
        <f t="shared" si="18"/>
        <v/>
      </c>
      <c r="AU18" s="9" t="str">
        <f t="shared" si="15"/>
        <v/>
      </c>
      <c r="AV18" s="9" t="str">
        <f t="shared" si="16"/>
        <v/>
      </c>
      <c r="AW18" s="11"/>
      <c r="BY18" s="67"/>
      <c r="BZ18" s="67">
        <f t="shared" si="19"/>
        <v>13</v>
      </c>
    </row>
    <row r="19" spans="1:78" s="1" customFormat="1" ht="16.5" customHeight="1" x14ac:dyDescent="0.25">
      <c r="A19" s="1" t="s">
        <v>47</v>
      </c>
      <c r="B19" s="1">
        <v>2020</v>
      </c>
      <c r="C19" s="4">
        <v>14</v>
      </c>
      <c r="D19" s="5"/>
      <c r="E19" s="5"/>
      <c r="F19" s="62"/>
      <c r="G19" s="5"/>
      <c r="H19" s="5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 t="str">
        <f t="shared" si="17"/>
        <v/>
      </c>
      <c r="AE19" s="9" t="str">
        <f t="shared" si="0"/>
        <v/>
      </c>
      <c r="AF19" s="9" t="str">
        <f t="shared" si="1"/>
        <v/>
      </c>
      <c r="AG19" s="9" t="str">
        <f t="shared" si="2"/>
        <v/>
      </c>
      <c r="AH19" s="9" t="str">
        <f t="shared" si="3"/>
        <v/>
      </c>
      <c r="AI19" s="9" t="str">
        <f t="shared" si="4"/>
        <v/>
      </c>
      <c r="AJ19" s="9" t="str">
        <f t="shared" si="5"/>
        <v/>
      </c>
      <c r="AK19" s="9" t="str">
        <f t="shared" si="6"/>
        <v/>
      </c>
      <c r="AL19" s="9" t="str">
        <f t="shared" si="7"/>
        <v/>
      </c>
      <c r="AM19" s="10" t="str">
        <f t="shared" si="8"/>
        <v/>
      </c>
      <c r="AN19" s="9" t="str">
        <f t="shared" si="9"/>
        <v/>
      </c>
      <c r="AO19" s="9" t="str">
        <f t="shared" si="10"/>
        <v/>
      </c>
      <c r="AP19" s="9" t="str">
        <f t="shared" si="11"/>
        <v/>
      </c>
      <c r="AQ19" s="9" t="str">
        <f t="shared" si="12"/>
        <v/>
      </c>
      <c r="AR19" s="9" t="str">
        <f t="shared" si="13"/>
        <v/>
      </c>
      <c r="AS19" s="9" t="str">
        <f t="shared" si="14"/>
        <v/>
      </c>
      <c r="AT19" s="9" t="str">
        <f t="shared" si="18"/>
        <v/>
      </c>
      <c r="AU19" s="9" t="str">
        <f t="shared" si="15"/>
        <v/>
      </c>
      <c r="AV19" s="9" t="str">
        <f t="shared" si="16"/>
        <v/>
      </c>
      <c r="AW19" s="11"/>
      <c r="BY19" s="67"/>
      <c r="BZ19" s="67">
        <f t="shared" si="19"/>
        <v>14</v>
      </c>
    </row>
    <row r="20" spans="1:78" s="1" customFormat="1" ht="16.5" customHeight="1" x14ac:dyDescent="0.25">
      <c r="A20" s="1" t="s">
        <v>47</v>
      </c>
      <c r="B20" s="1">
        <v>2020</v>
      </c>
      <c r="C20" s="4">
        <v>15</v>
      </c>
      <c r="D20" s="5"/>
      <c r="E20" s="5"/>
      <c r="F20" s="62"/>
      <c r="G20" s="5"/>
      <c r="H20" s="5"/>
      <c r="I20" s="6"/>
      <c r="J20" s="6"/>
      <c r="K20" s="6"/>
      <c r="L20" s="6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 t="str">
        <f t="shared" si="17"/>
        <v/>
      </c>
      <c r="AE20" s="9" t="str">
        <f t="shared" si="0"/>
        <v/>
      </c>
      <c r="AF20" s="9" t="str">
        <f t="shared" si="1"/>
        <v/>
      </c>
      <c r="AG20" s="9" t="str">
        <f t="shared" si="2"/>
        <v/>
      </c>
      <c r="AH20" s="9" t="str">
        <f t="shared" si="3"/>
        <v/>
      </c>
      <c r="AI20" s="9" t="str">
        <f t="shared" si="4"/>
        <v/>
      </c>
      <c r="AJ20" s="9" t="str">
        <f t="shared" si="5"/>
        <v/>
      </c>
      <c r="AK20" s="9" t="str">
        <f t="shared" si="6"/>
        <v/>
      </c>
      <c r="AL20" s="9" t="str">
        <f t="shared" si="7"/>
        <v/>
      </c>
      <c r="AM20" s="10" t="str">
        <f t="shared" si="8"/>
        <v/>
      </c>
      <c r="AN20" s="9" t="str">
        <f t="shared" si="9"/>
        <v/>
      </c>
      <c r="AO20" s="9" t="str">
        <f t="shared" si="10"/>
        <v/>
      </c>
      <c r="AP20" s="9" t="str">
        <f t="shared" si="11"/>
        <v/>
      </c>
      <c r="AQ20" s="9" t="str">
        <f t="shared" si="12"/>
        <v/>
      </c>
      <c r="AR20" s="9" t="str">
        <f t="shared" si="13"/>
        <v/>
      </c>
      <c r="AS20" s="9" t="str">
        <f t="shared" si="14"/>
        <v/>
      </c>
      <c r="AT20" s="9" t="str">
        <f t="shared" si="18"/>
        <v/>
      </c>
      <c r="AU20" s="9" t="str">
        <f t="shared" si="15"/>
        <v/>
      </c>
      <c r="AV20" s="9" t="str">
        <f t="shared" si="16"/>
        <v/>
      </c>
      <c r="AW20" s="11"/>
      <c r="BY20" s="67"/>
      <c r="BZ20" s="67">
        <f t="shared" si="19"/>
        <v>15</v>
      </c>
    </row>
    <row r="21" spans="1:78" s="13" customFormat="1" ht="16.5" customHeight="1" x14ac:dyDescent="0.25">
      <c r="A21" s="1" t="s">
        <v>47</v>
      </c>
      <c r="B21" s="1">
        <v>2020</v>
      </c>
      <c r="C21" s="4">
        <v>16</v>
      </c>
      <c r="D21" s="5"/>
      <c r="E21" s="5"/>
      <c r="F21" s="62"/>
      <c r="G21" s="5"/>
      <c r="H21" s="5"/>
      <c r="I21" s="6"/>
      <c r="J21" s="6"/>
      <c r="K21" s="6"/>
      <c r="L21" s="6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 t="str">
        <f t="shared" si="17"/>
        <v/>
      </c>
      <c r="AE21" s="9" t="str">
        <f t="shared" si="0"/>
        <v/>
      </c>
      <c r="AF21" s="9" t="str">
        <f t="shared" si="1"/>
        <v/>
      </c>
      <c r="AG21" s="9" t="str">
        <f t="shared" si="2"/>
        <v/>
      </c>
      <c r="AH21" s="9" t="str">
        <f t="shared" si="3"/>
        <v/>
      </c>
      <c r="AI21" s="9" t="str">
        <f t="shared" si="4"/>
        <v/>
      </c>
      <c r="AJ21" s="9" t="str">
        <f t="shared" si="5"/>
        <v/>
      </c>
      <c r="AK21" s="9" t="str">
        <f t="shared" si="6"/>
        <v/>
      </c>
      <c r="AL21" s="9" t="str">
        <f t="shared" si="7"/>
        <v/>
      </c>
      <c r="AM21" s="10" t="str">
        <f t="shared" si="8"/>
        <v/>
      </c>
      <c r="AN21" s="9" t="str">
        <f t="shared" si="9"/>
        <v/>
      </c>
      <c r="AO21" s="9" t="str">
        <f t="shared" si="10"/>
        <v/>
      </c>
      <c r="AP21" s="9" t="str">
        <f t="shared" si="11"/>
        <v/>
      </c>
      <c r="AQ21" s="9" t="str">
        <f t="shared" si="12"/>
        <v/>
      </c>
      <c r="AR21" s="9" t="str">
        <f t="shared" si="13"/>
        <v/>
      </c>
      <c r="AS21" s="9" t="str">
        <f t="shared" si="14"/>
        <v/>
      </c>
      <c r="AT21" s="9" t="str">
        <f t="shared" si="18"/>
        <v/>
      </c>
      <c r="AU21" s="9" t="str">
        <f t="shared" si="15"/>
        <v/>
      </c>
      <c r="AV21" s="9" t="str">
        <f t="shared" si="16"/>
        <v/>
      </c>
      <c r="AW21" s="12"/>
      <c r="BY21" s="68"/>
      <c r="BZ21" s="67">
        <f t="shared" si="19"/>
        <v>16</v>
      </c>
    </row>
    <row r="22" spans="1:78" s="1" customFormat="1" ht="16.5" customHeight="1" x14ac:dyDescent="0.25">
      <c r="A22" s="1" t="s">
        <v>47</v>
      </c>
      <c r="B22" s="1">
        <v>2020</v>
      </c>
      <c r="C22" s="4">
        <v>17</v>
      </c>
      <c r="D22" s="5"/>
      <c r="E22" s="5"/>
      <c r="F22" s="62"/>
      <c r="G22" s="5"/>
      <c r="H22" s="5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 t="str">
        <f t="shared" si="17"/>
        <v/>
      </c>
      <c r="AE22" s="9" t="str">
        <f t="shared" si="0"/>
        <v/>
      </c>
      <c r="AF22" s="9" t="str">
        <f t="shared" si="1"/>
        <v/>
      </c>
      <c r="AG22" s="9" t="str">
        <f t="shared" si="2"/>
        <v/>
      </c>
      <c r="AH22" s="9" t="str">
        <f t="shared" si="3"/>
        <v/>
      </c>
      <c r="AI22" s="9" t="str">
        <f t="shared" si="4"/>
        <v/>
      </c>
      <c r="AJ22" s="9" t="str">
        <f t="shared" si="5"/>
        <v/>
      </c>
      <c r="AK22" s="9" t="str">
        <f t="shared" si="6"/>
        <v/>
      </c>
      <c r="AL22" s="9" t="str">
        <f t="shared" si="7"/>
        <v/>
      </c>
      <c r="AM22" s="10" t="str">
        <f t="shared" si="8"/>
        <v/>
      </c>
      <c r="AN22" s="9" t="str">
        <f t="shared" si="9"/>
        <v/>
      </c>
      <c r="AO22" s="9" t="str">
        <f t="shared" si="10"/>
        <v/>
      </c>
      <c r="AP22" s="9" t="str">
        <f t="shared" si="11"/>
        <v/>
      </c>
      <c r="AQ22" s="9" t="str">
        <f t="shared" si="12"/>
        <v/>
      </c>
      <c r="AR22" s="9" t="str">
        <f t="shared" si="13"/>
        <v/>
      </c>
      <c r="AS22" s="9" t="str">
        <f t="shared" si="14"/>
        <v/>
      </c>
      <c r="AT22" s="9" t="str">
        <f t="shared" si="18"/>
        <v/>
      </c>
      <c r="AU22" s="9" t="str">
        <f t="shared" si="15"/>
        <v/>
      </c>
      <c r="AV22" s="9" t="str">
        <f t="shared" si="16"/>
        <v/>
      </c>
      <c r="AW22" s="11"/>
      <c r="BY22" s="67"/>
      <c r="BZ22" s="67">
        <f t="shared" si="19"/>
        <v>17</v>
      </c>
    </row>
    <row r="23" spans="1:78" s="1" customFormat="1" ht="16.5" customHeight="1" x14ac:dyDescent="0.25">
      <c r="A23" s="1" t="s">
        <v>47</v>
      </c>
      <c r="B23" s="1">
        <v>2020</v>
      </c>
      <c r="C23" s="4">
        <v>18</v>
      </c>
      <c r="D23" s="5"/>
      <c r="E23" s="5"/>
      <c r="F23" s="62"/>
      <c r="G23" s="5"/>
      <c r="H23" s="5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 t="str">
        <f t="shared" si="17"/>
        <v/>
      </c>
      <c r="AE23" s="9" t="str">
        <f t="shared" si="0"/>
        <v/>
      </c>
      <c r="AF23" s="9" t="str">
        <f t="shared" si="1"/>
        <v/>
      </c>
      <c r="AG23" s="9" t="str">
        <f t="shared" si="2"/>
        <v/>
      </c>
      <c r="AH23" s="9" t="str">
        <f t="shared" si="3"/>
        <v/>
      </c>
      <c r="AI23" s="9" t="str">
        <f t="shared" si="4"/>
        <v/>
      </c>
      <c r="AJ23" s="9" t="str">
        <f t="shared" si="5"/>
        <v/>
      </c>
      <c r="AK23" s="9" t="str">
        <f t="shared" si="6"/>
        <v/>
      </c>
      <c r="AL23" s="9" t="str">
        <f t="shared" si="7"/>
        <v/>
      </c>
      <c r="AM23" s="10" t="str">
        <f t="shared" si="8"/>
        <v/>
      </c>
      <c r="AN23" s="9" t="str">
        <f t="shared" si="9"/>
        <v/>
      </c>
      <c r="AO23" s="9" t="str">
        <f t="shared" si="10"/>
        <v/>
      </c>
      <c r="AP23" s="9" t="str">
        <f t="shared" si="11"/>
        <v/>
      </c>
      <c r="AQ23" s="9" t="str">
        <f t="shared" si="12"/>
        <v/>
      </c>
      <c r="AR23" s="9" t="str">
        <f t="shared" si="13"/>
        <v/>
      </c>
      <c r="AS23" s="9" t="str">
        <f t="shared" si="14"/>
        <v/>
      </c>
      <c r="AT23" s="9" t="str">
        <f t="shared" si="18"/>
        <v/>
      </c>
      <c r="AU23" s="9" t="str">
        <f t="shared" si="15"/>
        <v/>
      </c>
      <c r="AV23" s="9" t="str">
        <f t="shared" si="16"/>
        <v/>
      </c>
      <c r="AW23" s="11"/>
      <c r="BY23" s="67"/>
      <c r="BZ23" s="67">
        <f t="shared" si="19"/>
        <v>18</v>
      </c>
    </row>
    <row r="24" spans="1:78" s="1" customFormat="1" ht="16.5" customHeight="1" x14ac:dyDescent="0.25">
      <c r="A24" s="1" t="s">
        <v>47</v>
      </c>
      <c r="B24" s="1">
        <v>2020</v>
      </c>
      <c r="C24" s="4">
        <v>19</v>
      </c>
      <c r="D24" s="5"/>
      <c r="E24" s="5"/>
      <c r="F24" s="62"/>
      <c r="G24" s="5"/>
      <c r="H24" s="5"/>
      <c r="I24" s="6"/>
      <c r="J24" s="6"/>
      <c r="K24" s="6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 t="str">
        <f t="shared" si="17"/>
        <v/>
      </c>
      <c r="AE24" s="9" t="str">
        <f t="shared" si="0"/>
        <v/>
      </c>
      <c r="AF24" s="9" t="str">
        <f t="shared" si="1"/>
        <v/>
      </c>
      <c r="AG24" s="9" t="str">
        <f t="shared" si="2"/>
        <v/>
      </c>
      <c r="AH24" s="9" t="str">
        <f t="shared" si="3"/>
        <v/>
      </c>
      <c r="AI24" s="9" t="str">
        <f t="shared" si="4"/>
        <v/>
      </c>
      <c r="AJ24" s="9" t="str">
        <f t="shared" si="5"/>
        <v/>
      </c>
      <c r="AK24" s="9" t="str">
        <f t="shared" si="6"/>
        <v/>
      </c>
      <c r="AL24" s="9" t="str">
        <f t="shared" si="7"/>
        <v/>
      </c>
      <c r="AM24" s="10" t="str">
        <f t="shared" si="8"/>
        <v/>
      </c>
      <c r="AN24" s="9" t="str">
        <f t="shared" si="9"/>
        <v/>
      </c>
      <c r="AO24" s="9" t="str">
        <f t="shared" si="10"/>
        <v/>
      </c>
      <c r="AP24" s="9" t="str">
        <f t="shared" si="11"/>
        <v/>
      </c>
      <c r="AQ24" s="9" t="str">
        <f t="shared" si="12"/>
        <v/>
      </c>
      <c r="AR24" s="9" t="str">
        <f t="shared" si="13"/>
        <v/>
      </c>
      <c r="AS24" s="9" t="str">
        <f t="shared" si="14"/>
        <v/>
      </c>
      <c r="AT24" s="9" t="str">
        <f t="shared" si="18"/>
        <v/>
      </c>
      <c r="AU24" s="9" t="str">
        <f t="shared" si="15"/>
        <v/>
      </c>
      <c r="AV24" s="9" t="str">
        <f t="shared" si="16"/>
        <v/>
      </c>
      <c r="AW24" s="11"/>
      <c r="BY24" s="67"/>
      <c r="BZ24" s="67">
        <f t="shared" si="19"/>
        <v>19</v>
      </c>
    </row>
    <row r="25" spans="1:78" s="1" customFormat="1" ht="16.5" customHeight="1" x14ac:dyDescent="0.25">
      <c r="A25" s="1" t="s">
        <v>47</v>
      </c>
      <c r="B25" s="1">
        <v>2020</v>
      </c>
      <c r="C25" s="4">
        <v>20</v>
      </c>
      <c r="D25" s="5"/>
      <c r="E25" s="5"/>
      <c r="F25" s="62"/>
      <c r="G25" s="5"/>
      <c r="H25" s="5"/>
      <c r="I25" s="6"/>
      <c r="J25" s="6"/>
      <c r="K25" s="6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 t="str">
        <f t="shared" si="17"/>
        <v/>
      </c>
      <c r="AE25" s="9" t="str">
        <f t="shared" si="0"/>
        <v/>
      </c>
      <c r="AF25" s="9" t="str">
        <f t="shared" si="1"/>
        <v/>
      </c>
      <c r="AG25" s="9" t="str">
        <f t="shared" si="2"/>
        <v/>
      </c>
      <c r="AH25" s="9" t="str">
        <f t="shared" si="3"/>
        <v/>
      </c>
      <c r="AI25" s="9" t="str">
        <f t="shared" si="4"/>
        <v/>
      </c>
      <c r="AJ25" s="9" t="str">
        <f t="shared" si="5"/>
        <v/>
      </c>
      <c r="AK25" s="9" t="str">
        <f t="shared" si="6"/>
        <v/>
      </c>
      <c r="AL25" s="9" t="str">
        <f t="shared" si="7"/>
        <v/>
      </c>
      <c r="AM25" s="10" t="str">
        <f t="shared" si="8"/>
        <v/>
      </c>
      <c r="AN25" s="9" t="str">
        <f t="shared" si="9"/>
        <v/>
      </c>
      <c r="AO25" s="9" t="str">
        <f t="shared" si="10"/>
        <v/>
      </c>
      <c r="AP25" s="9" t="str">
        <f t="shared" si="11"/>
        <v/>
      </c>
      <c r="AQ25" s="9" t="str">
        <f t="shared" si="12"/>
        <v/>
      </c>
      <c r="AR25" s="9" t="str">
        <f t="shared" si="13"/>
        <v/>
      </c>
      <c r="AS25" s="9" t="str">
        <f t="shared" si="14"/>
        <v/>
      </c>
      <c r="AT25" s="9" t="str">
        <f t="shared" si="18"/>
        <v/>
      </c>
      <c r="AU25" s="9" t="str">
        <f t="shared" si="15"/>
        <v/>
      </c>
      <c r="AV25" s="9" t="str">
        <f t="shared" si="16"/>
        <v/>
      </c>
      <c r="AW25" s="11"/>
      <c r="BY25" s="67"/>
      <c r="BZ25" s="67">
        <f t="shared" si="19"/>
        <v>20</v>
      </c>
    </row>
    <row r="26" spans="1:78" s="1" customFormat="1" ht="15.75" x14ac:dyDescent="0.25">
      <c r="A26" s="1" t="s">
        <v>47</v>
      </c>
      <c r="B26" s="1">
        <v>2020</v>
      </c>
      <c r="C26" s="4">
        <v>21</v>
      </c>
      <c r="D26" s="5"/>
      <c r="E26" s="5"/>
      <c r="F26" s="62"/>
      <c r="G26" s="5"/>
      <c r="H26" s="5"/>
      <c r="I26" s="6"/>
      <c r="J26" s="6"/>
      <c r="K26" s="6"/>
      <c r="L26" s="6"/>
      <c r="M26" s="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 t="str">
        <f t="shared" si="17"/>
        <v/>
      </c>
      <c r="AE26" s="9" t="str">
        <f t="shared" si="0"/>
        <v/>
      </c>
      <c r="AF26" s="9" t="str">
        <f t="shared" si="1"/>
        <v/>
      </c>
      <c r="AG26" s="9" t="str">
        <f t="shared" si="2"/>
        <v/>
      </c>
      <c r="AH26" s="9" t="str">
        <f t="shared" si="3"/>
        <v/>
      </c>
      <c r="AI26" s="9" t="str">
        <f t="shared" si="4"/>
        <v/>
      </c>
      <c r="AJ26" s="9" t="str">
        <f t="shared" si="5"/>
        <v/>
      </c>
      <c r="AK26" s="9" t="str">
        <f t="shared" si="6"/>
        <v/>
      </c>
      <c r="AL26" s="9" t="str">
        <f t="shared" si="7"/>
        <v/>
      </c>
      <c r="AM26" s="10" t="str">
        <f t="shared" si="8"/>
        <v/>
      </c>
      <c r="AN26" s="9" t="str">
        <f t="shared" si="9"/>
        <v/>
      </c>
      <c r="AO26" s="9" t="str">
        <f t="shared" si="10"/>
        <v/>
      </c>
      <c r="AP26" s="9" t="str">
        <f t="shared" si="11"/>
        <v/>
      </c>
      <c r="AQ26" s="9" t="str">
        <f t="shared" si="12"/>
        <v/>
      </c>
      <c r="AR26" s="9" t="str">
        <f t="shared" si="13"/>
        <v/>
      </c>
      <c r="AS26" s="9" t="str">
        <f t="shared" si="14"/>
        <v/>
      </c>
      <c r="AT26" s="9" t="str">
        <f t="shared" si="18"/>
        <v/>
      </c>
      <c r="AU26" s="9" t="str">
        <f t="shared" si="15"/>
        <v/>
      </c>
      <c r="AV26" s="9" t="str">
        <f t="shared" si="16"/>
        <v/>
      </c>
      <c r="AW26" s="11"/>
      <c r="BY26" s="67"/>
      <c r="BZ26" s="67">
        <f t="shared" si="19"/>
        <v>21</v>
      </c>
    </row>
    <row r="27" spans="1:78" s="1" customFormat="1" ht="15.75" x14ac:dyDescent="0.25">
      <c r="A27" s="1" t="s">
        <v>47</v>
      </c>
      <c r="B27" s="1">
        <v>2020</v>
      </c>
      <c r="C27" s="4">
        <v>22</v>
      </c>
      <c r="D27" s="5"/>
      <c r="E27" s="5"/>
      <c r="F27" s="62"/>
      <c r="G27" s="5"/>
      <c r="H27" s="5"/>
      <c r="I27" s="6"/>
      <c r="J27" s="6"/>
      <c r="K27" s="6"/>
      <c r="L27" s="6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 t="str">
        <f t="shared" si="17"/>
        <v/>
      </c>
      <c r="AE27" s="9" t="str">
        <f t="shared" si="0"/>
        <v/>
      </c>
      <c r="AF27" s="9" t="str">
        <f t="shared" si="1"/>
        <v/>
      </c>
      <c r="AG27" s="9" t="str">
        <f t="shared" si="2"/>
        <v/>
      </c>
      <c r="AH27" s="9" t="str">
        <f t="shared" si="3"/>
        <v/>
      </c>
      <c r="AI27" s="9" t="str">
        <f t="shared" si="4"/>
        <v/>
      </c>
      <c r="AJ27" s="9" t="str">
        <f t="shared" si="5"/>
        <v/>
      </c>
      <c r="AK27" s="9" t="str">
        <f t="shared" si="6"/>
        <v/>
      </c>
      <c r="AL27" s="9" t="str">
        <f t="shared" si="7"/>
        <v/>
      </c>
      <c r="AM27" s="10" t="str">
        <f t="shared" si="8"/>
        <v/>
      </c>
      <c r="AN27" s="9" t="str">
        <f t="shared" si="9"/>
        <v/>
      </c>
      <c r="AO27" s="9" t="str">
        <f t="shared" si="10"/>
        <v/>
      </c>
      <c r="AP27" s="9" t="str">
        <f t="shared" si="11"/>
        <v/>
      </c>
      <c r="AQ27" s="9" t="str">
        <f t="shared" si="12"/>
        <v/>
      </c>
      <c r="AR27" s="9" t="str">
        <f t="shared" si="13"/>
        <v/>
      </c>
      <c r="AS27" s="9" t="str">
        <f t="shared" si="14"/>
        <v/>
      </c>
      <c r="AT27" s="9" t="str">
        <f t="shared" si="18"/>
        <v/>
      </c>
      <c r="AU27" s="9" t="str">
        <f t="shared" si="15"/>
        <v/>
      </c>
      <c r="AV27" s="9" t="str">
        <f t="shared" si="16"/>
        <v/>
      </c>
      <c r="AW27" s="11"/>
      <c r="BY27" s="67"/>
      <c r="BZ27" s="67">
        <f t="shared" si="19"/>
        <v>22</v>
      </c>
    </row>
    <row r="28" spans="1:78" s="1" customFormat="1" ht="15.75" x14ac:dyDescent="0.25">
      <c r="A28" s="1" t="s">
        <v>47</v>
      </c>
      <c r="B28" s="1">
        <v>2020</v>
      </c>
      <c r="C28" s="4">
        <v>23</v>
      </c>
      <c r="D28" s="5"/>
      <c r="E28" s="5"/>
      <c r="F28" s="62"/>
      <c r="G28" s="5"/>
      <c r="H28" s="5"/>
      <c r="I28" s="6"/>
      <c r="J28" s="6"/>
      <c r="K28" s="6"/>
      <c r="L28" s="6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 t="str">
        <f t="shared" si="17"/>
        <v/>
      </c>
      <c r="AE28" s="9" t="str">
        <f t="shared" si="0"/>
        <v/>
      </c>
      <c r="AF28" s="9" t="str">
        <f t="shared" si="1"/>
        <v/>
      </c>
      <c r="AG28" s="9" t="str">
        <f t="shared" si="2"/>
        <v/>
      </c>
      <c r="AH28" s="9" t="str">
        <f t="shared" si="3"/>
        <v/>
      </c>
      <c r="AI28" s="9" t="str">
        <f t="shared" si="4"/>
        <v/>
      </c>
      <c r="AJ28" s="9" t="str">
        <f t="shared" si="5"/>
        <v/>
      </c>
      <c r="AK28" s="9" t="str">
        <f t="shared" si="6"/>
        <v/>
      </c>
      <c r="AL28" s="9" t="str">
        <f t="shared" si="7"/>
        <v/>
      </c>
      <c r="AM28" s="10" t="str">
        <f t="shared" si="8"/>
        <v/>
      </c>
      <c r="AN28" s="9" t="str">
        <f t="shared" si="9"/>
        <v/>
      </c>
      <c r="AO28" s="9" t="str">
        <f t="shared" si="10"/>
        <v/>
      </c>
      <c r="AP28" s="9" t="str">
        <f t="shared" si="11"/>
        <v/>
      </c>
      <c r="AQ28" s="9" t="str">
        <f t="shared" si="12"/>
        <v/>
      </c>
      <c r="AR28" s="9" t="str">
        <f t="shared" si="13"/>
        <v/>
      </c>
      <c r="AS28" s="9" t="str">
        <f t="shared" si="14"/>
        <v/>
      </c>
      <c r="AT28" s="9" t="str">
        <f t="shared" si="18"/>
        <v/>
      </c>
      <c r="AU28" s="9" t="str">
        <f t="shared" si="15"/>
        <v/>
      </c>
      <c r="AV28" s="9" t="str">
        <f t="shared" si="16"/>
        <v/>
      </c>
      <c r="AW28" s="11"/>
      <c r="BY28" s="67"/>
      <c r="BZ28" s="67">
        <f t="shared" si="19"/>
        <v>23</v>
      </c>
    </row>
    <row r="29" spans="1:78" s="1" customFormat="1" ht="15.75" x14ac:dyDescent="0.25">
      <c r="A29" s="1" t="s">
        <v>47</v>
      </c>
      <c r="B29" s="1">
        <v>2020</v>
      </c>
      <c r="C29" s="4">
        <v>24</v>
      </c>
      <c r="D29" s="5"/>
      <c r="E29" s="5"/>
      <c r="F29" s="62"/>
      <c r="G29" s="5"/>
      <c r="H29" s="5"/>
      <c r="I29" s="6"/>
      <c r="J29" s="6"/>
      <c r="K29" s="6"/>
      <c r="L29" s="6"/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 t="str">
        <f t="shared" si="17"/>
        <v/>
      </c>
      <c r="AE29" s="9" t="str">
        <f t="shared" si="0"/>
        <v/>
      </c>
      <c r="AF29" s="9" t="str">
        <f t="shared" si="1"/>
        <v/>
      </c>
      <c r="AG29" s="9" t="str">
        <f t="shared" si="2"/>
        <v/>
      </c>
      <c r="AH29" s="9" t="str">
        <f t="shared" si="3"/>
        <v/>
      </c>
      <c r="AI29" s="9" t="str">
        <f t="shared" si="4"/>
        <v/>
      </c>
      <c r="AJ29" s="9" t="str">
        <f t="shared" si="5"/>
        <v/>
      </c>
      <c r="AK29" s="9" t="str">
        <f t="shared" si="6"/>
        <v/>
      </c>
      <c r="AL29" s="9" t="str">
        <f t="shared" si="7"/>
        <v/>
      </c>
      <c r="AM29" s="10" t="str">
        <f t="shared" si="8"/>
        <v/>
      </c>
      <c r="AN29" s="9" t="str">
        <f t="shared" si="9"/>
        <v/>
      </c>
      <c r="AO29" s="9" t="str">
        <f t="shared" si="10"/>
        <v/>
      </c>
      <c r="AP29" s="9" t="str">
        <f t="shared" si="11"/>
        <v/>
      </c>
      <c r="AQ29" s="9" t="str">
        <f t="shared" si="12"/>
        <v/>
      </c>
      <c r="AR29" s="9" t="str">
        <f t="shared" si="13"/>
        <v/>
      </c>
      <c r="AS29" s="9" t="str">
        <f t="shared" si="14"/>
        <v/>
      </c>
      <c r="AT29" s="9" t="str">
        <f t="shared" si="18"/>
        <v/>
      </c>
      <c r="AU29" s="9" t="str">
        <f t="shared" si="15"/>
        <v/>
      </c>
      <c r="AV29" s="9" t="str">
        <f t="shared" si="16"/>
        <v/>
      </c>
      <c r="AW29" s="11"/>
      <c r="BY29" s="67"/>
      <c r="BZ29" s="67">
        <f t="shared" si="19"/>
        <v>24</v>
      </c>
    </row>
    <row r="30" spans="1:78" s="1" customFormat="1" ht="15.75" x14ac:dyDescent="0.25">
      <c r="A30" s="1" t="s">
        <v>47</v>
      </c>
      <c r="B30" s="1">
        <v>2020</v>
      </c>
      <c r="C30" s="4">
        <v>25</v>
      </c>
      <c r="D30" s="5"/>
      <c r="E30" s="5"/>
      <c r="F30" s="62"/>
      <c r="G30" s="5"/>
      <c r="H30" s="5"/>
      <c r="I30" s="6"/>
      <c r="J30" s="6"/>
      <c r="K30" s="6"/>
      <c r="L30" s="6"/>
      <c r="M30" s="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 t="str">
        <f t="shared" si="17"/>
        <v/>
      </c>
      <c r="AE30" s="9" t="str">
        <f t="shared" si="0"/>
        <v/>
      </c>
      <c r="AF30" s="9" t="str">
        <f t="shared" si="1"/>
        <v/>
      </c>
      <c r="AG30" s="9" t="str">
        <f t="shared" si="2"/>
        <v/>
      </c>
      <c r="AH30" s="9" t="str">
        <f t="shared" si="3"/>
        <v/>
      </c>
      <c r="AI30" s="9" t="str">
        <f t="shared" si="4"/>
        <v/>
      </c>
      <c r="AJ30" s="9" t="str">
        <f t="shared" si="5"/>
        <v/>
      </c>
      <c r="AK30" s="9" t="str">
        <f t="shared" si="6"/>
        <v/>
      </c>
      <c r="AL30" s="9" t="str">
        <f t="shared" si="7"/>
        <v/>
      </c>
      <c r="AM30" s="10" t="str">
        <f t="shared" si="8"/>
        <v/>
      </c>
      <c r="AN30" s="9" t="str">
        <f t="shared" si="9"/>
        <v/>
      </c>
      <c r="AO30" s="9" t="str">
        <f t="shared" si="10"/>
        <v/>
      </c>
      <c r="AP30" s="9" t="str">
        <f t="shared" si="11"/>
        <v/>
      </c>
      <c r="AQ30" s="9" t="str">
        <f t="shared" si="12"/>
        <v/>
      </c>
      <c r="AR30" s="9" t="str">
        <f t="shared" si="13"/>
        <v/>
      </c>
      <c r="AS30" s="9" t="str">
        <f t="shared" si="14"/>
        <v/>
      </c>
      <c r="AT30" s="9" t="str">
        <f t="shared" si="18"/>
        <v/>
      </c>
      <c r="AU30" s="9" t="str">
        <f t="shared" si="15"/>
        <v/>
      </c>
      <c r="AV30" s="9" t="str">
        <f t="shared" si="16"/>
        <v/>
      </c>
      <c r="AW30" s="11"/>
      <c r="BY30" s="67"/>
      <c r="BZ30" s="67">
        <f t="shared" si="19"/>
        <v>25</v>
      </c>
    </row>
    <row r="31" spans="1:78" s="1" customFormat="1" ht="15.75" x14ac:dyDescent="0.25">
      <c r="A31" s="1" t="s">
        <v>47</v>
      </c>
      <c r="B31" s="1">
        <v>2020</v>
      </c>
      <c r="C31" s="4">
        <v>26</v>
      </c>
      <c r="D31" s="5"/>
      <c r="E31" s="5"/>
      <c r="F31" s="62"/>
      <c r="G31" s="5"/>
      <c r="H31" s="5"/>
      <c r="I31" s="6"/>
      <c r="J31" s="6"/>
      <c r="K31" s="6"/>
      <c r="L31" s="6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 t="str">
        <f t="shared" si="17"/>
        <v/>
      </c>
      <c r="AE31" s="9" t="str">
        <f t="shared" si="0"/>
        <v/>
      </c>
      <c r="AF31" s="9" t="str">
        <f t="shared" si="1"/>
        <v/>
      </c>
      <c r="AG31" s="9" t="str">
        <f t="shared" si="2"/>
        <v/>
      </c>
      <c r="AH31" s="9" t="str">
        <f t="shared" si="3"/>
        <v/>
      </c>
      <c r="AI31" s="9" t="str">
        <f t="shared" si="4"/>
        <v/>
      </c>
      <c r="AJ31" s="9" t="str">
        <f t="shared" si="5"/>
        <v/>
      </c>
      <c r="AK31" s="9" t="str">
        <f t="shared" si="6"/>
        <v/>
      </c>
      <c r="AL31" s="9" t="str">
        <f t="shared" si="7"/>
        <v/>
      </c>
      <c r="AM31" s="10" t="str">
        <f t="shared" si="8"/>
        <v/>
      </c>
      <c r="AN31" s="9" t="str">
        <f t="shared" si="9"/>
        <v/>
      </c>
      <c r="AO31" s="9" t="str">
        <f t="shared" si="10"/>
        <v/>
      </c>
      <c r="AP31" s="9" t="str">
        <f t="shared" si="11"/>
        <v/>
      </c>
      <c r="AQ31" s="9" t="str">
        <f t="shared" si="12"/>
        <v/>
      </c>
      <c r="AR31" s="9" t="str">
        <f t="shared" si="13"/>
        <v/>
      </c>
      <c r="AS31" s="9" t="str">
        <f t="shared" si="14"/>
        <v/>
      </c>
      <c r="AT31" s="9" t="str">
        <f t="shared" si="18"/>
        <v/>
      </c>
      <c r="AU31" s="9" t="str">
        <f t="shared" si="15"/>
        <v/>
      </c>
      <c r="AV31" s="9" t="str">
        <f t="shared" si="16"/>
        <v/>
      </c>
      <c r="AW31" s="11"/>
      <c r="BY31" s="67"/>
      <c r="BZ31" s="67">
        <f t="shared" si="19"/>
        <v>26</v>
      </c>
    </row>
    <row r="32" spans="1:78" s="1" customFormat="1" ht="15.75" x14ac:dyDescent="0.25">
      <c r="A32" s="1" t="s">
        <v>47</v>
      </c>
      <c r="B32" s="1">
        <v>2020</v>
      </c>
      <c r="C32" s="4">
        <v>27</v>
      </c>
      <c r="D32" s="5"/>
      <c r="E32" s="5"/>
      <c r="F32" s="62"/>
      <c r="G32" s="5"/>
      <c r="H32" s="5"/>
      <c r="I32" s="6"/>
      <c r="J32" s="6"/>
      <c r="K32" s="6"/>
      <c r="L32" s="6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 t="str">
        <f t="shared" si="17"/>
        <v/>
      </c>
      <c r="AE32" s="9" t="str">
        <f t="shared" si="0"/>
        <v/>
      </c>
      <c r="AF32" s="9" t="str">
        <f t="shared" si="1"/>
        <v/>
      </c>
      <c r="AG32" s="9" t="str">
        <f t="shared" si="2"/>
        <v/>
      </c>
      <c r="AH32" s="9" t="str">
        <f t="shared" si="3"/>
        <v/>
      </c>
      <c r="AI32" s="9" t="str">
        <f t="shared" si="4"/>
        <v/>
      </c>
      <c r="AJ32" s="9" t="str">
        <f t="shared" si="5"/>
        <v/>
      </c>
      <c r="AK32" s="9" t="str">
        <f t="shared" si="6"/>
        <v/>
      </c>
      <c r="AL32" s="9" t="str">
        <f t="shared" si="7"/>
        <v/>
      </c>
      <c r="AM32" s="10" t="str">
        <f t="shared" si="8"/>
        <v/>
      </c>
      <c r="AN32" s="9" t="str">
        <f t="shared" si="9"/>
        <v/>
      </c>
      <c r="AO32" s="9" t="str">
        <f t="shared" si="10"/>
        <v/>
      </c>
      <c r="AP32" s="9" t="str">
        <f t="shared" si="11"/>
        <v/>
      </c>
      <c r="AQ32" s="9" t="str">
        <f t="shared" si="12"/>
        <v/>
      </c>
      <c r="AR32" s="9" t="str">
        <f t="shared" si="13"/>
        <v/>
      </c>
      <c r="AS32" s="9" t="str">
        <f t="shared" si="14"/>
        <v/>
      </c>
      <c r="AT32" s="9" t="str">
        <f t="shared" si="18"/>
        <v/>
      </c>
      <c r="AU32" s="9" t="str">
        <f t="shared" si="15"/>
        <v/>
      </c>
      <c r="AV32" s="9" t="str">
        <f t="shared" si="16"/>
        <v/>
      </c>
      <c r="AW32" s="11"/>
      <c r="BY32" s="67"/>
      <c r="BZ32" s="67">
        <f t="shared" si="19"/>
        <v>27</v>
      </c>
    </row>
    <row r="33" spans="1:78" ht="15.75" x14ac:dyDescent="0.25">
      <c r="A33" s="1" t="s">
        <v>47</v>
      </c>
      <c r="B33" s="1">
        <v>2020</v>
      </c>
      <c r="C33" s="4">
        <v>28</v>
      </c>
      <c r="D33" s="5"/>
      <c r="E33" s="5"/>
      <c r="F33" s="62"/>
      <c r="G33" s="5"/>
      <c r="H33" s="5"/>
      <c r="I33" s="6"/>
      <c r="J33" s="6"/>
      <c r="K33" s="6"/>
      <c r="L33" s="6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 t="str">
        <f t="shared" si="17"/>
        <v/>
      </c>
      <c r="AE33" s="9" t="str">
        <f t="shared" si="0"/>
        <v/>
      </c>
      <c r="AF33" s="9" t="str">
        <f t="shared" si="1"/>
        <v/>
      </c>
      <c r="AG33" s="9" t="str">
        <f t="shared" si="2"/>
        <v/>
      </c>
      <c r="AH33" s="9" t="str">
        <f t="shared" si="3"/>
        <v/>
      </c>
      <c r="AI33" s="9" t="str">
        <f t="shared" si="4"/>
        <v/>
      </c>
      <c r="AJ33" s="9" t="str">
        <f t="shared" si="5"/>
        <v/>
      </c>
      <c r="AK33" s="9" t="str">
        <f t="shared" si="6"/>
        <v/>
      </c>
      <c r="AL33" s="9" t="str">
        <f t="shared" si="7"/>
        <v/>
      </c>
      <c r="AM33" s="10" t="str">
        <f t="shared" si="8"/>
        <v/>
      </c>
      <c r="AN33" s="9" t="str">
        <f t="shared" si="9"/>
        <v/>
      </c>
      <c r="AO33" s="9" t="str">
        <f t="shared" si="10"/>
        <v/>
      </c>
      <c r="AP33" s="9" t="str">
        <f t="shared" si="11"/>
        <v/>
      </c>
      <c r="AQ33" s="9" t="str">
        <f t="shared" si="12"/>
        <v/>
      </c>
      <c r="AR33" s="9" t="str">
        <f t="shared" si="13"/>
        <v/>
      </c>
      <c r="AS33" s="9" t="str">
        <f t="shared" si="14"/>
        <v/>
      </c>
      <c r="AT33" s="9" t="str">
        <f t="shared" si="18"/>
        <v/>
      </c>
      <c r="AU33" s="9" t="str">
        <f t="shared" si="15"/>
        <v/>
      </c>
      <c r="AV33" s="9" t="str">
        <f t="shared" si="16"/>
        <v/>
      </c>
      <c r="AW33" s="11"/>
      <c r="BY33" s="67"/>
      <c r="BZ33" s="67">
        <f t="shared" si="19"/>
        <v>28</v>
      </c>
    </row>
    <row r="34" spans="1:78" ht="15.75" x14ac:dyDescent="0.25">
      <c r="A34" s="1" t="s">
        <v>47</v>
      </c>
      <c r="B34" s="1">
        <v>2020</v>
      </c>
      <c r="C34" s="4">
        <v>29</v>
      </c>
      <c r="D34" s="5"/>
      <c r="E34" s="5"/>
      <c r="F34" s="62"/>
      <c r="G34" s="5"/>
      <c r="H34" s="5"/>
      <c r="I34" s="6"/>
      <c r="J34" s="6"/>
      <c r="K34" s="6"/>
      <c r="L34" s="6"/>
      <c r="M34" s="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 t="str">
        <f t="shared" si="17"/>
        <v/>
      </c>
      <c r="AE34" s="9" t="str">
        <f t="shared" si="0"/>
        <v/>
      </c>
      <c r="AF34" s="9" t="str">
        <f t="shared" si="1"/>
        <v/>
      </c>
      <c r="AG34" s="9" t="str">
        <f t="shared" si="2"/>
        <v/>
      </c>
      <c r="AH34" s="9" t="str">
        <f t="shared" si="3"/>
        <v/>
      </c>
      <c r="AI34" s="9" t="str">
        <f t="shared" si="4"/>
        <v/>
      </c>
      <c r="AJ34" s="9" t="str">
        <f t="shared" si="5"/>
        <v/>
      </c>
      <c r="AK34" s="9" t="str">
        <f t="shared" si="6"/>
        <v/>
      </c>
      <c r="AL34" s="9" t="str">
        <f t="shared" si="7"/>
        <v/>
      </c>
      <c r="AM34" s="10" t="str">
        <f t="shared" si="8"/>
        <v/>
      </c>
      <c r="AN34" s="9" t="str">
        <f t="shared" si="9"/>
        <v/>
      </c>
      <c r="AO34" s="9" t="str">
        <f t="shared" si="10"/>
        <v/>
      </c>
      <c r="AP34" s="9" t="str">
        <f t="shared" si="11"/>
        <v/>
      </c>
      <c r="AQ34" s="9" t="str">
        <f t="shared" si="12"/>
        <v/>
      </c>
      <c r="AR34" s="9" t="str">
        <f t="shared" si="13"/>
        <v/>
      </c>
      <c r="AS34" s="9" t="str">
        <f t="shared" si="14"/>
        <v/>
      </c>
      <c r="AT34" s="9" t="str">
        <f t="shared" si="18"/>
        <v/>
      </c>
      <c r="AU34" s="9" t="str">
        <f t="shared" si="15"/>
        <v/>
      </c>
      <c r="AV34" s="9" t="str">
        <f t="shared" si="16"/>
        <v/>
      </c>
      <c r="AW34" s="11"/>
      <c r="BY34" s="67"/>
      <c r="BZ34" s="67">
        <f t="shared" si="19"/>
        <v>29</v>
      </c>
    </row>
    <row r="35" spans="1:78" ht="15.75" x14ac:dyDescent="0.25">
      <c r="A35" s="1" t="s">
        <v>47</v>
      </c>
      <c r="B35" s="1">
        <v>2020</v>
      </c>
      <c r="C35" s="4">
        <v>30</v>
      </c>
      <c r="D35" s="5"/>
      <c r="E35" s="5"/>
      <c r="F35" s="62"/>
      <c r="G35" s="5"/>
      <c r="H35" s="5"/>
      <c r="I35" s="6"/>
      <c r="J35" s="6"/>
      <c r="K35" s="6"/>
      <c r="L35" s="6"/>
      <c r="M35" s="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 t="str">
        <f t="shared" si="17"/>
        <v/>
      </c>
      <c r="AE35" s="9" t="str">
        <f t="shared" si="0"/>
        <v/>
      </c>
      <c r="AF35" s="9" t="str">
        <f t="shared" si="1"/>
        <v/>
      </c>
      <c r="AG35" s="9" t="str">
        <f t="shared" si="2"/>
        <v/>
      </c>
      <c r="AH35" s="9" t="str">
        <f t="shared" si="3"/>
        <v/>
      </c>
      <c r="AI35" s="9" t="str">
        <f t="shared" si="4"/>
        <v/>
      </c>
      <c r="AJ35" s="9" t="str">
        <f t="shared" si="5"/>
        <v/>
      </c>
      <c r="AK35" s="9" t="str">
        <f t="shared" si="6"/>
        <v/>
      </c>
      <c r="AL35" s="9" t="str">
        <f t="shared" si="7"/>
        <v/>
      </c>
      <c r="AM35" s="10" t="str">
        <f t="shared" si="8"/>
        <v/>
      </c>
      <c r="AN35" s="9" t="str">
        <f t="shared" si="9"/>
        <v/>
      </c>
      <c r="AO35" s="9" t="str">
        <f t="shared" si="10"/>
        <v/>
      </c>
      <c r="AP35" s="9" t="str">
        <f t="shared" si="11"/>
        <v/>
      </c>
      <c r="AQ35" s="9" t="str">
        <f t="shared" si="12"/>
        <v/>
      </c>
      <c r="AR35" s="9" t="str">
        <f t="shared" si="13"/>
        <v/>
      </c>
      <c r="AS35" s="9" t="str">
        <f t="shared" si="14"/>
        <v/>
      </c>
      <c r="AT35" s="9" t="str">
        <f t="shared" si="18"/>
        <v/>
      </c>
      <c r="AU35" s="9" t="str">
        <f t="shared" si="15"/>
        <v/>
      </c>
      <c r="AV35" s="9" t="str">
        <f t="shared" si="16"/>
        <v/>
      </c>
      <c r="AW35" s="11"/>
      <c r="BY35" s="67"/>
      <c r="BZ35" s="67">
        <f t="shared" si="19"/>
        <v>30</v>
      </c>
    </row>
    <row r="36" spans="1:78" ht="15.75" x14ac:dyDescent="0.25">
      <c r="A36" s="1" t="s">
        <v>47</v>
      </c>
      <c r="B36" s="1">
        <v>2020</v>
      </c>
      <c r="C36" s="4">
        <v>31</v>
      </c>
      <c r="D36" s="5"/>
      <c r="E36" s="5"/>
      <c r="F36" s="62"/>
      <c r="G36" s="5"/>
      <c r="H36" s="5"/>
      <c r="I36" s="6"/>
      <c r="J36" s="6"/>
      <c r="K36" s="6"/>
      <c r="L36" s="6"/>
      <c r="M36" s="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 t="str">
        <f t="shared" si="17"/>
        <v/>
      </c>
      <c r="AE36" s="9" t="str">
        <f t="shared" si="0"/>
        <v/>
      </c>
      <c r="AF36" s="9" t="str">
        <f t="shared" si="1"/>
        <v/>
      </c>
      <c r="AG36" s="9" t="str">
        <f t="shared" si="2"/>
        <v/>
      </c>
      <c r="AH36" s="9" t="str">
        <f t="shared" si="3"/>
        <v/>
      </c>
      <c r="AI36" s="9" t="str">
        <f t="shared" si="4"/>
        <v/>
      </c>
      <c r="AJ36" s="9" t="str">
        <f t="shared" si="5"/>
        <v/>
      </c>
      <c r="AK36" s="9" t="str">
        <f t="shared" si="6"/>
        <v/>
      </c>
      <c r="AL36" s="9" t="str">
        <f t="shared" si="7"/>
        <v/>
      </c>
      <c r="AM36" s="10" t="str">
        <f t="shared" si="8"/>
        <v/>
      </c>
      <c r="AN36" s="9" t="str">
        <f t="shared" si="9"/>
        <v/>
      </c>
      <c r="AO36" s="9" t="str">
        <f t="shared" si="10"/>
        <v/>
      </c>
      <c r="AP36" s="9" t="str">
        <f t="shared" si="11"/>
        <v/>
      </c>
      <c r="AQ36" s="9" t="str">
        <f t="shared" si="12"/>
        <v/>
      </c>
      <c r="AR36" s="9" t="str">
        <f t="shared" si="13"/>
        <v/>
      </c>
      <c r="AS36" s="9" t="str">
        <f t="shared" si="14"/>
        <v/>
      </c>
      <c r="AT36" s="9" t="str">
        <f t="shared" si="18"/>
        <v/>
      </c>
      <c r="AU36" s="9" t="str">
        <f t="shared" si="15"/>
        <v/>
      </c>
      <c r="AV36" s="9" t="str">
        <f t="shared" si="16"/>
        <v/>
      </c>
      <c r="AW36" s="11"/>
      <c r="BY36" s="67"/>
      <c r="BZ36" s="67">
        <f t="shared" si="19"/>
        <v>31</v>
      </c>
    </row>
    <row r="37" spans="1:78" ht="15.75" x14ac:dyDescent="0.25">
      <c r="A37" s="1" t="s">
        <v>47</v>
      </c>
      <c r="B37" s="1">
        <v>2020</v>
      </c>
      <c r="C37" s="4">
        <v>32</v>
      </c>
      <c r="D37" s="5"/>
      <c r="E37" s="5"/>
      <c r="F37" s="62"/>
      <c r="G37" s="5"/>
      <c r="H37" s="5"/>
      <c r="I37" s="6"/>
      <c r="J37" s="6"/>
      <c r="K37" s="6"/>
      <c r="L37" s="6"/>
      <c r="M37" s="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 t="str">
        <f t="shared" si="17"/>
        <v/>
      </c>
      <c r="AE37" s="9" t="str">
        <f t="shared" si="0"/>
        <v/>
      </c>
      <c r="AF37" s="9" t="str">
        <f t="shared" si="1"/>
        <v/>
      </c>
      <c r="AG37" s="9" t="str">
        <f t="shared" si="2"/>
        <v/>
      </c>
      <c r="AH37" s="9" t="str">
        <f t="shared" si="3"/>
        <v/>
      </c>
      <c r="AI37" s="9" t="str">
        <f t="shared" si="4"/>
        <v/>
      </c>
      <c r="AJ37" s="9" t="str">
        <f t="shared" si="5"/>
        <v/>
      </c>
      <c r="AK37" s="9" t="str">
        <f t="shared" si="6"/>
        <v/>
      </c>
      <c r="AL37" s="9" t="str">
        <f t="shared" si="7"/>
        <v/>
      </c>
      <c r="AM37" s="10" t="str">
        <f t="shared" si="8"/>
        <v/>
      </c>
      <c r="AN37" s="9" t="str">
        <f t="shared" si="9"/>
        <v/>
      </c>
      <c r="AO37" s="9" t="str">
        <f t="shared" si="10"/>
        <v/>
      </c>
      <c r="AP37" s="9" t="str">
        <f t="shared" si="11"/>
        <v/>
      </c>
      <c r="AQ37" s="9" t="str">
        <f t="shared" si="12"/>
        <v/>
      </c>
      <c r="AR37" s="9" t="str">
        <f t="shared" si="13"/>
        <v/>
      </c>
      <c r="AS37" s="9" t="str">
        <f t="shared" si="14"/>
        <v/>
      </c>
      <c r="AT37" s="9" t="str">
        <f t="shared" si="18"/>
        <v/>
      </c>
      <c r="AU37" s="9" t="str">
        <f t="shared" si="15"/>
        <v/>
      </c>
      <c r="AV37" s="9" t="str">
        <f t="shared" si="16"/>
        <v/>
      </c>
      <c r="AW37" s="11"/>
      <c r="BY37" s="67"/>
      <c r="BZ37" s="67">
        <f t="shared" si="19"/>
        <v>32</v>
      </c>
    </row>
    <row r="38" spans="1:78" ht="15.75" x14ac:dyDescent="0.25">
      <c r="A38" s="1" t="s">
        <v>47</v>
      </c>
      <c r="B38" s="1">
        <v>2020</v>
      </c>
      <c r="C38" s="4">
        <v>33</v>
      </c>
      <c r="D38" s="5"/>
      <c r="E38" s="5"/>
      <c r="F38" s="62"/>
      <c r="G38" s="5"/>
      <c r="H38" s="5"/>
      <c r="I38" s="6"/>
      <c r="J38" s="6"/>
      <c r="K38" s="6"/>
      <c r="L38" s="6"/>
      <c r="M38" s="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 t="str">
        <f t="shared" si="17"/>
        <v/>
      </c>
      <c r="AE38" s="9" t="str">
        <f t="shared" si="0"/>
        <v/>
      </c>
      <c r="AF38" s="9" t="str">
        <f t="shared" si="1"/>
        <v/>
      </c>
      <c r="AG38" s="9" t="str">
        <f t="shared" si="2"/>
        <v/>
      </c>
      <c r="AH38" s="9" t="str">
        <f t="shared" ref="AH38:AH58" si="20">IF($AB38=0,"",D38/$AB38)</f>
        <v/>
      </c>
      <c r="AI38" s="9" t="str">
        <f t="shared" ref="AI38:AI58" si="21">IF($AB38=0,"",E38/$AB38)</f>
        <v/>
      </c>
      <c r="AJ38" s="9" t="str">
        <f t="shared" ref="AJ38:AJ58" si="22">IF($AB38=0,"",F38/$AB38)</f>
        <v/>
      </c>
      <c r="AK38" s="9" t="str">
        <f t="shared" ref="AK38:AK58" si="23">IF($AB38=0,"",G38/$AB38)</f>
        <v/>
      </c>
      <c r="AL38" s="9" t="str">
        <f t="shared" ref="AL38:AL58" si="24">IF($AB38=0,"",H38/$AB38)</f>
        <v/>
      </c>
      <c r="AM38" s="10" t="str">
        <f t="shared" si="8"/>
        <v/>
      </c>
      <c r="AN38" s="9" t="str">
        <f t="shared" ref="AN38:AN58" si="25">IF($Y38=0,"",N38/$Y38)</f>
        <v/>
      </c>
      <c r="AO38" s="9" t="str">
        <f t="shared" ref="AO38:AO58" si="26">IF($Y38=0,"",O38/$Y38)</f>
        <v/>
      </c>
      <c r="AP38" s="9" t="str">
        <f t="shared" ref="AP38:AP58" si="27">IF($Y38=0,"",P38/$Y38)</f>
        <v/>
      </c>
      <c r="AQ38" s="9" t="str">
        <f t="shared" ref="AQ38:AQ58" si="28">IF($Y38=0,"",Q38/$Y38)</f>
        <v/>
      </c>
      <c r="AR38" s="9" t="str">
        <f t="shared" ref="AR38:AR58" si="29">IF($Y38=0,"",R38/$Y38)</f>
        <v/>
      </c>
      <c r="AS38" s="9" t="str">
        <f t="shared" ref="AS38:AS58" si="30">IF($Y38=0,"",S38/$Y38)</f>
        <v/>
      </c>
      <c r="AT38" s="9" t="str">
        <f t="shared" si="18"/>
        <v/>
      </c>
      <c r="AU38" s="9" t="str">
        <f t="shared" ref="AU38:AU58" si="31">IF($Y38=0,"",V38/$Y38)</f>
        <v/>
      </c>
      <c r="AV38" s="9" t="str">
        <f t="shared" ref="AV38:AV58" si="32">IF($Y38=0,"",W38/$Y38)</f>
        <v/>
      </c>
      <c r="AW38" s="11"/>
      <c r="BY38" s="67"/>
      <c r="BZ38" s="67">
        <f t="shared" si="19"/>
        <v>33</v>
      </c>
    </row>
    <row r="39" spans="1:78" ht="15.75" x14ac:dyDescent="0.25">
      <c r="A39" s="1" t="s">
        <v>47</v>
      </c>
      <c r="B39" s="1">
        <v>2020</v>
      </c>
      <c r="C39" s="4">
        <v>34</v>
      </c>
      <c r="D39" s="5"/>
      <c r="E39" s="5"/>
      <c r="F39" s="62"/>
      <c r="G39" s="5"/>
      <c r="H39" s="5"/>
      <c r="I39" s="6"/>
      <c r="J39" s="6"/>
      <c r="K39" s="6"/>
      <c r="L39" s="6"/>
      <c r="M39" s="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 t="str">
        <f t="shared" si="17"/>
        <v/>
      </c>
      <c r="AE39" s="9" t="str">
        <f t="shared" si="0"/>
        <v/>
      </c>
      <c r="AF39" s="9" t="str">
        <f t="shared" si="1"/>
        <v/>
      </c>
      <c r="AG39" s="9" t="str">
        <f t="shared" si="2"/>
        <v/>
      </c>
      <c r="AH39" s="9" t="str">
        <f t="shared" si="20"/>
        <v/>
      </c>
      <c r="AI39" s="9" t="str">
        <f t="shared" si="21"/>
        <v/>
      </c>
      <c r="AJ39" s="9" t="str">
        <f t="shared" si="22"/>
        <v/>
      </c>
      <c r="AK39" s="9" t="str">
        <f t="shared" si="23"/>
        <v/>
      </c>
      <c r="AL39" s="9" t="str">
        <f t="shared" si="24"/>
        <v/>
      </c>
      <c r="AM39" s="10" t="str">
        <f t="shared" si="8"/>
        <v/>
      </c>
      <c r="AN39" s="9" t="str">
        <f t="shared" si="25"/>
        <v/>
      </c>
      <c r="AO39" s="9" t="str">
        <f t="shared" si="26"/>
        <v/>
      </c>
      <c r="AP39" s="9" t="str">
        <f t="shared" si="27"/>
        <v/>
      </c>
      <c r="AQ39" s="9" t="str">
        <f t="shared" si="28"/>
        <v/>
      </c>
      <c r="AR39" s="9" t="str">
        <f t="shared" si="29"/>
        <v/>
      </c>
      <c r="AS39" s="9" t="str">
        <f t="shared" si="30"/>
        <v/>
      </c>
      <c r="AT39" s="9" t="str">
        <f t="shared" si="18"/>
        <v/>
      </c>
      <c r="AU39" s="9" t="str">
        <f t="shared" si="31"/>
        <v/>
      </c>
      <c r="AV39" s="9" t="str">
        <f t="shared" si="32"/>
        <v/>
      </c>
      <c r="AW39" s="11"/>
      <c r="BY39" s="67"/>
      <c r="BZ39" s="67">
        <f t="shared" si="19"/>
        <v>34</v>
      </c>
    </row>
    <row r="40" spans="1:78" ht="15.75" x14ac:dyDescent="0.25">
      <c r="A40" s="1" t="s">
        <v>47</v>
      </c>
      <c r="B40" s="1">
        <v>2020</v>
      </c>
      <c r="C40" s="4">
        <v>35</v>
      </c>
      <c r="D40" s="5"/>
      <c r="E40" s="5"/>
      <c r="F40" s="62"/>
      <c r="G40" s="5"/>
      <c r="H40" s="5"/>
      <c r="I40" s="6"/>
      <c r="J40" s="6"/>
      <c r="K40" s="6"/>
      <c r="L40" s="6"/>
      <c r="M40" s="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 t="str">
        <f t="shared" si="17"/>
        <v/>
      </c>
      <c r="AE40" s="9" t="str">
        <f t="shared" si="0"/>
        <v/>
      </c>
      <c r="AF40" s="9" t="str">
        <f t="shared" si="1"/>
        <v/>
      </c>
      <c r="AG40" s="9" t="str">
        <f t="shared" si="2"/>
        <v/>
      </c>
      <c r="AH40" s="9" t="str">
        <f t="shared" si="20"/>
        <v/>
      </c>
      <c r="AI40" s="9" t="str">
        <f t="shared" si="21"/>
        <v/>
      </c>
      <c r="AJ40" s="9" t="str">
        <f t="shared" si="22"/>
        <v/>
      </c>
      <c r="AK40" s="9" t="str">
        <f t="shared" si="23"/>
        <v/>
      </c>
      <c r="AL40" s="9" t="str">
        <f t="shared" si="24"/>
        <v/>
      </c>
      <c r="AM40" s="10" t="str">
        <f t="shared" si="8"/>
        <v/>
      </c>
      <c r="AN40" s="9" t="str">
        <f t="shared" si="25"/>
        <v/>
      </c>
      <c r="AO40" s="9" t="str">
        <f t="shared" si="26"/>
        <v/>
      </c>
      <c r="AP40" s="9" t="str">
        <f t="shared" si="27"/>
        <v/>
      </c>
      <c r="AQ40" s="9" t="str">
        <f t="shared" si="28"/>
        <v/>
      </c>
      <c r="AR40" s="9" t="str">
        <f t="shared" si="29"/>
        <v/>
      </c>
      <c r="AS40" s="9" t="str">
        <f t="shared" si="30"/>
        <v/>
      </c>
      <c r="AT40" s="9" t="str">
        <f t="shared" si="18"/>
        <v/>
      </c>
      <c r="AU40" s="9" t="str">
        <f t="shared" si="31"/>
        <v/>
      </c>
      <c r="AV40" s="9" t="str">
        <f t="shared" si="32"/>
        <v/>
      </c>
      <c r="AW40" s="11"/>
      <c r="BY40" s="67"/>
      <c r="BZ40" s="67">
        <f t="shared" si="19"/>
        <v>35</v>
      </c>
    </row>
    <row r="41" spans="1:78" ht="15.75" x14ac:dyDescent="0.25">
      <c r="A41" s="1" t="s">
        <v>47</v>
      </c>
      <c r="B41" s="1">
        <v>2020</v>
      </c>
      <c r="C41" s="4">
        <v>36</v>
      </c>
      <c r="D41" s="5"/>
      <c r="E41" s="5"/>
      <c r="F41" s="62"/>
      <c r="G41" s="5"/>
      <c r="H41" s="5"/>
      <c r="I41" s="6"/>
      <c r="J41" s="6"/>
      <c r="K41" s="6"/>
      <c r="L41" s="6"/>
      <c r="M41" s="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 t="str">
        <f t="shared" si="17"/>
        <v/>
      </c>
      <c r="AE41" s="9" t="str">
        <f t="shared" si="0"/>
        <v/>
      </c>
      <c r="AF41" s="9" t="str">
        <f t="shared" si="1"/>
        <v/>
      </c>
      <c r="AG41" s="9" t="str">
        <f t="shared" si="2"/>
        <v/>
      </c>
      <c r="AH41" s="9" t="str">
        <f t="shared" si="20"/>
        <v/>
      </c>
      <c r="AI41" s="9" t="str">
        <f t="shared" si="21"/>
        <v/>
      </c>
      <c r="AJ41" s="9" t="str">
        <f t="shared" si="22"/>
        <v/>
      </c>
      <c r="AK41" s="9" t="str">
        <f t="shared" si="23"/>
        <v/>
      </c>
      <c r="AL41" s="9" t="str">
        <f t="shared" si="24"/>
        <v/>
      </c>
      <c r="AM41" s="10" t="str">
        <f t="shared" si="8"/>
        <v/>
      </c>
      <c r="AN41" s="9" t="str">
        <f t="shared" si="25"/>
        <v/>
      </c>
      <c r="AO41" s="9" t="str">
        <f t="shared" si="26"/>
        <v/>
      </c>
      <c r="AP41" s="9" t="str">
        <f t="shared" si="27"/>
        <v/>
      </c>
      <c r="AQ41" s="9" t="str">
        <f t="shared" si="28"/>
        <v/>
      </c>
      <c r="AR41" s="9" t="str">
        <f t="shared" si="29"/>
        <v/>
      </c>
      <c r="AS41" s="9" t="str">
        <f t="shared" si="30"/>
        <v/>
      </c>
      <c r="AT41" s="9" t="str">
        <f t="shared" si="18"/>
        <v/>
      </c>
      <c r="AU41" s="9" t="str">
        <f t="shared" si="31"/>
        <v/>
      </c>
      <c r="AV41" s="9" t="str">
        <f t="shared" si="32"/>
        <v/>
      </c>
      <c r="AW41" s="11"/>
      <c r="BY41" s="67"/>
      <c r="BZ41" s="67">
        <f t="shared" si="19"/>
        <v>36</v>
      </c>
    </row>
    <row r="42" spans="1:78" ht="15.75" x14ac:dyDescent="0.25">
      <c r="A42" s="1" t="s">
        <v>47</v>
      </c>
      <c r="B42" s="1">
        <v>2020</v>
      </c>
      <c r="C42" s="4">
        <v>37</v>
      </c>
      <c r="D42" s="5"/>
      <c r="E42" s="5"/>
      <c r="F42" s="62"/>
      <c r="G42" s="5"/>
      <c r="H42" s="5"/>
      <c r="I42" s="6"/>
      <c r="J42" s="6"/>
      <c r="K42" s="6"/>
      <c r="L42" s="6"/>
      <c r="M42" s="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 t="str">
        <f t="shared" si="17"/>
        <v/>
      </c>
      <c r="AE42" s="9" t="str">
        <f t="shared" si="0"/>
        <v/>
      </c>
      <c r="AF42" s="9" t="str">
        <f t="shared" si="1"/>
        <v/>
      </c>
      <c r="AG42" s="9" t="str">
        <f t="shared" si="2"/>
        <v/>
      </c>
      <c r="AH42" s="9" t="str">
        <f t="shared" si="20"/>
        <v/>
      </c>
      <c r="AI42" s="9" t="str">
        <f t="shared" si="21"/>
        <v/>
      </c>
      <c r="AJ42" s="9" t="str">
        <f t="shared" si="22"/>
        <v/>
      </c>
      <c r="AK42" s="9" t="str">
        <f t="shared" si="23"/>
        <v/>
      </c>
      <c r="AL42" s="9" t="str">
        <f t="shared" si="24"/>
        <v/>
      </c>
      <c r="AM42" s="10" t="str">
        <f t="shared" si="8"/>
        <v/>
      </c>
      <c r="AN42" s="9" t="str">
        <f t="shared" si="25"/>
        <v/>
      </c>
      <c r="AO42" s="9" t="str">
        <f t="shared" si="26"/>
        <v/>
      </c>
      <c r="AP42" s="9" t="str">
        <f t="shared" si="27"/>
        <v/>
      </c>
      <c r="AQ42" s="9" t="str">
        <f t="shared" si="28"/>
        <v/>
      </c>
      <c r="AR42" s="9" t="str">
        <f t="shared" si="29"/>
        <v/>
      </c>
      <c r="AS42" s="9" t="str">
        <f t="shared" si="30"/>
        <v/>
      </c>
      <c r="AT42" s="9" t="str">
        <f t="shared" si="18"/>
        <v/>
      </c>
      <c r="AU42" s="9" t="str">
        <f t="shared" si="31"/>
        <v/>
      </c>
      <c r="AV42" s="9" t="str">
        <f t="shared" si="32"/>
        <v/>
      </c>
      <c r="AW42" s="11"/>
      <c r="BY42" s="67"/>
      <c r="BZ42" s="67">
        <f t="shared" si="19"/>
        <v>37</v>
      </c>
    </row>
    <row r="43" spans="1:78" ht="15.75" x14ac:dyDescent="0.25">
      <c r="A43" s="1" t="s">
        <v>47</v>
      </c>
      <c r="B43" s="1">
        <v>2020</v>
      </c>
      <c r="C43" s="4">
        <v>38</v>
      </c>
      <c r="D43" s="5"/>
      <c r="E43" s="5"/>
      <c r="F43" s="62"/>
      <c r="G43" s="5"/>
      <c r="H43" s="5"/>
      <c r="I43" s="6"/>
      <c r="J43" s="6"/>
      <c r="K43" s="6"/>
      <c r="L43" s="6"/>
      <c r="M43" s="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 t="str">
        <f t="shared" si="17"/>
        <v/>
      </c>
      <c r="AE43" s="9" t="str">
        <f t="shared" si="0"/>
        <v/>
      </c>
      <c r="AF43" s="9" t="str">
        <f t="shared" si="1"/>
        <v/>
      </c>
      <c r="AG43" s="9" t="str">
        <f t="shared" si="2"/>
        <v/>
      </c>
      <c r="AH43" s="9" t="str">
        <f t="shared" si="20"/>
        <v/>
      </c>
      <c r="AI43" s="9" t="str">
        <f t="shared" si="21"/>
        <v/>
      </c>
      <c r="AJ43" s="9" t="str">
        <f t="shared" si="22"/>
        <v/>
      </c>
      <c r="AK43" s="9" t="str">
        <f t="shared" si="23"/>
        <v/>
      </c>
      <c r="AL43" s="9" t="str">
        <f t="shared" si="24"/>
        <v/>
      </c>
      <c r="AM43" s="10" t="str">
        <f t="shared" si="8"/>
        <v/>
      </c>
      <c r="AN43" s="9" t="str">
        <f t="shared" si="25"/>
        <v/>
      </c>
      <c r="AO43" s="9" t="str">
        <f t="shared" si="26"/>
        <v/>
      </c>
      <c r="AP43" s="9" t="str">
        <f t="shared" si="27"/>
        <v/>
      </c>
      <c r="AQ43" s="9" t="str">
        <f t="shared" si="28"/>
        <v/>
      </c>
      <c r="AR43" s="9" t="str">
        <f t="shared" si="29"/>
        <v/>
      </c>
      <c r="AS43" s="9" t="str">
        <f t="shared" si="30"/>
        <v/>
      </c>
      <c r="AT43" s="9" t="str">
        <f t="shared" si="18"/>
        <v/>
      </c>
      <c r="AU43" s="9" t="str">
        <f t="shared" si="31"/>
        <v/>
      </c>
      <c r="AV43" s="9" t="str">
        <f t="shared" si="32"/>
        <v/>
      </c>
      <c r="AW43" s="11"/>
      <c r="BY43" s="67"/>
      <c r="BZ43" s="67">
        <f t="shared" si="19"/>
        <v>38</v>
      </c>
    </row>
    <row r="44" spans="1:78" ht="15.75" x14ac:dyDescent="0.25">
      <c r="A44" s="1" t="s">
        <v>47</v>
      </c>
      <c r="B44" s="1">
        <v>2020</v>
      </c>
      <c r="C44" s="4">
        <v>39</v>
      </c>
      <c r="D44" s="5"/>
      <c r="E44" s="5"/>
      <c r="F44" s="62"/>
      <c r="G44" s="5"/>
      <c r="H44" s="5"/>
      <c r="I44" s="6"/>
      <c r="J44" s="6"/>
      <c r="K44" s="6"/>
      <c r="L44" s="6"/>
      <c r="M44" s="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 t="str">
        <f t="shared" si="17"/>
        <v/>
      </c>
      <c r="AE44" s="9" t="str">
        <f t="shared" si="0"/>
        <v/>
      </c>
      <c r="AF44" s="9" t="str">
        <f t="shared" si="1"/>
        <v/>
      </c>
      <c r="AG44" s="9" t="str">
        <f t="shared" si="2"/>
        <v/>
      </c>
      <c r="AH44" s="9" t="str">
        <f t="shared" si="20"/>
        <v/>
      </c>
      <c r="AI44" s="9" t="str">
        <f t="shared" si="21"/>
        <v/>
      </c>
      <c r="AJ44" s="9" t="str">
        <f t="shared" si="22"/>
        <v/>
      </c>
      <c r="AK44" s="9" t="str">
        <f t="shared" si="23"/>
        <v/>
      </c>
      <c r="AL44" s="9" t="str">
        <f t="shared" si="24"/>
        <v/>
      </c>
      <c r="AM44" s="10" t="str">
        <f t="shared" si="8"/>
        <v/>
      </c>
      <c r="AN44" s="9" t="str">
        <f t="shared" si="25"/>
        <v/>
      </c>
      <c r="AO44" s="9" t="str">
        <f t="shared" si="26"/>
        <v/>
      </c>
      <c r="AP44" s="9" t="str">
        <f t="shared" si="27"/>
        <v/>
      </c>
      <c r="AQ44" s="9" t="str">
        <f t="shared" si="28"/>
        <v/>
      </c>
      <c r="AR44" s="9" t="str">
        <f t="shared" si="29"/>
        <v/>
      </c>
      <c r="AS44" s="9" t="str">
        <f t="shared" si="30"/>
        <v/>
      </c>
      <c r="AT44" s="9" t="str">
        <f t="shared" si="18"/>
        <v/>
      </c>
      <c r="AU44" s="9" t="str">
        <f t="shared" si="31"/>
        <v/>
      </c>
      <c r="AV44" s="9" t="str">
        <f t="shared" si="32"/>
        <v/>
      </c>
      <c r="AW44" s="11"/>
      <c r="BY44" s="67"/>
      <c r="BZ44" s="67">
        <f t="shared" si="19"/>
        <v>39</v>
      </c>
    </row>
    <row r="45" spans="1:78" ht="15.75" x14ac:dyDescent="0.25">
      <c r="A45" s="1" t="s">
        <v>47</v>
      </c>
      <c r="B45" s="1">
        <v>2020</v>
      </c>
      <c r="C45" s="4">
        <v>40</v>
      </c>
      <c r="D45" s="5"/>
      <c r="E45" s="5"/>
      <c r="F45" s="62"/>
      <c r="G45" s="5"/>
      <c r="H45" s="5"/>
      <c r="I45" s="6"/>
      <c r="J45" s="6"/>
      <c r="K45" s="6"/>
      <c r="L45" s="6"/>
      <c r="M45" s="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 t="str">
        <f t="shared" si="17"/>
        <v/>
      </c>
      <c r="AE45" s="9" t="str">
        <f t="shared" si="0"/>
        <v/>
      </c>
      <c r="AF45" s="9" t="str">
        <f t="shared" si="1"/>
        <v/>
      </c>
      <c r="AG45" s="9" t="str">
        <f t="shared" si="2"/>
        <v/>
      </c>
      <c r="AH45" s="9" t="str">
        <f t="shared" si="20"/>
        <v/>
      </c>
      <c r="AI45" s="9" t="str">
        <f t="shared" si="21"/>
        <v/>
      </c>
      <c r="AJ45" s="9" t="str">
        <f t="shared" si="22"/>
        <v/>
      </c>
      <c r="AK45" s="9" t="str">
        <f t="shared" si="23"/>
        <v/>
      </c>
      <c r="AL45" s="9" t="str">
        <f t="shared" si="24"/>
        <v/>
      </c>
      <c r="AM45" s="10" t="str">
        <f t="shared" si="8"/>
        <v/>
      </c>
      <c r="AN45" s="9" t="str">
        <f t="shared" si="25"/>
        <v/>
      </c>
      <c r="AO45" s="9" t="str">
        <f t="shared" si="26"/>
        <v/>
      </c>
      <c r="AP45" s="9" t="str">
        <f t="shared" si="27"/>
        <v/>
      </c>
      <c r="AQ45" s="9" t="str">
        <f t="shared" si="28"/>
        <v/>
      </c>
      <c r="AR45" s="9" t="str">
        <f t="shared" si="29"/>
        <v/>
      </c>
      <c r="AS45" s="9" t="str">
        <f t="shared" si="30"/>
        <v/>
      </c>
      <c r="AT45" s="9" t="str">
        <f t="shared" si="18"/>
        <v/>
      </c>
      <c r="AU45" s="9" t="str">
        <f t="shared" si="31"/>
        <v/>
      </c>
      <c r="AV45" s="9" t="str">
        <f t="shared" si="32"/>
        <v/>
      </c>
      <c r="AW45" s="11"/>
      <c r="BY45" s="67"/>
      <c r="BZ45" s="67">
        <f t="shared" si="19"/>
        <v>40</v>
      </c>
    </row>
    <row r="46" spans="1:78" ht="15.75" x14ac:dyDescent="0.25">
      <c r="A46" s="1" t="s">
        <v>47</v>
      </c>
      <c r="B46" s="1">
        <v>2020</v>
      </c>
      <c r="C46" s="4">
        <v>41</v>
      </c>
      <c r="D46" s="5"/>
      <c r="E46" s="5"/>
      <c r="F46" s="62"/>
      <c r="G46" s="5"/>
      <c r="H46" s="5"/>
      <c r="I46" s="6"/>
      <c r="J46" s="6"/>
      <c r="K46" s="6"/>
      <c r="L46" s="6"/>
      <c r="M46" s="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 t="str">
        <f t="shared" si="17"/>
        <v/>
      </c>
      <c r="AE46" s="9" t="str">
        <f t="shared" si="0"/>
        <v/>
      </c>
      <c r="AF46" s="9" t="str">
        <f t="shared" si="1"/>
        <v/>
      </c>
      <c r="AG46" s="9" t="str">
        <f t="shared" si="2"/>
        <v/>
      </c>
      <c r="AH46" s="9" t="str">
        <f t="shared" si="20"/>
        <v/>
      </c>
      <c r="AI46" s="9" t="str">
        <f t="shared" si="21"/>
        <v/>
      </c>
      <c r="AJ46" s="9" t="str">
        <f t="shared" si="22"/>
        <v/>
      </c>
      <c r="AK46" s="9" t="str">
        <f t="shared" si="23"/>
        <v/>
      </c>
      <c r="AL46" s="9" t="str">
        <f t="shared" si="24"/>
        <v/>
      </c>
      <c r="AM46" s="10" t="str">
        <f t="shared" si="8"/>
        <v/>
      </c>
      <c r="AN46" s="9" t="str">
        <f t="shared" si="25"/>
        <v/>
      </c>
      <c r="AO46" s="9" t="str">
        <f t="shared" si="26"/>
        <v/>
      </c>
      <c r="AP46" s="9" t="str">
        <f t="shared" si="27"/>
        <v/>
      </c>
      <c r="AQ46" s="9" t="str">
        <f t="shared" si="28"/>
        <v/>
      </c>
      <c r="AR46" s="9" t="str">
        <f t="shared" si="29"/>
        <v/>
      </c>
      <c r="AS46" s="9" t="str">
        <f t="shared" si="30"/>
        <v/>
      </c>
      <c r="AT46" s="9" t="str">
        <f t="shared" si="18"/>
        <v/>
      </c>
      <c r="AU46" s="9" t="str">
        <f t="shared" si="31"/>
        <v/>
      </c>
      <c r="AV46" s="9" t="str">
        <f t="shared" si="32"/>
        <v/>
      </c>
      <c r="AW46" s="11"/>
      <c r="BY46" s="67"/>
      <c r="BZ46" s="67">
        <f t="shared" si="19"/>
        <v>41</v>
      </c>
    </row>
    <row r="47" spans="1:78" ht="15.75" x14ac:dyDescent="0.25">
      <c r="A47" s="1" t="s">
        <v>47</v>
      </c>
      <c r="B47" s="1">
        <v>2020</v>
      </c>
      <c r="C47" s="4">
        <v>42</v>
      </c>
      <c r="D47" s="5"/>
      <c r="E47" s="5"/>
      <c r="F47" s="62"/>
      <c r="G47" s="5"/>
      <c r="H47" s="5"/>
      <c r="I47" s="6"/>
      <c r="J47" s="6"/>
      <c r="K47" s="6"/>
      <c r="L47" s="6"/>
      <c r="M47" s="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 t="str">
        <f t="shared" si="17"/>
        <v/>
      </c>
      <c r="AE47" s="9" t="str">
        <f t="shared" si="0"/>
        <v/>
      </c>
      <c r="AF47" s="9" t="str">
        <f t="shared" si="1"/>
        <v/>
      </c>
      <c r="AG47" s="9" t="str">
        <f t="shared" si="2"/>
        <v/>
      </c>
      <c r="AH47" s="9" t="str">
        <f t="shared" si="20"/>
        <v/>
      </c>
      <c r="AI47" s="9" t="str">
        <f t="shared" si="21"/>
        <v/>
      </c>
      <c r="AJ47" s="9" t="str">
        <f t="shared" si="22"/>
        <v/>
      </c>
      <c r="AK47" s="9" t="str">
        <f t="shared" si="23"/>
        <v/>
      </c>
      <c r="AL47" s="9" t="str">
        <f t="shared" si="24"/>
        <v/>
      </c>
      <c r="AM47" s="10" t="str">
        <f t="shared" si="8"/>
        <v/>
      </c>
      <c r="AN47" s="9" t="str">
        <f t="shared" si="25"/>
        <v/>
      </c>
      <c r="AO47" s="9" t="str">
        <f t="shared" si="26"/>
        <v/>
      </c>
      <c r="AP47" s="9" t="str">
        <f t="shared" si="27"/>
        <v/>
      </c>
      <c r="AQ47" s="9" t="str">
        <f t="shared" si="28"/>
        <v/>
      </c>
      <c r="AR47" s="9" t="str">
        <f t="shared" si="29"/>
        <v/>
      </c>
      <c r="AS47" s="9" t="str">
        <f t="shared" si="30"/>
        <v/>
      </c>
      <c r="AT47" s="9" t="str">
        <f t="shared" si="18"/>
        <v/>
      </c>
      <c r="AU47" s="9" t="str">
        <f t="shared" si="31"/>
        <v/>
      </c>
      <c r="AV47" s="9" t="str">
        <f t="shared" si="32"/>
        <v/>
      </c>
      <c r="AW47" s="11"/>
      <c r="BY47" s="67"/>
      <c r="BZ47" s="67">
        <f t="shared" si="19"/>
        <v>42</v>
      </c>
    </row>
    <row r="48" spans="1:78" ht="15.75" x14ac:dyDescent="0.25">
      <c r="A48" s="1" t="s">
        <v>47</v>
      </c>
      <c r="B48" s="1">
        <v>2020</v>
      </c>
      <c r="C48" s="4">
        <v>43</v>
      </c>
      <c r="D48" s="5"/>
      <c r="E48" s="5"/>
      <c r="F48" s="62"/>
      <c r="G48" s="5"/>
      <c r="H48" s="5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 t="str">
        <f t="shared" si="17"/>
        <v/>
      </c>
      <c r="AE48" s="9" t="str">
        <f t="shared" si="0"/>
        <v/>
      </c>
      <c r="AF48" s="9" t="str">
        <f t="shared" si="1"/>
        <v/>
      </c>
      <c r="AG48" s="9" t="str">
        <f t="shared" si="2"/>
        <v/>
      </c>
      <c r="AH48" s="9" t="str">
        <f t="shared" si="20"/>
        <v/>
      </c>
      <c r="AI48" s="9" t="str">
        <f t="shared" si="21"/>
        <v/>
      </c>
      <c r="AJ48" s="9" t="str">
        <f t="shared" si="22"/>
        <v/>
      </c>
      <c r="AK48" s="9" t="str">
        <f t="shared" si="23"/>
        <v/>
      </c>
      <c r="AL48" s="9" t="str">
        <f t="shared" si="24"/>
        <v/>
      </c>
      <c r="AM48" s="10" t="str">
        <f t="shared" si="8"/>
        <v/>
      </c>
      <c r="AN48" s="9" t="str">
        <f t="shared" si="25"/>
        <v/>
      </c>
      <c r="AO48" s="9" t="str">
        <f t="shared" si="26"/>
        <v/>
      </c>
      <c r="AP48" s="9" t="str">
        <f t="shared" si="27"/>
        <v/>
      </c>
      <c r="AQ48" s="9" t="str">
        <f t="shared" si="28"/>
        <v/>
      </c>
      <c r="AR48" s="9" t="str">
        <f t="shared" si="29"/>
        <v/>
      </c>
      <c r="AS48" s="9" t="str">
        <f t="shared" si="30"/>
        <v/>
      </c>
      <c r="AT48" s="9" t="str">
        <f t="shared" si="18"/>
        <v/>
      </c>
      <c r="AU48" s="9" t="str">
        <f t="shared" si="31"/>
        <v/>
      </c>
      <c r="AV48" s="9" t="str">
        <f t="shared" si="32"/>
        <v/>
      </c>
      <c r="AW48" s="11"/>
      <c r="BY48" s="67"/>
      <c r="BZ48" s="67">
        <f t="shared" si="19"/>
        <v>43</v>
      </c>
    </row>
    <row r="49" spans="1:78" ht="15.75" x14ac:dyDescent="0.25">
      <c r="A49" s="1" t="s">
        <v>47</v>
      </c>
      <c r="B49" s="1">
        <v>2020</v>
      </c>
      <c r="C49" s="4">
        <v>44</v>
      </c>
      <c r="D49" s="5"/>
      <c r="E49" s="5"/>
      <c r="F49" s="62"/>
      <c r="G49" s="5"/>
      <c r="H49" s="5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 t="str">
        <f t="shared" si="17"/>
        <v/>
      </c>
      <c r="AE49" s="9" t="str">
        <f t="shared" si="0"/>
        <v/>
      </c>
      <c r="AF49" s="9" t="str">
        <f t="shared" si="1"/>
        <v/>
      </c>
      <c r="AG49" s="9" t="str">
        <f t="shared" si="2"/>
        <v/>
      </c>
      <c r="AH49" s="9" t="str">
        <f t="shared" si="20"/>
        <v/>
      </c>
      <c r="AI49" s="9" t="str">
        <f t="shared" si="21"/>
        <v/>
      </c>
      <c r="AJ49" s="9" t="str">
        <f t="shared" si="22"/>
        <v/>
      </c>
      <c r="AK49" s="9" t="str">
        <f t="shared" si="23"/>
        <v/>
      </c>
      <c r="AL49" s="9" t="str">
        <f t="shared" si="24"/>
        <v/>
      </c>
      <c r="AM49" s="10" t="str">
        <f t="shared" si="8"/>
        <v/>
      </c>
      <c r="AN49" s="9" t="str">
        <f t="shared" si="25"/>
        <v/>
      </c>
      <c r="AO49" s="9" t="str">
        <f t="shared" si="26"/>
        <v/>
      </c>
      <c r="AP49" s="9" t="str">
        <f t="shared" si="27"/>
        <v/>
      </c>
      <c r="AQ49" s="9" t="str">
        <f t="shared" si="28"/>
        <v/>
      </c>
      <c r="AR49" s="9" t="str">
        <f t="shared" si="29"/>
        <v/>
      </c>
      <c r="AS49" s="9" t="str">
        <f t="shared" si="30"/>
        <v/>
      </c>
      <c r="AT49" s="9" t="str">
        <f t="shared" si="18"/>
        <v/>
      </c>
      <c r="AU49" s="9" t="str">
        <f t="shared" si="31"/>
        <v/>
      </c>
      <c r="AV49" s="9" t="str">
        <f t="shared" si="32"/>
        <v/>
      </c>
      <c r="AW49" s="11"/>
      <c r="BY49" s="67"/>
      <c r="BZ49" s="67">
        <f t="shared" si="19"/>
        <v>44</v>
      </c>
    </row>
    <row r="50" spans="1:78" ht="15.75" x14ac:dyDescent="0.25">
      <c r="A50" s="1" t="s">
        <v>47</v>
      </c>
      <c r="B50" s="1">
        <v>2020</v>
      </c>
      <c r="C50" s="4">
        <v>45</v>
      </c>
      <c r="D50" s="5"/>
      <c r="E50" s="5"/>
      <c r="F50" s="62"/>
      <c r="G50" s="5"/>
      <c r="H50" s="5"/>
      <c r="I50" s="6"/>
      <c r="J50" s="6"/>
      <c r="K50" s="6"/>
      <c r="L50" s="6"/>
      <c r="M50" s="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58"/>
      <c r="Z50" s="59"/>
      <c r="AA50" s="8"/>
      <c r="AB50" s="8"/>
      <c r="AC50" s="8"/>
      <c r="AD50" s="8" t="str">
        <f t="shared" si="17"/>
        <v/>
      </c>
      <c r="AE50" s="9" t="str">
        <f t="shared" si="0"/>
        <v/>
      </c>
      <c r="AF50" s="9" t="str">
        <f t="shared" si="1"/>
        <v/>
      </c>
      <c r="AG50" s="9" t="str">
        <f t="shared" si="2"/>
        <v/>
      </c>
      <c r="AH50" s="9" t="str">
        <f t="shared" si="20"/>
        <v/>
      </c>
      <c r="AI50" s="9" t="str">
        <f t="shared" si="21"/>
        <v/>
      </c>
      <c r="AJ50" s="9" t="str">
        <f t="shared" si="22"/>
        <v/>
      </c>
      <c r="AK50" s="9" t="str">
        <f t="shared" si="23"/>
        <v/>
      </c>
      <c r="AL50" s="9" t="str">
        <f t="shared" si="24"/>
        <v/>
      </c>
      <c r="AM50" s="10" t="str">
        <f t="shared" si="8"/>
        <v/>
      </c>
      <c r="AN50" s="9" t="str">
        <f t="shared" si="25"/>
        <v/>
      </c>
      <c r="AO50" s="9" t="str">
        <f t="shared" si="26"/>
        <v/>
      </c>
      <c r="AP50" s="9" t="str">
        <f t="shared" si="27"/>
        <v/>
      </c>
      <c r="AQ50" s="9" t="str">
        <f t="shared" si="28"/>
        <v/>
      </c>
      <c r="AR50" s="9" t="str">
        <f t="shared" si="29"/>
        <v/>
      </c>
      <c r="AS50" s="9" t="str">
        <f t="shared" si="30"/>
        <v/>
      </c>
      <c r="AT50" s="9" t="str">
        <f t="shared" si="18"/>
        <v/>
      </c>
      <c r="AU50" s="9" t="str">
        <f t="shared" si="31"/>
        <v/>
      </c>
      <c r="AV50" s="9" t="str">
        <f t="shared" si="32"/>
        <v/>
      </c>
      <c r="AW50" s="11"/>
      <c r="BY50" s="67"/>
      <c r="BZ50" s="67">
        <f t="shared" si="19"/>
        <v>45</v>
      </c>
    </row>
    <row r="51" spans="1:78" ht="15.75" x14ac:dyDescent="0.25">
      <c r="A51" s="1" t="s">
        <v>47</v>
      </c>
      <c r="B51" s="1">
        <v>2020</v>
      </c>
      <c r="C51" s="4">
        <v>46</v>
      </c>
      <c r="D51" s="5"/>
      <c r="E51" s="5"/>
      <c r="F51" s="62"/>
      <c r="G51" s="5"/>
      <c r="H51" s="5"/>
      <c r="I51" s="6"/>
      <c r="J51" s="6"/>
      <c r="K51" s="6"/>
      <c r="L51" s="6"/>
      <c r="M51" s="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58"/>
      <c r="Z51" s="59"/>
      <c r="AA51" s="8"/>
      <c r="AB51" s="8"/>
      <c r="AC51" s="8"/>
      <c r="AD51" s="8" t="str">
        <f t="shared" si="17"/>
        <v/>
      </c>
      <c r="AE51" s="9" t="str">
        <f t="shared" si="0"/>
        <v/>
      </c>
      <c r="AF51" s="9" t="str">
        <f t="shared" si="1"/>
        <v/>
      </c>
      <c r="AG51" s="9" t="str">
        <f t="shared" si="2"/>
        <v/>
      </c>
      <c r="AH51" s="9" t="str">
        <f t="shared" si="20"/>
        <v/>
      </c>
      <c r="AI51" s="9" t="str">
        <f t="shared" si="21"/>
        <v/>
      </c>
      <c r="AJ51" s="9" t="str">
        <f t="shared" si="22"/>
        <v/>
      </c>
      <c r="AK51" s="9" t="str">
        <f t="shared" si="23"/>
        <v/>
      </c>
      <c r="AL51" s="9" t="str">
        <f t="shared" si="24"/>
        <v/>
      </c>
      <c r="AM51" s="10" t="str">
        <f t="shared" si="8"/>
        <v/>
      </c>
      <c r="AN51" s="9" t="str">
        <f t="shared" si="25"/>
        <v/>
      </c>
      <c r="AO51" s="9" t="str">
        <f t="shared" si="26"/>
        <v/>
      </c>
      <c r="AP51" s="9" t="str">
        <f t="shared" si="27"/>
        <v/>
      </c>
      <c r="AQ51" s="9" t="str">
        <f t="shared" si="28"/>
        <v/>
      </c>
      <c r="AR51" s="9" t="str">
        <f t="shared" si="29"/>
        <v/>
      </c>
      <c r="AS51" s="9" t="str">
        <f t="shared" si="30"/>
        <v/>
      </c>
      <c r="AT51" s="9" t="str">
        <f t="shared" si="18"/>
        <v/>
      </c>
      <c r="AU51" s="9" t="str">
        <f t="shared" si="31"/>
        <v/>
      </c>
      <c r="AV51" s="9" t="str">
        <f t="shared" si="32"/>
        <v/>
      </c>
      <c r="AW51" s="11"/>
      <c r="BY51" s="67"/>
      <c r="BZ51" s="67">
        <f t="shared" si="19"/>
        <v>46</v>
      </c>
    </row>
    <row r="52" spans="1:78" ht="15.75" x14ac:dyDescent="0.25">
      <c r="A52" s="1" t="s">
        <v>47</v>
      </c>
      <c r="B52" s="1">
        <v>2020</v>
      </c>
      <c r="C52" s="4">
        <v>47</v>
      </c>
      <c r="D52" s="5"/>
      <c r="E52" s="5"/>
      <c r="F52" s="62"/>
      <c r="G52" s="5"/>
      <c r="H52" s="5"/>
      <c r="I52" s="6"/>
      <c r="J52" s="6"/>
      <c r="K52" s="6"/>
      <c r="L52" s="6"/>
      <c r="M52" s="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58"/>
      <c r="Z52" s="59"/>
      <c r="AA52" s="8"/>
      <c r="AB52" s="8"/>
      <c r="AC52" s="8"/>
      <c r="AD52" s="8" t="str">
        <f t="shared" si="17"/>
        <v/>
      </c>
      <c r="AE52" s="9" t="str">
        <f t="shared" si="0"/>
        <v/>
      </c>
      <c r="AF52" s="9" t="str">
        <f t="shared" si="1"/>
        <v/>
      </c>
      <c r="AG52" s="9" t="str">
        <f t="shared" si="2"/>
        <v/>
      </c>
      <c r="AH52" s="9" t="str">
        <f t="shared" si="20"/>
        <v/>
      </c>
      <c r="AI52" s="9" t="str">
        <f t="shared" si="21"/>
        <v/>
      </c>
      <c r="AJ52" s="9" t="str">
        <f t="shared" si="22"/>
        <v/>
      </c>
      <c r="AK52" s="9" t="str">
        <f t="shared" si="23"/>
        <v/>
      </c>
      <c r="AL52" s="9" t="str">
        <f t="shared" si="24"/>
        <v/>
      </c>
      <c r="AM52" s="10" t="str">
        <f t="shared" si="8"/>
        <v/>
      </c>
      <c r="AN52" s="9" t="str">
        <f t="shared" si="25"/>
        <v/>
      </c>
      <c r="AO52" s="9" t="str">
        <f t="shared" si="26"/>
        <v/>
      </c>
      <c r="AP52" s="9" t="str">
        <f t="shared" si="27"/>
        <v/>
      </c>
      <c r="AQ52" s="9" t="str">
        <f t="shared" si="28"/>
        <v/>
      </c>
      <c r="AR52" s="9" t="str">
        <f t="shared" si="29"/>
        <v/>
      </c>
      <c r="AS52" s="9" t="str">
        <f t="shared" si="30"/>
        <v/>
      </c>
      <c r="AT52" s="9" t="str">
        <f t="shared" si="18"/>
        <v/>
      </c>
      <c r="AU52" s="9" t="str">
        <f t="shared" si="31"/>
        <v/>
      </c>
      <c r="AV52" s="9" t="str">
        <f t="shared" si="32"/>
        <v/>
      </c>
      <c r="AW52" s="11"/>
      <c r="BY52" s="67"/>
      <c r="BZ52" s="67">
        <f t="shared" si="19"/>
        <v>47</v>
      </c>
    </row>
    <row r="53" spans="1:78" ht="15.75" customHeight="1" x14ac:dyDescent="0.25">
      <c r="A53" s="1" t="s">
        <v>47</v>
      </c>
      <c r="B53" s="1">
        <v>2020</v>
      </c>
      <c r="C53" s="4">
        <v>48</v>
      </c>
      <c r="D53" s="5"/>
      <c r="E53" s="5"/>
      <c r="F53" s="62"/>
      <c r="G53" s="5"/>
      <c r="H53" s="5"/>
      <c r="I53" s="6"/>
      <c r="J53" s="6"/>
      <c r="K53" s="6"/>
      <c r="L53" s="6"/>
      <c r="M53" s="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58"/>
      <c r="Z53" s="59"/>
      <c r="AA53" s="8"/>
      <c r="AB53" s="8"/>
      <c r="AC53" s="8"/>
      <c r="AD53" s="8" t="str">
        <f t="shared" si="17"/>
        <v/>
      </c>
      <c r="AE53" s="9" t="str">
        <f t="shared" si="0"/>
        <v/>
      </c>
      <c r="AF53" s="9" t="str">
        <f t="shared" si="1"/>
        <v/>
      </c>
      <c r="AG53" s="9" t="str">
        <f t="shared" si="2"/>
        <v/>
      </c>
      <c r="AH53" s="9" t="str">
        <f t="shared" si="20"/>
        <v/>
      </c>
      <c r="AI53" s="9" t="str">
        <f t="shared" si="21"/>
        <v/>
      </c>
      <c r="AJ53" s="9" t="str">
        <f t="shared" si="22"/>
        <v/>
      </c>
      <c r="AK53" s="9" t="str">
        <f t="shared" si="23"/>
        <v/>
      </c>
      <c r="AL53" s="9" t="str">
        <f t="shared" si="24"/>
        <v/>
      </c>
      <c r="AM53" s="10" t="str">
        <f t="shared" si="8"/>
        <v/>
      </c>
      <c r="AN53" s="9" t="str">
        <f t="shared" si="25"/>
        <v/>
      </c>
      <c r="AO53" s="9" t="str">
        <f t="shared" si="26"/>
        <v/>
      </c>
      <c r="AP53" s="9" t="str">
        <f t="shared" si="27"/>
        <v/>
      </c>
      <c r="AQ53" s="9" t="str">
        <f t="shared" si="28"/>
        <v/>
      </c>
      <c r="AR53" s="9" t="str">
        <f t="shared" si="29"/>
        <v/>
      </c>
      <c r="AS53" s="9" t="str">
        <f t="shared" si="30"/>
        <v/>
      </c>
      <c r="AT53" s="9" t="str">
        <f t="shared" si="18"/>
        <v/>
      </c>
      <c r="AU53" s="9" t="str">
        <f t="shared" si="31"/>
        <v/>
      </c>
      <c r="AV53" s="9" t="str">
        <f t="shared" si="32"/>
        <v/>
      </c>
      <c r="AW53" s="11"/>
      <c r="BA53" s="138" t="str">
        <f>"INDICADORES ACUMULADOS PARA EL AÑO " &amp; Leyendas!$A$2 &amp; CHAR(10) &amp; "(para el cálculo se utilizaron muestras totales)"</f>
        <v>INDICADORES ACUMULADOS PARA EL AÑO 2020
(para el cálculo se utilizaron muestras totales)</v>
      </c>
      <c r="BB53" s="138"/>
      <c r="BC53" s="138"/>
      <c r="BD53" s="138"/>
      <c r="BE53" s="138"/>
      <c r="BF53" s="138"/>
      <c r="BY53" s="67"/>
      <c r="BZ53" s="67">
        <f t="shared" si="19"/>
        <v>48</v>
      </c>
    </row>
    <row r="54" spans="1:78" ht="18" x14ac:dyDescent="0.25">
      <c r="A54" s="1" t="s">
        <v>47</v>
      </c>
      <c r="B54" s="1">
        <v>2020</v>
      </c>
      <c r="C54" s="4">
        <v>49</v>
      </c>
      <c r="D54" s="5"/>
      <c r="E54" s="5"/>
      <c r="F54" s="62"/>
      <c r="G54" s="5"/>
      <c r="H54" s="5"/>
      <c r="I54" s="6"/>
      <c r="J54" s="6"/>
      <c r="K54" s="6"/>
      <c r="L54" s="6"/>
      <c r="M54" s="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58"/>
      <c r="Z54" s="59"/>
      <c r="AA54" s="8"/>
      <c r="AB54" s="8"/>
      <c r="AC54" s="8"/>
      <c r="AD54" s="8" t="str">
        <f t="shared" si="17"/>
        <v/>
      </c>
      <c r="AE54" s="9" t="str">
        <f t="shared" si="0"/>
        <v/>
      </c>
      <c r="AF54" s="9" t="str">
        <f t="shared" si="1"/>
        <v/>
      </c>
      <c r="AG54" s="9" t="str">
        <f t="shared" si="2"/>
        <v/>
      </c>
      <c r="AH54" s="9" t="str">
        <f t="shared" si="20"/>
        <v/>
      </c>
      <c r="AI54" s="9" t="str">
        <f t="shared" si="21"/>
        <v/>
      </c>
      <c r="AJ54" s="9" t="str">
        <f t="shared" si="22"/>
        <v/>
      </c>
      <c r="AK54" s="9" t="str">
        <f t="shared" si="23"/>
        <v/>
      </c>
      <c r="AL54" s="9" t="str">
        <f t="shared" si="24"/>
        <v/>
      </c>
      <c r="AM54" s="10" t="str">
        <f t="shared" si="8"/>
        <v/>
      </c>
      <c r="AN54" s="9" t="str">
        <f t="shared" si="25"/>
        <v/>
      </c>
      <c r="AO54" s="9" t="str">
        <f t="shared" si="26"/>
        <v/>
      </c>
      <c r="AP54" s="9" t="str">
        <f t="shared" si="27"/>
        <v/>
      </c>
      <c r="AQ54" s="9" t="str">
        <f t="shared" si="28"/>
        <v/>
      </c>
      <c r="AR54" s="9" t="str">
        <f t="shared" si="29"/>
        <v/>
      </c>
      <c r="AS54" s="9" t="str">
        <f t="shared" si="30"/>
        <v/>
      </c>
      <c r="AT54" s="9" t="str">
        <f t="shared" si="18"/>
        <v/>
      </c>
      <c r="AU54" s="9" t="str">
        <f t="shared" si="31"/>
        <v/>
      </c>
      <c r="AV54" s="9" t="str">
        <f t="shared" si="32"/>
        <v/>
      </c>
      <c r="AW54" s="11"/>
      <c r="BA54" s="139" t="s">
        <v>48</v>
      </c>
      <c r="BB54" s="140"/>
      <c r="BC54" s="140"/>
      <c r="BD54" s="140"/>
      <c r="BE54" s="141"/>
      <c r="BF54" s="19">
        <f>Z58/Y58</f>
        <v>0.4642857142857143</v>
      </c>
      <c r="BY54" s="67"/>
      <c r="BZ54" s="67">
        <f t="shared" si="19"/>
        <v>49</v>
      </c>
    </row>
    <row r="55" spans="1:78" ht="18" x14ac:dyDescent="0.25">
      <c r="A55" s="1" t="s">
        <v>47</v>
      </c>
      <c r="B55" s="1">
        <v>2020</v>
      </c>
      <c r="C55" s="4">
        <v>50</v>
      </c>
      <c r="D55" s="5"/>
      <c r="E55" s="5"/>
      <c r="F55" s="62"/>
      <c r="G55" s="5"/>
      <c r="H55" s="5"/>
      <c r="I55" s="6"/>
      <c r="J55" s="6"/>
      <c r="K55" s="6"/>
      <c r="L55" s="6"/>
      <c r="M55" s="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58"/>
      <c r="Z55" s="59"/>
      <c r="AA55" s="8"/>
      <c r="AB55" s="8"/>
      <c r="AC55" s="8"/>
      <c r="AD55" s="8" t="str">
        <f t="shared" si="17"/>
        <v/>
      </c>
      <c r="AE55" s="9" t="str">
        <f t="shared" si="0"/>
        <v/>
      </c>
      <c r="AF55" s="9" t="str">
        <f t="shared" si="1"/>
        <v/>
      </c>
      <c r="AG55" s="9" t="str">
        <f t="shared" si="2"/>
        <v/>
      </c>
      <c r="AH55" s="9" t="str">
        <f t="shared" si="20"/>
        <v/>
      </c>
      <c r="AI55" s="9" t="str">
        <f t="shared" si="21"/>
        <v/>
      </c>
      <c r="AJ55" s="9" t="str">
        <f t="shared" si="22"/>
        <v/>
      </c>
      <c r="AK55" s="9" t="str">
        <f t="shared" si="23"/>
        <v/>
      </c>
      <c r="AL55" s="9" t="str">
        <f t="shared" si="24"/>
        <v/>
      </c>
      <c r="AM55" s="10" t="str">
        <f t="shared" si="8"/>
        <v/>
      </c>
      <c r="AN55" s="9" t="str">
        <f t="shared" si="25"/>
        <v/>
      </c>
      <c r="AO55" s="9" t="str">
        <f t="shared" si="26"/>
        <v/>
      </c>
      <c r="AP55" s="9" t="str">
        <f t="shared" si="27"/>
        <v/>
      </c>
      <c r="AQ55" s="9" t="str">
        <f t="shared" si="28"/>
        <v/>
      </c>
      <c r="AR55" s="9" t="str">
        <f t="shared" si="29"/>
        <v/>
      </c>
      <c r="AS55" s="9" t="str">
        <f t="shared" si="30"/>
        <v/>
      </c>
      <c r="AT55" s="9" t="str">
        <f t="shared" si="18"/>
        <v/>
      </c>
      <c r="AU55" s="9" t="str">
        <f t="shared" si="31"/>
        <v/>
      </c>
      <c r="AV55" s="9" t="str">
        <f t="shared" si="32"/>
        <v/>
      </c>
      <c r="AW55" s="11"/>
      <c r="BA55" s="139" t="s">
        <v>49</v>
      </c>
      <c r="BB55" s="140"/>
      <c r="BC55" s="140"/>
      <c r="BD55" s="140"/>
      <c r="BE55" s="141"/>
      <c r="BF55" s="19">
        <f>AA58/Y58</f>
        <v>0.30357142857142855</v>
      </c>
      <c r="BY55" s="67"/>
      <c r="BZ55" s="67">
        <f t="shared" si="19"/>
        <v>50</v>
      </c>
    </row>
    <row r="56" spans="1:78" ht="18" x14ac:dyDescent="0.25">
      <c r="A56" s="1" t="s">
        <v>47</v>
      </c>
      <c r="B56" s="1">
        <v>2020</v>
      </c>
      <c r="C56" s="4">
        <v>51</v>
      </c>
      <c r="D56" s="5"/>
      <c r="E56" s="5"/>
      <c r="F56" s="62"/>
      <c r="G56" s="5"/>
      <c r="H56" s="5"/>
      <c r="I56" s="6"/>
      <c r="J56" s="6"/>
      <c r="K56" s="6"/>
      <c r="L56" s="6"/>
      <c r="M56" s="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 t="str">
        <f t="shared" si="17"/>
        <v/>
      </c>
      <c r="AE56" s="9" t="str">
        <f t="shared" si="0"/>
        <v/>
      </c>
      <c r="AF56" s="9" t="str">
        <f t="shared" si="1"/>
        <v/>
      </c>
      <c r="AG56" s="9" t="str">
        <f t="shared" si="2"/>
        <v/>
      </c>
      <c r="AH56" s="9" t="str">
        <f t="shared" si="20"/>
        <v/>
      </c>
      <c r="AI56" s="9" t="str">
        <f t="shared" si="21"/>
        <v/>
      </c>
      <c r="AJ56" s="9" t="str">
        <f t="shared" si="22"/>
        <v/>
      </c>
      <c r="AK56" s="9" t="str">
        <f t="shared" si="23"/>
        <v/>
      </c>
      <c r="AL56" s="9" t="str">
        <f t="shared" si="24"/>
        <v/>
      </c>
      <c r="AM56" s="10" t="str">
        <f t="shared" si="8"/>
        <v/>
      </c>
      <c r="AN56" s="9" t="str">
        <f t="shared" si="25"/>
        <v/>
      </c>
      <c r="AO56" s="9" t="str">
        <f t="shared" si="26"/>
        <v/>
      </c>
      <c r="AP56" s="9" t="str">
        <f t="shared" si="27"/>
        <v/>
      </c>
      <c r="AQ56" s="9" t="str">
        <f t="shared" si="28"/>
        <v/>
      </c>
      <c r="AR56" s="9" t="str">
        <f t="shared" si="29"/>
        <v/>
      </c>
      <c r="AS56" s="9" t="str">
        <f t="shared" si="30"/>
        <v/>
      </c>
      <c r="AT56" s="9" t="str">
        <f t="shared" si="18"/>
        <v/>
      </c>
      <c r="AU56" s="9" t="str">
        <f t="shared" si="31"/>
        <v/>
      </c>
      <c r="AV56" s="9" t="str">
        <f t="shared" si="32"/>
        <v/>
      </c>
      <c r="AW56" s="11"/>
      <c r="BA56" s="23"/>
      <c r="BB56" s="139" t="s">
        <v>50</v>
      </c>
      <c r="BC56" s="140"/>
      <c r="BD56" s="140"/>
      <c r="BE56" s="141"/>
      <c r="BF56" s="19">
        <f>AB58/Y58</f>
        <v>0.25</v>
      </c>
      <c r="BY56" s="67"/>
      <c r="BZ56" s="67">
        <f t="shared" si="19"/>
        <v>51</v>
      </c>
    </row>
    <row r="57" spans="1:78" ht="18" x14ac:dyDescent="0.25">
      <c r="A57" s="1" t="s">
        <v>47</v>
      </c>
      <c r="B57" s="1">
        <v>2020</v>
      </c>
      <c r="C57" s="4">
        <v>52</v>
      </c>
      <c r="D57" s="5"/>
      <c r="E57" s="5"/>
      <c r="F57" s="62"/>
      <c r="G57" s="5"/>
      <c r="H57" s="5"/>
      <c r="I57" s="6"/>
      <c r="J57" s="6"/>
      <c r="K57" s="6"/>
      <c r="L57" s="6"/>
      <c r="M57" s="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 t="str">
        <f t="shared" si="17"/>
        <v/>
      </c>
      <c r="AE57" s="9" t="str">
        <f t="shared" si="0"/>
        <v/>
      </c>
      <c r="AF57" s="9" t="str">
        <f t="shared" si="1"/>
        <v/>
      </c>
      <c r="AG57" s="9" t="str">
        <f t="shared" si="2"/>
        <v/>
      </c>
      <c r="AH57" s="9" t="str">
        <f t="shared" si="20"/>
        <v/>
      </c>
      <c r="AI57" s="9" t="str">
        <f t="shared" si="21"/>
        <v/>
      </c>
      <c r="AJ57" s="9" t="str">
        <f t="shared" si="22"/>
        <v/>
      </c>
      <c r="AK57" s="9" t="str">
        <f t="shared" si="23"/>
        <v/>
      </c>
      <c r="AL57" s="9" t="str">
        <f t="shared" si="24"/>
        <v/>
      </c>
      <c r="AM57" s="10" t="str">
        <f t="shared" si="8"/>
        <v/>
      </c>
      <c r="AN57" s="9" t="str">
        <f t="shared" si="25"/>
        <v/>
      </c>
      <c r="AO57" s="9" t="str">
        <f t="shared" si="26"/>
        <v/>
      </c>
      <c r="AP57" s="9" t="str">
        <f t="shared" si="27"/>
        <v/>
      </c>
      <c r="AQ57" s="9" t="str">
        <f t="shared" si="28"/>
        <v/>
      </c>
      <c r="AR57" s="9" t="str">
        <f t="shared" si="29"/>
        <v/>
      </c>
      <c r="AS57" s="9" t="str">
        <f t="shared" si="30"/>
        <v/>
      </c>
      <c r="AT57" s="9" t="str">
        <f t="shared" si="18"/>
        <v/>
      </c>
      <c r="AU57" s="9" t="str">
        <f t="shared" si="31"/>
        <v/>
      </c>
      <c r="AV57" s="9" t="str">
        <f t="shared" si="32"/>
        <v/>
      </c>
      <c r="AW57" s="11"/>
      <c r="BA57" s="23"/>
      <c r="BB57" s="139" t="s">
        <v>51</v>
      </c>
      <c r="BC57" s="140"/>
      <c r="BD57" s="140"/>
      <c r="BE57" s="141"/>
      <c r="BF57" s="19">
        <f>AC58/Y58</f>
        <v>0.125</v>
      </c>
      <c r="BY57" s="67"/>
      <c r="BZ57" s="67">
        <f t="shared" si="19"/>
        <v>52</v>
      </c>
    </row>
    <row r="58" spans="1:78" s="16" customFormat="1" ht="30" customHeight="1" x14ac:dyDescent="0.25">
      <c r="C58" s="14" t="s">
        <v>52</v>
      </c>
      <c r="D58" s="14">
        <f>SUM(D$6:D57)</f>
        <v>120</v>
      </c>
      <c r="E58" s="14">
        <f>SUM(E$6:E57)</f>
        <v>45</v>
      </c>
      <c r="F58" s="14">
        <f>SUM(F$6:F57)</f>
        <v>53</v>
      </c>
      <c r="G58" s="14">
        <f>SUM(G$6:G57)</f>
        <v>35</v>
      </c>
      <c r="H58" s="14">
        <f>SUM(H$6:H57)</f>
        <v>15</v>
      </c>
      <c r="I58" s="14">
        <f>SUM(I$6:I57)</f>
        <v>19</v>
      </c>
      <c r="J58" s="14">
        <f>SUM(J$6:J57)</f>
        <v>52</v>
      </c>
      <c r="K58" s="14">
        <f>SUM(K$6:K57)</f>
        <v>33</v>
      </c>
      <c r="L58" s="14">
        <f>SUM(L$6:L57)</f>
        <v>49</v>
      </c>
      <c r="M58" s="14">
        <f>SUM(M$6:M57)</f>
        <v>14</v>
      </c>
      <c r="N58" s="14">
        <f>SUM(N$6:N57)</f>
        <v>110</v>
      </c>
      <c r="O58" s="14">
        <f>SUM(O$6:O57)</f>
        <v>35</v>
      </c>
      <c r="P58" s="14">
        <f>SUM(P$6:P57)</f>
        <v>53</v>
      </c>
      <c r="Q58" s="14">
        <f>SUM(Q$6:Q57)</f>
        <v>35</v>
      </c>
      <c r="R58" s="14">
        <f>SUM(R$6:R57)</f>
        <v>15</v>
      </c>
      <c r="S58" s="14">
        <f>SUM(S$6:S57)</f>
        <v>19</v>
      </c>
      <c r="T58" s="14">
        <f>SUM(T$6:T57)</f>
        <v>192</v>
      </c>
      <c r="U58" s="14">
        <f>SUM(U$6:U57)</f>
        <v>440</v>
      </c>
      <c r="V58" s="14">
        <f>SUM(V$6:V57)</f>
        <v>33</v>
      </c>
      <c r="W58" s="14">
        <f>SUM(W$6:W57)</f>
        <v>49</v>
      </c>
      <c r="X58" s="14">
        <f>SUM(X$6:X57)</f>
        <v>14</v>
      </c>
      <c r="Y58" s="14">
        <f>SUM(Y$6:Y57)</f>
        <v>280</v>
      </c>
      <c r="Z58" s="14">
        <f>SUM(Z$6:Z57)</f>
        <v>130</v>
      </c>
      <c r="AA58" s="14">
        <f>SUM(AA$6:AA57)</f>
        <v>85</v>
      </c>
      <c r="AB58" s="14">
        <f>SUM(AB$6:AB57)</f>
        <v>70</v>
      </c>
      <c r="AC58" s="14">
        <f>SUM(AC$6:AC57)</f>
        <v>35</v>
      </c>
      <c r="AD58" s="14">
        <f t="shared" si="17"/>
        <v>632</v>
      </c>
      <c r="AE58" s="15">
        <f>IF(Y58=0,"",Z58/Y58)</f>
        <v>0.4642857142857143</v>
      </c>
      <c r="AF58" s="15">
        <f>IF(Y58=0,"",AA58/Y58)</f>
        <v>0.30357142857142855</v>
      </c>
      <c r="AG58" s="15">
        <f>IF(Y58=0,"",AB58/Y58)</f>
        <v>0.25</v>
      </c>
      <c r="AH58" s="15">
        <f t="shared" si="20"/>
        <v>1.7142857142857142</v>
      </c>
      <c r="AI58" s="15">
        <f t="shared" si="21"/>
        <v>0.6428571428571429</v>
      </c>
      <c r="AJ58" s="15">
        <f t="shared" si="22"/>
        <v>0.75714285714285712</v>
      </c>
      <c r="AK58" s="15">
        <f t="shared" si="23"/>
        <v>0.5</v>
      </c>
      <c r="AL58" s="15">
        <f t="shared" si="24"/>
        <v>0.21428571428571427</v>
      </c>
      <c r="AM58" s="15">
        <f t="shared" si="8"/>
        <v>0.125</v>
      </c>
      <c r="AN58" s="15">
        <f t="shared" si="25"/>
        <v>0.39285714285714285</v>
      </c>
      <c r="AO58" s="15">
        <f t="shared" si="26"/>
        <v>0.125</v>
      </c>
      <c r="AP58" s="15">
        <f t="shared" si="27"/>
        <v>0.18928571428571428</v>
      </c>
      <c r="AQ58" s="15">
        <f t="shared" si="28"/>
        <v>0.125</v>
      </c>
      <c r="AR58" s="15">
        <f t="shared" si="29"/>
        <v>5.3571428571428568E-2</v>
      </c>
      <c r="AS58" s="15">
        <f t="shared" si="30"/>
        <v>6.7857142857142852E-2</v>
      </c>
      <c r="AT58" s="15">
        <f>IF(OR($AD58=0, $AD58=""),"",T58/$AD58)</f>
        <v>0.30379746835443039</v>
      </c>
      <c r="AU58" s="15">
        <f t="shared" si="31"/>
        <v>0.11785714285714285</v>
      </c>
      <c r="AV58" s="15">
        <f t="shared" si="32"/>
        <v>0.17499999999999999</v>
      </c>
      <c r="BA58" s="142" t="s">
        <v>53</v>
      </c>
      <c r="BB58" s="143"/>
      <c r="BC58" s="143"/>
      <c r="BD58" s="143"/>
      <c r="BE58" s="144"/>
      <c r="BF58" s="19">
        <f>SUM(N58:W58)/Y58</f>
        <v>3.5035714285714286</v>
      </c>
      <c r="BY58" s="69"/>
      <c r="BZ58" s="69"/>
    </row>
    <row r="59" spans="1:78" ht="21" customHeight="1" x14ac:dyDescent="0.25">
      <c r="Y59" s="17"/>
      <c r="Z59" s="17"/>
      <c r="AA59" s="17"/>
      <c r="AB59" s="17"/>
      <c r="AC59" s="17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</row>
    <row r="60" spans="1:78" ht="37.5" customHeight="1" x14ac:dyDescent="0.25">
      <c r="Y60" s="17"/>
      <c r="Z60" s="17"/>
      <c r="AA60" s="17"/>
      <c r="AB60" s="17"/>
      <c r="AC60" s="17"/>
      <c r="AE60" s="17"/>
      <c r="AF60" s="17"/>
      <c r="AG60" s="17"/>
      <c r="AH60" s="17"/>
      <c r="AI60" s="17"/>
    </row>
    <row r="61" spans="1:78" s="20" customFormat="1" ht="36" customHeight="1" x14ac:dyDescent="0.25">
      <c r="T61" s="21"/>
      <c r="U61" s="21"/>
      <c r="Y61" s="21"/>
      <c r="Z61" s="22"/>
      <c r="AA61" s="22"/>
      <c r="AB61" s="22"/>
      <c r="AC61" s="22"/>
      <c r="AD61" s="22"/>
      <c r="AE61" s="22"/>
      <c r="AF61" s="22"/>
      <c r="AG61" s="22"/>
      <c r="AH61" s="21"/>
      <c r="AI61" s="21"/>
      <c r="AT61" s="21"/>
      <c r="BO61" s="21"/>
      <c r="BY61" s="70"/>
      <c r="BZ61" s="70"/>
    </row>
    <row r="62" spans="1:78" s="20" customFormat="1" ht="36" customHeight="1" x14ac:dyDescent="0.25">
      <c r="T62" s="21"/>
      <c r="U62" s="21"/>
      <c r="Y62" s="21"/>
      <c r="Z62" s="22"/>
      <c r="AA62" s="22"/>
      <c r="AB62" s="22"/>
      <c r="AC62" s="22"/>
      <c r="AD62" s="22"/>
      <c r="AE62" s="22"/>
      <c r="AF62" s="22"/>
      <c r="AG62" s="22"/>
      <c r="AH62" s="21"/>
      <c r="AI62" s="21"/>
      <c r="AT62" s="21"/>
      <c r="BO62" s="21"/>
      <c r="BY62" s="70"/>
      <c r="BZ62" s="70"/>
    </row>
    <row r="63" spans="1:78" s="20" customFormat="1" ht="36" customHeight="1" x14ac:dyDescent="0.25">
      <c r="T63" s="21"/>
      <c r="U63" s="21"/>
      <c r="Y63" s="21"/>
      <c r="Z63" s="22"/>
      <c r="AA63" s="22"/>
      <c r="AB63" s="22"/>
      <c r="AC63" s="22"/>
      <c r="AD63" s="22"/>
      <c r="AE63" s="22"/>
      <c r="AF63" s="22"/>
      <c r="AG63" s="22"/>
      <c r="AH63" s="21"/>
      <c r="AI63" s="21"/>
      <c r="AT63" s="21"/>
      <c r="BO63" s="21"/>
      <c r="BY63" s="70"/>
      <c r="BZ63" s="70"/>
    </row>
    <row r="64" spans="1:78" s="20" customFormat="1" ht="36" customHeight="1" x14ac:dyDescent="0.25">
      <c r="T64" s="21"/>
      <c r="U64" s="21"/>
      <c r="Y64" s="21"/>
      <c r="Z64" s="22"/>
      <c r="AA64" s="22"/>
      <c r="AB64" s="22"/>
      <c r="AC64" s="22"/>
      <c r="AD64" s="22"/>
      <c r="AE64" s="22"/>
      <c r="AF64" s="22"/>
      <c r="AG64" s="22"/>
      <c r="AH64" s="21"/>
      <c r="AI64" s="21"/>
      <c r="AT64" s="21"/>
      <c r="BO64" s="21"/>
      <c r="BY64" s="70"/>
      <c r="BZ64" s="70"/>
    </row>
    <row r="65" spans="25:35" ht="37.5" customHeight="1" x14ac:dyDescent="0.25">
      <c r="Y65" s="17"/>
      <c r="Z65" s="17"/>
      <c r="AA65" s="17"/>
      <c r="AB65" s="17"/>
      <c r="AC65" s="17"/>
      <c r="AE65" s="17"/>
      <c r="AF65" s="17"/>
      <c r="AG65" s="17"/>
      <c r="AH65" s="17"/>
      <c r="AI65" s="17"/>
    </row>
    <row r="66" spans="25:35" ht="15.75" x14ac:dyDescent="0.25">
      <c r="Y66" s="24"/>
      <c r="Z66" s="17"/>
      <c r="AA66" s="17"/>
      <c r="AB66" s="17"/>
      <c r="AC66" s="17"/>
      <c r="AE66" s="17"/>
      <c r="AF66" s="17"/>
      <c r="AG66" s="17"/>
      <c r="AH66" s="17"/>
      <c r="AI66" s="17"/>
    </row>
    <row r="67" spans="25:35" ht="15.75" x14ac:dyDescent="0.25">
      <c r="Y67" s="24"/>
      <c r="Z67" s="17"/>
      <c r="AA67" s="17"/>
      <c r="AB67" s="17"/>
      <c r="AC67" s="17"/>
      <c r="AE67" s="17"/>
      <c r="AF67" s="17"/>
      <c r="AG67" s="17"/>
      <c r="AH67" s="17"/>
      <c r="AI67" s="17"/>
    </row>
    <row r="68" spans="25:35" ht="15.75" x14ac:dyDescent="0.25">
      <c r="Y68" s="24"/>
      <c r="Z68" s="17"/>
      <c r="AA68" s="17"/>
      <c r="AB68" s="17"/>
      <c r="AC68" s="17"/>
      <c r="AE68" s="17"/>
      <c r="AF68" s="17"/>
      <c r="AG68" s="17"/>
      <c r="AH68" s="17"/>
      <c r="AI68" s="17"/>
    </row>
    <row r="69" spans="25:35" ht="15.75" x14ac:dyDescent="0.25">
      <c r="Y69" s="25"/>
    </row>
    <row r="70" spans="25:35" ht="15.75" x14ac:dyDescent="0.25">
      <c r="Y70" s="25"/>
    </row>
    <row r="71" spans="25:35" ht="15.75" x14ac:dyDescent="0.25">
      <c r="Y71" s="25"/>
    </row>
    <row r="72" spans="25:35" ht="18.75" x14ac:dyDescent="0.3">
      <c r="Y72" s="26"/>
    </row>
    <row r="73" spans="25:35" ht="15.75" x14ac:dyDescent="0.25">
      <c r="Y73" s="27"/>
    </row>
    <row r="74" spans="25:35" ht="15.75" x14ac:dyDescent="0.25">
      <c r="Y74" s="27"/>
    </row>
    <row r="75" spans="25:35" ht="15.75" x14ac:dyDescent="0.25">
      <c r="Y75" s="27"/>
    </row>
  </sheetData>
  <mergeCells count="38">
    <mergeCell ref="A3:X3"/>
    <mergeCell ref="A2:X2"/>
    <mergeCell ref="A1:X1"/>
    <mergeCell ref="A4:A5"/>
    <mergeCell ref="B4:B5"/>
    <mergeCell ref="BA53:BF53"/>
    <mergeCell ref="AT4:AT5"/>
    <mergeCell ref="BB56:BE56"/>
    <mergeCell ref="BB57:BE57"/>
    <mergeCell ref="BA58:BE58"/>
    <mergeCell ref="BA54:BE54"/>
    <mergeCell ref="BA55:BE55"/>
    <mergeCell ref="AH4:AL4"/>
    <mergeCell ref="AQ4:AQ5"/>
    <mergeCell ref="AR4:AR5"/>
    <mergeCell ref="AS4:AS5"/>
    <mergeCell ref="AU4:AU5"/>
    <mergeCell ref="AA4:AA5"/>
    <mergeCell ref="AB4:AB5"/>
    <mergeCell ref="AC4:AC5"/>
    <mergeCell ref="AF4:AF5"/>
    <mergeCell ref="AG4:AG5"/>
    <mergeCell ref="Y1:AD3"/>
    <mergeCell ref="AD4:AD5"/>
    <mergeCell ref="AE1:AV3"/>
    <mergeCell ref="AE4:AE5"/>
    <mergeCell ref="C4:C5"/>
    <mergeCell ref="D4:H4"/>
    <mergeCell ref="I4:M4"/>
    <mergeCell ref="N4:W4"/>
    <mergeCell ref="X4:X5"/>
    <mergeCell ref="Y4:Y5"/>
    <mergeCell ref="Z4:Z5"/>
    <mergeCell ref="AV4:AV5"/>
    <mergeCell ref="AO4:AO5"/>
    <mergeCell ref="AP4:AP5"/>
    <mergeCell ref="AM4:AM5"/>
    <mergeCell ref="AN4:AN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57"/>
  <sheetViews>
    <sheetView zoomScale="60" zoomScaleNormal="60" workbookViewId="0">
      <selection sqref="A1:J1"/>
    </sheetView>
  </sheetViews>
  <sheetFormatPr defaultColWidth="9.140625" defaultRowHeight="15" x14ac:dyDescent="0.25"/>
  <cols>
    <col min="1" max="1" width="28.7109375" customWidth="1"/>
    <col min="2" max="2" width="9.140625" customWidth="1"/>
    <col min="3" max="3" width="9" customWidth="1"/>
    <col min="4" max="4" width="14.140625" customWidth="1"/>
    <col min="5" max="5" width="16.28515625" customWidth="1"/>
    <col min="6" max="6" width="13.7109375" customWidth="1"/>
    <col min="7" max="7" width="17.42578125" customWidth="1"/>
    <col min="8" max="8" width="11.5703125" customWidth="1"/>
    <col min="9" max="9" width="17.28515625" customWidth="1"/>
    <col min="10" max="10" width="17.7109375" customWidth="1"/>
  </cols>
  <sheetData>
    <row r="1" spans="1:10" s="41" customFormat="1" ht="24.75" customHeight="1" x14ac:dyDescent="0.2">
      <c r="A1" s="156" t="str">
        <f>Leyendas!$T$2</f>
        <v>País: Costa Rica - Establecimiento: Establec. 01</v>
      </c>
      <c r="B1" s="157"/>
      <c r="C1" s="157"/>
      <c r="D1" s="157"/>
      <c r="E1" s="157"/>
      <c r="F1" s="157"/>
      <c r="G1" s="157"/>
      <c r="H1" s="157"/>
      <c r="I1" s="157"/>
      <c r="J1" s="158"/>
    </row>
    <row r="2" spans="1:10" s="41" customFormat="1" ht="21.75" customHeight="1" x14ac:dyDescent="0.2">
      <c r="A2" s="153" t="str">
        <f>"Vigilancia de Influenza - "&amp; Leyendas!$G$2 &amp; Leyendas!$T1</f>
        <v>Vigilancia de Influenza - IRAG y ETI, 2019 - 2020, 01/03/2020 - 31/03/2020, Mes: 2020-05, SE: 2020-12</v>
      </c>
      <c r="B2" s="154"/>
      <c r="C2" s="154"/>
      <c r="D2" s="154"/>
      <c r="E2" s="154"/>
      <c r="F2" s="154"/>
      <c r="G2" s="154"/>
      <c r="H2" s="154"/>
      <c r="I2" s="154"/>
      <c r="J2" s="155"/>
    </row>
    <row r="3" spans="1:10" s="41" customFormat="1" ht="51.75" customHeight="1" thickBot="1" x14ac:dyDescent="0.25">
      <c r="A3" s="150" t="str">
        <f xml:space="preserve"> "Distribución de virus Influenza por " &amp; Leyendas!$F$2 &amp; " de residencia del caso"</f>
        <v>Distribución de virus Influenza por provincia de residencia del caso</v>
      </c>
      <c r="B3" s="151"/>
      <c r="C3" s="151"/>
      <c r="D3" s="151"/>
      <c r="E3" s="151"/>
      <c r="F3" s="151"/>
      <c r="G3" s="151"/>
      <c r="H3" s="151"/>
      <c r="I3" s="151"/>
      <c r="J3" s="152"/>
    </row>
    <row r="4" spans="1:10" s="44" customFormat="1" ht="51" customHeight="1" thickBot="1" x14ac:dyDescent="0.3">
      <c r="A4" s="42" t="str">
        <f>IF(Leyendas!$E$2&lt;&gt;"",Leyendas!$E$1,IF(Leyendas!$D$2&lt;&gt;"",Leyendas!$D$1,Leyendas!$C$1))</f>
        <v>Establecimiento</v>
      </c>
      <c r="B4" s="42" t="s">
        <v>2</v>
      </c>
      <c r="C4" s="43" t="s">
        <v>3</v>
      </c>
      <c r="D4" s="43" t="s">
        <v>54</v>
      </c>
      <c r="E4" s="43" t="s">
        <v>55</v>
      </c>
      <c r="F4" s="43" t="s">
        <v>56</v>
      </c>
      <c r="G4" s="43" t="s">
        <v>57</v>
      </c>
      <c r="H4" s="43" t="s">
        <v>58</v>
      </c>
      <c r="I4" s="43" t="s">
        <v>59</v>
      </c>
      <c r="J4" s="43" t="s">
        <v>60</v>
      </c>
    </row>
    <row r="5" spans="1:10" x14ac:dyDescent="0.25">
      <c r="A5" s="45" t="s">
        <v>47</v>
      </c>
      <c r="B5" s="45">
        <v>2020</v>
      </c>
      <c r="C5" s="45">
        <v>1</v>
      </c>
      <c r="D5" s="46"/>
      <c r="E5" s="46"/>
      <c r="F5" s="46"/>
      <c r="G5" s="46"/>
      <c r="H5" s="46"/>
      <c r="I5" s="46"/>
      <c r="J5" s="46"/>
    </row>
    <row r="6" spans="1:10" x14ac:dyDescent="0.25">
      <c r="A6" s="45" t="s">
        <v>47</v>
      </c>
      <c r="B6" s="45">
        <v>2020</v>
      </c>
      <c r="C6" s="45">
        <v>2</v>
      </c>
      <c r="D6" s="46"/>
      <c r="E6" s="46"/>
      <c r="F6" s="46"/>
      <c r="G6" s="46"/>
      <c r="H6" s="46"/>
      <c r="I6" s="46"/>
      <c r="J6" s="46"/>
    </row>
    <row r="7" spans="1:10" x14ac:dyDescent="0.25">
      <c r="A7" s="45" t="s">
        <v>47</v>
      </c>
      <c r="B7" s="45">
        <v>2020</v>
      </c>
      <c r="C7" s="45">
        <v>3</v>
      </c>
      <c r="D7" s="46"/>
      <c r="E7" s="46"/>
      <c r="F7" s="46"/>
      <c r="G7" s="46"/>
      <c r="H7" s="46"/>
      <c r="I7" s="46"/>
      <c r="J7" s="46"/>
    </row>
    <row r="8" spans="1:10" x14ac:dyDescent="0.25">
      <c r="A8" s="45" t="s">
        <v>47</v>
      </c>
      <c r="B8" s="45">
        <v>2020</v>
      </c>
      <c r="C8" s="45">
        <v>4</v>
      </c>
      <c r="D8" s="46" t="s">
        <v>61</v>
      </c>
      <c r="E8" s="46" t="s">
        <v>61</v>
      </c>
      <c r="F8" s="46" t="s">
        <v>61</v>
      </c>
      <c r="G8" s="46" t="s">
        <v>61</v>
      </c>
      <c r="H8" s="46" t="s">
        <v>61</v>
      </c>
      <c r="I8" s="46" t="s">
        <v>61</v>
      </c>
      <c r="J8" s="46" t="s">
        <v>61</v>
      </c>
    </row>
    <row r="9" spans="1:10" x14ac:dyDescent="0.25">
      <c r="A9" s="45" t="s">
        <v>47</v>
      </c>
      <c r="B9" s="45">
        <v>2020</v>
      </c>
      <c r="C9" s="45">
        <v>5</v>
      </c>
      <c r="D9" s="46" t="s">
        <v>61</v>
      </c>
      <c r="E9" s="46" t="s">
        <v>61</v>
      </c>
      <c r="F9" s="46" t="s">
        <v>61</v>
      </c>
      <c r="G9" s="46" t="s">
        <v>61</v>
      </c>
      <c r="H9" s="46" t="s">
        <v>61</v>
      </c>
      <c r="I9" s="46" t="s">
        <v>61</v>
      </c>
      <c r="J9" s="46" t="s">
        <v>61</v>
      </c>
    </row>
    <row r="10" spans="1:10" x14ac:dyDescent="0.25">
      <c r="A10" s="45" t="s">
        <v>47</v>
      </c>
      <c r="B10" s="45">
        <v>2020</v>
      </c>
      <c r="C10" s="45">
        <v>6</v>
      </c>
      <c r="D10" s="46" t="s">
        <v>61</v>
      </c>
      <c r="E10" s="46" t="s">
        <v>61</v>
      </c>
      <c r="F10" s="46" t="s">
        <v>61</v>
      </c>
      <c r="G10" s="46" t="s">
        <v>61</v>
      </c>
      <c r="H10" s="46" t="s">
        <v>61</v>
      </c>
      <c r="I10" s="46" t="s">
        <v>61</v>
      </c>
      <c r="J10" s="46" t="s">
        <v>61</v>
      </c>
    </row>
    <row r="11" spans="1:10" x14ac:dyDescent="0.25">
      <c r="A11" s="45" t="s">
        <v>47</v>
      </c>
      <c r="B11" s="45">
        <v>2020</v>
      </c>
      <c r="C11" s="45">
        <v>7</v>
      </c>
      <c r="D11" s="46" t="s">
        <v>61</v>
      </c>
      <c r="E11" s="46" t="s">
        <v>61</v>
      </c>
      <c r="F11" s="46" t="s">
        <v>61</v>
      </c>
      <c r="G11" s="46" t="s">
        <v>61</v>
      </c>
      <c r="H11" s="46" t="s">
        <v>61</v>
      </c>
      <c r="I11" s="46" t="s">
        <v>61</v>
      </c>
      <c r="J11" s="46" t="s">
        <v>61</v>
      </c>
    </row>
    <row r="12" spans="1:10" x14ac:dyDescent="0.25">
      <c r="A12" s="45" t="s">
        <v>47</v>
      </c>
      <c r="B12" s="45">
        <v>2020</v>
      </c>
      <c r="C12" s="45">
        <v>8</v>
      </c>
      <c r="D12" s="46" t="s">
        <v>61</v>
      </c>
      <c r="E12" s="46" t="s">
        <v>61</v>
      </c>
      <c r="F12" s="46" t="s">
        <v>61</v>
      </c>
      <c r="G12" s="46" t="s">
        <v>61</v>
      </c>
      <c r="H12" s="46" t="s">
        <v>61</v>
      </c>
      <c r="I12" s="46" t="s">
        <v>61</v>
      </c>
      <c r="J12" s="46" t="s">
        <v>61</v>
      </c>
    </row>
    <row r="13" spans="1:10" x14ac:dyDescent="0.25">
      <c r="A13" s="45" t="s">
        <v>47</v>
      </c>
      <c r="B13" s="45">
        <v>2020</v>
      </c>
      <c r="C13" s="45">
        <v>9</v>
      </c>
      <c r="D13" s="46" t="s">
        <v>61</v>
      </c>
      <c r="E13" s="46" t="s">
        <v>61</v>
      </c>
      <c r="F13" s="46" t="s">
        <v>61</v>
      </c>
      <c r="G13" s="46" t="s">
        <v>61</v>
      </c>
      <c r="H13" s="46" t="s">
        <v>61</v>
      </c>
      <c r="I13" s="46" t="s">
        <v>61</v>
      </c>
      <c r="J13" s="46" t="s">
        <v>61</v>
      </c>
    </row>
    <row r="14" spans="1:10" x14ac:dyDescent="0.25">
      <c r="A14" s="45" t="s">
        <v>47</v>
      </c>
      <c r="B14" s="45">
        <v>2020</v>
      </c>
      <c r="C14" s="45">
        <v>10</v>
      </c>
      <c r="D14" s="46" t="s">
        <v>61</v>
      </c>
      <c r="E14" s="46" t="s">
        <v>61</v>
      </c>
      <c r="F14" s="46" t="s">
        <v>61</v>
      </c>
      <c r="G14" s="46" t="s">
        <v>61</v>
      </c>
      <c r="H14" s="46" t="s">
        <v>61</v>
      </c>
      <c r="I14" s="46" t="s">
        <v>61</v>
      </c>
      <c r="J14" s="46" t="s">
        <v>61</v>
      </c>
    </row>
    <row r="15" spans="1:10" x14ac:dyDescent="0.25">
      <c r="A15" s="45" t="s">
        <v>47</v>
      </c>
      <c r="B15" s="45">
        <v>2020</v>
      </c>
      <c r="C15" s="45">
        <v>11</v>
      </c>
      <c r="D15" s="46" t="s">
        <v>61</v>
      </c>
      <c r="E15" s="46" t="s">
        <v>61</v>
      </c>
      <c r="F15" s="46" t="s">
        <v>61</v>
      </c>
      <c r="G15" s="46" t="s">
        <v>61</v>
      </c>
      <c r="H15" s="46" t="s">
        <v>61</v>
      </c>
      <c r="I15" s="46" t="s">
        <v>61</v>
      </c>
      <c r="J15" s="46" t="s">
        <v>61</v>
      </c>
    </row>
    <row r="16" spans="1:10" x14ac:dyDescent="0.25">
      <c r="A16" s="45" t="s">
        <v>47</v>
      </c>
      <c r="B16" s="45">
        <v>2020</v>
      </c>
      <c r="C16" s="45">
        <v>12</v>
      </c>
      <c r="D16" s="46" t="s">
        <v>61</v>
      </c>
      <c r="E16" s="46" t="s">
        <v>61</v>
      </c>
      <c r="F16" s="46" t="s">
        <v>61</v>
      </c>
      <c r="G16" s="46" t="s">
        <v>61</v>
      </c>
      <c r="H16" s="46" t="s">
        <v>61</v>
      </c>
      <c r="I16" s="46" t="s">
        <v>61</v>
      </c>
      <c r="J16" s="46" t="s">
        <v>61</v>
      </c>
    </row>
    <row r="17" spans="1:10" x14ac:dyDescent="0.25">
      <c r="A17" s="45" t="s">
        <v>47</v>
      </c>
      <c r="B17" s="45">
        <v>2020</v>
      </c>
      <c r="C17" s="45">
        <v>13</v>
      </c>
      <c r="D17" s="46" t="s">
        <v>61</v>
      </c>
      <c r="E17" s="46" t="s">
        <v>61</v>
      </c>
      <c r="F17" s="46" t="s">
        <v>61</v>
      </c>
      <c r="G17" s="46" t="s">
        <v>61</v>
      </c>
      <c r="H17" s="46" t="s">
        <v>61</v>
      </c>
      <c r="I17" s="46" t="s">
        <v>61</v>
      </c>
      <c r="J17" s="46" t="s">
        <v>61</v>
      </c>
    </row>
    <row r="18" spans="1:10" x14ac:dyDescent="0.25">
      <c r="A18" s="45" t="s">
        <v>47</v>
      </c>
      <c r="B18" s="45">
        <v>2020</v>
      </c>
      <c r="C18" s="45">
        <v>14</v>
      </c>
      <c r="D18" s="46" t="s">
        <v>61</v>
      </c>
      <c r="E18" s="46" t="s">
        <v>61</v>
      </c>
      <c r="F18" s="46" t="s">
        <v>61</v>
      </c>
      <c r="G18" s="46" t="s">
        <v>61</v>
      </c>
      <c r="H18" s="46" t="s">
        <v>61</v>
      </c>
      <c r="I18" s="46" t="s">
        <v>61</v>
      </c>
      <c r="J18" s="46" t="s">
        <v>61</v>
      </c>
    </row>
    <row r="19" spans="1:10" x14ac:dyDescent="0.25">
      <c r="A19" s="45" t="s">
        <v>47</v>
      </c>
      <c r="B19" s="45">
        <v>2020</v>
      </c>
      <c r="C19" s="45">
        <v>15</v>
      </c>
      <c r="D19" s="46" t="s">
        <v>61</v>
      </c>
      <c r="E19" s="46" t="s">
        <v>61</v>
      </c>
      <c r="F19" s="46" t="s">
        <v>61</v>
      </c>
      <c r="G19" s="46" t="s">
        <v>61</v>
      </c>
      <c r="H19" s="46" t="s">
        <v>61</v>
      </c>
      <c r="I19" s="46" t="s">
        <v>61</v>
      </c>
      <c r="J19" s="46" t="s">
        <v>61</v>
      </c>
    </row>
    <row r="20" spans="1:10" x14ac:dyDescent="0.25">
      <c r="A20" s="45" t="s">
        <v>47</v>
      </c>
      <c r="B20" s="45">
        <v>2020</v>
      </c>
      <c r="C20" s="45">
        <v>16</v>
      </c>
      <c r="D20" s="46" t="s">
        <v>61</v>
      </c>
      <c r="E20" s="46" t="s">
        <v>61</v>
      </c>
      <c r="F20" s="46" t="s">
        <v>61</v>
      </c>
      <c r="G20" s="46" t="s">
        <v>61</v>
      </c>
      <c r="H20" s="46" t="s">
        <v>61</v>
      </c>
      <c r="I20" s="46" t="s">
        <v>61</v>
      </c>
      <c r="J20" s="46" t="s">
        <v>61</v>
      </c>
    </row>
    <row r="21" spans="1:10" x14ac:dyDescent="0.25">
      <c r="A21" s="45" t="s">
        <v>47</v>
      </c>
      <c r="B21" s="45">
        <v>2020</v>
      </c>
      <c r="C21" s="45">
        <v>17</v>
      </c>
      <c r="D21" s="46" t="s">
        <v>61</v>
      </c>
      <c r="E21" s="46" t="s">
        <v>61</v>
      </c>
      <c r="F21" s="46" t="s">
        <v>61</v>
      </c>
      <c r="G21" s="46" t="s">
        <v>61</v>
      </c>
      <c r="H21" s="46" t="s">
        <v>61</v>
      </c>
      <c r="I21" s="46" t="s">
        <v>61</v>
      </c>
      <c r="J21" s="46" t="s">
        <v>61</v>
      </c>
    </row>
    <row r="22" spans="1:10" x14ac:dyDescent="0.25">
      <c r="A22" s="45" t="s">
        <v>47</v>
      </c>
      <c r="B22" s="45">
        <v>2020</v>
      </c>
      <c r="C22" s="45">
        <v>18</v>
      </c>
      <c r="D22" s="46" t="s">
        <v>61</v>
      </c>
      <c r="E22" s="46" t="s">
        <v>61</v>
      </c>
      <c r="F22" s="46" t="s">
        <v>61</v>
      </c>
      <c r="G22" s="46" t="s">
        <v>61</v>
      </c>
      <c r="H22" s="46" t="s">
        <v>61</v>
      </c>
      <c r="I22" s="46" t="s">
        <v>61</v>
      </c>
      <c r="J22" s="46" t="s">
        <v>61</v>
      </c>
    </row>
    <row r="23" spans="1:10" x14ac:dyDescent="0.25">
      <c r="A23" s="45" t="s">
        <v>47</v>
      </c>
      <c r="B23" s="45">
        <v>2020</v>
      </c>
      <c r="C23" s="45">
        <v>19</v>
      </c>
      <c r="D23" s="46" t="s">
        <v>61</v>
      </c>
      <c r="E23" s="46" t="s">
        <v>61</v>
      </c>
      <c r="F23" s="46" t="s">
        <v>61</v>
      </c>
      <c r="G23" s="46" t="s">
        <v>61</v>
      </c>
      <c r="H23" s="46" t="s">
        <v>61</v>
      </c>
      <c r="I23" s="46" t="s">
        <v>61</v>
      </c>
      <c r="J23" s="46" t="s">
        <v>61</v>
      </c>
    </row>
    <row r="24" spans="1:10" x14ac:dyDescent="0.25">
      <c r="A24" s="45" t="s">
        <v>47</v>
      </c>
      <c r="B24" s="45">
        <v>2020</v>
      </c>
      <c r="C24" s="45">
        <v>20</v>
      </c>
      <c r="D24" s="46" t="s">
        <v>61</v>
      </c>
      <c r="E24" s="46" t="s">
        <v>61</v>
      </c>
      <c r="F24" s="46" t="s">
        <v>61</v>
      </c>
      <c r="G24" s="46" t="s">
        <v>61</v>
      </c>
      <c r="H24" s="46" t="s">
        <v>61</v>
      </c>
      <c r="I24" s="46" t="s">
        <v>61</v>
      </c>
      <c r="J24" s="46" t="s">
        <v>61</v>
      </c>
    </row>
    <row r="25" spans="1:10" x14ac:dyDescent="0.25">
      <c r="A25" s="45" t="s">
        <v>47</v>
      </c>
      <c r="B25" s="45">
        <v>2020</v>
      </c>
      <c r="C25" s="45">
        <v>21</v>
      </c>
      <c r="D25" s="46" t="s">
        <v>61</v>
      </c>
      <c r="E25" s="46" t="s">
        <v>61</v>
      </c>
      <c r="F25" s="46" t="s">
        <v>61</v>
      </c>
      <c r="G25" s="46" t="s">
        <v>61</v>
      </c>
      <c r="H25" s="46" t="s">
        <v>61</v>
      </c>
      <c r="I25" s="46" t="s">
        <v>61</v>
      </c>
      <c r="J25" s="46" t="s">
        <v>61</v>
      </c>
    </row>
    <row r="26" spans="1:10" x14ac:dyDescent="0.25">
      <c r="A26" s="45" t="s">
        <v>47</v>
      </c>
      <c r="B26" s="45">
        <v>2020</v>
      </c>
      <c r="C26" s="45">
        <v>22</v>
      </c>
      <c r="D26" s="46" t="s">
        <v>61</v>
      </c>
      <c r="E26" s="46" t="s">
        <v>61</v>
      </c>
      <c r="F26" s="46" t="s">
        <v>61</v>
      </c>
      <c r="G26" s="46" t="s">
        <v>61</v>
      </c>
      <c r="H26" s="46" t="s">
        <v>61</v>
      </c>
      <c r="I26" s="46" t="s">
        <v>61</v>
      </c>
      <c r="J26" s="46" t="s">
        <v>61</v>
      </c>
    </row>
    <row r="27" spans="1:10" x14ac:dyDescent="0.25">
      <c r="A27" s="45" t="s">
        <v>47</v>
      </c>
      <c r="B27" s="45">
        <v>2020</v>
      </c>
      <c r="C27" s="45">
        <v>23</v>
      </c>
      <c r="D27" s="46" t="s">
        <v>61</v>
      </c>
      <c r="E27" s="46" t="s">
        <v>61</v>
      </c>
      <c r="F27" s="46" t="s">
        <v>61</v>
      </c>
      <c r="G27" s="46" t="s">
        <v>61</v>
      </c>
      <c r="H27" s="46" t="s">
        <v>61</v>
      </c>
      <c r="I27" s="46" t="s">
        <v>61</v>
      </c>
      <c r="J27" s="46" t="s">
        <v>61</v>
      </c>
    </row>
    <row r="28" spans="1:10" x14ac:dyDescent="0.25">
      <c r="A28" s="45" t="s">
        <v>47</v>
      </c>
      <c r="B28" s="45">
        <v>2020</v>
      </c>
      <c r="C28" s="45">
        <v>24</v>
      </c>
      <c r="D28" s="46" t="s">
        <v>61</v>
      </c>
      <c r="E28" s="46" t="s">
        <v>61</v>
      </c>
      <c r="F28" s="46" t="s">
        <v>61</v>
      </c>
      <c r="G28" s="46" t="s">
        <v>61</v>
      </c>
      <c r="H28" s="46" t="s">
        <v>61</v>
      </c>
      <c r="I28" s="46" t="s">
        <v>61</v>
      </c>
      <c r="J28" s="46" t="s">
        <v>61</v>
      </c>
    </row>
    <row r="29" spans="1:10" x14ac:dyDescent="0.25">
      <c r="A29" s="45" t="s">
        <v>47</v>
      </c>
      <c r="B29" s="45">
        <v>2020</v>
      </c>
      <c r="C29" s="45">
        <v>25</v>
      </c>
      <c r="D29" s="46" t="s">
        <v>61</v>
      </c>
      <c r="E29" s="46" t="s">
        <v>61</v>
      </c>
      <c r="F29" s="46" t="s">
        <v>61</v>
      </c>
      <c r="G29" s="46" t="s">
        <v>61</v>
      </c>
      <c r="H29" s="46" t="s">
        <v>61</v>
      </c>
      <c r="I29" s="46" t="s">
        <v>61</v>
      </c>
      <c r="J29" s="46" t="s">
        <v>61</v>
      </c>
    </row>
    <row r="30" spans="1:10" x14ac:dyDescent="0.25">
      <c r="A30" s="45" t="s">
        <v>47</v>
      </c>
      <c r="B30" s="45">
        <v>2020</v>
      </c>
      <c r="C30" s="45">
        <v>26</v>
      </c>
      <c r="D30" s="46" t="s">
        <v>61</v>
      </c>
      <c r="E30" s="46" t="s">
        <v>61</v>
      </c>
      <c r="F30" s="46" t="s">
        <v>61</v>
      </c>
      <c r="G30" s="46" t="s">
        <v>61</v>
      </c>
      <c r="H30" s="46" t="s">
        <v>61</v>
      </c>
      <c r="I30" s="46" t="s">
        <v>61</v>
      </c>
      <c r="J30" s="46" t="s">
        <v>61</v>
      </c>
    </row>
    <row r="31" spans="1:10" x14ac:dyDescent="0.25">
      <c r="A31" s="45" t="s">
        <v>47</v>
      </c>
      <c r="B31" s="45">
        <v>2020</v>
      </c>
      <c r="C31" s="45">
        <v>27</v>
      </c>
      <c r="D31" s="46" t="s">
        <v>61</v>
      </c>
      <c r="E31" s="46" t="s">
        <v>61</v>
      </c>
      <c r="F31" s="46" t="s">
        <v>61</v>
      </c>
      <c r="G31" s="46" t="s">
        <v>61</v>
      </c>
      <c r="H31" s="46" t="s">
        <v>61</v>
      </c>
      <c r="I31" s="46" t="s">
        <v>61</v>
      </c>
      <c r="J31" s="46" t="s">
        <v>61</v>
      </c>
    </row>
    <row r="32" spans="1:10" x14ac:dyDescent="0.25">
      <c r="A32" s="45" t="s">
        <v>47</v>
      </c>
      <c r="B32" s="45">
        <v>2020</v>
      </c>
      <c r="C32" s="45">
        <v>28</v>
      </c>
      <c r="D32" s="46" t="s">
        <v>61</v>
      </c>
      <c r="E32" s="46" t="s">
        <v>61</v>
      </c>
      <c r="F32" s="46" t="s">
        <v>61</v>
      </c>
      <c r="G32" s="46" t="s">
        <v>61</v>
      </c>
      <c r="H32" s="46" t="s">
        <v>61</v>
      </c>
      <c r="I32" s="46" t="s">
        <v>61</v>
      </c>
      <c r="J32" s="46" t="s">
        <v>61</v>
      </c>
    </row>
    <row r="33" spans="1:10" x14ac:dyDescent="0.25">
      <c r="A33" s="45" t="s">
        <v>47</v>
      </c>
      <c r="B33" s="45">
        <v>2020</v>
      </c>
      <c r="C33" s="45">
        <v>29</v>
      </c>
      <c r="D33" s="46" t="s">
        <v>61</v>
      </c>
      <c r="E33" s="46" t="s">
        <v>61</v>
      </c>
      <c r="F33" s="46" t="s">
        <v>61</v>
      </c>
      <c r="G33" s="46" t="s">
        <v>61</v>
      </c>
      <c r="H33" s="46" t="s">
        <v>61</v>
      </c>
      <c r="I33" s="46" t="s">
        <v>61</v>
      </c>
      <c r="J33" s="46" t="s">
        <v>61</v>
      </c>
    </row>
    <row r="34" spans="1:10" x14ac:dyDescent="0.25">
      <c r="A34" s="45" t="s">
        <v>47</v>
      </c>
      <c r="B34" s="45">
        <v>2020</v>
      </c>
      <c r="C34" s="45">
        <v>30</v>
      </c>
      <c r="D34" s="46" t="s">
        <v>61</v>
      </c>
      <c r="E34" s="46" t="s">
        <v>61</v>
      </c>
      <c r="F34" s="46" t="s">
        <v>61</v>
      </c>
      <c r="G34" s="46" t="s">
        <v>61</v>
      </c>
      <c r="H34" s="46" t="s">
        <v>61</v>
      </c>
      <c r="I34" s="46" t="s">
        <v>61</v>
      </c>
      <c r="J34" s="46" t="s">
        <v>61</v>
      </c>
    </row>
    <row r="35" spans="1:10" x14ac:dyDescent="0.25">
      <c r="A35" s="45" t="s">
        <v>47</v>
      </c>
      <c r="B35" s="45">
        <v>2020</v>
      </c>
      <c r="C35" s="45">
        <v>31</v>
      </c>
      <c r="D35" s="46" t="s">
        <v>61</v>
      </c>
      <c r="E35" s="46" t="s">
        <v>61</v>
      </c>
      <c r="F35" s="46" t="s">
        <v>61</v>
      </c>
      <c r="G35" s="46" t="s">
        <v>61</v>
      </c>
      <c r="H35" s="46" t="s">
        <v>61</v>
      </c>
      <c r="I35" s="46" t="s">
        <v>61</v>
      </c>
      <c r="J35" s="46" t="s">
        <v>61</v>
      </c>
    </row>
    <row r="36" spans="1:10" x14ac:dyDescent="0.25">
      <c r="A36" s="45" t="s">
        <v>47</v>
      </c>
      <c r="B36" s="45">
        <v>2020</v>
      </c>
      <c r="C36" s="45">
        <v>32</v>
      </c>
      <c r="D36" s="46" t="s">
        <v>61</v>
      </c>
      <c r="E36" s="46" t="s">
        <v>61</v>
      </c>
      <c r="F36" s="46" t="s">
        <v>61</v>
      </c>
      <c r="G36" s="46" t="s">
        <v>61</v>
      </c>
      <c r="H36" s="46" t="s">
        <v>61</v>
      </c>
      <c r="I36" s="46" t="s">
        <v>61</v>
      </c>
      <c r="J36" s="46" t="s">
        <v>61</v>
      </c>
    </row>
    <row r="37" spans="1:10" x14ac:dyDescent="0.25">
      <c r="A37" s="45" t="s">
        <v>47</v>
      </c>
      <c r="B37" s="45">
        <v>2020</v>
      </c>
      <c r="C37" s="45">
        <v>33</v>
      </c>
      <c r="D37" s="46" t="s">
        <v>61</v>
      </c>
      <c r="E37" s="46" t="s">
        <v>61</v>
      </c>
      <c r="F37" s="46" t="s">
        <v>61</v>
      </c>
      <c r="G37" s="46" t="s">
        <v>61</v>
      </c>
      <c r="H37" s="46" t="s">
        <v>61</v>
      </c>
      <c r="I37" s="46" t="s">
        <v>61</v>
      </c>
      <c r="J37" s="46" t="s">
        <v>61</v>
      </c>
    </row>
    <row r="38" spans="1:10" x14ac:dyDescent="0.25">
      <c r="A38" s="45" t="s">
        <v>47</v>
      </c>
      <c r="B38" s="45">
        <v>2020</v>
      </c>
      <c r="C38" s="45">
        <v>34</v>
      </c>
      <c r="D38" s="46" t="s">
        <v>61</v>
      </c>
      <c r="E38" s="46" t="s">
        <v>61</v>
      </c>
      <c r="F38" s="46" t="s">
        <v>61</v>
      </c>
      <c r="G38" s="46" t="s">
        <v>61</v>
      </c>
      <c r="H38" s="46" t="s">
        <v>61</v>
      </c>
      <c r="I38" s="46" t="s">
        <v>61</v>
      </c>
      <c r="J38" s="46" t="s">
        <v>61</v>
      </c>
    </row>
    <row r="39" spans="1:10" x14ac:dyDescent="0.25">
      <c r="A39" s="45" t="s">
        <v>47</v>
      </c>
      <c r="B39" s="45">
        <v>2020</v>
      </c>
      <c r="C39" s="45">
        <v>35</v>
      </c>
      <c r="D39" s="46" t="s">
        <v>61</v>
      </c>
      <c r="E39" s="46" t="s">
        <v>61</v>
      </c>
      <c r="F39" s="46" t="s">
        <v>61</v>
      </c>
      <c r="G39" s="46" t="s">
        <v>61</v>
      </c>
      <c r="H39" s="46" t="s">
        <v>61</v>
      </c>
      <c r="I39" s="46" t="s">
        <v>61</v>
      </c>
      <c r="J39" s="46" t="s">
        <v>61</v>
      </c>
    </row>
    <row r="40" spans="1:10" x14ac:dyDescent="0.25">
      <c r="A40" s="45" t="s">
        <v>47</v>
      </c>
      <c r="B40" s="45">
        <v>2020</v>
      </c>
      <c r="C40" s="45">
        <v>36</v>
      </c>
      <c r="D40" s="46" t="s">
        <v>61</v>
      </c>
      <c r="E40" s="46" t="s">
        <v>61</v>
      </c>
      <c r="F40" s="46" t="s">
        <v>61</v>
      </c>
      <c r="G40" s="46" t="s">
        <v>61</v>
      </c>
      <c r="H40" s="46" t="s">
        <v>61</v>
      </c>
      <c r="I40" s="46" t="s">
        <v>61</v>
      </c>
      <c r="J40" s="46" t="s">
        <v>61</v>
      </c>
    </row>
    <row r="41" spans="1:10" x14ac:dyDescent="0.25">
      <c r="A41" s="45" t="s">
        <v>47</v>
      </c>
      <c r="B41" s="45">
        <v>2020</v>
      </c>
      <c r="C41" s="45">
        <v>37</v>
      </c>
      <c r="D41" s="46" t="s">
        <v>61</v>
      </c>
      <c r="E41" s="46" t="s">
        <v>61</v>
      </c>
      <c r="F41" s="46" t="s">
        <v>61</v>
      </c>
      <c r="G41" s="46" t="s">
        <v>61</v>
      </c>
      <c r="H41" s="46" t="s">
        <v>61</v>
      </c>
      <c r="I41" s="46" t="s">
        <v>61</v>
      </c>
      <c r="J41" s="46" t="s">
        <v>61</v>
      </c>
    </row>
    <row r="42" spans="1:10" x14ac:dyDescent="0.25">
      <c r="A42" s="45" t="s">
        <v>47</v>
      </c>
      <c r="B42" s="45">
        <v>2020</v>
      </c>
      <c r="C42" s="45">
        <v>38</v>
      </c>
      <c r="D42" s="46" t="s">
        <v>61</v>
      </c>
      <c r="E42" s="46" t="s">
        <v>61</v>
      </c>
      <c r="F42" s="46" t="s">
        <v>61</v>
      </c>
      <c r="G42" s="46" t="s">
        <v>61</v>
      </c>
      <c r="H42" s="46" t="s">
        <v>61</v>
      </c>
      <c r="I42" s="46" t="s">
        <v>61</v>
      </c>
      <c r="J42" s="46" t="s">
        <v>61</v>
      </c>
    </row>
    <row r="43" spans="1:10" x14ac:dyDescent="0.25">
      <c r="A43" s="45" t="s">
        <v>47</v>
      </c>
      <c r="B43" s="45">
        <v>2020</v>
      </c>
      <c r="C43" s="45">
        <v>39</v>
      </c>
      <c r="D43" s="46" t="s">
        <v>61</v>
      </c>
      <c r="E43" s="46" t="s">
        <v>61</v>
      </c>
      <c r="F43" s="46" t="s">
        <v>61</v>
      </c>
      <c r="G43" s="46" t="s">
        <v>61</v>
      </c>
      <c r="H43" s="46" t="s">
        <v>61</v>
      </c>
      <c r="I43" s="46" t="s">
        <v>61</v>
      </c>
      <c r="J43" s="46" t="s">
        <v>61</v>
      </c>
    </row>
    <row r="44" spans="1:10" x14ac:dyDescent="0.25">
      <c r="A44" s="45" t="s">
        <v>47</v>
      </c>
      <c r="B44" s="45">
        <v>2020</v>
      </c>
      <c r="C44" s="45">
        <v>40</v>
      </c>
      <c r="D44" s="46" t="s">
        <v>61</v>
      </c>
      <c r="E44" s="46" t="s">
        <v>61</v>
      </c>
      <c r="F44" s="46" t="s">
        <v>61</v>
      </c>
      <c r="G44" s="46" t="s">
        <v>61</v>
      </c>
      <c r="H44" s="46" t="s">
        <v>61</v>
      </c>
      <c r="I44" s="46" t="s">
        <v>61</v>
      </c>
      <c r="J44" s="46" t="s">
        <v>61</v>
      </c>
    </row>
    <row r="45" spans="1:10" x14ac:dyDescent="0.25">
      <c r="A45" s="45" t="s">
        <v>47</v>
      </c>
      <c r="B45" s="45">
        <v>2020</v>
      </c>
      <c r="C45" s="45">
        <v>41</v>
      </c>
      <c r="D45" s="46" t="s">
        <v>61</v>
      </c>
      <c r="E45" s="46" t="s">
        <v>61</v>
      </c>
      <c r="F45" s="46" t="s">
        <v>61</v>
      </c>
      <c r="G45" s="46" t="s">
        <v>61</v>
      </c>
      <c r="H45" s="46" t="s">
        <v>61</v>
      </c>
      <c r="I45" s="46" t="s">
        <v>61</v>
      </c>
      <c r="J45" s="46" t="s">
        <v>61</v>
      </c>
    </row>
    <row r="46" spans="1:10" x14ac:dyDescent="0.25">
      <c r="A46" s="45" t="s">
        <v>47</v>
      </c>
      <c r="B46" s="45">
        <v>2020</v>
      </c>
      <c r="C46" s="45">
        <v>42</v>
      </c>
      <c r="D46" s="46" t="s">
        <v>61</v>
      </c>
      <c r="E46" s="46" t="s">
        <v>61</v>
      </c>
      <c r="F46" s="46" t="s">
        <v>61</v>
      </c>
      <c r="G46" s="46" t="s">
        <v>61</v>
      </c>
      <c r="H46" s="46" t="s">
        <v>61</v>
      </c>
      <c r="I46" s="46" t="s">
        <v>61</v>
      </c>
      <c r="J46" s="46" t="s">
        <v>61</v>
      </c>
    </row>
    <row r="47" spans="1:10" x14ac:dyDescent="0.25">
      <c r="A47" s="45" t="s">
        <v>47</v>
      </c>
      <c r="B47" s="45">
        <v>2020</v>
      </c>
      <c r="C47" s="45">
        <v>43</v>
      </c>
      <c r="D47" s="46" t="s">
        <v>61</v>
      </c>
      <c r="E47" s="46" t="s">
        <v>61</v>
      </c>
      <c r="F47" s="46" t="s">
        <v>61</v>
      </c>
      <c r="G47" s="46" t="s">
        <v>61</v>
      </c>
      <c r="H47" s="46" t="s">
        <v>61</v>
      </c>
      <c r="I47" s="46" t="s">
        <v>61</v>
      </c>
      <c r="J47" s="46" t="s">
        <v>61</v>
      </c>
    </row>
    <row r="48" spans="1:10" x14ac:dyDescent="0.25">
      <c r="A48" s="45" t="s">
        <v>47</v>
      </c>
      <c r="B48" s="45">
        <v>2020</v>
      </c>
      <c r="C48" s="45">
        <v>44</v>
      </c>
      <c r="D48" s="46" t="s">
        <v>61</v>
      </c>
      <c r="E48" s="46" t="s">
        <v>61</v>
      </c>
      <c r="F48" s="46" t="s">
        <v>61</v>
      </c>
      <c r="G48" s="46" t="s">
        <v>61</v>
      </c>
      <c r="H48" s="46" t="s">
        <v>61</v>
      </c>
      <c r="I48" s="46" t="s">
        <v>61</v>
      </c>
      <c r="J48" s="46" t="s">
        <v>61</v>
      </c>
    </row>
    <row r="49" spans="1:10" x14ac:dyDescent="0.25">
      <c r="A49" s="45" t="s">
        <v>47</v>
      </c>
      <c r="B49" s="45">
        <v>2020</v>
      </c>
      <c r="C49" s="45">
        <v>45</v>
      </c>
      <c r="D49" s="46" t="s">
        <v>61</v>
      </c>
      <c r="E49" s="46" t="s">
        <v>61</v>
      </c>
      <c r="F49" s="46" t="s">
        <v>61</v>
      </c>
      <c r="G49" s="46" t="s">
        <v>61</v>
      </c>
      <c r="H49" s="46" t="s">
        <v>61</v>
      </c>
      <c r="I49" s="46" t="s">
        <v>61</v>
      </c>
      <c r="J49" s="46" t="s">
        <v>61</v>
      </c>
    </row>
    <row r="50" spans="1:10" x14ac:dyDescent="0.25">
      <c r="A50" s="45" t="s">
        <v>47</v>
      </c>
      <c r="B50" s="45">
        <v>2020</v>
      </c>
      <c r="C50" s="45">
        <v>46</v>
      </c>
      <c r="D50" s="46" t="s">
        <v>61</v>
      </c>
      <c r="E50" s="46" t="s">
        <v>61</v>
      </c>
      <c r="F50" s="46" t="s">
        <v>61</v>
      </c>
      <c r="G50" s="46" t="s">
        <v>61</v>
      </c>
      <c r="H50" s="46" t="s">
        <v>61</v>
      </c>
      <c r="I50" s="46" t="s">
        <v>61</v>
      </c>
      <c r="J50" s="46" t="s">
        <v>61</v>
      </c>
    </row>
    <row r="51" spans="1:10" x14ac:dyDescent="0.25">
      <c r="A51" s="45" t="s">
        <v>47</v>
      </c>
      <c r="B51" s="45">
        <v>2020</v>
      </c>
      <c r="C51" s="45">
        <v>47</v>
      </c>
      <c r="D51" s="46" t="s">
        <v>61</v>
      </c>
      <c r="E51" s="46" t="s">
        <v>61</v>
      </c>
      <c r="F51" s="46" t="s">
        <v>61</v>
      </c>
      <c r="G51" s="46" t="s">
        <v>61</v>
      </c>
      <c r="H51" s="46" t="s">
        <v>61</v>
      </c>
      <c r="I51" s="46" t="s">
        <v>61</v>
      </c>
      <c r="J51" s="46" t="s">
        <v>61</v>
      </c>
    </row>
    <row r="52" spans="1:10" x14ac:dyDescent="0.25">
      <c r="A52" s="45" t="s">
        <v>47</v>
      </c>
      <c r="B52" s="45">
        <v>2020</v>
      </c>
      <c r="C52" s="45">
        <v>48</v>
      </c>
      <c r="D52" s="46" t="s">
        <v>61</v>
      </c>
      <c r="E52" s="46" t="s">
        <v>61</v>
      </c>
      <c r="F52" s="46" t="s">
        <v>61</v>
      </c>
      <c r="G52" s="46" t="s">
        <v>61</v>
      </c>
      <c r="H52" s="46" t="s">
        <v>61</v>
      </c>
      <c r="I52" s="46" t="s">
        <v>61</v>
      </c>
      <c r="J52" s="46" t="s">
        <v>61</v>
      </c>
    </row>
    <row r="53" spans="1:10" x14ac:dyDescent="0.25">
      <c r="A53" s="45" t="s">
        <v>47</v>
      </c>
      <c r="B53" s="45">
        <v>2020</v>
      </c>
      <c r="C53" s="45">
        <v>49</v>
      </c>
      <c r="D53" s="46" t="s">
        <v>61</v>
      </c>
      <c r="E53" s="46" t="s">
        <v>61</v>
      </c>
      <c r="F53" s="46" t="s">
        <v>61</v>
      </c>
      <c r="G53" s="46" t="s">
        <v>61</v>
      </c>
      <c r="H53" s="46" t="s">
        <v>61</v>
      </c>
      <c r="I53" s="46" t="s">
        <v>61</v>
      </c>
      <c r="J53" s="46" t="s">
        <v>61</v>
      </c>
    </row>
    <row r="54" spans="1:10" x14ac:dyDescent="0.25">
      <c r="A54" s="45" t="s">
        <v>47</v>
      </c>
      <c r="B54" s="45">
        <v>2020</v>
      </c>
      <c r="C54" s="45">
        <v>50</v>
      </c>
      <c r="D54" s="46" t="s">
        <v>61</v>
      </c>
      <c r="E54" s="46" t="s">
        <v>61</v>
      </c>
      <c r="F54" s="46" t="s">
        <v>61</v>
      </c>
      <c r="G54" s="46" t="s">
        <v>61</v>
      </c>
      <c r="H54" s="46" t="s">
        <v>61</v>
      </c>
      <c r="I54" s="46" t="s">
        <v>61</v>
      </c>
      <c r="J54" s="46" t="s">
        <v>61</v>
      </c>
    </row>
    <row r="55" spans="1:10" x14ac:dyDescent="0.25">
      <c r="A55" s="45" t="s">
        <v>47</v>
      </c>
      <c r="B55" s="45">
        <v>2020</v>
      </c>
      <c r="C55" s="45">
        <v>51</v>
      </c>
      <c r="D55" s="46" t="s">
        <v>61</v>
      </c>
      <c r="E55" s="46" t="s">
        <v>61</v>
      </c>
      <c r="F55" s="46" t="s">
        <v>61</v>
      </c>
      <c r="G55" s="46" t="s">
        <v>61</v>
      </c>
      <c r="H55" s="46" t="s">
        <v>61</v>
      </c>
      <c r="I55" s="46" t="s">
        <v>61</v>
      </c>
      <c r="J55" s="46" t="s">
        <v>61</v>
      </c>
    </row>
    <row r="56" spans="1:10" x14ac:dyDescent="0.25">
      <c r="A56" s="45" t="s">
        <v>47</v>
      </c>
      <c r="B56" s="45">
        <v>2020</v>
      </c>
      <c r="C56" s="45">
        <v>52</v>
      </c>
      <c r="D56" s="46" t="s">
        <v>61</v>
      </c>
      <c r="E56" s="46" t="s">
        <v>61</v>
      </c>
      <c r="F56" s="46" t="s">
        <v>61</v>
      </c>
      <c r="G56" s="46" t="s">
        <v>61</v>
      </c>
      <c r="H56" s="46" t="s">
        <v>61</v>
      </c>
      <c r="I56" s="46" t="s">
        <v>61</v>
      </c>
      <c r="J56" s="46" t="s">
        <v>61</v>
      </c>
    </row>
    <row r="57" spans="1:10" ht="18" x14ac:dyDescent="0.25">
      <c r="A57" s="14"/>
      <c r="B57" s="14"/>
      <c r="C57" s="14" t="s">
        <v>52</v>
      </c>
      <c r="D57" s="14">
        <f>SUM(D$5:D56)</f>
        <v>0</v>
      </c>
      <c r="E57" s="14">
        <f>SUM(E$5:E56)</f>
        <v>0</v>
      </c>
      <c r="F57" s="14">
        <f>SUM(F$5:F56)</f>
        <v>0</v>
      </c>
      <c r="G57" s="14">
        <f>SUM(G$5:G56)</f>
        <v>0</v>
      </c>
      <c r="H57" s="14">
        <f>SUM(H$5:H56)</f>
        <v>0</v>
      </c>
      <c r="I57" s="14">
        <f>SUM(I$5:I56)</f>
        <v>0</v>
      </c>
      <c r="J57" s="14">
        <f>SUM(J$5:J56)</f>
        <v>0</v>
      </c>
    </row>
  </sheetData>
  <mergeCells count="3">
    <mergeCell ref="A3:J3"/>
    <mergeCell ref="A2:J2"/>
    <mergeCell ref="A1:J1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57"/>
  <sheetViews>
    <sheetView zoomScale="60" zoomScaleNormal="60" workbookViewId="0">
      <selection sqref="A1:J1"/>
    </sheetView>
  </sheetViews>
  <sheetFormatPr defaultColWidth="9.140625" defaultRowHeight="15" x14ac:dyDescent="0.25"/>
  <cols>
    <col min="1" max="1" width="28.85546875" customWidth="1"/>
    <col min="2" max="2" width="9.140625" customWidth="1"/>
    <col min="3" max="3" width="9" customWidth="1"/>
    <col min="4" max="4" width="15.85546875" customWidth="1"/>
    <col min="5" max="5" width="15.5703125" customWidth="1"/>
    <col min="6" max="6" width="13.28515625" customWidth="1"/>
    <col min="7" max="7" width="17" customWidth="1"/>
    <col min="8" max="8" width="11.7109375" customWidth="1"/>
    <col min="9" max="9" width="13.28515625" customWidth="1"/>
    <col min="10" max="10" width="17.28515625" customWidth="1"/>
  </cols>
  <sheetData>
    <row r="1" spans="1:10" s="41" customFormat="1" ht="24.75" customHeight="1" x14ac:dyDescent="0.2">
      <c r="A1" s="156" t="str">
        <f>Leyendas!$T$2</f>
        <v>País: Costa Rica - Establecimiento: Establec. 01</v>
      </c>
      <c r="B1" s="157"/>
      <c r="C1" s="157"/>
      <c r="D1" s="157"/>
      <c r="E1" s="157"/>
      <c r="F1" s="157"/>
      <c r="G1" s="157"/>
      <c r="H1" s="157"/>
      <c r="I1" s="157"/>
      <c r="J1" s="158"/>
    </row>
    <row r="2" spans="1:10" s="41" customFormat="1" ht="21.75" customHeight="1" x14ac:dyDescent="0.2">
      <c r="A2" s="153" t="str">
        <f>"Vigilancia de VSR - " &amp; Leyendas!$G$2 &amp; Leyendas!$T1</f>
        <v>Vigilancia de VSR - IRAG y ETI, 2019 - 2020, 01/03/2020 - 31/03/2020, Mes: 2020-05, SE: 2020-12</v>
      </c>
      <c r="B2" s="154"/>
      <c r="C2" s="154"/>
      <c r="D2" s="154"/>
      <c r="E2" s="154"/>
      <c r="F2" s="154"/>
      <c r="G2" s="154"/>
      <c r="H2" s="154"/>
      <c r="I2" s="154"/>
      <c r="J2" s="155"/>
    </row>
    <row r="3" spans="1:10" s="41" customFormat="1" ht="51" customHeight="1" thickBot="1" x14ac:dyDescent="0.25">
      <c r="A3" s="159" t="str">
        <f xml:space="preserve"> "Distribución de virus VSR por " &amp; Leyendas!$F$2 &amp; " de residencia del caso"</f>
        <v>Distribución de virus VSR por provincia de residencia del caso</v>
      </c>
      <c r="B3" s="160"/>
      <c r="C3" s="160"/>
      <c r="D3" s="160"/>
      <c r="E3" s="160"/>
      <c r="F3" s="160"/>
      <c r="G3" s="160"/>
      <c r="H3" s="160"/>
      <c r="I3" s="160"/>
      <c r="J3" s="161"/>
    </row>
    <row r="4" spans="1:10" s="44" customFormat="1" ht="51" customHeight="1" thickBot="1" x14ac:dyDescent="0.3">
      <c r="A4" s="81" t="str">
        <f>IF(Leyendas!$E$2&lt;&gt;"",Leyendas!$E$1,IF(Leyendas!$D$2&lt;&gt;"",Leyendas!$D$1,Leyendas!$C$1))</f>
        <v>Establecimiento</v>
      </c>
      <c r="B4" s="82" t="s">
        <v>2</v>
      </c>
      <c r="C4" s="82" t="s">
        <v>3</v>
      </c>
      <c r="D4" s="82" t="s">
        <v>54</v>
      </c>
      <c r="E4" s="82" t="s">
        <v>55</v>
      </c>
      <c r="F4" s="82" t="s">
        <v>56</v>
      </c>
      <c r="G4" s="82" t="s">
        <v>57</v>
      </c>
      <c r="H4" s="82" t="s">
        <v>58</v>
      </c>
      <c r="I4" s="82" t="s">
        <v>59</v>
      </c>
      <c r="J4" s="83" t="s">
        <v>60</v>
      </c>
    </row>
    <row r="5" spans="1:10" x14ac:dyDescent="0.25">
      <c r="A5" t="s">
        <v>47</v>
      </c>
      <c r="B5" s="45">
        <v>2020</v>
      </c>
      <c r="C5" s="45">
        <v>1</v>
      </c>
      <c r="D5" s="46" t="s">
        <v>61</v>
      </c>
      <c r="E5" s="46" t="s">
        <v>61</v>
      </c>
      <c r="F5" s="46" t="s">
        <v>61</v>
      </c>
      <c r="G5" s="46" t="s">
        <v>61</v>
      </c>
      <c r="H5" s="46" t="s">
        <v>61</v>
      </c>
      <c r="I5" s="46" t="s">
        <v>61</v>
      </c>
      <c r="J5" s="46" t="s">
        <v>61</v>
      </c>
    </row>
    <row r="6" spans="1:10" x14ac:dyDescent="0.25">
      <c r="A6" t="s">
        <v>47</v>
      </c>
      <c r="B6" s="45">
        <v>2020</v>
      </c>
      <c r="C6" s="45">
        <v>2</v>
      </c>
      <c r="D6" s="46" t="s">
        <v>61</v>
      </c>
      <c r="E6" s="46" t="s">
        <v>61</v>
      </c>
      <c r="F6" s="46" t="s">
        <v>61</v>
      </c>
      <c r="G6" s="46" t="s">
        <v>61</v>
      </c>
      <c r="H6" s="46" t="s">
        <v>61</v>
      </c>
      <c r="I6" s="46" t="s">
        <v>61</v>
      </c>
      <c r="J6" s="46" t="s">
        <v>61</v>
      </c>
    </row>
    <row r="7" spans="1:10" x14ac:dyDescent="0.25">
      <c r="A7" t="s">
        <v>47</v>
      </c>
      <c r="B7" s="45">
        <v>2020</v>
      </c>
      <c r="C7" s="45">
        <v>3</v>
      </c>
      <c r="D7" s="46" t="s">
        <v>61</v>
      </c>
      <c r="E7" s="46" t="s">
        <v>61</v>
      </c>
      <c r="F7" s="46" t="s">
        <v>61</v>
      </c>
      <c r="G7" s="46" t="s">
        <v>61</v>
      </c>
      <c r="H7" s="46" t="s">
        <v>61</v>
      </c>
      <c r="I7" s="46" t="s">
        <v>61</v>
      </c>
      <c r="J7" s="46" t="s">
        <v>61</v>
      </c>
    </row>
    <row r="8" spans="1:10" x14ac:dyDescent="0.25">
      <c r="A8" t="s">
        <v>47</v>
      </c>
      <c r="B8" s="45">
        <v>2020</v>
      </c>
      <c r="C8" s="45">
        <v>4</v>
      </c>
      <c r="D8" s="46" t="s">
        <v>61</v>
      </c>
      <c r="E8" s="46" t="s">
        <v>61</v>
      </c>
      <c r="F8" s="46" t="s">
        <v>61</v>
      </c>
      <c r="G8" s="46" t="s">
        <v>61</v>
      </c>
      <c r="H8" s="46" t="s">
        <v>61</v>
      </c>
      <c r="I8" s="46" t="s">
        <v>61</v>
      </c>
      <c r="J8" s="46" t="s">
        <v>61</v>
      </c>
    </row>
    <row r="9" spans="1:10" x14ac:dyDescent="0.25">
      <c r="A9" t="s">
        <v>47</v>
      </c>
      <c r="B9" s="45">
        <v>2020</v>
      </c>
      <c r="C9" s="45">
        <v>5</v>
      </c>
      <c r="D9" s="46" t="s">
        <v>61</v>
      </c>
      <c r="E9" s="46" t="s">
        <v>61</v>
      </c>
      <c r="F9" s="46" t="s">
        <v>61</v>
      </c>
      <c r="G9" s="46" t="s">
        <v>61</v>
      </c>
      <c r="H9" s="46" t="s">
        <v>61</v>
      </c>
      <c r="I9" s="46" t="s">
        <v>61</v>
      </c>
      <c r="J9" s="46" t="s">
        <v>61</v>
      </c>
    </row>
    <row r="10" spans="1:10" x14ac:dyDescent="0.25">
      <c r="A10" t="s">
        <v>47</v>
      </c>
      <c r="B10" s="45">
        <v>2020</v>
      </c>
      <c r="C10" s="45">
        <v>6</v>
      </c>
      <c r="D10" s="46" t="s">
        <v>61</v>
      </c>
      <c r="E10" s="46" t="s">
        <v>61</v>
      </c>
      <c r="F10" s="46" t="s">
        <v>61</v>
      </c>
      <c r="G10" s="46" t="s">
        <v>61</v>
      </c>
      <c r="H10" s="46" t="s">
        <v>61</v>
      </c>
      <c r="I10" s="46" t="s">
        <v>61</v>
      </c>
      <c r="J10" s="46" t="s">
        <v>61</v>
      </c>
    </row>
    <row r="11" spans="1:10" x14ac:dyDescent="0.25">
      <c r="A11" t="s">
        <v>47</v>
      </c>
      <c r="B11" s="45">
        <v>2020</v>
      </c>
      <c r="C11" s="45">
        <v>7</v>
      </c>
      <c r="D11" s="46" t="s">
        <v>61</v>
      </c>
      <c r="E11" s="46" t="s">
        <v>61</v>
      </c>
      <c r="F11" s="46" t="s">
        <v>61</v>
      </c>
      <c r="G11" s="46" t="s">
        <v>61</v>
      </c>
      <c r="H11" s="46" t="s">
        <v>61</v>
      </c>
      <c r="I11" s="46" t="s">
        <v>61</v>
      </c>
      <c r="J11" s="46" t="s">
        <v>61</v>
      </c>
    </row>
    <row r="12" spans="1:10" x14ac:dyDescent="0.25">
      <c r="A12" t="s">
        <v>47</v>
      </c>
      <c r="B12" s="45">
        <v>2020</v>
      </c>
      <c r="C12" s="45">
        <v>8</v>
      </c>
      <c r="D12" s="46" t="s">
        <v>61</v>
      </c>
      <c r="E12" s="46" t="s">
        <v>61</v>
      </c>
      <c r="F12" s="46" t="s">
        <v>61</v>
      </c>
      <c r="G12" s="46" t="s">
        <v>61</v>
      </c>
      <c r="H12" s="46" t="s">
        <v>61</v>
      </c>
      <c r="I12" s="46" t="s">
        <v>61</v>
      </c>
      <c r="J12" s="46" t="s">
        <v>61</v>
      </c>
    </row>
    <row r="13" spans="1:10" x14ac:dyDescent="0.25">
      <c r="A13" t="s">
        <v>47</v>
      </c>
      <c r="B13" s="45">
        <v>2020</v>
      </c>
      <c r="C13" s="45">
        <v>9</v>
      </c>
      <c r="D13" s="46" t="s">
        <v>61</v>
      </c>
      <c r="E13" s="46" t="s">
        <v>61</v>
      </c>
      <c r="F13" s="46" t="s">
        <v>61</v>
      </c>
      <c r="G13" s="46" t="s">
        <v>61</v>
      </c>
      <c r="H13" s="46" t="s">
        <v>61</v>
      </c>
      <c r="I13" s="46" t="s">
        <v>61</v>
      </c>
      <c r="J13" s="46" t="s">
        <v>61</v>
      </c>
    </row>
    <row r="14" spans="1:10" x14ac:dyDescent="0.25">
      <c r="A14" t="s">
        <v>47</v>
      </c>
      <c r="B14" s="45">
        <v>2020</v>
      </c>
      <c r="C14" s="45">
        <v>10</v>
      </c>
      <c r="D14" s="46" t="s">
        <v>61</v>
      </c>
      <c r="E14" s="46" t="s">
        <v>61</v>
      </c>
      <c r="F14" s="46" t="s">
        <v>61</v>
      </c>
      <c r="G14" s="46" t="s">
        <v>61</v>
      </c>
      <c r="H14" s="46" t="s">
        <v>61</v>
      </c>
      <c r="I14" s="46" t="s">
        <v>61</v>
      </c>
      <c r="J14" s="46" t="s">
        <v>61</v>
      </c>
    </row>
    <row r="15" spans="1:10" x14ac:dyDescent="0.25">
      <c r="A15" t="s">
        <v>47</v>
      </c>
      <c r="B15" s="45">
        <v>2020</v>
      </c>
      <c r="C15" s="45">
        <v>11</v>
      </c>
      <c r="D15" s="46" t="s">
        <v>61</v>
      </c>
      <c r="E15" s="46" t="s">
        <v>61</v>
      </c>
      <c r="F15" s="46" t="s">
        <v>61</v>
      </c>
      <c r="G15" s="46" t="s">
        <v>61</v>
      </c>
      <c r="H15" s="46" t="s">
        <v>61</v>
      </c>
      <c r="I15" s="46" t="s">
        <v>61</v>
      </c>
      <c r="J15" s="46" t="s">
        <v>61</v>
      </c>
    </row>
    <row r="16" spans="1:10" x14ac:dyDescent="0.25">
      <c r="A16" t="s">
        <v>47</v>
      </c>
      <c r="B16" s="45">
        <v>2020</v>
      </c>
      <c r="C16" s="45">
        <v>12</v>
      </c>
      <c r="D16" s="46" t="s">
        <v>61</v>
      </c>
      <c r="E16" s="46" t="s">
        <v>61</v>
      </c>
      <c r="F16" s="46" t="s">
        <v>61</v>
      </c>
      <c r="G16" s="46" t="s">
        <v>61</v>
      </c>
      <c r="H16" s="46" t="s">
        <v>61</v>
      </c>
      <c r="I16" s="46" t="s">
        <v>61</v>
      </c>
      <c r="J16" s="46" t="s">
        <v>61</v>
      </c>
    </row>
    <row r="17" spans="1:10" x14ac:dyDescent="0.25">
      <c r="A17" t="s">
        <v>47</v>
      </c>
      <c r="B17" s="45">
        <v>2020</v>
      </c>
      <c r="C17" s="45">
        <v>13</v>
      </c>
      <c r="D17" s="46" t="s">
        <v>61</v>
      </c>
      <c r="E17" s="46" t="s">
        <v>61</v>
      </c>
      <c r="F17" s="46" t="s">
        <v>61</v>
      </c>
      <c r="G17" s="46" t="s">
        <v>61</v>
      </c>
      <c r="H17" s="46" t="s">
        <v>61</v>
      </c>
      <c r="I17" s="46" t="s">
        <v>61</v>
      </c>
      <c r="J17" s="46" t="s">
        <v>61</v>
      </c>
    </row>
    <row r="18" spans="1:10" x14ac:dyDescent="0.25">
      <c r="A18" t="s">
        <v>47</v>
      </c>
      <c r="B18" s="45">
        <v>2020</v>
      </c>
      <c r="C18" s="45">
        <v>14</v>
      </c>
      <c r="D18" s="46" t="s">
        <v>61</v>
      </c>
      <c r="E18" s="46" t="s">
        <v>61</v>
      </c>
      <c r="F18" s="46" t="s">
        <v>61</v>
      </c>
      <c r="G18" s="46" t="s">
        <v>61</v>
      </c>
      <c r="H18" s="46" t="s">
        <v>61</v>
      </c>
      <c r="I18" s="46" t="s">
        <v>61</v>
      </c>
      <c r="J18" s="46" t="s">
        <v>61</v>
      </c>
    </row>
    <row r="19" spans="1:10" x14ac:dyDescent="0.25">
      <c r="A19" t="s">
        <v>47</v>
      </c>
      <c r="B19" s="45">
        <v>2020</v>
      </c>
      <c r="C19" s="45">
        <v>15</v>
      </c>
      <c r="D19" s="46" t="s">
        <v>61</v>
      </c>
      <c r="E19" s="46" t="s">
        <v>61</v>
      </c>
      <c r="F19" s="46" t="s">
        <v>61</v>
      </c>
      <c r="G19" s="46" t="s">
        <v>61</v>
      </c>
      <c r="H19" s="46" t="s">
        <v>61</v>
      </c>
      <c r="I19" s="46" t="s">
        <v>61</v>
      </c>
      <c r="J19" s="46" t="s">
        <v>61</v>
      </c>
    </row>
    <row r="20" spans="1:10" x14ac:dyDescent="0.25">
      <c r="A20" t="s">
        <v>47</v>
      </c>
      <c r="B20" s="45">
        <v>2020</v>
      </c>
      <c r="C20" s="45">
        <v>16</v>
      </c>
      <c r="D20" s="46" t="s">
        <v>61</v>
      </c>
      <c r="E20" s="46" t="s">
        <v>61</v>
      </c>
      <c r="F20" s="46" t="s">
        <v>61</v>
      </c>
      <c r="G20" s="46" t="s">
        <v>61</v>
      </c>
      <c r="H20" s="46" t="s">
        <v>61</v>
      </c>
      <c r="I20" s="46" t="s">
        <v>61</v>
      </c>
      <c r="J20" s="46" t="s">
        <v>61</v>
      </c>
    </row>
    <row r="21" spans="1:10" x14ac:dyDescent="0.25">
      <c r="A21" t="s">
        <v>47</v>
      </c>
      <c r="B21" s="45">
        <v>2020</v>
      </c>
      <c r="C21" s="45">
        <v>17</v>
      </c>
      <c r="D21" s="46" t="s">
        <v>61</v>
      </c>
      <c r="E21" s="46" t="s">
        <v>61</v>
      </c>
      <c r="F21" s="46" t="s">
        <v>61</v>
      </c>
      <c r="G21" s="46" t="s">
        <v>61</v>
      </c>
      <c r="H21" s="46" t="s">
        <v>61</v>
      </c>
      <c r="I21" s="46" t="s">
        <v>61</v>
      </c>
      <c r="J21" s="46" t="s">
        <v>61</v>
      </c>
    </row>
    <row r="22" spans="1:10" x14ac:dyDescent="0.25">
      <c r="A22" t="s">
        <v>47</v>
      </c>
      <c r="B22" s="45">
        <v>2020</v>
      </c>
      <c r="C22" s="45">
        <v>18</v>
      </c>
      <c r="D22" s="46" t="s">
        <v>61</v>
      </c>
      <c r="E22" s="46" t="s">
        <v>61</v>
      </c>
      <c r="F22" s="46" t="s">
        <v>61</v>
      </c>
      <c r="G22" s="46" t="s">
        <v>61</v>
      </c>
      <c r="H22" s="46" t="s">
        <v>61</v>
      </c>
      <c r="I22" s="46" t="s">
        <v>61</v>
      </c>
      <c r="J22" s="46" t="s">
        <v>61</v>
      </c>
    </row>
    <row r="23" spans="1:10" x14ac:dyDescent="0.25">
      <c r="A23" t="s">
        <v>47</v>
      </c>
      <c r="B23" s="45">
        <v>2020</v>
      </c>
      <c r="C23" s="45">
        <v>19</v>
      </c>
      <c r="D23" s="46" t="s">
        <v>61</v>
      </c>
      <c r="E23" s="46" t="s">
        <v>61</v>
      </c>
      <c r="F23" s="46" t="s">
        <v>61</v>
      </c>
      <c r="G23" s="46" t="s">
        <v>61</v>
      </c>
      <c r="H23" s="46" t="s">
        <v>61</v>
      </c>
      <c r="I23" s="46" t="s">
        <v>61</v>
      </c>
      <c r="J23" s="46" t="s">
        <v>61</v>
      </c>
    </row>
    <row r="24" spans="1:10" x14ac:dyDescent="0.25">
      <c r="A24" t="s">
        <v>47</v>
      </c>
      <c r="B24" s="45">
        <v>2020</v>
      </c>
      <c r="C24" s="45">
        <v>20</v>
      </c>
      <c r="D24" s="46" t="s">
        <v>61</v>
      </c>
      <c r="E24" s="46" t="s">
        <v>61</v>
      </c>
      <c r="F24" s="46" t="s">
        <v>61</v>
      </c>
      <c r="G24" s="46" t="s">
        <v>61</v>
      </c>
      <c r="H24" s="46" t="s">
        <v>61</v>
      </c>
      <c r="I24" s="46" t="s">
        <v>61</v>
      </c>
      <c r="J24" s="46" t="s">
        <v>61</v>
      </c>
    </row>
    <row r="25" spans="1:10" x14ac:dyDescent="0.25">
      <c r="A25" t="s">
        <v>47</v>
      </c>
      <c r="B25" s="45">
        <v>2020</v>
      </c>
      <c r="C25" s="45">
        <v>21</v>
      </c>
      <c r="D25" s="46" t="s">
        <v>61</v>
      </c>
      <c r="E25" s="46" t="s">
        <v>61</v>
      </c>
      <c r="F25" s="46" t="s">
        <v>61</v>
      </c>
      <c r="G25" s="46" t="s">
        <v>61</v>
      </c>
      <c r="H25" s="46" t="s">
        <v>61</v>
      </c>
      <c r="I25" s="46" t="s">
        <v>61</v>
      </c>
      <c r="J25" s="46" t="s">
        <v>61</v>
      </c>
    </row>
    <row r="26" spans="1:10" x14ac:dyDescent="0.25">
      <c r="A26" t="s">
        <v>47</v>
      </c>
      <c r="B26" s="45">
        <v>2020</v>
      </c>
      <c r="C26" s="45">
        <v>22</v>
      </c>
      <c r="D26" s="46" t="s">
        <v>61</v>
      </c>
      <c r="E26" s="46" t="s">
        <v>61</v>
      </c>
      <c r="F26" s="46" t="s">
        <v>61</v>
      </c>
      <c r="G26" s="46" t="s">
        <v>61</v>
      </c>
      <c r="H26" s="46" t="s">
        <v>61</v>
      </c>
      <c r="I26" s="46" t="s">
        <v>61</v>
      </c>
      <c r="J26" s="46" t="s">
        <v>61</v>
      </c>
    </row>
    <row r="27" spans="1:10" x14ac:dyDescent="0.25">
      <c r="A27" t="s">
        <v>47</v>
      </c>
      <c r="B27" s="45">
        <v>2020</v>
      </c>
      <c r="C27" s="45">
        <v>23</v>
      </c>
      <c r="D27" s="46" t="s">
        <v>61</v>
      </c>
      <c r="E27" s="46" t="s">
        <v>61</v>
      </c>
      <c r="F27" s="46" t="s">
        <v>61</v>
      </c>
      <c r="G27" s="46" t="s">
        <v>61</v>
      </c>
      <c r="H27" s="46" t="s">
        <v>61</v>
      </c>
      <c r="I27" s="46" t="s">
        <v>61</v>
      </c>
      <c r="J27" s="46" t="s">
        <v>61</v>
      </c>
    </row>
    <row r="28" spans="1:10" x14ac:dyDescent="0.25">
      <c r="A28" t="s">
        <v>47</v>
      </c>
      <c r="B28" s="45">
        <v>2020</v>
      </c>
      <c r="C28" s="45">
        <v>24</v>
      </c>
      <c r="D28" s="46" t="s">
        <v>61</v>
      </c>
      <c r="E28" s="46" t="s">
        <v>61</v>
      </c>
      <c r="F28" s="46" t="s">
        <v>61</v>
      </c>
      <c r="G28" s="46" t="s">
        <v>61</v>
      </c>
      <c r="H28" s="46" t="s">
        <v>61</v>
      </c>
      <c r="I28" s="46" t="s">
        <v>61</v>
      </c>
      <c r="J28" s="46" t="s">
        <v>61</v>
      </c>
    </row>
    <row r="29" spans="1:10" x14ac:dyDescent="0.25">
      <c r="A29" t="s">
        <v>47</v>
      </c>
      <c r="B29" s="45">
        <v>2020</v>
      </c>
      <c r="C29" s="45">
        <v>25</v>
      </c>
      <c r="D29" s="46" t="s">
        <v>61</v>
      </c>
      <c r="E29" s="46" t="s">
        <v>61</v>
      </c>
      <c r="F29" s="46" t="s">
        <v>61</v>
      </c>
      <c r="G29" s="46" t="s">
        <v>61</v>
      </c>
      <c r="H29" s="46" t="s">
        <v>61</v>
      </c>
      <c r="I29" s="46" t="s">
        <v>61</v>
      </c>
      <c r="J29" s="46" t="s">
        <v>61</v>
      </c>
    </row>
    <row r="30" spans="1:10" x14ac:dyDescent="0.25">
      <c r="A30" t="s">
        <v>47</v>
      </c>
      <c r="B30" s="45">
        <v>2020</v>
      </c>
      <c r="C30" s="45">
        <v>26</v>
      </c>
      <c r="D30" s="46" t="s">
        <v>61</v>
      </c>
      <c r="E30" s="46" t="s">
        <v>61</v>
      </c>
      <c r="F30" s="46" t="s">
        <v>61</v>
      </c>
      <c r="G30" s="46" t="s">
        <v>61</v>
      </c>
      <c r="H30" s="46" t="s">
        <v>61</v>
      </c>
      <c r="I30" s="46" t="s">
        <v>61</v>
      </c>
      <c r="J30" s="46" t="s">
        <v>61</v>
      </c>
    </row>
    <row r="31" spans="1:10" x14ac:dyDescent="0.25">
      <c r="A31" t="s">
        <v>47</v>
      </c>
      <c r="B31" s="45">
        <v>2020</v>
      </c>
      <c r="C31" s="45">
        <v>27</v>
      </c>
      <c r="D31" s="46" t="s">
        <v>61</v>
      </c>
      <c r="E31" s="46" t="s">
        <v>61</v>
      </c>
      <c r="F31" s="46" t="s">
        <v>61</v>
      </c>
      <c r="G31" s="46" t="s">
        <v>61</v>
      </c>
      <c r="H31" s="46" t="s">
        <v>61</v>
      </c>
      <c r="I31" s="46" t="s">
        <v>61</v>
      </c>
      <c r="J31" s="46" t="s">
        <v>61</v>
      </c>
    </row>
    <row r="32" spans="1:10" x14ac:dyDescent="0.25">
      <c r="A32" t="s">
        <v>47</v>
      </c>
      <c r="B32" s="45">
        <v>2020</v>
      </c>
      <c r="C32" s="45">
        <v>28</v>
      </c>
      <c r="D32" s="46" t="s">
        <v>61</v>
      </c>
      <c r="E32" s="46" t="s">
        <v>61</v>
      </c>
      <c r="F32" s="46" t="s">
        <v>61</v>
      </c>
      <c r="G32" s="46" t="s">
        <v>61</v>
      </c>
      <c r="H32" s="46" t="s">
        <v>61</v>
      </c>
      <c r="I32" s="46" t="s">
        <v>61</v>
      </c>
      <c r="J32" s="46" t="s">
        <v>61</v>
      </c>
    </row>
    <row r="33" spans="1:10" x14ac:dyDescent="0.25">
      <c r="A33" t="s">
        <v>47</v>
      </c>
      <c r="B33" s="45">
        <v>2020</v>
      </c>
      <c r="C33" s="45">
        <v>29</v>
      </c>
      <c r="D33" s="46" t="s">
        <v>61</v>
      </c>
      <c r="E33" s="46" t="s">
        <v>61</v>
      </c>
      <c r="F33" s="46" t="s">
        <v>61</v>
      </c>
      <c r="G33" s="46" t="s">
        <v>61</v>
      </c>
      <c r="H33" s="46" t="s">
        <v>61</v>
      </c>
      <c r="I33" s="46" t="s">
        <v>61</v>
      </c>
      <c r="J33" s="46" t="s">
        <v>61</v>
      </c>
    </row>
    <row r="34" spans="1:10" x14ac:dyDescent="0.25">
      <c r="A34" t="s">
        <v>47</v>
      </c>
      <c r="B34" s="45">
        <v>2020</v>
      </c>
      <c r="C34" s="45">
        <v>30</v>
      </c>
      <c r="D34" s="46" t="s">
        <v>61</v>
      </c>
      <c r="E34" s="46" t="s">
        <v>61</v>
      </c>
      <c r="F34" s="46" t="s">
        <v>61</v>
      </c>
      <c r="G34" s="46" t="s">
        <v>61</v>
      </c>
      <c r="H34" s="46" t="s">
        <v>61</v>
      </c>
      <c r="I34" s="46" t="s">
        <v>61</v>
      </c>
      <c r="J34" s="46" t="s">
        <v>61</v>
      </c>
    </row>
    <row r="35" spans="1:10" x14ac:dyDescent="0.25">
      <c r="A35" t="s">
        <v>47</v>
      </c>
      <c r="B35" s="45">
        <v>2020</v>
      </c>
      <c r="C35" s="45">
        <v>31</v>
      </c>
      <c r="D35" s="46" t="s">
        <v>61</v>
      </c>
      <c r="E35" s="46" t="s">
        <v>61</v>
      </c>
      <c r="F35" s="46" t="s">
        <v>61</v>
      </c>
      <c r="G35" s="46" t="s">
        <v>61</v>
      </c>
      <c r="H35" s="46" t="s">
        <v>61</v>
      </c>
      <c r="I35" s="46" t="s">
        <v>61</v>
      </c>
      <c r="J35" s="46" t="s">
        <v>61</v>
      </c>
    </row>
    <row r="36" spans="1:10" x14ac:dyDescent="0.25">
      <c r="A36" t="s">
        <v>47</v>
      </c>
      <c r="B36" s="45">
        <v>2020</v>
      </c>
      <c r="C36" s="45">
        <v>32</v>
      </c>
      <c r="D36" s="46" t="s">
        <v>61</v>
      </c>
      <c r="E36" s="46" t="s">
        <v>61</v>
      </c>
      <c r="F36" s="46" t="s">
        <v>61</v>
      </c>
      <c r="G36" s="46" t="s">
        <v>61</v>
      </c>
      <c r="H36" s="46" t="s">
        <v>61</v>
      </c>
      <c r="I36" s="46" t="s">
        <v>61</v>
      </c>
      <c r="J36" s="46" t="s">
        <v>61</v>
      </c>
    </row>
    <row r="37" spans="1:10" x14ac:dyDescent="0.25">
      <c r="A37" t="s">
        <v>47</v>
      </c>
      <c r="B37" s="45">
        <v>2020</v>
      </c>
      <c r="C37" s="45">
        <v>33</v>
      </c>
      <c r="D37" s="46" t="s">
        <v>61</v>
      </c>
      <c r="E37" s="46" t="s">
        <v>61</v>
      </c>
      <c r="F37" s="46" t="s">
        <v>61</v>
      </c>
      <c r="G37" s="46" t="s">
        <v>61</v>
      </c>
      <c r="H37" s="46" t="s">
        <v>61</v>
      </c>
      <c r="I37" s="46" t="s">
        <v>61</v>
      </c>
      <c r="J37" s="46" t="s">
        <v>61</v>
      </c>
    </row>
    <row r="38" spans="1:10" x14ac:dyDescent="0.25">
      <c r="A38" t="s">
        <v>47</v>
      </c>
      <c r="B38" s="45">
        <v>2020</v>
      </c>
      <c r="C38" s="45">
        <v>34</v>
      </c>
      <c r="D38" s="46" t="s">
        <v>61</v>
      </c>
      <c r="E38" s="46" t="s">
        <v>61</v>
      </c>
      <c r="F38" s="46" t="s">
        <v>61</v>
      </c>
      <c r="G38" s="46" t="s">
        <v>61</v>
      </c>
      <c r="H38" s="46" t="s">
        <v>61</v>
      </c>
      <c r="I38" s="46" t="s">
        <v>61</v>
      </c>
      <c r="J38" s="46" t="s">
        <v>61</v>
      </c>
    </row>
    <row r="39" spans="1:10" x14ac:dyDescent="0.25">
      <c r="A39" t="s">
        <v>47</v>
      </c>
      <c r="B39" s="45">
        <v>2020</v>
      </c>
      <c r="C39" s="45">
        <v>35</v>
      </c>
      <c r="D39" s="46" t="s">
        <v>61</v>
      </c>
      <c r="E39" s="46" t="s">
        <v>61</v>
      </c>
      <c r="F39" s="46" t="s">
        <v>61</v>
      </c>
      <c r="G39" s="46" t="s">
        <v>61</v>
      </c>
      <c r="H39" s="46" t="s">
        <v>61</v>
      </c>
      <c r="I39" s="46" t="s">
        <v>61</v>
      </c>
      <c r="J39" s="46" t="s">
        <v>61</v>
      </c>
    </row>
    <row r="40" spans="1:10" x14ac:dyDescent="0.25">
      <c r="A40" t="s">
        <v>47</v>
      </c>
      <c r="B40" s="45">
        <v>2020</v>
      </c>
      <c r="C40" s="45">
        <v>36</v>
      </c>
      <c r="D40" s="46" t="s">
        <v>61</v>
      </c>
      <c r="E40" s="46" t="s">
        <v>61</v>
      </c>
      <c r="F40" s="46" t="s">
        <v>61</v>
      </c>
      <c r="G40" s="46" t="s">
        <v>61</v>
      </c>
      <c r="H40" s="46" t="s">
        <v>61</v>
      </c>
      <c r="I40" s="46" t="s">
        <v>61</v>
      </c>
      <c r="J40" s="46" t="s">
        <v>61</v>
      </c>
    </row>
    <row r="41" spans="1:10" x14ac:dyDescent="0.25">
      <c r="A41" t="s">
        <v>47</v>
      </c>
      <c r="B41" s="45">
        <v>2020</v>
      </c>
      <c r="C41" s="45">
        <v>37</v>
      </c>
      <c r="D41" s="46" t="s">
        <v>61</v>
      </c>
      <c r="E41" s="46" t="s">
        <v>61</v>
      </c>
      <c r="F41" s="46" t="s">
        <v>61</v>
      </c>
      <c r="G41" s="46" t="s">
        <v>61</v>
      </c>
      <c r="H41" s="46" t="s">
        <v>61</v>
      </c>
      <c r="I41" s="46" t="s">
        <v>61</v>
      </c>
      <c r="J41" s="46" t="s">
        <v>61</v>
      </c>
    </row>
    <row r="42" spans="1:10" x14ac:dyDescent="0.25">
      <c r="A42" t="s">
        <v>47</v>
      </c>
      <c r="B42" s="45">
        <v>2020</v>
      </c>
      <c r="C42" s="45">
        <v>38</v>
      </c>
      <c r="D42" s="46" t="s">
        <v>61</v>
      </c>
      <c r="E42" s="46" t="s">
        <v>61</v>
      </c>
      <c r="F42" s="46" t="s">
        <v>61</v>
      </c>
      <c r="G42" s="46" t="s">
        <v>61</v>
      </c>
      <c r="H42" s="46" t="s">
        <v>61</v>
      </c>
      <c r="I42" s="46" t="s">
        <v>61</v>
      </c>
      <c r="J42" s="46" t="s">
        <v>61</v>
      </c>
    </row>
    <row r="43" spans="1:10" x14ac:dyDescent="0.25">
      <c r="A43" t="s">
        <v>47</v>
      </c>
      <c r="B43" s="45">
        <v>2020</v>
      </c>
      <c r="C43" s="45">
        <v>39</v>
      </c>
      <c r="D43" s="46" t="s">
        <v>61</v>
      </c>
      <c r="E43" s="46" t="s">
        <v>61</v>
      </c>
      <c r="F43" s="46" t="s">
        <v>61</v>
      </c>
      <c r="G43" s="46" t="s">
        <v>61</v>
      </c>
      <c r="H43" s="46" t="s">
        <v>61</v>
      </c>
      <c r="I43" s="46" t="s">
        <v>61</v>
      </c>
      <c r="J43" s="46" t="s">
        <v>61</v>
      </c>
    </row>
    <row r="44" spans="1:10" x14ac:dyDescent="0.25">
      <c r="A44" t="s">
        <v>47</v>
      </c>
      <c r="B44" s="45">
        <v>2020</v>
      </c>
      <c r="C44" s="45">
        <v>40</v>
      </c>
      <c r="D44" s="46" t="s">
        <v>61</v>
      </c>
      <c r="E44" s="46" t="s">
        <v>61</v>
      </c>
      <c r="F44" s="46" t="s">
        <v>61</v>
      </c>
      <c r="G44" s="46" t="s">
        <v>61</v>
      </c>
      <c r="H44" s="46" t="s">
        <v>61</v>
      </c>
      <c r="I44" s="46" t="s">
        <v>61</v>
      </c>
      <c r="J44" s="46" t="s">
        <v>61</v>
      </c>
    </row>
    <row r="45" spans="1:10" x14ac:dyDescent="0.25">
      <c r="A45" t="s">
        <v>47</v>
      </c>
      <c r="B45" s="45">
        <v>2020</v>
      </c>
      <c r="C45" s="45">
        <v>41</v>
      </c>
      <c r="D45" s="46" t="s">
        <v>61</v>
      </c>
      <c r="E45" s="46" t="s">
        <v>61</v>
      </c>
      <c r="F45" s="46" t="s">
        <v>61</v>
      </c>
      <c r="G45" s="46" t="s">
        <v>61</v>
      </c>
      <c r="H45" s="46" t="s">
        <v>61</v>
      </c>
      <c r="I45" s="46" t="s">
        <v>61</v>
      </c>
      <c r="J45" s="46" t="s">
        <v>61</v>
      </c>
    </row>
    <row r="46" spans="1:10" x14ac:dyDescent="0.25">
      <c r="A46" t="s">
        <v>47</v>
      </c>
      <c r="B46" s="45">
        <v>2020</v>
      </c>
      <c r="C46" s="45">
        <v>42</v>
      </c>
      <c r="D46" s="46" t="s">
        <v>61</v>
      </c>
      <c r="E46" s="46" t="s">
        <v>61</v>
      </c>
      <c r="F46" s="46" t="s">
        <v>61</v>
      </c>
      <c r="G46" s="46" t="s">
        <v>61</v>
      </c>
      <c r="H46" s="46" t="s">
        <v>61</v>
      </c>
      <c r="I46" s="46" t="s">
        <v>61</v>
      </c>
      <c r="J46" s="46" t="s">
        <v>61</v>
      </c>
    </row>
    <row r="47" spans="1:10" x14ac:dyDescent="0.25">
      <c r="A47" t="s">
        <v>47</v>
      </c>
      <c r="B47" s="45">
        <v>2020</v>
      </c>
      <c r="C47" s="45">
        <v>43</v>
      </c>
      <c r="D47" s="46" t="s">
        <v>61</v>
      </c>
      <c r="E47" s="46" t="s">
        <v>61</v>
      </c>
      <c r="F47" s="46" t="s">
        <v>61</v>
      </c>
      <c r="G47" s="46" t="s">
        <v>61</v>
      </c>
      <c r="H47" s="46" t="s">
        <v>61</v>
      </c>
      <c r="I47" s="46" t="s">
        <v>61</v>
      </c>
      <c r="J47" s="46" t="s">
        <v>61</v>
      </c>
    </row>
    <row r="48" spans="1:10" x14ac:dyDescent="0.25">
      <c r="A48" t="s">
        <v>47</v>
      </c>
      <c r="B48" s="45">
        <v>2020</v>
      </c>
      <c r="C48" s="45">
        <v>44</v>
      </c>
      <c r="D48" s="46" t="s">
        <v>61</v>
      </c>
      <c r="E48" s="46" t="s">
        <v>61</v>
      </c>
      <c r="F48" s="46" t="s">
        <v>61</v>
      </c>
      <c r="G48" s="46" t="s">
        <v>61</v>
      </c>
      <c r="H48" s="46" t="s">
        <v>61</v>
      </c>
      <c r="I48" s="46" t="s">
        <v>61</v>
      </c>
      <c r="J48" s="46" t="s">
        <v>61</v>
      </c>
    </row>
    <row r="49" spans="1:10" x14ac:dyDescent="0.25">
      <c r="A49" t="s">
        <v>47</v>
      </c>
      <c r="B49" s="45">
        <v>2020</v>
      </c>
      <c r="C49" s="45">
        <v>45</v>
      </c>
      <c r="D49" s="46" t="s">
        <v>61</v>
      </c>
      <c r="E49" s="46" t="s">
        <v>61</v>
      </c>
      <c r="F49" s="46" t="s">
        <v>61</v>
      </c>
      <c r="G49" s="46" t="s">
        <v>61</v>
      </c>
      <c r="H49" s="46" t="s">
        <v>61</v>
      </c>
      <c r="I49" s="46" t="s">
        <v>61</v>
      </c>
      <c r="J49" s="46" t="s">
        <v>61</v>
      </c>
    </row>
    <row r="50" spans="1:10" x14ac:dyDescent="0.25">
      <c r="A50" t="s">
        <v>47</v>
      </c>
      <c r="B50" s="45">
        <v>2020</v>
      </c>
      <c r="C50" s="45">
        <v>46</v>
      </c>
      <c r="D50" s="46" t="s">
        <v>61</v>
      </c>
      <c r="E50" s="46" t="s">
        <v>61</v>
      </c>
      <c r="F50" s="46" t="s">
        <v>61</v>
      </c>
      <c r="G50" s="46" t="s">
        <v>61</v>
      </c>
      <c r="H50" s="46" t="s">
        <v>61</v>
      </c>
      <c r="I50" s="46" t="s">
        <v>61</v>
      </c>
      <c r="J50" s="46" t="s">
        <v>61</v>
      </c>
    </row>
    <row r="51" spans="1:10" x14ac:dyDescent="0.25">
      <c r="A51" t="s">
        <v>47</v>
      </c>
      <c r="B51" s="45">
        <v>2020</v>
      </c>
      <c r="C51" s="45">
        <v>47</v>
      </c>
      <c r="D51" s="46" t="s">
        <v>61</v>
      </c>
      <c r="E51" s="46" t="s">
        <v>61</v>
      </c>
      <c r="F51" s="46" t="s">
        <v>61</v>
      </c>
      <c r="G51" s="46" t="s">
        <v>61</v>
      </c>
      <c r="H51" s="46" t="s">
        <v>61</v>
      </c>
      <c r="I51" s="46" t="s">
        <v>61</v>
      </c>
      <c r="J51" s="46" t="s">
        <v>61</v>
      </c>
    </row>
    <row r="52" spans="1:10" x14ac:dyDescent="0.25">
      <c r="A52" t="s">
        <v>47</v>
      </c>
      <c r="B52" s="45">
        <v>2020</v>
      </c>
      <c r="C52" s="45">
        <v>48</v>
      </c>
      <c r="D52" s="46" t="s">
        <v>61</v>
      </c>
      <c r="E52" s="46" t="s">
        <v>61</v>
      </c>
      <c r="F52" s="46" t="s">
        <v>61</v>
      </c>
      <c r="G52" s="46" t="s">
        <v>61</v>
      </c>
      <c r="H52" s="46" t="s">
        <v>61</v>
      </c>
      <c r="I52" s="46" t="s">
        <v>61</v>
      </c>
      <c r="J52" s="46" t="s">
        <v>61</v>
      </c>
    </row>
    <row r="53" spans="1:10" x14ac:dyDescent="0.25">
      <c r="A53" t="s">
        <v>47</v>
      </c>
      <c r="B53" s="45">
        <v>2020</v>
      </c>
      <c r="C53" s="45">
        <v>49</v>
      </c>
      <c r="D53" s="46" t="s">
        <v>61</v>
      </c>
      <c r="E53" s="46" t="s">
        <v>61</v>
      </c>
      <c r="F53" s="46" t="s">
        <v>61</v>
      </c>
      <c r="G53" s="46" t="s">
        <v>61</v>
      </c>
      <c r="H53" s="46" t="s">
        <v>61</v>
      </c>
      <c r="I53" s="46" t="s">
        <v>61</v>
      </c>
      <c r="J53" s="46" t="s">
        <v>61</v>
      </c>
    </row>
    <row r="54" spans="1:10" x14ac:dyDescent="0.25">
      <c r="A54" t="s">
        <v>47</v>
      </c>
      <c r="B54" s="45">
        <v>2020</v>
      </c>
      <c r="C54" s="45">
        <v>50</v>
      </c>
      <c r="D54" s="46" t="s">
        <v>61</v>
      </c>
      <c r="E54" s="46" t="s">
        <v>61</v>
      </c>
      <c r="F54" s="46" t="s">
        <v>61</v>
      </c>
      <c r="G54" s="46" t="s">
        <v>61</v>
      </c>
      <c r="H54" s="46" t="s">
        <v>61</v>
      </c>
      <c r="I54" s="46" t="s">
        <v>61</v>
      </c>
      <c r="J54" s="46" t="s">
        <v>61</v>
      </c>
    </row>
    <row r="55" spans="1:10" x14ac:dyDescent="0.25">
      <c r="A55" t="s">
        <v>47</v>
      </c>
      <c r="B55" s="45">
        <v>2020</v>
      </c>
      <c r="C55" s="45">
        <v>51</v>
      </c>
      <c r="D55" s="46" t="s">
        <v>61</v>
      </c>
      <c r="E55" s="46" t="s">
        <v>61</v>
      </c>
      <c r="F55" s="46" t="s">
        <v>61</v>
      </c>
      <c r="G55" s="46" t="s">
        <v>61</v>
      </c>
      <c r="H55" s="46" t="s">
        <v>61</v>
      </c>
      <c r="I55" s="46" t="s">
        <v>61</v>
      </c>
      <c r="J55" s="46" t="s">
        <v>61</v>
      </c>
    </row>
    <row r="56" spans="1:10" x14ac:dyDescent="0.25">
      <c r="A56" t="s">
        <v>47</v>
      </c>
      <c r="B56" s="45">
        <v>2020</v>
      </c>
      <c r="C56" s="45">
        <v>52</v>
      </c>
      <c r="D56" s="46" t="s">
        <v>61</v>
      </c>
      <c r="E56" s="46" t="s">
        <v>61</v>
      </c>
      <c r="F56" s="46" t="s">
        <v>61</v>
      </c>
      <c r="G56" s="46" t="s">
        <v>61</v>
      </c>
      <c r="H56" s="46" t="s">
        <v>61</v>
      </c>
      <c r="I56" s="46" t="s">
        <v>61</v>
      </c>
      <c r="J56" s="46" t="s">
        <v>61</v>
      </c>
    </row>
    <row r="57" spans="1:10" ht="18" x14ac:dyDescent="0.25">
      <c r="A57" s="14"/>
      <c r="B57" s="14"/>
      <c r="C57" s="14" t="s">
        <v>52</v>
      </c>
      <c r="D57" s="14">
        <f>SUM(D$5:D56)</f>
        <v>0</v>
      </c>
      <c r="E57" s="14">
        <f>SUM(E$5:E56)</f>
        <v>0</v>
      </c>
      <c r="F57" s="14">
        <f>SUM(F$5:F56)</f>
        <v>0</v>
      </c>
      <c r="G57" s="14">
        <f>SUM(G$5:G56)</f>
        <v>0</v>
      </c>
      <c r="H57" s="14">
        <f>SUM(H$5:H56)</f>
        <v>0</v>
      </c>
      <c r="I57" s="14">
        <f>SUM(I$5:I56)</f>
        <v>0</v>
      </c>
      <c r="J57" s="14">
        <f>SUM(J$5:J56)</f>
        <v>0</v>
      </c>
    </row>
  </sheetData>
  <mergeCells count="3">
    <mergeCell ref="A3:J3"/>
    <mergeCell ref="A2:J2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57"/>
  <sheetViews>
    <sheetView zoomScale="60" zoomScaleNormal="60" workbookViewId="0">
      <selection sqref="A1:J1"/>
    </sheetView>
  </sheetViews>
  <sheetFormatPr defaultColWidth="9.140625" defaultRowHeight="15" x14ac:dyDescent="0.25"/>
  <cols>
    <col min="1" max="1" width="28.85546875" style="33" customWidth="1"/>
    <col min="2" max="2" width="9.140625" style="33" customWidth="1"/>
    <col min="3" max="3" width="9" style="33" customWidth="1"/>
    <col min="4" max="4" width="15.85546875" style="33" customWidth="1"/>
    <col min="5" max="5" width="15.5703125" style="33" customWidth="1"/>
    <col min="6" max="6" width="13.28515625" style="33" customWidth="1"/>
    <col min="7" max="7" width="17" style="33" customWidth="1"/>
    <col min="8" max="8" width="11.7109375" style="33" customWidth="1"/>
    <col min="9" max="9" width="13.28515625" style="33" customWidth="1"/>
    <col min="10" max="10" width="17.28515625" style="33" customWidth="1"/>
    <col min="11" max="16384" width="9.140625" style="33"/>
  </cols>
  <sheetData>
    <row r="1" spans="1:10" s="41" customFormat="1" ht="24.75" customHeight="1" x14ac:dyDescent="0.2">
      <c r="A1" s="156" t="str">
        <f>Leyendas!$T$2</f>
        <v>País: Costa Rica - Establecimiento: Establec. 01</v>
      </c>
      <c r="B1" s="157"/>
      <c r="C1" s="157"/>
      <c r="D1" s="157"/>
      <c r="E1" s="157"/>
      <c r="F1" s="157"/>
      <c r="G1" s="157"/>
      <c r="H1" s="157"/>
      <c r="I1" s="157"/>
      <c r="J1" s="158"/>
    </row>
    <row r="2" spans="1:10" s="41" customFormat="1" ht="21.75" customHeight="1" x14ac:dyDescent="0.2">
      <c r="A2" s="153" t="str">
        <f>"Vigilancia de SARS-CoV-2 - " &amp; Leyendas!$G$2 &amp; Leyendas!$T1</f>
        <v>Vigilancia de SARS-CoV-2 - IRAG y ETI, 2019 - 2020, 01/03/2020 - 31/03/2020, Mes: 2020-05, SE: 2020-12</v>
      </c>
      <c r="B2" s="154"/>
      <c r="C2" s="154"/>
      <c r="D2" s="154"/>
      <c r="E2" s="154"/>
      <c r="F2" s="154"/>
      <c r="G2" s="154"/>
      <c r="H2" s="154"/>
      <c r="I2" s="154"/>
      <c r="J2" s="155"/>
    </row>
    <row r="3" spans="1:10" s="41" customFormat="1" ht="51" customHeight="1" thickBot="1" x14ac:dyDescent="0.25">
      <c r="A3" s="159" t="str">
        <f xml:space="preserve"> "Distribución de virus SARS-CoV-2 por " &amp; Leyendas!$F$2 &amp; " de residencia del caso"</f>
        <v>Distribución de virus SARS-CoV-2 por provincia de residencia del caso</v>
      </c>
      <c r="B3" s="160"/>
      <c r="C3" s="160"/>
      <c r="D3" s="160"/>
      <c r="E3" s="160"/>
      <c r="F3" s="160"/>
      <c r="G3" s="160"/>
      <c r="H3" s="160"/>
      <c r="I3" s="160"/>
      <c r="J3" s="161"/>
    </row>
    <row r="4" spans="1:10" s="44" customFormat="1" ht="51" customHeight="1" thickBot="1" x14ac:dyDescent="0.3">
      <c r="A4" s="99" t="str">
        <f>IF(Leyendas!$E$2&lt;&gt;"",Leyendas!$E$1,IF(Leyendas!$D$2&lt;&gt;"",Leyendas!$D$1,Leyendas!$C$1))</f>
        <v>Establecimiento</v>
      </c>
      <c r="B4" s="100" t="s">
        <v>2</v>
      </c>
      <c r="C4" s="101" t="s">
        <v>3</v>
      </c>
      <c r="D4" s="102" t="s">
        <v>54</v>
      </c>
      <c r="E4" s="100" t="s">
        <v>55</v>
      </c>
      <c r="F4" s="100" t="s">
        <v>56</v>
      </c>
      <c r="G4" s="100" t="s">
        <v>57</v>
      </c>
      <c r="H4" s="100" t="s">
        <v>58</v>
      </c>
      <c r="I4" s="100" t="s">
        <v>59</v>
      </c>
      <c r="J4" s="101" t="s">
        <v>60</v>
      </c>
    </row>
    <row r="5" spans="1:10" x14ac:dyDescent="0.25">
      <c r="A5" s="33" t="s">
        <v>47</v>
      </c>
      <c r="B5" s="45">
        <v>2020</v>
      </c>
      <c r="C5" s="45">
        <v>1</v>
      </c>
      <c r="D5" s="46" t="s">
        <v>61</v>
      </c>
      <c r="E5" s="46" t="s">
        <v>61</v>
      </c>
      <c r="F5" s="46" t="s">
        <v>61</v>
      </c>
      <c r="G5" s="46" t="s">
        <v>61</v>
      </c>
      <c r="H5" s="46" t="s">
        <v>61</v>
      </c>
      <c r="I5" s="46" t="s">
        <v>61</v>
      </c>
      <c r="J5" s="46" t="s">
        <v>61</v>
      </c>
    </row>
    <row r="6" spans="1:10" x14ac:dyDescent="0.25">
      <c r="A6" s="33" t="s">
        <v>47</v>
      </c>
      <c r="B6" s="45">
        <v>2020</v>
      </c>
      <c r="C6" s="45">
        <v>2</v>
      </c>
      <c r="D6" s="46" t="s">
        <v>61</v>
      </c>
      <c r="E6" s="46" t="s">
        <v>61</v>
      </c>
      <c r="F6" s="46" t="s">
        <v>61</v>
      </c>
      <c r="G6" s="46" t="s">
        <v>61</v>
      </c>
      <c r="H6" s="46" t="s">
        <v>61</v>
      </c>
      <c r="I6" s="46" t="s">
        <v>61</v>
      </c>
      <c r="J6" s="46" t="s">
        <v>61</v>
      </c>
    </row>
    <row r="7" spans="1:10" x14ac:dyDescent="0.25">
      <c r="A7" s="33" t="s">
        <v>47</v>
      </c>
      <c r="B7" s="45">
        <v>2020</v>
      </c>
      <c r="C7" s="45">
        <v>3</v>
      </c>
      <c r="D7" s="46" t="s">
        <v>61</v>
      </c>
      <c r="E7" s="46" t="s">
        <v>61</v>
      </c>
      <c r="F7" s="46" t="s">
        <v>61</v>
      </c>
      <c r="G7" s="46" t="s">
        <v>61</v>
      </c>
      <c r="H7" s="46" t="s">
        <v>61</v>
      </c>
      <c r="I7" s="46" t="s">
        <v>61</v>
      </c>
      <c r="J7" s="46" t="s">
        <v>61</v>
      </c>
    </row>
    <row r="8" spans="1:10" x14ac:dyDescent="0.25">
      <c r="A8" s="33" t="s">
        <v>47</v>
      </c>
      <c r="B8" s="45">
        <v>2020</v>
      </c>
      <c r="C8" s="45">
        <v>4</v>
      </c>
      <c r="D8" s="46" t="s">
        <v>61</v>
      </c>
      <c r="E8" s="46" t="s">
        <v>61</v>
      </c>
      <c r="F8" s="46" t="s">
        <v>61</v>
      </c>
      <c r="G8" s="46" t="s">
        <v>61</v>
      </c>
      <c r="H8" s="46" t="s">
        <v>61</v>
      </c>
      <c r="I8" s="46" t="s">
        <v>61</v>
      </c>
      <c r="J8" s="46" t="s">
        <v>61</v>
      </c>
    </row>
    <row r="9" spans="1:10" x14ac:dyDescent="0.25">
      <c r="A9" s="33" t="s">
        <v>47</v>
      </c>
      <c r="B9" s="45">
        <v>2020</v>
      </c>
      <c r="C9" s="45">
        <v>5</v>
      </c>
      <c r="D9" s="46" t="s">
        <v>61</v>
      </c>
      <c r="E9" s="46" t="s">
        <v>61</v>
      </c>
      <c r="F9" s="46" t="s">
        <v>61</v>
      </c>
      <c r="G9" s="46" t="s">
        <v>61</v>
      </c>
      <c r="H9" s="46" t="s">
        <v>61</v>
      </c>
      <c r="I9" s="46" t="s">
        <v>61</v>
      </c>
      <c r="J9" s="46" t="s">
        <v>61</v>
      </c>
    </row>
    <row r="10" spans="1:10" x14ac:dyDescent="0.25">
      <c r="A10" s="33" t="s">
        <v>47</v>
      </c>
      <c r="B10" s="45">
        <v>2020</v>
      </c>
      <c r="C10" s="45">
        <v>6</v>
      </c>
      <c r="D10" s="46" t="s">
        <v>61</v>
      </c>
      <c r="E10" s="46" t="s">
        <v>61</v>
      </c>
      <c r="F10" s="46" t="s">
        <v>61</v>
      </c>
      <c r="G10" s="46" t="s">
        <v>61</v>
      </c>
      <c r="H10" s="46" t="s">
        <v>61</v>
      </c>
      <c r="I10" s="46" t="s">
        <v>61</v>
      </c>
      <c r="J10" s="46" t="s">
        <v>61</v>
      </c>
    </row>
    <row r="11" spans="1:10" x14ac:dyDescent="0.25">
      <c r="A11" s="33" t="s">
        <v>47</v>
      </c>
      <c r="B11" s="45">
        <v>2020</v>
      </c>
      <c r="C11" s="45">
        <v>7</v>
      </c>
      <c r="D11" s="46" t="s">
        <v>61</v>
      </c>
      <c r="E11" s="46" t="s">
        <v>61</v>
      </c>
      <c r="F11" s="46" t="s">
        <v>61</v>
      </c>
      <c r="G11" s="46" t="s">
        <v>61</v>
      </c>
      <c r="H11" s="46" t="s">
        <v>61</v>
      </c>
      <c r="I11" s="46" t="s">
        <v>61</v>
      </c>
      <c r="J11" s="46" t="s">
        <v>61</v>
      </c>
    </row>
    <row r="12" spans="1:10" x14ac:dyDescent="0.25">
      <c r="A12" s="33" t="s">
        <v>47</v>
      </c>
      <c r="B12" s="45">
        <v>2020</v>
      </c>
      <c r="C12" s="45">
        <v>8</v>
      </c>
      <c r="D12" s="46" t="s">
        <v>61</v>
      </c>
      <c r="E12" s="46" t="s">
        <v>61</v>
      </c>
      <c r="F12" s="46" t="s">
        <v>61</v>
      </c>
      <c r="G12" s="46" t="s">
        <v>61</v>
      </c>
      <c r="H12" s="46" t="s">
        <v>61</v>
      </c>
      <c r="I12" s="46" t="s">
        <v>61</v>
      </c>
      <c r="J12" s="46" t="s">
        <v>61</v>
      </c>
    </row>
    <row r="13" spans="1:10" x14ac:dyDescent="0.25">
      <c r="A13" s="33" t="s">
        <v>47</v>
      </c>
      <c r="B13" s="45">
        <v>2020</v>
      </c>
      <c r="C13" s="45">
        <v>9</v>
      </c>
      <c r="D13" s="46" t="s">
        <v>61</v>
      </c>
      <c r="E13" s="46" t="s">
        <v>61</v>
      </c>
      <c r="F13" s="46" t="s">
        <v>61</v>
      </c>
      <c r="G13" s="46" t="s">
        <v>61</v>
      </c>
      <c r="H13" s="46" t="s">
        <v>61</v>
      </c>
      <c r="I13" s="46" t="s">
        <v>61</v>
      </c>
      <c r="J13" s="46" t="s">
        <v>61</v>
      </c>
    </row>
    <row r="14" spans="1:10" x14ac:dyDescent="0.25">
      <c r="A14" s="33" t="s">
        <v>47</v>
      </c>
      <c r="B14" s="45">
        <v>2020</v>
      </c>
      <c r="C14" s="45">
        <v>10</v>
      </c>
      <c r="D14" s="46" t="s">
        <v>61</v>
      </c>
      <c r="E14" s="46" t="s">
        <v>61</v>
      </c>
      <c r="F14" s="46" t="s">
        <v>61</v>
      </c>
      <c r="G14" s="46" t="s">
        <v>61</v>
      </c>
      <c r="H14" s="46" t="s">
        <v>61</v>
      </c>
      <c r="I14" s="46" t="s">
        <v>61</v>
      </c>
      <c r="J14" s="46" t="s">
        <v>61</v>
      </c>
    </row>
    <row r="15" spans="1:10" x14ac:dyDescent="0.25">
      <c r="A15" s="33" t="s">
        <v>47</v>
      </c>
      <c r="B15" s="45">
        <v>2020</v>
      </c>
      <c r="C15" s="45">
        <v>11</v>
      </c>
      <c r="D15" s="46" t="s">
        <v>61</v>
      </c>
      <c r="E15" s="46" t="s">
        <v>61</v>
      </c>
      <c r="F15" s="46" t="s">
        <v>61</v>
      </c>
      <c r="G15" s="46" t="s">
        <v>61</v>
      </c>
      <c r="H15" s="46" t="s">
        <v>61</v>
      </c>
      <c r="I15" s="46" t="s">
        <v>61</v>
      </c>
      <c r="J15" s="46" t="s">
        <v>61</v>
      </c>
    </row>
    <row r="16" spans="1:10" x14ac:dyDescent="0.25">
      <c r="A16" s="33" t="s">
        <v>47</v>
      </c>
      <c r="B16" s="45">
        <v>2020</v>
      </c>
      <c r="C16" s="45">
        <v>12</v>
      </c>
      <c r="D16" s="46" t="s">
        <v>61</v>
      </c>
      <c r="E16" s="46" t="s">
        <v>61</v>
      </c>
      <c r="F16" s="46" t="s">
        <v>61</v>
      </c>
      <c r="G16" s="46" t="s">
        <v>61</v>
      </c>
      <c r="H16" s="46" t="s">
        <v>61</v>
      </c>
      <c r="I16" s="46" t="s">
        <v>61</v>
      </c>
      <c r="J16" s="46" t="s">
        <v>61</v>
      </c>
    </row>
    <row r="17" spans="1:10" x14ac:dyDescent="0.25">
      <c r="A17" s="33" t="s">
        <v>47</v>
      </c>
      <c r="B17" s="45">
        <v>2020</v>
      </c>
      <c r="C17" s="45">
        <v>13</v>
      </c>
      <c r="D17" s="46" t="s">
        <v>61</v>
      </c>
      <c r="E17" s="46" t="s">
        <v>61</v>
      </c>
      <c r="F17" s="46" t="s">
        <v>61</v>
      </c>
      <c r="G17" s="46" t="s">
        <v>61</v>
      </c>
      <c r="H17" s="46" t="s">
        <v>61</v>
      </c>
      <c r="I17" s="46" t="s">
        <v>61</v>
      </c>
      <c r="J17" s="46" t="s">
        <v>61</v>
      </c>
    </row>
    <row r="18" spans="1:10" x14ac:dyDescent="0.25">
      <c r="A18" s="33" t="s">
        <v>47</v>
      </c>
      <c r="B18" s="45">
        <v>2020</v>
      </c>
      <c r="C18" s="45">
        <v>14</v>
      </c>
      <c r="D18" s="46" t="s">
        <v>61</v>
      </c>
      <c r="E18" s="46" t="s">
        <v>61</v>
      </c>
      <c r="F18" s="46" t="s">
        <v>61</v>
      </c>
      <c r="G18" s="46" t="s">
        <v>61</v>
      </c>
      <c r="H18" s="46" t="s">
        <v>61</v>
      </c>
      <c r="I18" s="46" t="s">
        <v>61</v>
      </c>
      <c r="J18" s="46" t="s">
        <v>61</v>
      </c>
    </row>
    <row r="19" spans="1:10" x14ac:dyDescent="0.25">
      <c r="A19" s="33" t="s">
        <v>47</v>
      </c>
      <c r="B19" s="45">
        <v>2020</v>
      </c>
      <c r="C19" s="45">
        <v>15</v>
      </c>
      <c r="D19" s="46" t="s">
        <v>61</v>
      </c>
      <c r="E19" s="46" t="s">
        <v>61</v>
      </c>
      <c r="F19" s="46" t="s">
        <v>61</v>
      </c>
      <c r="G19" s="46" t="s">
        <v>61</v>
      </c>
      <c r="H19" s="46" t="s">
        <v>61</v>
      </c>
      <c r="I19" s="46" t="s">
        <v>61</v>
      </c>
      <c r="J19" s="46" t="s">
        <v>61</v>
      </c>
    </row>
    <row r="20" spans="1:10" x14ac:dyDescent="0.25">
      <c r="A20" s="33" t="s">
        <v>47</v>
      </c>
      <c r="B20" s="45">
        <v>2020</v>
      </c>
      <c r="C20" s="45">
        <v>16</v>
      </c>
      <c r="D20" s="46" t="s">
        <v>61</v>
      </c>
      <c r="E20" s="46" t="s">
        <v>61</v>
      </c>
      <c r="F20" s="46" t="s">
        <v>61</v>
      </c>
      <c r="G20" s="46" t="s">
        <v>61</v>
      </c>
      <c r="H20" s="46" t="s">
        <v>61</v>
      </c>
      <c r="I20" s="46" t="s">
        <v>61</v>
      </c>
      <c r="J20" s="46" t="s">
        <v>61</v>
      </c>
    </row>
    <row r="21" spans="1:10" x14ac:dyDescent="0.25">
      <c r="A21" s="33" t="s">
        <v>47</v>
      </c>
      <c r="B21" s="45">
        <v>2020</v>
      </c>
      <c r="C21" s="45">
        <v>17</v>
      </c>
      <c r="D21" s="46" t="s">
        <v>61</v>
      </c>
      <c r="E21" s="46" t="s">
        <v>61</v>
      </c>
      <c r="F21" s="46" t="s">
        <v>61</v>
      </c>
      <c r="G21" s="46" t="s">
        <v>61</v>
      </c>
      <c r="H21" s="46" t="s">
        <v>61</v>
      </c>
      <c r="I21" s="46" t="s">
        <v>61</v>
      </c>
      <c r="J21" s="46" t="s">
        <v>61</v>
      </c>
    </row>
    <row r="22" spans="1:10" x14ac:dyDescent="0.25">
      <c r="A22" s="33" t="s">
        <v>47</v>
      </c>
      <c r="B22" s="45">
        <v>2020</v>
      </c>
      <c r="C22" s="45">
        <v>18</v>
      </c>
      <c r="D22" s="46" t="s">
        <v>61</v>
      </c>
      <c r="E22" s="46" t="s">
        <v>61</v>
      </c>
      <c r="F22" s="46" t="s">
        <v>61</v>
      </c>
      <c r="G22" s="46" t="s">
        <v>61</v>
      </c>
      <c r="H22" s="46" t="s">
        <v>61</v>
      </c>
      <c r="I22" s="46" t="s">
        <v>61</v>
      </c>
      <c r="J22" s="46" t="s">
        <v>61</v>
      </c>
    </row>
    <row r="23" spans="1:10" x14ac:dyDescent="0.25">
      <c r="A23" s="33" t="s">
        <v>47</v>
      </c>
      <c r="B23" s="45">
        <v>2020</v>
      </c>
      <c r="C23" s="45">
        <v>19</v>
      </c>
      <c r="D23" s="46" t="s">
        <v>61</v>
      </c>
      <c r="E23" s="46" t="s">
        <v>61</v>
      </c>
      <c r="F23" s="46" t="s">
        <v>61</v>
      </c>
      <c r="G23" s="46" t="s">
        <v>61</v>
      </c>
      <c r="H23" s="46" t="s">
        <v>61</v>
      </c>
      <c r="I23" s="46" t="s">
        <v>61</v>
      </c>
      <c r="J23" s="46" t="s">
        <v>61</v>
      </c>
    </row>
    <row r="24" spans="1:10" x14ac:dyDescent="0.25">
      <c r="A24" s="33" t="s">
        <v>47</v>
      </c>
      <c r="B24" s="45">
        <v>2020</v>
      </c>
      <c r="C24" s="45">
        <v>20</v>
      </c>
      <c r="D24" s="46" t="s">
        <v>61</v>
      </c>
      <c r="E24" s="46" t="s">
        <v>61</v>
      </c>
      <c r="F24" s="46" t="s">
        <v>61</v>
      </c>
      <c r="G24" s="46" t="s">
        <v>61</v>
      </c>
      <c r="H24" s="46" t="s">
        <v>61</v>
      </c>
      <c r="I24" s="46" t="s">
        <v>61</v>
      </c>
      <c r="J24" s="46" t="s">
        <v>61</v>
      </c>
    </row>
    <row r="25" spans="1:10" x14ac:dyDescent="0.25">
      <c r="A25" s="33" t="s">
        <v>47</v>
      </c>
      <c r="B25" s="45">
        <v>2020</v>
      </c>
      <c r="C25" s="45">
        <v>21</v>
      </c>
      <c r="D25" s="46" t="s">
        <v>61</v>
      </c>
      <c r="E25" s="46" t="s">
        <v>61</v>
      </c>
      <c r="F25" s="46" t="s">
        <v>61</v>
      </c>
      <c r="G25" s="46" t="s">
        <v>61</v>
      </c>
      <c r="H25" s="46" t="s">
        <v>61</v>
      </c>
      <c r="I25" s="46" t="s">
        <v>61</v>
      </c>
      <c r="J25" s="46" t="s">
        <v>61</v>
      </c>
    </row>
    <row r="26" spans="1:10" x14ac:dyDescent="0.25">
      <c r="A26" s="33" t="s">
        <v>47</v>
      </c>
      <c r="B26" s="45">
        <v>2020</v>
      </c>
      <c r="C26" s="45">
        <v>22</v>
      </c>
      <c r="D26" s="46" t="s">
        <v>61</v>
      </c>
      <c r="E26" s="46" t="s">
        <v>61</v>
      </c>
      <c r="F26" s="46" t="s">
        <v>61</v>
      </c>
      <c r="G26" s="46" t="s">
        <v>61</v>
      </c>
      <c r="H26" s="46" t="s">
        <v>61</v>
      </c>
      <c r="I26" s="46" t="s">
        <v>61</v>
      </c>
      <c r="J26" s="46" t="s">
        <v>61</v>
      </c>
    </row>
    <row r="27" spans="1:10" x14ac:dyDescent="0.25">
      <c r="A27" s="33" t="s">
        <v>47</v>
      </c>
      <c r="B27" s="45">
        <v>2020</v>
      </c>
      <c r="C27" s="45">
        <v>23</v>
      </c>
      <c r="D27" s="46" t="s">
        <v>61</v>
      </c>
      <c r="E27" s="46" t="s">
        <v>61</v>
      </c>
      <c r="F27" s="46" t="s">
        <v>61</v>
      </c>
      <c r="G27" s="46" t="s">
        <v>61</v>
      </c>
      <c r="H27" s="46" t="s">
        <v>61</v>
      </c>
      <c r="I27" s="46" t="s">
        <v>61</v>
      </c>
      <c r="J27" s="46" t="s">
        <v>61</v>
      </c>
    </row>
    <row r="28" spans="1:10" x14ac:dyDescent="0.25">
      <c r="A28" s="33" t="s">
        <v>47</v>
      </c>
      <c r="B28" s="45">
        <v>2020</v>
      </c>
      <c r="C28" s="45">
        <v>24</v>
      </c>
      <c r="D28" s="46" t="s">
        <v>61</v>
      </c>
      <c r="E28" s="46" t="s">
        <v>61</v>
      </c>
      <c r="F28" s="46" t="s">
        <v>61</v>
      </c>
      <c r="G28" s="46" t="s">
        <v>61</v>
      </c>
      <c r="H28" s="46" t="s">
        <v>61</v>
      </c>
      <c r="I28" s="46" t="s">
        <v>61</v>
      </c>
      <c r="J28" s="46" t="s">
        <v>61</v>
      </c>
    </row>
    <row r="29" spans="1:10" x14ac:dyDescent="0.25">
      <c r="A29" s="33" t="s">
        <v>47</v>
      </c>
      <c r="B29" s="45">
        <v>2020</v>
      </c>
      <c r="C29" s="45">
        <v>25</v>
      </c>
      <c r="D29" s="46" t="s">
        <v>61</v>
      </c>
      <c r="E29" s="46" t="s">
        <v>61</v>
      </c>
      <c r="F29" s="46" t="s">
        <v>61</v>
      </c>
      <c r="G29" s="46" t="s">
        <v>61</v>
      </c>
      <c r="H29" s="46" t="s">
        <v>61</v>
      </c>
      <c r="I29" s="46" t="s">
        <v>61</v>
      </c>
      <c r="J29" s="46" t="s">
        <v>61</v>
      </c>
    </row>
    <row r="30" spans="1:10" x14ac:dyDescent="0.25">
      <c r="A30" s="33" t="s">
        <v>47</v>
      </c>
      <c r="B30" s="45">
        <v>2020</v>
      </c>
      <c r="C30" s="45">
        <v>26</v>
      </c>
      <c r="D30" s="46" t="s">
        <v>61</v>
      </c>
      <c r="E30" s="46" t="s">
        <v>61</v>
      </c>
      <c r="F30" s="46" t="s">
        <v>61</v>
      </c>
      <c r="G30" s="46" t="s">
        <v>61</v>
      </c>
      <c r="H30" s="46" t="s">
        <v>61</v>
      </c>
      <c r="I30" s="46" t="s">
        <v>61</v>
      </c>
      <c r="J30" s="46" t="s">
        <v>61</v>
      </c>
    </row>
    <row r="31" spans="1:10" x14ac:dyDescent="0.25">
      <c r="A31" s="33" t="s">
        <v>47</v>
      </c>
      <c r="B31" s="45">
        <v>2020</v>
      </c>
      <c r="C31" s="45">
        <v>27</v>
      </c>
      <c r="D31" s="46" t="s">
        <v>61</v>
      </c>
      <c r="E31" s="46" t="s">
        <v>61</v>
      </c>
      <c r="F31" s="46" t="s">
        <v>61</v>
      </c>
      <c r="G31" s="46" t="s">
        <v>61</v>
      </c>
      <c r="H31" s="46" t="s">
        <v>61</v>
      </c>
      <c r="I31" s="46" t="s">
        <v>61</v>
      </c>
      <c r="J31" s="46" t="s">
        <v>61</v>
      </c>
    </row>
    <row r="32" spans="1:10" x14ac:dyDescent="0.25">
      <c r="A32" s="33" t="s">
        <v>47</v>
      </c>
      <c r="B32" s="45">
        <v>2020</v>
      </c>
      <c r="C32" s="45">
        <v>28</v>
      </c>
      <c r="D32" s="46" t="s">
        <v>61</v>
      </c>
      <c r="E32" s="46" t="s">
        <v>61</v>
      </c>
      <c r="F32" s="46" t="s">
        <v>61</v>
      </c>
      <c r="G32" s="46" t="s">
        <v>61</v>
      </c>
      <c r="H32" s="46" t="s">
        <v>61</v>
      </c>
      <c r="I32" s="46" t="s">
        <v>61</v>
      </c>
      <c r="J32" s="46" t="s">
        <v>61</v>
      </c>
    </row>
    <row r="33" spans="1:10" x14ac:dyDescent="0.25">
      <c r="A33" s="33" t="s">
        <v>47</v>
      </c>
      <c r="B33" s="45">
        <v>2020</v>
      </c>
      <c r="C33" s="45">
        <v>29</v>
      </c>
      <c r="D33" s="46" t="s">
        <v>61</v>
      </c>
      <c r="E33" s="46" t="s">
        <v>61</v>
      </c>
      <c r="F33" s="46" t="s">
        <v>61</v>
      </c>
      <c r="G33" s="46" t="s">
        <v>61</v>
      </c>
      <c r="H33" s="46" t="s">
        <v>61</v>
      </c>
      <c r="I33" s="46" t="s">
        <v>61</v>
      </c>
      <c r="J33" s="46" t="s">
        <v>61</v>
      </c>
    </row>
    <row r="34" spans="1:10" x14ac:dyDescent="0.25">
      <c r="A34" s="33" t="s">
        <v>47</v>
      </c>
      <c r="B34" s="45">
        <v>2020</v>
      </c>
      <c r="C34" s="45">
        <v>30</v>
      </c>
      <c r="D34" s="46" t="s">
        <v>61</v>
      </c>
      <c r="E34" s="46" t="s">
        <v>61</v>
      </c>
      <c r="F34" s="46" t="s">
        <v>61</v>
      </c>
      <c r="G34" s="46" t="s">
        <v>61</v>
      </c>
      <c r="H34" s="46" t="s">
        <v>61</v>
      </c>
      <c r="I34" s="46" t="s">
        <v>61</v>
      </c>
      <c r="J34" s="46" t="s">
        <v>61</v>
      </c>
    </row>
    <row r="35" spans="1:10" x14ac:dyDescent="0.25">
      <c r="A35" s="33" t="s">
        <v>47</v>
      </c>
      <c r="B35" s="45">
        <v>2020</v>
      </c>
      <c r="C35" s="45">
        <v>31</v>
      </c>
      <c r="D35" s="46" t="s">
        <v>61</v>
      </c>
      <c r="E35" s="46" t="s">
        <v>61</v>
      </c>
      <c r="F35" s="46" t="s">
        <v>61</v>
      </c>
      <c r="G35" s="46" t="s">
        <v>61</v>
      </c>
      <c r="H35" s="46" t="s">
        <v>61</v>
      </c>
      <c r="I35" s="46" t="s">
        <v>61</v>
      </c>
      <c r="J35" s="46" t="s">
        <v>61</v>
      </c>
    </row>
    <row r="36" spans="1:10" x14ac:dyDescent="0.25">
      <c r="A36" s="33" t="s">
        <v>47</v>
      </c>
      <c r="B36" s="45">
        <v>2020</v>
      </c>
      <c r="C36" s="45">
        <v>32</v>
      </c>
      <c r="D36" s="46" t="s">
        <v>61</v>
      </c>
      <c r="E36" s="46" t="s">
        <v>61</v>
      </c>
      <c r="F36" s="46" t="s">
        <v>61</v>
      </c>
      <c r="G36" s="46" t="s">
        <v>61</v>
      </c>
      <c r="H36" s="46" t="s">
        <v>61</v>
      </c>
      <c r="I36" s="46" t="s">
        <v>61</v>
      </c>
      <c r="J36" s="46" t="s">
        <v>61</v>
      </c>
    </row>
    <row r="37" spans="1:10" x14ac:dyDescent="0.25">
      <c r="A37" s="33" t="s">
        <v>47</v>
      </c>
      <c r="B37" s="45">
        <v>2020</v>
      </c>
      <c r="C37" s="45">
        <v>33</v>
      </c>
      <c r="D37" s="46" t="s">
        <v>61</v>
      </c>
      <c r="E37" s="46" t="s">
        <v>61</v>
      </c>
      <c r="F37" s="46" t="s">
        <v>61</v>
      </c>
      <c r="G37" s="46" t="s">
        <v>61</v>
      </c>
      <c r="H37" s="46" t="s">
        <v>61</v>
      </c>
      <c r="I37" s="46" t="s">
        <v>61</v>
      </c>
      <c r="J37" s="46" t="s">
        <v>61</v>
      </c>
    </row>
    <row r="38" spans="1:10" x14ac:dyDescent="0.25">
      <c r="A38" s="33" t="s">
        <v>47</v>
      </c>
      <c r="B38" s="45">
        <v>2020</v>
      </c>
      <c r="C38" s="45">
        <v>34</v>
      </c>
      <c r="D38" s="46" t="s">
        <v>61</v>
      </c>
      <c r="E38" s="46" t="s">
        <v>61</v>
      </c>
      <c r="F38" s="46" t="s">
        <v>61</v>
      </c>
      <c r="G38" s="46" t="s">
        <v>61</v>
      </c>
      <c r="H38" s="46" t="s">
        <v>61</v>
      </c>
      <c r="I38" s="46" t="s">
        <v>61</v>
      </c>
      <c r="J38" s="46" t="s">
        <v>61</v>
      </c>
    </row>
    <row r="39" spans="1:10" x14ac:dyDescent="0.25">
      <c r="A39" s="33" t="s">
        <v>47</v>
      </c>
      <c r="B39" s="45">
        <v>2020</v>
      </c>
      <c r="C39" s="45">
        <v>35</v>
      </c>
      <c r="D39" s="46" t="s">
        <v>61</v>
      </c>
      <c r="E39" s="46" t="s">
        <v>61</v>
      </c>
      <c r="F39" s="46" t="s">
        <v>61</v>
      </c>
      <c r="G39" s="46" t="s">
        <v>61</v>
      </c>
      <c r="H39" s="46" t="s">
        <v>61</v>
      </c>
      <c r="I39" s="46" t="s">
        <v>61</v>
      </c>
      <c r="J39" s="46" t="s">
        <v>61</v>
      </c>
    </row>
    <row r="40" spans="1:10" x14ac:dyDescent="0.25">
      <c r="A40" s="33" t="s">
        <v>47</v>
      </c>
      <c r="B40" s="45">
        <v>2020</v>
      </c>
      <c r="C40" s="45">
        <v>36</v>
      </c>
      <c r="D40" s="46" t="s">
        <v>61</v>
      </c>
      <c r="E40" s="46" t="s">
        <v>61</v>
      </c>
      <c r="F40" s="46" t="s">
        <v>61</v>
      </c>
      <c r="G40" s="46" t="s">
        <v>61</v>
      </c>
      <c r="H40" s="46" t="s">
        <v>61</v>
      </c>
      <c r="I40" s="46" t="s">
        <v>61</v>
      </c>
      <c r="J40" s="46" t="s">
        <v>61</v>
      </c>
    </row>
    <row r="41" spans="1:10" x14ac:dyDescent="0.25">
      <c r="A41" s="33" t="s">
        <v>47</v>
      </c>
      <c r="B41" s="45">
        <v>2020</v>
      </c>
      <c r="C41" s="45">
        <v>37</v>
      </c>
      <c r="D41" s="46" t="s">
        <v>61</v>
      </c>
      <c r="E41" s="46" t="s">
        <v>61</v>
      </c>
      <c r="F41" s="46" t="s">
        <v>61</v>
      </c>
      <c r="G41" s="46" t="s">
        <v>61</v>
      </c>
      <c r="H41" s="46" t="s">
        <v>61</v>
      </c>
      <c r="I41" s="46" t="s">
        <v>61</v>
      </c>
      <c r="J41" s="46" t="s">
        <v>61</v>
      </c>
    </row>
    <row r="42" spans="1:10" x14ac:dyDescent="0.25">
      <c r="A42" s="33" t="s">
        <v>47</v>
      </c>
      <c r="B42" s="45">
        <v>2020</v>
      </c>
      <c r="C42" s="45">
        <v>38</v>
      </c>
      <c r="D42" s="46" t="s">
        <v>61</v>
      </c>
      <c r="E42" s="46" t="s">
        <v>61</v>
      </c>
      <c r="F42" s="46" t="s">
        <v>61</v>
      </c>
      <c r="G42" s="46" t="s">
        <v>61</v>
      </c>
      <c r="H42" s="46" t="s">
        <v>61</v>
      </c>
      <c r="I42" s="46" t="s">
        <v>61</v>
      </c>
      <c r="J42" s="46" t="s">
        <v>61</v>
      </c>
    </row>
    <row r="43" spans="1:10" x14ac:dyDescent="0.25">
      <c r="A43" s="33" t="s">
        <v>47</v>
      </c>
      <c r="B43" s="45">
        <v>2020</v>
      </c>
      <c r="C43" s="45">
        <v>39</v>
      </c>
      <c r="D43" s="46" t="s">
        <v>61</v>
      </c>
      <c r="E43" s="46" t="s">
        <v>61</v>
      </c>
      <c r="F43" s="46" t="s">
        <v>61</v>
      </c>
      <c r="G43" s="46" t="s">
        <v>61</v>
      </c>
      <c r="H43" s="46" t="s">
        <v>61</v>
      </c>
      <c r="I43" s="46" t="s">
        <v>61</v>
      </c>
      <c r="J43" s="46" t="s">
        <v>61</v>
      </c>
    </row>
    <row r="44" spans="1:10" x14ac:dyDescent="0.25">
      <c r="A44" s="33" t="s">
        <v>47</v>
      </c>
      <c r="B44" s="45">
        <v>2020</v>
      </c>
      <c r="C44" s="45">
        <v>40</v>
      </c>
      <c r="D44" s="46" t="s">
        <v>61</v>
      </c>
      <c r="E44" s="46" t="s">
        <v>61</v>
      </c>
      <c r="F44" s="46" t="s">
        <v>61</v>
      </c>
      <c r="G44" s="46" t="s">
        <v>61</v>
      </c>
      <c r="H44" s="46" t="s">
        <v>61</v>
      </c>
      <c r="I44" s="46" t="s">
        <v>61</v>
      </c>
      <c r="J44" s="46" t="s">
        <v>61</v>
      </c>
    </row>
    <row r="45" spans="1:10" x14ac:dyDescent="0.25">
      <c r="A45" s="33" t="s">
        <v>47</v>
      </c>
      <c r="B45" s="45">
        <v>2020</v>
      </c>
      <c r="C45" s="45">
        <v>41</v>
      </c>
      <c r="D45" s="46" t="s">
        <v>61</v>
      </c>
      <c r="E45" s="46" t="s">
        <v>61</v>
      </c>
      <c r="F45" s="46" t="s">
        <v>61</v>
      </c>
      <c r="G45" s="46" t="s">
        <v>61</v>
      </c>
      <c r="H45" s="46" t="s">
        <v>61</v>
      </c>
      <c r="I45" s="46" t="s">
        <v>61</v>
      </c>
      <c r="J45" s="46" t="s">
        <v>61</v>
      </c>
    </row>
    <row r="46" spans="1:10" x14ac:dyDescent="0.25">
      <c r="A46" s="33" t="s">
        <v>47</v>
      </c>
      <c r="B46" s="45">
        <v>2020</v>
      </c>
      <c r="C46" s="45">
        <v>42</v>
      </c>
      <c r="D46" s="46" t="s">
        <v>61</v>
      </c>
      <c r="E46" s="46" t="s">
        <v>61</v>
      </c>
      <c r="F46" s="46" t="s">
        <v>61</v>
      </c>
      <c r="G46" s="46" t="s">
        <v>61</v>
      </c>
      <c r="H46" s="46" t="s">
        <v>61</v>
      </c>
      <c r="I46" s="46" t="s">
        <v>61</v>
      </c>
      <c r="J46" s="46" t="s">
        <v>61</v>
      </c>
    </row>
    <row r="47" spans="1:10" x14ac:dyDescent="0.25">
      <c r="A47" s="33" t="s">
        <v>47</v>
      </c>
      <c r="B47" s="45">
        <v>2020</v>
      </c>
      <c r="C47" s="45">
        <v>43</v>
      </c>
      <c r="D47" s="46" t="s">
        <v>61</v>
      </c>
      <c r="E47" s="46" t="s">
        <v>61</v>
      </c>
      <c r="F47" s="46" t="s">
        <v>61</v>
      </c>
      <c r="G47" s="46" t="s">
        <v>61</v>
      </c>
      <c r="H47" s="46" t="s">
        <v>61</v>
      </c>
      <c r="I47" s="46" t="s">
        <v>61</v>
      </c>
      <c r="J47" s="46" t="s">
        <v>61</v>
      </c>
    </row>
    <row r="48" spans="1:10" x14ac:dyDescent="0.25">
      <c r="A48" s="33" t="s">
        <v>47</v>
      </c>
      <c r="B48" s="45">
        <v>2020</v>
      </c>
      <c r="C48" s="45">
        <v>44</v>
      </c>
      <c r="D48" s="46" t="s">
        <v>61</v>
      </c>
      <c r="E48" s="46" t="s">
        <v>61</v>
      </c>
      <c r="F48" s="46" t="s">
        <v>61</v>
      </c>
      <c r="G48" s="46" t="s">
        <v>61</v>
      </c>
      <c r="H48" s="46" t="s">
        <v>61</v>
      </c>
      <c r="I48" s="46" t="s">
        <v>61</v>
      </c>
      <c r="J48" s="46" t="s">
        <v>61</v>
      </c>
    </row>
    <row r="49" spans="1:10" x14ac:dyDescent="0.25">
      <c r="A49" s="33" t="s">
        <v>47</v>
      </c>
      <c r="B49" s="45">
        <v>2020</v>
      </c>
      <c r="C49" s="45">
        <v>45</v>
      </c>
      <c r="D49" s="46" t="s">
        <v>61</v>
      </c>
      <c r="E49" s="46" t="s">
        <v>61</v>
      </c>
      <c r="F49" s="46" t="s">
        <v>61</v>
      </c>
      <c r="G49" s="46" t="s">
        <v>61</v>
      </c>
      <c r="H49" s="46" t="s">
        <v>61</v>
      </c>
      <c r="I49" s="46" t="s">
        <v>61</v>
      </c>
      <c r="J49" s="46" t="s">
        <v>61</v>
      </c>
    </row>
    <row r="50" spans="1:10" x14ac:dyDescent="0.25">
      <c r="A50" s="33" t="s">
        <v>47</v>
      </c>
      <c r="B50" s="45">
        <v>2020</v>
      </c>
      <c r="C50" s="45">
        <v>46</v>
      </c>
      <c r="D50" s="46" t="s">
        <v>61</v>
      </c>
      <c r="E50" s="46" t="s">
        <v>61</v>
      </c>
      <c r="F50" s="46" t="s">
        <v>61</v>
      </c>
      <c r="G50" s="46" t="s">
        <v>61</v>
      </c>
      <c r="H50" s="46" t="s">
        <v>61</v>
      </c>
      <c r="I50" s="46" t="s">
        <v>61</v>
      </c>
      <c r="J50" s="46" t="s">
        <v>61</v>
      </c>
    </row>
    <row r="51" spans="1:10" x14ac:dyDescent="0.25">
      <c r="A51" s="33" t="s">
        <v>47</v>
      </c>
      <c r="B51" s="45">
        <v>2020</v>
      </c>
      <c r="C51" s="45">
        <v>47</v>
      </c>
      <c r="D51" s="46" t="s">
        <v>61</v>
      </c>
      <c r="E51" s="46" t="s">
        <v>61</v>
      </c>
      <c r="F51" s="46" t="s">
        <v>61</v>
      </c>
      <c r="G51" s="46" t="s">
        <v>61</v>
      </c>
      <c r="H51" s="46" t="s">
        <v>61</v>
      </c>
      <c r="I51" s="46" t="s">
        <v>61</v>
      </c>
      <c r="J51" s="46" t="s">
        <v>61</v>
      </c>
    </row>
    <row r="52" spans="1:10" x14ac:dyDescent="0.25">
      <c r="A52" s="33" t="s">
        <v>47</v>
      </c>
      <c r="B52" s="45">
        <v>2020</v>
      </c>
      <c r="C52" s="45">
        <v>48</v>
      </c>
      <c r="D52" s="46" t="s">
        <v>61</v>
      </c>
      <c r="E52" s="46" t="s">
        <v>61</v>
      </c>
      <c r="F52" s="46" t="s">
        <v>61</v>
      </c>
      <c r="G52" s="46" t="s">
        <v>61</v>
      </c>
      <c r="H52" s="46" t="s">
        <v>61</v>
      </c>
      <c r="I52" s="46" t="s">
        <v>61</v>
      </c>
      <c r="J52" s="46" t="s">
        <v>61</v>
      </c>
    </row>
    <row r="53" spans="1:10" x14ac:dyDescent="0.25">
      <c r="A53" s="33" t="s">
        <v>47</v>
      </c>
      <c r="B53" s="45">
        <v>2020</v>
      </c>
      <c r="C53" s="45">
        <v>49</v>
      </c>
      <c r="D53" s="46" t="s">
        <v>61</v>
      </c>
      <c r="E53" s="46" t="s">
        <v>61</v>
      </c>
      <c r="F53" s="46" t="s">
        <v>61</v>
      </c>
      <c r="G53" s="46" t="s">
        <v>61</v>
      </c>
      <c r="H53" s="46" t="s">
        <v>61</v>
      </c>
      <c r="I53" s="46" t="s">
        <v>61</v>
      </c>
      <c r="J53" s="46" t="s">
        <v>61</v>
      </c>
    </row>
    <row r="54" spans="1:10" x14ac:dyDescent="0.25">
      <c r="A54" s="33" t="s">
        <v>47</v>
      </c>
      <c r="B54" s="45">
        <v>2020</v>
      </c>
      <c r="C54" s="45">
        <v>50</v>
      </c>
      <c r="D54" s="46" t="s">
        <v>61</v>
      </c>
      <c r="E54" s="46" t="s">
        <v>61</v>
      </c>
      <c r="F54" s="46" t="s">
        <v>61</v>
      </c>
      <c r="G54" s="46" t="s">
        <v>61</v>
      </c>
      <c r="H54" s="46" t="s">
        <v>61</v>
      </c>
      <c r="I54" s="46" t="s">
        <v>61</v>
      </c>
      <c r="J54" s="46" t="s">
        <v>61</v>
      </c>
    </row>
    <row r="55" spans="1:10" x14ac:dyDescent="0.25">
      <c r="A55" s="33" t="s">
        <v>47</v>
      </c>
      <c r="B55" s="45">
        <v>2020</v>
      </c>
      <c r="C55" s="45">
        <v>51</v>
      </c>
      <c r="D55" s="46" t="s">
        <v>61</v>
      </c>
      <c r="E55" s="46" t="s">
        <v>61</v>
      </c>
      <c r="F55" s="46" t="s">
        <v>61</v>
      </c>
      <c r="G55" s="46" t="s">
        <v>61</v>
      </c>
      <c r="H55" s="46" t="s">
        <v>61</v>
      </c>
      <c r="I55" s="46" t="s">
        <v>61</v>
      </c>
      <c r="J55" s="46" t="s">
        <v>61</v>
      </c>
    </row>
    <row r="56" spans="1:10" x14ac:dyDescent="0.25">
      <c r="A56" s="33" t="s">
        <v>47</v>
      </c>
      <c r="B56" s="45">
        <v>2020</v>
      </c>
      <c r="C56" s="45">
        <v>52</v>
      </c>
      <c r="D56" s="46" t="s">
        <v>61</v>
      </c>
      <c r="E56" s="46" t="s">
        <v>61</v>
      </c>
      <c r="F56" s="46" t="s">
        <v>61</v>
      </c>
      <c r="G56" s="46" t="s">
        <v>61</v>
      </c>
      <c r="H56" s="46" t="s">
        <v>61</v>
      </c>
      <c r="I56" s="46" t="s">
        <v>61</v>
      </c>
      <c r="J56" s="46" t="s">
        <v>61</v>
      </c>
    </row>
    <row r="57" spans="1:10" ht="18" x14ac:dyDescent="0.25">
      <c r="A57" s="14"/>
      <c r="B57" s="14"/>
      <c r="C57" s="14" t="s">
        <v>52</v>
      </c>
      <c r="D57" s="14">
        <f>SUM(D$5:D56)</f>
        <v>0</v>
      </c>
      <c r="E57" s="14">
        <f>SUM(E$5:E56)</f>
        <v>0</v>
      </c>
      <c r="F57" s="14">
        <f>SUM(F$5:F56)</f>
        <v>0</v>
      </c>
      <c r="G57" s="14">
        <f>SUM(G$5:G56)</f>
        <v>0</v>
      </c>
      <c r="H57" s="14">
        <f>SUM(H$5:H56)</f>
        <v>0</v>
      </c>
      <c r="I57" s="14">
        <f>SUM(I$5:I56)</f>
        <v>0</v>
      </c>
      <c r="J57" s="14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75" zoomScaleNormal="75" workbookViewId="0"/>
  </sheetViews>
  <sheetFormatPr defaultColWidth="11.42578125" defaultRowHeight="15" x14ac:dyDescent="0.25"/>
  <cols>
    <col min="1" max="1" width="8.140625" bestFit="1" customWidth="1"/>
    <col min="2" max="2" width="15.140625" bestFit="1" customWidth="1"/>
    <col min="3" max="3" width="10.7109375" customWidth="1"/>
    <col min="4" max="4" width="10" bestFit="1" customWidth="1"/>
    <col min="5" max="5" width="13.140625" customWidth="1"/>
    <col min="6" max="6" width="18.42578125" customWidth="1"/>
    <col min="7" max="7" width="10.7109375" bestFit="1" customWidth="1"/>
    <col min="9" max="9" width="12.140625" customWidth="1"/>
    <col min="10" max="10" width="11.5703125" customWidth="1"/>
    <col min="11" max="11" width="10.140625" customWidth="1"/>
    <col min="12" max="12" width="7.42578125" bestFit="1" customWidth="1"/>
    <col min="13" max="13" width="10.85546875" bestFit="1" customWidth="1"/>
    <col min="14" max="14" width="9.85546875" customWidth="1"/>
    <col min="15" max="15" width="10" customWidth="1"/>
    <col min="16" max="16" width="28.42578125" customWidth="1"/>
    <col min="17" max="17" width="21.42578125" customWidth="1"/>
    <col min="18" max="18" width="14.5703125" bestFit="1" customWidth="1"/>
    <col min="19" max="19" width="10.140625" customWidth="1"/>
    <col min="20" max="20" width="76.7109375" customWidth="1"/>
  </cols>
  <sheetData>
    <row r="1" spans="1:20" ht="15.75" thickBot="1" x14ac:dyDescent="0.3">
      <c r="A1" s="61" t="s">
        <v>2</v>
      </c>
      <c r="B1" s="61" t="s">
        <v>96</v>
      </c>
      <c r="C1" s="61" t="s">
        <v>63</v>
      </c>
      <c r="D1" s="61" t="s">
        <v>64</v>
      </c>
      <c r="E1" s="61" t="s">
        <v>65</v>
      </c>
      <c r="F1" s="61" t="s">
        <v>90</v>
      </c>
      <c r="G1" s="60" t="s">
        <v>62</v>
      </c>
      <c r="H1" s="49" t="s">
        <v>100</v>
      </c>
      <c r="I1" s="51" t="s">
        <v>101</v>
      </c>
      <c r="J1" s="49" t="s">
        <v>66</v>
      </c>
      <c r="K1" s="51" t="s">
        <v>67</v>
      </c>
      <c r="L1" s="74" t="s">
        <v>102</v>
      </c>
      <c r="M1" s="72" t="s">
        <v>88</v>
      </c>
      <c r="N1" s="73" t="s">
        <v>89</v>
      </c>
      <c r="O1" s="61" t="s">
        <v>103</v>
      </c>
      <c r="P1" s="49" t="s">
        <v>84</v>
      </c>
      <c r="Q1" s="50" t="s">
        <v>85</v>
      </c>
      <c r="R1" s="51" t="s">
        <v>86</v>
      </c>
      <c r="S1" s="90" t="s">
        <v>105</v>
      </c>
      <c r="T1" s="91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01/03/2020 - 31/03/2020, Mes: 2020-05, SE: 2020-12</v>
      </c>
    </row>
    <row r="2" spans="1:20" ht="16.5" customHeight="1" thickBot="1" x14ac:dyDescent="0.3">
      <c r="A2" s="29">
        <v>2020</v>
      </c>
      <c r="B2" t="s">
        <v>97</v>
      </c>
      <c r="C2" s="29" t="s">
        <v>47</v>
      </c>
      <c r="D2" s="30" t="s">
        <v>108</v>
      </c>
      <c r="E2" s="30" t="s">
        <v>109</v>
      </c>
      <c r="F2" t="s">
        <v>91</v>
      </c>
      <c r="G2" t="s">
        <v>68</v>
      </c>
      <c r="H2" s="76">
        <v>43891</v>
      </c>
      <c r="I2" s="77">
        <v>43921</v>
      </c>
      <c r="J2" s="71">
        <v>2019</v>
      </c>
      <c r="K2" s="75">
        <v>2020</v>
      </c>
      <c r="L2" s="78">
        <v>5</v>
      </c>
      <c r="M2" s="75"/>
      <c r="N2" s="75"/>
      <c r="O2" s="84">
        <v>12</v>
      </c>
      <c r="P2" s="47" t="s">
        <v>77</v>
      </c>
      <c r="Q2" s="54" t="s">
        <v>81</v>
      </c>
      <c r="R2" s="86">
        <v>1</v>
      </c>
      <c r="S2" s="61" t="s">
        <v>106</v>
      </c>
      <c r="T2" s="92" t="str">
        <f>"País: " &amp; $C$2 &amp; IF($E$2 &lt;&gt; "", " - " &amp; $E$1 &amp; ": " &amp; $E$2, IF($D$2 &lt;&gt; "", " - " &amp; $D$1 &amp; ": " &amp; $D$2, ""))</f>
        <v>País: Costa Rica - Establecimiento: Establec. 01</v>
      </c>
    </row>
    <row r="3" spans="1:20" ht="15.75" customHeight="1" thickBot="1" x14ac:dyDescent="0.3">
      <c r="A3" t="s">
        <v>69</v>
      </c>
      <c r="B3" t="s">
        <v>70</v>
      </c>
      <c r="C3" t="s">
        <v>71</v>
      </c>
      <c r="L3" s="79" t="s">
        <v>104</v>
      </c>
      <c r="O3" s="85" t="s">
        <v>3</v>
      </c>
      <c r="P3" s="48" t="s">
        <v>78</v>
      </c>
      <c r="Q3" s="55" t="s">
        <v>82</v>
      </c>
      <c r="R3" s="87">
        <v>1</v>
      </c>
      <c r="S3" s="61" t="s">
        <v>107</v>
      </c>
      <c r="T3" s="92" t="str">
        <f xml:space="preserve"> $C$2 &amp; IF($E$2 &lt;&gt; "", " - " &amp; $E$2, IF($D$2 &lt;&gt; "", ", " &amp; $D$2, ""))</f>
        <v>Costa Rica - Establec. 01</v>
      </c>
    </row>
    <row r="4" spans="1:20" s="33" customFormat="1" ht="15.75" customHeight="1" x14ac:dyDescent="0.25">
      <c r="L4" s="3"/>
      <c r="O4" s="3"/>
      <c r="P4" s="48" t="s">
        <v>79</v>
      </c>
      <c r="Q4" s="55" t="s">
        <v>80</v>
      </c>
      <c r="R4" s="87">
        <v>1</v>
      </c>
      <c r="S4" s="61"/>
      <c r="T4" s="93" t="str">
        <f>CHAR(10) &amp; $C$2 &amp;
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YearRepo &amp; " - " &amp; MonthLabelRepo &amp; ": " &amp; TEXT(MonthRepo, "00"), "") &amp;
IF(WeekEWRepo&lt;&gt;"", ", " &amp; YearRepo &amp; " - " &amp; WeekEWLabelRepo &amp; ": " &amp; TEXT(WeekEWRepo, "00"), "")</f>
        <v xml:space="preserve">
Costa Rica, 2019 - 2020, 01/03/2020 - 31/03/2020, 2020 - Mes: 05, 2020 - SE: 12</v>
      </c>
    </row>
    <row r="5" spans="1:20" ht="15.75" customHeight="1" thickBot="1" x14ac:dyDescent="0.3">
      <c r="A5">
        <v>1</v>
      </c>
      <c r="B5" t="s">
        <v>72</v>
      </c>
      <c r="C5" s="63" t="str">
        <f>"Porcentaje de positividad para todos los virus y Distribución de virus influenza, SARS-CoV-2 y otros virus respiratorios en vigilancia centinela " &amp; G2 &amp; " por semana epidemiológica. " &amp; CHAR(10) &amp; T3 &amp; T1</f>
        <v>Porcentaje de positividad para todos los virus y Distribución de virus influenza, SARS-CoV-2 y otros virus respiratorios en vigilancia centinela IRAG y ETI por semana epidemiológica. 
Costa Rica - Establec. 01, 2019 - 2020, 01/03/2020 - 31/03/2020, Mes: 2020-05, SE: 2020-12</v>
      </c>
      <c r="P5" s="48" t="s">
        <v>92</v>
      </c>
      <c r="Q5" s="55" t="s">
        <v>83</v>
      </c>
      <c r="R5" s="87">
        <v>1</v>
      </c>
      <c r="S5" s="75"/>
      <c r="T5" s="94"/>
    </row>
    <row r="6" spans="1:20" x14ac:dyDescent="0.25">
      <c r="A6">
        <v>2</v>
      </c>
      <c r="B6" t="s">
        <v>72</v>
      </c>
      <c r="C6" s="63" t="str">
        <f>"Porcentaje de positividad por virus respiratorio, por semana epidemiológica. " &amp; CHAR(10) &amp; T3 &amp; T1</f>
        <v>Porcentaje de positividad por virus respiratorio, por semana epidemiológica. 
Costa Rica - Establec. 01, 2019 - 2020, 01/03/2020 - 31/03/2020, Mes: 2020-05, SE: 2020-12</v>
      </c>
      <c r="P6" s="52" t="s">
        <v>111</v>
      </c>
      <c r="Q6" s="56" t="s">
        <v>112</v>
      </c>
      <c r="R6" s="87">
        <v>1</v>
      </c>
    </row>
    <row r="7" spans="1:20" x14ac:dyDescent="0.25">
      <c r="A7">
        <v>3</v>
      </c>
      <c r="B7" t="s">
        <v>72</v>
      </c>
      <c r="C7" t="str">
        <f>"Distribución de influenza (tipos y subtipos) por semana epidemiológica. " &amp; CHAR(10) &amp; T3 &amp; T1</f>
        <v>Distribución de influenza (tipos y subtipos) por semana epidemiológica. 
Costa Rica - Establec. 01, 2019 - 2020, 01/03/2020 - 31/03/2020, Mes: 2020-05, SE: 2020-12</v>
      </c>
      <c r="P7" s="52" t="s">
        <v>87</v>
      </c>
      <c r="Q7" s="56"/>
      <c r="R7" s="87"/>
    </row>
    <row r="8" spans="1:20" x14ac:dyDescent="0.25">
      <c r="A8">
        <v>4</v>
      </c>
      <c r="B8" t="s">
        <v>72</v>
      </c>
      <c r="C8" t="str">
        <f>"Distribución de influenza B según linaje y semana epidemiológica. " &amp; CHAR(10) &amp; T3 &amp; T1</f>
        <v>Distribución de influenza B según linaje y semana epidemiológica. 
Costa Rica - Establec. 01, 2019 - 2020, 01/03/2020 - 31/03/2020, Mes: 2020-05, SE: 2020-12</v>
      </c>
      <c r="P8" s="48"/>
      <c r="Q8" s="55"/>
      <c r="R8" s="88"/>
    </row>
    <row r="9" spans="1:20" x14ac:dyDescent="0.25">
      <c r="A9">
        <v>5</v>
      </c>
      <c r="B9" t="s">
        <v>72</v>
      </c>
      <c r="C9" s="28" t="str">
        <f>"Proporción acumulada de los virus de influenza. " &amp; CHAR(10) &amp; T3 &amp; T1</f>
        <v>Proporción acumulada de los virus de influenza. 
Costa Rica - Establec. 01, 2019 - 2020, 01/03/2020 - 31/03/2020, Mes: 2020-05, SE: 2020-12</v>
      </c>
      <c r="P9" s="52"/>
      <c r="Q9" s="56"/>
      <c r="R9" s="87"/>
    </row>
    <row r="10" spans="1:20" ht="15.75" thickBot="1" x14ac:dyDescent="0.3">
      <c r="A10">
        <v>6</v>
      </c>
      <c r="B10" t="s">
        <v>72</v>
      </c>
      <c r="C10" s="63" t="str">
        <f>"Proporción acumulada de los virus de influenza, SARS-CoV-2 y otros virus respiratorios. " &amp; CHAR(10) &amp; T3 &amp; T1</f>
        <v>Proporción acumulada de los virus de influenza, SARS-CoV-2 y otros virus respiratorios. 
Costa Rica - Establec. 01, 2019 - 2020, 01/03/2020 - 31/03/2020, Mes: 2020-05, SE: 2020-12</v>
      </c>
      <c r="P10" s="53"/>
      <c r="Q10" s="57"/>
      <c r="R10" s="89"/>
    </row>
    <row r="11" spans="1:20" s="33" customFormat="1" x14ac:dyDescent="0.25">
      <c r="A11" s="98">
        <v>0</v>
      </c>
      <c r="B11" s="98" t="s">
        <v>73</v>
      </c>
      <c r="C11" s="97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Establec. 01 - Vigilancia centinela de IRAG  
Número de casos IRAG por semana epidemiológica. Años 2019 - 2020</v>
      </c>
      <c r="D11" s="97"/>
      <c r="P11" s="95"/>
      <c r="Q11" s="95"/>
      <c r="R11" s="96"/>
    </row>
    <row r="12" spans="1:20" x14ac:dyDescent="0.25">
      <c r="A12" s="80">
        <v>1</v>
      </c>
      <c r="B12" s="80" t="s">
        <v>73</v>
      </c>
      <c r="C12" s="31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Establec. 01 2019 - 2020
 (porcentaje de casos IRAG de todos ingresos hospitalarios)</v>
      </c>
      <c r="D12" s="32"/>
    </row>
    <row r="13" spans="1:20" x14ac:dyDescent="0.25">
      <c r="A13" s="80">
        <v>2</v>
      </c>
      <c r="B13" s="80" t="s">
        <v>73</v>
      </c>
      <c r="C13" s="31" t="str">
        <f>IF($E$2 &lt;&gt; "",$E$2,IF($D$2 &lt;&gt; "",$D$2,$C$2)) &amp;" - vigilancia centinela de IRAG
 % IRAG con/sin muestra "</f>
        <v xml:space="preserve">Establec. 01 - vigilancia centinela de IRAG
 % IRAG con/sin muestra </v>
      </c>
    </row>
    <row r="14" spans="1:20" x14ac:dyDescent="0.25">
      <c r="A14" s="80">
        <v>3</v>
      </c>
      <c r="B14" s="80" t="s">
        <v>73</v>
      </c>
      <c r="C14" s="31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Establec. 01 2019 - 2020
 (porcentaje de casos positivos a influenza de todos casos de IRAG)</v>
      </c>
    </row>
    <row r="15" spans="1:20" x14ac:dyDescent="0.25">
      <c r="A15" s="80">
        <v>4</v>
      </c>
      <c r="B15" s="80" t="s">
        <v>73</v>
      </c>
      <c r="C15" s="31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Establec. 01 2019 - 2020</v>
      </c>
    </row>
    <row r="16" spans="1:20" x14ac:dyDescent="0.25">
      <c r="A16" s="80">
        <v>5</v>
      </c>
      <c r="B16" s="80" t="s">
        <v>73</v>
      </c>
      <c r="C16" s="31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Establec. 01 2019 - 2020
 (porcentaje de casos positivos a VRS de todos casos de IRAG)</v>
      </c>
    </row>
    <row r="17" spans="1:17" x14ac:dyDescent="0.25">
      <c r="A17" s="80">
        <v>6</v>
      </c>
      <c r="B17" s="80" t="s">
        <v>73</v>
      </c>
      <c r="C17" s="31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Establec. 01 2019 - 2020
 (porcentaje de casos IRAG de todos ingresos a la UCI)</v>
      </c>
    </row>
    <row r="18" spans="1:17" x14ac:dyDescent="0.25">
      <c r="A18" s="80">
        <v>7</v>
      </c>
      <c r="B18" s="80" t="s">
        <v>73</v>
      </c>
      <c r="C18" s="33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Establec. 01 2019 - 2020</v>
      </c>
    </row>
    <row r="19" spans="1:17" x14ac:dyDescent="0.25">
      <c r="A19" s="80">
        <v>8</v>
      </c>
      <c r="B19" s="80" t="s">
        <v>73</v>
      </c>
      <c r="C19" s="33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Establec. 01 2019 - 2020</v>
      </c>
    </row>
    <row r="20" spans="1:17" x14ac:dyDescent="0.25">
      <c r="A20" s="80">
        <v>9</v>
      </c>
      <c r="B20" s="80" t="s">
        <v>73</v>
      </c>
      <c r="C20" s="33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Establec. 01 2019 - 2020</v>
      </c>
    </row>
    <row r="21" spans="1:17" x14ac:dyDescent="0.25">
      <c r="A21" s="80">
        <v>1</v>
      </c>
      <c r="B21" s="80" t="s">
        <v>74</v>
      </c>
      <c r="C21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Establec. 01 2019 - 2020</v>
      </c>
    </row>
    <row r="22" spans="1:17" x14ac:dyDescent="0.25">
      <c r="A22" s="80">
        <v>1</v>
      </c>
      <c r="B22" s="80" t="s">
        <v>75</v>
      </c>
      <c r="C22" s="33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Establec. 01 2019 - 2020</v>
      </c>
    </row>
    <row r="23" spans="1:17" x14ac:dyDescent="0.25">
      <c r="A23" s="80">
        <v>2</v>
      </c>
      <c r="B23" s="80" t="s">
        <v>75</v>
      </c>
      <c r="C23" s="33" t="str">
        <f>"Vigilancia centinela de IRAG
Distribución de fallecidos de IRAG por grupos de edad por semana epidemiológica.
 " &amp; IF($E$2 &lt;&gt; "",$E$2,IF($D$2 &lt;&gt; "",$D$2,$C$2)) &amp; " "  &amp; IF($J$2=$K$2,$K$2,$J$2 &amp; " - " &amp;$K$2)</f>
        <v>Vigilancia centinela de IRAG
Distribución de fallecidos de IRAG por grupos de edad por semana epidemiológica.
 Establec. 01 2019 - 2020</v>
      </c>
    </row>
    <row r="27" spans="1:17" x14ac:dyDescent="0.25">
      <c r="P27" s="33"/>
      <c r="Q27" s="33"/>
    </row>
    <row r="28" spans="1:17" x14ac:dyDescent="0.25">
      <c r="P28" s="33"/>
      <c r="Q28" s="33"/>
    </row>
    <row r="29" spans="1:17" x14ac:dyDescent="0.25"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17" x14ac:dyDescent="0.25"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x14ac:dyDescent="0.25"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 x14ac:dyDescent="0.25">
      <c r="P32" s="33"/>
      <c r="Q32" s="33"/>
    </row>
    <row r="33" spans="16:17" x14ac:dyDescent="0.25">
      <c r="P33" s="33"/>
      <c r="Q33" s="3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057272B239F45BF04C2CC49F4149A" ma:contentTypeVersion="12" ma:contentTypeDescription="Create a new document." ma:contentTypeScope="" ma:versionID="e50b14b4710f2ddafed42f1699c02a6e">
  <xsd:schema xmlns:xsd="http://www.w3.org/2001/XMLSchema" xmlns:xs="http://www.w3.org/2001/XMLSchema" xmlns:p="http://schemas.microsoft.com/office/2006/metadata/properties" xmlns:ns2="4c29955c-3983-4360-85fb-74cf7af43e96" xmlns:ns3="862aa5ca-c86a-4192-b148-097035e828f6" targetNamespace="http://schemas.microsoft.com/office/2006/metadata/properties" ma:root="true" ma:fieldsID="8ee84c119ebf9b19fca9926a116f2fb3" ns2:_="" ns3:_="">
    <xsd:import namespace="4c29955c-3983-4360-85fb-74cf7af43e96"/>
    <xsd:import namespace="862aa5ca-c86a-4192-b148-097035e82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9955c-3983-4360-85fb-74cf7af43e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aa5ca-c86a-4192-b148-097035e82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FCA96F-3756-4031-BEA9-31623AB53D7A}">
  <ds:schemaRefs>
    <ds:schemaRef ds:uri="http://purl.org/dc/elements/1.1/"/>
    <ds:schemaRef ds:uri="http://schemas.microsoft.com/office/2006/documentManagement/types"/>
    <ds:schemaRef ds:uri="http://www.w3.org/XML/1998/namespace"/>
    <ds:schemaRef ds:uri="4c29955c-3983-4360-85fb-74cf7af43e96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62aa5ca-c86a-4192-b148-097035e828f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C64B07E-69AB-4155-ACD8-18D82BFCE1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3CC287-39E8-4821-9EB5-6BD151B97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9955c-3983-4360-85fb-74cf7af43e96"/>
    <ds:schemaRef ds:uri="862aa5ca-c86a-4192-b148-097035e82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Virus</vt:lpstr>
      <vt:lpstr>Virus_INF_GEO</vt:lpstr>
      <vt:lpstr>Virus_VSR_GEO</vt:lpstr>
      <vt:lpstr>Virus_SARS-CoV-2_GEO</vt:lpstr>
      <vt:lpstr>Gráficos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2020-06-25T14:47:22Z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0x010100CAD057272B239F45BF04C2CC49F4149A</vt:lpwstr>
  </property>
</Properties>
</file>