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5600" windowHeight="5055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Graphs SARI" sheetId="21" r:id="rId5"/>
    <sheet name="DEATHS Sentinel Sites" sheetId="10" r:id="rId6"/>
    <sheet name="ILI" sheetId="14" r:id="rId7"/>
    <sheet name="ILI VIRUSES" sheetId="24" r:id="rId8"/>
    <sheet name="Graphs ILI Viruses" sheetId="25" r:id="rId9"/>
    <sheet name="REPORT" sheetId="23" r:id="rId10"/>
    <sheet name="CÁLCULOS" sheetId="20" state="hidden" r:id="rId11"/>
    <sheet name="Leyendas" sheetId="22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_xlnm.Print_Area" localSheetId="9">REPORT!$A$1:$P$109</definedName>
  </definedNames>
  <calcPr calcId="144525" concurrentCalc="0"/>
</workbook>
</file>

<file path=xl/calcChain.xml><?xml version="1.0" encoding="utf-8"?>
<calcChain xmlns="http://schemas.openxmlformats.org/spreadsheetml/2006/main">
  <c r="A2" i="24" l="1"/>
  <c r="J58" i="24"/>
  <c r="K58" i="24"/>
  <c r="L58" i="24"/>
  <c r="M58" i="24"/>
  <c r="N58" i="24"/>
  <c r="O58" i="24"/>
  <c r="P58" i="24"/>
  <c r="Q58" i="24"/>
  <c r="S58" i="24"/>
  <c r="F65" i="24"/>
  <c r="W58" i="24"/>
  <c r="F64" i="24"/>
  <c r="V58" i="24"/>
  <c r="F63" i="24"/>
  <c r="U58" i="24"/>
  <c r="F62" i="24"/>
  <c r="T58" i="24"/>
  <c r="F61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R58" i="24"/>
  <c r="I58" i="24"/>
  <c r="H58" i="24"/>
  <c r="G58" i="24"/>
  <c r="F58" i="24"/>
  <c r="E58" i="24"/>
  <c r="D58" i="24"/>
  <c r="C58" i="24"/>
  <c r="B58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B1" i="24"/>
  <c r="A1" i="24"/>
  <c r="D77" i="20"/>
  <c r="D76" i="20"/>
  <c r="D75" i="20"/>
  <c r="D74" i="20"/>
  <c r="D78" i="20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24" i="22"/>
  <c r="C22" i="22"/>
  <c r="C4" i="22"/>
  <c r="C25" i="22"/>
  <c r="C23" i="22"/>
  <c r="C10" i="22"/>
  <c r="A3" i="10"/>
  <c r="C14" i="22"/>
  <c r="C12" i="22"/>
  <c r="C15" i="22"/>
  <c r="C21" i="22"/>
  <c r="C20" i="22"/>
  <c r="C18" i="22"/>
  <c r="C17" i="22"/>
  <c r="C16" i="22"/>
  <c r="C13" i="22"/>
  <c r="C11" i="22"/>
  <c r="A3" i="13"/>
  <c r="C5" i="22"/>
  <c r="C6" i="22"/>
  <c r="C7" i="22"/>
  <c r="A1" i="18"/>
  <c r="A2" i="18"/>
  <c r="B3" i="14"/>
  <c r="A3" i="14"/>
  <c r="M4" i="10"/>
  <c r="B3" i="10"/>
  <c r="C4" i="13"/>
  <c r="B4" i="13"/>
  <c r="B3" i="13"/>
  <c r="B1" i="18"/>
  <c r="C19" i="22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D66" i="20"/>
  <c r="D65" i="20"/>
  <c r="D60" i="20"/>
  <c r="D61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L14" i="18"/>
  <c r="X15" i="18"/>
  <c r="AN16" i="18"/>
  <c r="Y16" i="18"/>
  <c r="AG17" i="18"/>
  <c r="Y18" i="18"/>
  <c r="AH19" i="18"/>
  <c r="AK23" i="18"/>
  <c r="AM25" i="18"/>
  <c r="Y27" i="18"/>
  <c r="AK29" i="18"/>
  <c r="AI31" i="18"/>
  <c r="AG35" i="18"/>
  <c r="AM38" i="18"/>
  <c r="AJ30" i="18"/>
  <c r="AK30" i="18"/>
  <c r="AL30" i="18"/>
  <c r="AF30" i="18"/>
  <c r="AG30" i="18"/>
  <c r="AH30" i="18"/>
  <c r="Y30" i="18"/>
  <c r="Z30" i="18"/>
  <c r="AN30" i="18"/>
  <c r="AI30" i="18"/>
  <c r="AM30" i="18"/>
  <c r="X30" i="18"/>
  <c r="X14" i="18"/>
  <c r="AJ14" i="18"/>
  <c r="AK14" i="18"/>
  <c r="AM14" i="18"/>
  <c r="AN14" i="18"/>
  <c r="Z14" i="18"/>
  <c r="AG14" i="18"/>
  <c r="Z29" i="18"/>
  <c r="AE13" i="18"/>
  <c r="AL36" i="18"/>
  <c r="AM36" i="18"/>
  <c r="X36" i="18"/>
  <c r="AF36" i="18"/>
  <c r="AN36" i="18"/>
  <c r="AG36" i="18"/>
  <c r="AH36" i="18"/>
  <c r="AI36" i="18"/>
  <c r="Z36" i="18"/>
  <c r="Y36" i="18"/>
  <c r="AJ36" i="18"/>
  <c r="AK36" i="18"/>
  <c r="Z32" i="18"/>
  <c r="AH32" i="18"/>
  <c r="AI32" i="18"/>
  <c r="AJ32" i="18"/>
  <c r="AG32" i="18"/>
  <c r="AK32" i="18"/>
  <c r="X32" i="18"/>
  <c r="AL32" i="18"/>
  <c r="Y32" i="18"/>
  <c r="AM32" i="18"/>
  <c r="AF32" i="18"/>
  <c r="AN32" i="18"/>
  <c r="AL28" i="18"/>
  <c r="AM28" i="18"/>
  <c r="X28" i="18"/>
  <c r="AF28" i="18"/>
  <c r="AN28" i="18"/>
  <c r="Z28" i="18"/>
  <c r="AK28" i="18"/>
  <c r="AH28" i="18"/>
  <c r="AI28" i="18"/>
  <c r="AJ28" i="18"/>
  <c r="Y28" i="18"/>
  <c r="AG28" i="18"/>
  <c r="Z24" i="18"/>
  <c r="AH24" i="18"/>
  <c r="AI24" i="18"/>
  <c r="AK24" i="18"/>
  <c r="AJ24" i="18"/>
  <c r="AM24" i="18"/>
  <c r="X24" i="18"/>
  <c r="AN24" i="18"/>
  <c r="Y24" i="18"/>
  <c r="AF24" i="18"/>
  <c r="AG24" i="18"/>
  <c r="AL24" i="18"/>
  <c r="AL20" i="18"/>
  <c r="AM20" i="18"/>
  <c r="AG20" i="18"/>
  <c r="X20" i="18"/>
  <c r="AF20" i="18"/>
  <c r="AN20" i="18"/>
  <c r="Y20" i="18"/>
  <c r="AJ20" i="18"/>
  <c r="AH20" i="18"/>
  <c r="AI20" i="18"/>
  <c r="AK20" i="18"/>
  <c r="Z20" i="18"/>
  <c r="AH16" i="18"/>
  <c r="AI16" i="18"/>
  <c r="AK16" i="18"/>
  <c r="AG16" i="18"/>
  <c r="AL16" i="18"/>
  <c r="AJ22" i="18"/>
  <c r="AK22" i="18"/>
  <c r="AL22" i="18"/>
  <c r="AM22" i="18"/>
  <c r="Z22" i="18"/>
  <c r="AF22" i="18"/>
  <c r="AG22" i="18"/>
  <c r="AH22" i="18"/>
  <c r="AN22" i="18"/>
  <c r="X22" i="18"/>
  <c r="Y22" i="18"/>
  <c r="AI22" i="18"/>
  <c r="AJ33" i="18"/>
  <c r="AL31" i="18"/>
  <c r="Y23" i="18"/>
  <c r="X34" i="18"/>
  <c r="AF34" i="18"/>
  <c r="AN34" i="18"/>
  <c r="Y34" i="18"/>
  <c r="AG34" i="18"/>
  <c r="Z34" i="18"/>
  <c r="AH34" i="18"/>
  <c r="AL34" i="18"/>
  <c r="AM34" i="18"/>
  <c r="AI34" i="18"/>
  <c r="AJ34" i="18"/>
  <c r="AK34" i="18"/>
  <c r="X26" i="18"/>
  <c r="AF26" i="18"/>
  <c r="AN26" i="18"/>
  <c r="Y26" i="18"/>
  <c r="AG26" i="18"/>
  <c r="Z26" i="18"/>
  <c r="AH26" i="18"/>
  <c r="AI26" i="18"/>
  <c r="AK26" i="18"/>
  <c r="AJ26" i="18"/>
  <c r="AL26" i="18"/>
  <c r="AM26" i="18"/>
  <c r="X18" i="18"/>
  <c r="AN18" i="18"/>
  <c r="AG18" i="18"/>
  <c r="AH18" i="18"/>
  <c r="AI18" i="18"/>
  <c r="AJ18" i="18"/>
  <c r="AK18" i="18"/>
  <c r="AL18" i="18"/>
  <c r="AM18" i="18"/>
  <c r="X35" i="18"/>
  <c r="AK35" i="18"/>
  <c r="AM39" i="18"/>
  <c r="AL44" i="18"/>
  <c r="AH44" i="18"/>
  <c r="AK45" i="18"/>
  <c r="AF47" i="18"/>
  <c r="AH47" i="18"/>
  <c r="AG48" i="18"/>
  <c r="AJ49" i="18"/>
  <c r="AI50" i="18"/>
  <c r="AI53" i="18"/>
  <c r="Y54" i="18"/>
  <c r="AN55" i="18"/>
  <c r="Z56" i="18"/>
  <c r="AJ57" i="18"/>
  <c r="Y3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B57" i="18"/>
  <c r="AB56" i="18"/>
  <c r="AC55" i="18"/>
  <c r="AD54" i="18"/>
  <c r="AD53" i="18"/>
  <c r="AN52" i="18"/>
  <c r="AB52" i="18"/>
  <c r="Y52" i="18"/>
  <c r="AB51" i="18"/>
  <c r="AE50" i="18"/>
  <c r="AD49" i="18"/>
  <c r="AA48" i="18"/>
  <c r="AA47" i="18"/>
  <c r="AA46" i="18"/>
  <c r="AC44" i="18"/>
  <c r="AD43" i="18"/>
  <c r="AD42" i="18"/>
  <c r="AB41" i="18"/>
  <c r="AE40" i="18"/>
  <c r="AF39" i="18"/>
  <c r="AJ38" i="18"/>
  <c r="AH38" i="18"/>
  <c r="AN38" i="18"/>
  <c r="AC37" i="18"/>
  <c r="AD36" i="18"/>
  <c r="AC34" i="18"/>
  <c r="AB32" i="18"/>
  <c r="AE30" i="18"/>
  <c r="AA28" i="18"/>
  <c r="AD26" i="18"/>
  <c r="AE24" i="18"/>
  <c r="AD22" i="18"/>
  <c r="AD20" i="18"/>
  <c r="Z19" i="18"/>
  <c r="AF18" i="18"/>
  <c r="AA18" i="18"/>
  <c r="AC17" i="18"/>
  <c r="AF16" i="18"/>
  <c r="AC16" i="18"/>
  <c r="AA15" i="18"/>
  <c r="AK38" i="18"/>
  <c r="AL43" i="18"/>
  <c r="AA26" i="18"/>
  <c r="AB26" i="18"/>
  <c r="AC26" i="18"/>
  <c r="AC31" i="18"/>
  <c r="AC30" i="18"/>
  <c r="AD30" i="18"/>
  <c r="AA23" i="18"/>
  <c r="AD23" i="18"/>
  <c r="AB20" i="18"/>
  <c r="AC20" i="18"/>
  <c r="AB24" i="18"/>
  <c r="AC24" i="18"/>
  <c r="AD28" i="18"/>
  <c r="AE28" i="18"/>
  <c r="AC28" i="18"/>
  <c r="AA32" i="18"/>
  <c r="AD32" i="18"/>
  <c r="AE32" i="18"/>
  <c r="AC36" i="18"/>
  <c r="AA36" i="18"/>
  <c r="AC22" i="18"/>
  <c r="AE22" i="18"/>
  <c r="AA34" i="18"/>
  <c r="AB34" i="18"/>
  <c r="AE34" i="18"/>
  <c r="AE27" i="18"/>
  <c r="AA27" i="18"/>
  <c r="Y55" i="18"/>
  <c r="AB21" i="18"/>
  <c r="AE29" i="18"/>
  <c r="AE33" i="18"/>
  <c r="AH57" i="18"/>
  <c r="AA35" i="18"/>
  <c r="AN57" i="18"/>
  <c r="AD25" i="18"/>
  <c r="X55" i="18"/>
  <c r="X57" i="18"/>
  <c r="Y51" i="18"/>
  <c r="AK49" i="18"/>
  <c r="AH49" i="18"/>
  <c r="AF49" i="18"/>
  <c r="Y48" i="18"/>
  <c r="AA44" i="18"/>
  <c r="Y46" i="18"/>
  <c r="AA50" i="18"/>
  <c r="Z43" i="18"/>
  <c r="AL46" i="18"/>
  <c r="AD45" i="18"/>
  <c r="AC51" i="18"/>
  <c r="AC52" i="18"/>
  <c r="AE42" i="18"/>
  <c r="AA42" i="18"/>
  <c r="AK46" i="18"/>
  <c r="AJ42" i="18"/>
  <c r="AN46" i="18"/>
  <c r="AD51" i="18"/>
  <c r="AD52" i="18"/>
  <c r="AI46" i="18"/>
  <c r="AF46" i="18"/>
  <c r="X49" i="18"/>
  <c r="Y42" i="18"/>
  <c r="AN50" i="18"/>
  <c r="Z46" i="18"/>
  <c r="AE45" i="18"/>
  <c r="AN42" i="18"/>
  <c r="AH46" i="18"/>
  <c r="AJ50" i="18"/>
  <c r="AG41" i="18"/>
  <c r="AM41" i="18"/>
  <c r="AK41" i="18"/>
  <c r="AC40" i="18"/>
  <c r="AG39" i="18"/>
  <c r="Y40" i="18"/>
  <c r="AD55" i="18"/>
  <c r="AB45" i="18"/>
  <c r="AD50" i="18"/>
  <c r="AC43" i="18"/>
  <c r="AI47" i="18"/>
  <c r="AB43" i="18"/>
  <c r="AH55" i="18"/>
  <c r="AL56" i="18"/>
  <c r="AF55" i="18"/>
  <c r="AI40" i="18"/>
  <c r="AK39" i="18"/>
  <c r="AE39" i="18"/>
  <c r="AD57" i="18"/>
  <c r="AC50" i="18"/>
  <c r="AG47" i="18"/>
  <c r="AK40" i="18"/>
  <c r="AJ40" i="18"/>
  <c r="AM46" i="18"/>
  <c r="AJ46" i="18"/>
  <c r="AM48" i="18"/>
  <c r="AL40" i="18"/>
  <c r="Z40" i="18"/>
  <c r="AB50" i="18"/>
  <c r="AK48" i="18"/>
  <c r="AK52" i="18"/>
  <c r="AJ55" i="18"/>
  <c r="AA52" i="18"/>
  <c r="AB55" i="18"/>
  <c r="AK55" i="18"/>
  <c r="AI52" i="18"/>
  <c r="AG46" i="18"/>
  <c r="Y43" i="18"/>
  <c r="X46" i="18"/>
  <c r="AM55" i="18"/>
  <c r="AF56" i="18"/>
  <c r="X39" i="18"/>
  <c r="AJ56" i="18"/>
  <c r="AN48" i="18"/>
  <c r="AA43" i="18"/>
  <c r="AK56" i="18"/>
  <c r="AH56" i="18"/>
  <c r="AC42" i="18"/>
  <c r="AC57" i="18"/>
  <c r="AM47" i="18"/>
  <c r="AL55" i="18"/>
  <c r="AA55" i="18"/>
  <c r="X48" i="18"/>
  <c r="AE43" i="18"/>
  <c r="AE52" i="18"/>
  <c r="AE55" i="18"/>
  <c r="AI55" i="18"/>
  <c r="AG43" i="18"/>
  <c r="AH39" i="18"/>
  <c r="X47" i="18"/>
  <c r="AE57" i="18"/>
  <c r="Z53" i="18"/>
  <c r="AG53" i="18"/>
  <c r="AM53" i="18"/>
  <c r="AF53" i="18"/>
  <c r="AK53" i="18"/>
  <c r="AN53" i="18"/>
  <c r="Y53" i="18"/>
  <c r="AL53" i="18"/>
  <c r="AH53" i="18"/>
  <c r="AE48" i="18"/>
  <c r="AC48" i="18"/>
  <c r="AB48" i="18"/>
  <c r="AD48" i="18"/>
  <c r="AB53" i="18"/>
  <c r="AC53" i="18"/>
  <c r="AA53" i="18"/>
  <c r="AE53" i="18"/>
  <c r="AD46" i="18"/>
  <c r="AE46" i="18"/>
  <c r="AA56" i="18"/>
  <c r="AD41" i="18"/>
  <c r="AF45" i="18"/>
  <c r="AL45" i="18"/>
  <c r="AH45" i="18"/>
  <c r="Y45" i="18"/>
  <c r="Z45" i="18"/>
  <c r="X45" i="18"/>
  <c r="AM45" i="18"/>
  <c r="AN45" i="18"/>
  <c r="AG45" i="18"/>
  <c r="AJ45" i="18"/>
  <c r="AI45" i="18"/>
  <c r="Z38" i="18"/>
  <c r="AD38" i="18"/>
  <c r="AA38" i="18"/>
  <c r="AA51" i="18"/>
  <c r="AE51" i="18"/>
  <c r="AG52" i="18"/>
  <c r="X44" i="18"/>
  <c r="AF44" i="18"/>
  <c r="X40" i="18"/>
  <c r="Z48" i="18"/>
  <c r="AH48" i="18"/>
  <c r="AG56" i="18"/>
  <c r="AK51" i="18"/>
  <c r="Y44" i="18"/>
  <c r="AH51" i="18"/>
  <c r="AN56" i="18"/>
  <c r="Z55" i="18"/>
  <c r="AI39" i="18"/>
  <c r="AN40" i="18"/>
  <c r="AF51" i="18"/>
  <c r="AF48" i="18"/>
  <c r="AF40" i="18"/>
  <c r="AJ48" i="18"/>
  <c r="AE44" i="18"/>
  <c r="AA54" i="18"/>
  <c r="AA57" i="18"/>
  <c r="Y56" i="18"/>
  <c r="AI51" i="18"/>
  <c r="AC47" i="18"/>
  <c r="AF43" i="18"/>
  <c r="AN51" i="18"/>
  <c r="AF52" i="18"/>
  <c r="AG44" i="18"/>
  <c r="AM52" i="18"/>
  <c r="X43" i="18"/>
  <c r="AH40" i="18"/>
  <c r="AI48" i="18"/>
  <c r="AB42" i="18"/>
  <c r="AK43" i="18"/>
  <c r="AH43" i="18"/>
  <c r="AM51" i="18"/>
  <c r="AH52" i="18"/>
  <c r="AJ52" i="18"/>
  <c r="AL48" i="18"/>
  <c r="AJ43" i="18"/>
  <c r="AM40" i="18"/>
  <c r="AJ51" i="18"/>
  <c r="AG40" i="18"/>
  <c r="Z52" i="18"/>
  <c r="AG55" i="18"/>
  <c r="AI43" i="18"/>
  <c r="AM44" i="18"/>
  <c r="Z37" i="18"/>
  <c r="AL37" i="18"/>
  <c r="AB38" i="18"/>
  <c r="AC38" i="18"/>
  <c r="AE38" i="18"/>
  <c r="D67" i="20"/>
  <c r="AA19" i="18"/>
  <c r="AA16" i="18"/>
  <c r="AE16" i="18"/>
  <c r="AD13" i="18"/>
  <c r="AB18" i="18"/>
  <c r="U58" i="18"/>
  <c r="AB17" i="18"/>
  <c r="Z18" i="18"/>
  <c r="AE18" i="18"/>
  <c r="AJ39" i="18"/>
  <c r="AL39" i="18"/>
  <c r="AG50" i="18"/>
  <c r="Y50" i="18"/>
  <c r="AG57" i="18"/>
  <c r="AG42" i="18"/>
  <c r="AK54" i="18"/>
  <c r="AH42" i="18"/>
  <c r="AE54" i="18"/>
  <c r="AE41" i="18"/>
  <c r="AM42" i="18"/>
  <c r="AC46" i="18"/>
  <c r="AJ44" i="18"/>
  <c r="AN39" i="18"/>
  <c r="AN44" i="18"/>
  <c r="AD37" i="18"/>
  <c r="X41" i="18"/>
  <c r="AN41" i="18"/>
  <c r="AE47" i="18"/>
  <c r="AK50" i="18"/>
  <c r="X50" i="18"/>
  <c r="AH50" i="18"/>
  <c r="AL50" i="18"/>
  <c r="AL42" i="18"/>
  <c r="AF57" i="18"/>
  <c r="AI42" i="18"/>
  <c r="AD18" i="18"/>
  <c r="AI57" i="18"/>
  <c r="AD34" i="18"/>
  <c r="AA22" i="18"/>
  <c r="AB22" i="18"/>
  <c r="AE36" i="18"/>
  <c r="AC32" i="18"/>
  <c r="AB28" i="18"/>
  <c r="AD24" i="18"/>
  <c r="AA24" i="18"/>
  <c r="AE20" i="18"/>
  <c r="AK57" i="18"/>
  <c r="AA30" i="18"/>
  <c r="AB30" i="18"/>
  <c r="AE26" i="18"/>
  <c r="AK42" i="18"/>
  <c r="Z54" i="18"/>
  <c r="AM50" i="18"/>
  <c r="X42" i="18"/>
  <c r="AF42" i="18"/>
  <c r="AC41" i="18"/>
  <c r="Z39" i="18"/>
  <c r="Y39" i="18"/>
  <c r="Z44" i="18"/>
  <c r="AI44" i="18"/>
  <c r="AF50" i="18"/>
  <c r="AK44" i="18"/>
  <c r="AA41" i="18"/>
  <c r="AB46" i="18"/>
  <c r="X53" i="18"/>
  <c r="AJ53" i="18"/>
  <c r="AN47" i="18"/>
  <c r="AJ47" i="18"/>
  <c r="AB37" i="18"/>
  <c r="AL41" i="18"/>
  <c r="Y57" i="18"/>
  <c r="AM57" i="18"/>
  <c r="AB47" i="18"/>
  <c r="Z42" i="18"/>
  <c r="AD47" i="18"/>
  <c r="Z50" i="18"/>
  <c r="AC18" i="18"/>
  <c r="AB36" i="18"/>
  <c r="AA20" i="18"/>
  <c r="AL57" i="18"/>
  <c r="AA37" i="18"/>
  <c r="AJ31" i="18"/>
  <c r="AK25" i="18"/>
  <c r="AC13" i="18"/>
  <c r="AJ16" i="18"/>
  <c r="AB13" i="18"/>
  <c r="AA13" i="18"/>
  <c r="AM16" i="18"/>
  <c r="X16" i="18"/>
  <c r="AN15" i="18"/>
  <c r="AD16" i="18"/>
  <c r="AB16" i="18"/>
  <c r="Z16" i="18"/>
  <c r="AF13" i="18"/>
  <c r="AH33" i="18"/>
  <c r="X33" i="18"/>
  <c r="AL33" i="18"/>
  <c r="Y33" i="18"/>
  <c r="AI33" i="18"/>
  <c r="AM33" i="18"/>
  <c r="AF27" i="18"/>
  <c r="AH27" i="18"/>
  <c r="AK27" i="18"/>
  <c r="AN27" i="18"/>
  <c r="AI27" i="18"/>
  <c r="AL27" i="18"/>
  <c r="AM21" i="18"/>
  <c r="AI21" i="18"/>
  <c r="AJ21" i="18"/>
  <c r="AK21" i="18"/>
  <c r="X21" i="18"/>
  <c r="AH21" i="18"/>
  <c r="AL21" i="18"/>
  <c r="AN21" i="18"/>
  <c r="Y21" i="18"/>
  <c r="AI15" i="18"/>
  <c r="AG15" i="18"/>
  <c r="Z15" i="18"/>
  <c r="AJ15" i="18"/>
  <c r="AH15" i="18"/>
  <c r="AB44" i="18"/>
  <c r="AC56" i="18"/>
  <c r="AE49" i="18"/>
  <c r="AB49" i="18"/>
  <c r="AD15" i="18"/>
  <c r="AC15" i="18"/>
  <c r="AA17" i="18"/>
  <c r="AE17" i="18"/>
  <c r="AE19" i="18"/>
  <c r="AB19" i="18"/>
  <c r="AC19" i="18"/>
  <c r="AD21" i="18"/>
  <c r="AE21" i="18"/>
  <c r="AB23" i="18"/>
  <c r="AC23" i="18"/>
  <c r="AA25" i="18"/>
  <c r="AE25" i="18"/>
  <c r="AB25" i="18"/>
  <c r="AC27" i="18"/>
  <c r="AD27" i="18"/>
  <c r="AC29" i="18"/>
  <c r="AB29" i="18"/>
  <c r="AD29" i="18"/>
  <c r="AA31" i="18"/>
  <c r="AE31" i="18"/>
  <c r="AB31" i="18"/>
  <c r="AB33" i="18"/>
  <c r="AA33" i="18"/>
  <c r="AC33" i="18"/>
  <c r="AC35" i="18"/>
  <c r="AE35" i="18"/>
  <c r="AD35" i="18"/>
  <c r="AA39" i="18"/>
  <c r="AC39" i="18"/>
  <c r="AB39" i="18"/>
  <c r="AD39" i="18"/>
  <c r="AM56" i="18"/>
  <c r="X56" i="18"/>
  <c r="AI56" i="18"/>
  <c r="AK47" i="18"/>
  <c r="Y47" i="18"/>
  <c r="Z47" i="18"/>
  <c r="AL47" i="18"/>
  <c r="AI41" i="18"/>
  <c r="AJ41" i="18"/>
  <c r="Z41" i="18"/>
  <c r="Y41" i="18"/>
  <c r="AF41" i="18"/>
  <c r="AH41" i="18"/>
  <c r="AM37" i="18"/>
  <c r="AJ27" i="18"/>
  <c r="X27" i="18"/>
  <c r="AI35" i="18"/>
  <c r="AM15" i="18"/>
  <c r="AM23" i="18"/>
  <c r="AH31" i="18"/>
  <c r="AF33" i="18"/>
  <c r="Z21" i="18"/>
  <c r="X29" i="18"/>
  <c r="AH54" i="18"/>
  <c r="AI54" i="18"/>
  <c r="AL54" i="18"/>
  <c r="AN54" i="18"/>
  <c r="AJ54" i="18"/>
  <c r="AG54" i="18"/>
  <c r="AK31" i="18"/>
  <c r="Z31" i="18"/>
  <c r="X31" i="18"/>
  <c r="Y31" i="18"/>
  <c r="AG31" i="18"/>
  <c r="AF31" i="18"/>
  <c r="Y25" i="18"/>
  <c r="AJ25" i="18"/>
  <c r="X25" i="18"/>
  <c r="AG25" i="18"/>
  <c r="AI25" i="18"/>
  <c r="AN25" i="18"/>
  <c r="Z25" i="18"/>
  <c r="AL25" i="18"/>
  <c r="AF25" i="18"/>
  <c r="AJ23" i="18"/>
  <c r="AN23" i="18"/>
  <c r="AG23" i="18"/>
  <c r="AL23" i="18"/>
  <c r="Z23" i="18"/>
  <c r="AH23" i="18"/>
  <c r="X19" i="18"/>
  <c r="Y19" i="18"/>
  <c r="AK19" i="18"/>
  <c r="AF19" i="18"/>
  <c r="AG19" i="18"/>
  <c r="AJ19" i="18"/>
  <c r="Z17" i="18"/>
  <c r="AF17" i="18"/>
  <c r="AN17" i="18"/>
  <c r="X17" i="18"/>
  <c r="AH17" i="18"/>
  <c r="AM17" i="18"/>
  <c r="Y17" i="18"/>
  <c r="AI17" i="18"/>
  <c r="AK17" i="18"/>
  <c r="AF37" i="18"/>
  <c r="X37" i="18"/>
  <c r="AJ37" i="18"/>
  <c r="AH37" i="18"/>
  <c r="AI37" i="18"/>
  <c r="AD44" i="18"/>
  <c r="AE56" i="18"/>
  <c r="AB40" i="18"/>
  <c r="AF54" i="18"/>
  <c r="AM54" i="18"/>
  <c r="AA40" i="18"/>
  <c r="AC25" i="18"/>
  <c r="AD19" i="18"/>
  <c r="AD33" i="18"/>
  <c r="AA21" i="18"/>
  <c r="AE15" i="18"/>
  <c r="AF15" i="18"/>
  <c r="AC45" i="18"/>
  <c r="AA45" i="18"/>
  <c r="AL52" i="18"/>
  <c r="X52" i="18"/>
  <c r="Z49" i="18"/>
  <c r="AI49" i="18"/>
  <c r="Y49" i="18"/>
  <c r="AL49" i="18"/>
  <c r="AN49" i="18"/>
  <c r="AM49" i="18"/>
  <c r="AG49" i="18"/>
  <c r="AN43" i="18"/>
  <c r="AM43" i="18"/>
  <c r="AL19" i="18"/>
  <c r="AN19" i="18"/>
  <c r="Z27" i="18"/>
  <c r="AM27" i="18"/>
  <c r="AL15" i="18"/>
  <c r="X23" i="18"/>
  <c r="AI23" i="18"/>
  <c r="AN31" i="18"/>
  <c r="AK33" i="18"/>
  <c r="Z33" i="18"/>
  <c r="AL17" i="18"/>
  <c r="AG21" i="18"/>
  <c r="AH25" i="18"/>
  <c r="AN35" i="18"/>
  <c r="Z35" i="18"/>
  <c r="AH35" i="18"/>
  <c r="AM35" i="18"/>
  <c r="Y35" i="18"/>
  <c r="AJ35" i="18"/>
  <c r="AL29" i="18"/>
  <c r="AI29" i="18"/>
  <c r="AN29" i="18"/>
  <c r="AM29" i="18"/>
  <c r="AJ29" i="18"/>
  <c r="AF29" i="18"/>
  <c r="AH29" i="18"/>
  <c r="Y29" i="18"/>
  <c r="AG29" i="18"/>
  <c r="Y37" i="18"/>
  <c r="AK37" i="18"/>
  <c r="AG37" i="18"/>
  <c r="AN37" i="18"/>
  <c r="AD56" i="18"/>
  <c r="AA49" i="18"/>
  <c r="AC49" i="18"/>
  <c r="AD40" i="18"/>
  <c r="AD17" i="18"/>
  <c r="AB35" i="18"/>
  <c r="AA29" i="18"/>
  <c r="AC21" i="18"/>
  <c r="AB27" i="18"/>
  <c r="AB15" i="18"/>
  <c r="AE23" i="18"/>
  <c r="AD31" i="18"/>
  <c r="AE37" i="18"/>
  <c r="AC54" i="18"/>
  <c r="AB54" i="18"/>
  <c r="X54" i="18"/>
  <c r="AL51" i="18"/>
  <c r="Z51" i="18"/>
  <c r="X51" i="18"/>
  <c r="AG51" i="18"/>
  <c r="AI19" i="18"/>
  <c r="AM19" i="18"/>
  <c r="AG27" i="18"/>
  <c r="AL35" i="18"/>
  <c r="AF35" i="18"/>
  <c r="AK15" i="18"/>
  <c r="AF23" i="18"/>
  <c r="AM31" i="18"/>
  <c r="AN33" i="18"/>
  <c r="AG33" i="18"/>
  <c r="AJ17" i="18"/>
  <c r="AF21" i="18"/>
  <c r="W58" i="18"/>
  <c r="V58" i="18"/>
  <c r="AB58" i="18"/>
  <c r="AA14" i="18"/>
  <c r="AI38" i="18"/>
  <c r="AF38" i="18"/>
  <c r="AL38" i="18"/>
  <c r="Z57" i="18"/>
  <c r="X38" i="18"/>
  <c r="AG38" i="18"/>
  <c r="Y15" i="18"/>
  <c r="AD14" i="18"/>
  <c r="AM13" i="18"/>
  <c r="AE14" i="18"/>
  <c r="AN13" i="18"/>
  <c r="AC14" i="18"/>
  <c r="X13" i="18"/>
  <c r="AF14" i="18"/>
  <c r="AI14" i="18"/>
  <c r="AH13" i="18"/>
  <c r="AG13" i="18"/>
  <c r="Z13" i="18"/>
  <c r="S58" i="18"/>
  <c r="AB14" i="18"/>
  <c r="Y13" i="18"/>
  <c r="AL13" i="18"/>
  <c r="AH14" i="18"/>
  <c r="AJ13" i="18"/>
  <c r="AK13" i="18"/>
  <c r="AI13" i="18"/>
  <c r="Y14" i="18"/>
  <c r="T58" i="18"/>
  <c r="F62" i="18"/>
  <c r="F63" i="18"/>
  <c r="AN58" i="18"/>
  <c r="AI58" i="18"/>
  <c r="AA58" i="18"/>
  <c r="AL58" i="18"/>
  <c r="AJ58" i="18"/>
  <c r="Y58" i="18"/>
  <c r="AC58" i="18"/>
  <c r="AM58" i="18"/>
  <c r="AH58" i="18"/>
  <c r="AD58" i="18"/>
  <c r="F61" i="18"/>
  <c r="AF58" i="18"/>
  <c r="Z58" i="18"/>
  <c r="AG58" i="18"/>
  <c r="AK58" i="18"/>
  <c r="AE58" i="18"/>
  <c r="F64" i="18"/>
  <c r="X58" i="18"/>
  <c r="F65" i="18"/>
</calcChain>
</file>

<file path=xl/sharedStrings.xml><?xml version="1.0" encoding="utf-8"?>
<sst xmlns="http://schemas.openxmlformats.org/spreadsheetml/2006/main" count="1417" uniqueCount="408">
  <si>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</si>
  <si>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</si>
  <si>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</si>
  <si>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</si>
  <si>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</si>
  <si>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</si>
  <si>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</si>
  <si>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</si>
  <si>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</si>
  <si>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</si>
  <si>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</si>
  <si>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</si>
  <si>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</si>
  <si>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</si>
  <si>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</si>
  <si>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</si>
  <si>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</si>
  <si>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</si>
  <si>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</si>
  <si>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</si>
  <si>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</si>
  <si>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</si>
  <si>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</si>
  <si>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</si>
  <si>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</si>
  <si>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</si>
  <si>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</si>
  <si>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</si>
  <si>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</si>
  <si>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</si>
  <si>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</si>
  <si>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</si>
  <si>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</si>
  <si>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</si>
  <si>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</si>
  <si>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</si>
  <si>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</si>
  <si>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</si>
  <si>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</si>
  <si>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</si>
  <si>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</si>
  <si>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</si>
  <si>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</si>
  <si>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</si>
  <si>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</si>
  <si>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</si>
  <si>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</si>
  <si>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</si>
  <si>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</si>
  <si>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</si>
  <si>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</si>
  <si>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</si>
  <si>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</si>
  <si>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</si>
  <si>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</si>
  <si>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</si>
  <si>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</si>
  <si>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</si>
  <si>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</si>
  <si>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</si>
  <si>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</si>
  <si>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</si>
  <si>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</si>
  <si>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</si>
  <si>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</si>
  <si>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</si>
  <si>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</si>
  <si>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</si>
  <si>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</si>
  <si>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</si>
  <si>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</si>
  <si>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</si>
  <si>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</si>
  <si>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</si>
  <si>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</si>
  <si>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</si>
  <si>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</si>
  <si>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</si>
  <si>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</si>
  <si>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</si>
  <si>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</si>
  <si>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</si>
  <si>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</si>
  <si>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</si>
  <si>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</si>
  <si>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</si>
  <si>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</si>
  <si>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</si>
  <si>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</si>
  <si>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</si>
  <si>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</si>
  <si>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</si>
  <si>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</si>
  <si>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</si>
  <si>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</si>
  <si>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</si>
  <si>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</si>
  <si>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</si>
  <si>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</si>
  <si>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</si>
  <si>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</si>
  <si>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</si>
  <si>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</si>
  <si>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</si>
  <si>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</si>
  <si>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</si>
  <si>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</si>
  <si>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</si>
  <si>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</si>
  <si>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</si>
  <si>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</si>
  <si>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</si>
  <si>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</si>
  <si>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</si>
  <si>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</si>
  <si>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</si>
  <si>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</si>
  <si>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</si>
  <si>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</si>
  <si>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</si>
  <si>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</si>
  <si>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</si>
  <si>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</si>
  <si>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</si>
  <si>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</si>
  <si>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</si>
  <si>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</si>
  <si>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</si>
  <si>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</si>
  <si>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</si>
  <si>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</si>
  <si>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</si>
  <si>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</si>
  <si>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</si>
  <si>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</si>
  <si>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</si>
  <si>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</si>
  <si>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</si>
  <si>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</si>
  <si>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</si>
  <si>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</si>
  <si>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</si>
  <si>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</si>
  <si>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</si>
  <si>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</si>
  <si>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</si>
  <si>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</si>
  <si>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</si>
  <si>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</si>
  <si>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</si>
  <si>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</si>
  <si>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</si>
  <si>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</si>
  <si>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</si>
  <si>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</si>
  <si>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</si>
  <si>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</si>
  <si>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</si>
  <si>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</si>
  <si>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</si>
  <si>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</si>
  <si>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</si>
  <si>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</si>
  <si>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</si>
  <si>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</si>
  <si>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</si>
  <si>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</si>
  <si>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</si>
  <si>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</si>
  <si>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</si>
  <si>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</si>
  <si>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</si>
  <si>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</si>
  <si>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</si>
  <si>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</si>
  <si>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</si>
  <si>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</si>
  <si>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</si>
  <si>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</si>
  <si>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</si>
  <si>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</si>
  <si>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</si>
  <si>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</si>
  <si>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</si>
  <si>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</si>
  <si>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</si>
  <si>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</si>
  <si>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</si>
  <si>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</si>
  <si>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</si>
  <si>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</si>
  <si>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</si>
  <si>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</si>
  <si>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</si>
  <si>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</si>
  <si>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</si>
  <si>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</si>
  <si>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</si>
  <si>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</si>
  <si>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</si>
  <si>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</si>
  <si>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</si>
  <si>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</si>
  <si>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</si>
  <si>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</si>
  <si>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</si>
  <si>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</si>
  <si>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</si>
  <si>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</si>
  <si>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</si>
  <si>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</si>
  <si>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</si>
  <si>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</si>
  <si>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</si>
  <si>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</si>
  <si>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</si>
  <si>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</si>
  <si>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</si>
  <si>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</si>
  <si>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</si>
  <si>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</si>
  <si>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</si>
  <si>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</si>
  <si>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</si>
  <si>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</si>
  <si>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</si>
  <si>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</si>
  <si>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</si>
  <si>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</si>
  <si>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</si>
  <si>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</si>
  <si>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</si>
  <si>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</si>
  <si>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</si>
  <si>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</si>
  <si>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</si>
  <si>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</si>
  <si>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</si>
  <si>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</si>
  <si>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</si>
  <si>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</si>
  <si>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</si>
  <si>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</si>
  <si>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</si>
  <si>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</si>
  <si>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</si>
  <si>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</si>
  <si>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</si>
  <si>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</si>
  <si>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</si>
  <si>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</si>
  <si>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</si>
  <si>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</si>
  <si>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</si>
  <si>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</si>
  <si>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</si>
  <si>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</si>
  <si>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</si>
  <si>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</si>
  <si>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</si>
  <si>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</si>
  <si>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</si>
  <si>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</si>
  <si>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</si>
  <si>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</si>
  <si>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</si>
  <si>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</si>
  <si>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</si>
  <si>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</si>
  <si>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</si>
  <si>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</si>
  <si>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</si>
  <si>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</si>
  <si>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</si>
  <si>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</si>
  <si>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</si>
  <si>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</si>
  <si>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</si>
  <si>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</si>
  <si>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</si>
  <si>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</si>
  <si>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</si>
  <si>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</si>
  <si>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</si>
  <si>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</si>
  <si>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</si>
  <si>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</si>
  <si>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</si>
  <si>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</si>
  <si>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</si>
  <si>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</si>
  <si>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</si>
  <si>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50-64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</si>
  <si>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</si>
  <si>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</si>
  <si>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</si>
  <si>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</si>
  <si>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</si>
  <si>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</si>
  <si>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</si>
  <si>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IRAG_infpos_50a64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</si>
  <si>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</si>
  <si>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</si>
  <si>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</si>
  <si>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</si>
  <si>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</si>
  <si>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</si>
  <si>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IRAG_casos_50a64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</si>
  <si>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</si>
  <si>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</si>
  <si>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</si>
  <si>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</si>
  <si>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</si>
  <si>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</si>
  <si>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Hospitaliz_casos_50a64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</si>
  <si>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</si>
  <si>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</si>
  <si>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</si>
  <si>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</si>
  <si>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</si>
  <si>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</si>
  <si>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</si>
  <si>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</si>
  <si>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</si>
  <si>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</si>
  <si>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</si>
  <si>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</si>
  <si>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</si>
  <si>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</si>
  <si>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</si>
  <si>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</si>
  <si>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ACCUMULATED INDICATORS FOR THE YEAR 2017
(total samples were used for the calculation)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</si>
  <si>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</si>
  <si>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</si>
  <si>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</si>
  <si>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</si>
  <si>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</si>
  <si>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</si>
  <si>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</si>
  <si>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</si>
  <si>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</si>
  <si>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</si>
  <si>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</si>
  <si>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</si>
  <si>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Situation of deaths by age group, virus identified.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</si>
  <si>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</si>
  <si>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</si>
  <si>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</si>
  <si>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</si>
  <si>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</si>
  <si>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</si>
  <si>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</si>
  <si>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</si>
  <si>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(only if available)</t>
  </si>
  <si>
    <t>ILI Cases (with sample)</t>
  </si>
  <si>
    <t>Total ILI cases positive for influenza</t>
  </si>
  <si>
    <t>Total ILI cases positive for RSV</t>
  </si>
  <si>
    <t>Total ILI cases positive for other respiratory virus(es)</t>
  </si>
  <si>
    <t>ILI cases positive for influenza by age group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</si>
  <si>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</si>
  <si>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</si>
  <si>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</si>
  <si>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</si>
  <si>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</si>
  <si>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</si>
  <si>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ETI_infpos_50a64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</si>
  <si>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</si>
  <si>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</si>
  <si>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</si>
  <si>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</si>
  <si>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</si>
  <si>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</si>
  <si>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ETI_casos_50a64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</si>
  <si>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</si>
  <si>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</si>
  <si>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</si>
  <si>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</si>
  <si>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</si>
  <si>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</si>
  <si>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</si>
  <si>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Situation of Influenza-like illness (ILI), by age group</t>
  </si>
  <si>
    <t>These are the cases of ILI sentinel surveillance. Do not include unusual cases of ILI. Source Sentinel Surveillance ILI and Registry Respiratory Virus in F. Maker</t>
  </si>
  <si>
    <t>A(H1) old (not circulating)</t>
  </si>
  <si>
    <t>1. Summary</t>
  </si>
  <si>
    <t>2. SARI surveillance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</si>
  <si>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</si>
  <si>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</si>
  <si>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2. SARI deaths</t>
  </si>
  <si>
    <t>3. Laboratory results</t>
  </si>
  <si>
    <t xml:space="preserve">Testing for other viruses is pending. </t>
  </si>
  <si>
    <t>SARI POSITIVE FOR FLU</t>
  </si>
  <si>
    <t>SARI positives for influenza</t>
  </si>
  <si>
    <t>SARI positives for RSV</t>
  </si>
  <si>
    <t>SARI positives for ORV</t>
  </si>
  <si>
    <t>SARI negatives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</si>
  <si>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</si>
  <si>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</si>
  <si>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</si>
  <si>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</si>
  <si>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In EW XX, the number of SARI cases was X.</t>
  </si>
  <si>
    <t>the number of Severe SARI cases (treated in the ICU) was XX until EW XX</t>
  </si>
  <si>
    <t>Thirtyeight SARI cases were caused by an Influenza virus, H1N1 (pdm09) (n=XX) and recently Influenza B (n=X)was detected.</t>
  </si>
  <si>
    <t>In EW XX, no SARI death was reported.</t>
  </si>
  <si>
    <t>The causal agent of XX out of XX SARI deaths from XXXX was identified as influenza AH1N1(pdm09).</t>
  </si>
  <si>
    <t xml:space="preserve">In EW XX,  XX samples were taken. Results are pending. </t>
  </si>
  <si>
    <t>So far this year (cumulative cases, n=XX), the types of influenza virus causing SARI cases can be seen below.</t>
  </si>
  <si>
    <t>St. Lucia</t>
  </si>
  <si>
    <t>St. Lucia Weekly Report - Influenza and Other Respiratory viruses - EW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</si>
</sst>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7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18" borderId="0" applyNumberFormat="0" applyBorder="0" applyAlignment="0" applyProtection="0"/>
    <xf numFmtId="0" fontId="50" fillId="21" borderId="0" applyNumberFormat="0" applyBorder="0" applyAlignment="0" applyProtection="0"/>
    <xf numFmtId="0" fontId="50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2" fillId="17" borderId="0" applyNumberFormat="0" applyBorder="0" applyAlignment="0" applyProtection="0"/>
    <xf numFmtId="0" fontId="53" fillId="29" borderId="34" applyNumberFormat="0" applyAlignment="0" applyProtection="0"/>
    <xf numFmtId="0" fontId="54" fillId="30" borderId="35" applyNumberFormat="0" applyAlignment="0" applyProtection="0"/>
    <xf numFmtId="0" fontId="55" fillId="0" borderId="36" applyNumberFormat="0" applyFill="0" applyAlignment="0" applyProtection="0"/>
    <xf numFmtId="0" fontId="56" fillId="0" borderId="0" applyNumberFormat="0" applyFill="0" applyBorder="0" applyAlignment="0" applyProtection="0"/>
    <xf numFmtId="0" fontId="51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4" borderId="0" applyNumberFormat="0" applyBorder="0" applyAlignment="0" applyProtection="0"/>
    <xf numFmtId="0" fontId="57" fillId="20" borderId="34" applyNumberFormat="0" applyAlignment="0" applyProtection="0"/>
    <xf numFmtId="0" fontId="58" fillId="16" borderId="0" applyNumberFormat="0" applyBorder="0" applyAlignment="0" applyProtection="0"/>
    <xf numFmtId="0" fontId="59" fillId="35" borderId="0" applyNumberFormat="0" applyBorder="0" applyAlignment="0" applyProtection="0"/>
    <xf numFmtId="0" fontId="25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1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5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62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50" fillId="13" borderId="33" applyNumberFormat="0" applyFont="0" applyAlignment="0" applyProtection="0"/>
    <xf numFmtId="9" fontId="25" fillId="0" borderId="0" applyFont="0" applyFill="0" applyBorder="0" applyAlignment="0" applyProtection="0"/>
    <xf numFmtId="0" fontId="63" fillId="29" borderId="37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38" applyNumberFormat="0" applyFill="0" applyAlignment="0" applyProtection="0"/>
    <xf numFmtId="0" fontId="67" fillId="0" borderId="39" applyNumberFormat="0" applyFill="0" applyAlignment="0" applyProtection="0"/>
    <xf numFmtId="0" fontId="56" fillId="0" borderId="40" applyNumberFormat="0" applyFill="0" applyAlignment="0" applyProtection="0"/>
    <xf numFmtId="0" fontId="68" fillId="0" borderId="0" applyNumberFormat="0" applyFill="0" applyBorder="0" applyAlignment="0" applyProtection="0"/>
    <xf numFmtId="0" fontId="69" fillId="0" borderId="41" applyNumberFormat="0" applyFill="0" applyAlignment="0" applyProtection="0"/>
    <xf numFmtId="0" fontId="74" fillId="38" borderId="0" applyNumberFormat="0" applyBorder="0" applyAlignment="0" applyProtection="0"/>
    <xf numFmtId="0" fontId="53" fillId="29" borderId="47" applyNumberFormat="0" applyAlignment="0" applyProtection="0"/>
    <xf numFmtId="0" fontId="53" fillId="29" borderId="47" applyNumberFormat="0" applyAlignment="0" applyProtection="0"/>
    <xf numFmtId="0" fontId="53" fillId="29" borderId="44" applyNumberFormat="0" applyAlignment="0" applyProtection="0"/>
    <xf numFmtId="0" fontId="57" fillId="20" borderId="47" applyNumberFormat="0" applyAlignment="0" applyProtection="0"/>
    <xf numFmtId="0" fontId="57" fillId="20" borderId="44" applyNumberFormat="0" applyAlignment="0" applyProtection="0"/>
    <xf numFmtId="0" fontId="25" fillId="0" borderId="0"/>
    <xf numFmtId="0" fontId="63" fillId="29" borderId="49" applyNumberFormat="0" applyAlignment="0" applyProtection="0"/>
    <xf numFmtId="0" fontId="69" fillId="0" borderId="50" applyNumberFormat="0" applyFill="0" applyAlignment="0" applyProtection="0"/>
    <xf numFmtId="0" fontId="57" fillId="20" borderId="47" applyNumberFormat="0" applyAlignment="0" applyProtection="0"/>
    <xf numFmtId="0" fontId="63" fillId="29" borderId="45" applyNumberFormat="0" applyAlignment="0" applyProtection="0"/>
    <xf numFmtId="0" fontId="63" fillId="29" borderId="49" applyNumberFormat="0" applyAlignment="0" applyProtection="0"/>
    <xf numFmtId="0" fontId="69" fillId="0" borderId="50" applyNumberFormat="0" applyFill="0" applyAlignment="0" applyProtection="0"/>
    <xf numFmtId="0" fontId="69" fillId="0" borderId="46" applyNumberFormat="0" applyFill="0" applyAlignment="0" applyProtection="0"/>
    <xf numFmtId="0" fontId="53" fillId="29" borderId="44" applyNumberFormat="0" applyAlignment="0" applyProtection="0"/>
    <xf numFmtId="0" fontId="57" fillId="20" borderId="44" applyNumberFormat="0" applyAlignment="0" applyProtection="0"/>
    <xf numFmtId="0" fontId="25" fillId="0" borderId="0"/>
    <xf numFmtId="0" fontId="63" fillId="29" borderId="45" applyNumberFormat="0" applyAlignment="0" applyProtection="0"/>
    <xf numFmtId="0" fontId="69" fillId="0" borderId="46" applyNumberFormat="0" applyFill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53" fillId="29" borderId="53" applyNumberFormat="0" applyAlignment="0" applyProtection="0"/>
    <xf numFmtId="0" fontId="53" fillId="29" borderId="53" applyNumberFormat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69" fillId="0" borderId="56" applyNumberFormat="0" applyFill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25" fillId="0" borderId="0"/>
    <xf numFmtId="0" fontId="25" fillId="0" borderId="0"/>
  </cellStyleXfs>
  <cellXfs count="38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 applyBorder="1" applyAlignment="1"/>
    <xf numFmtId="0" fontId="30" fillId="0" borderId="0" xfId="0" applyFont="1" applyBorder="1" applyAlignment="1"/>
    <xf numFmtId="0" fontId="32" fillId="0" borderId="0" xfId="0" applyFont="1" applyBorder="1" applyAlignment="1">
      <alignment horizontal="left" wrapText="1"/>
    </xf>
    <xf numFmtId="0" fontId="33" fillId="0" borderId="0" xfId="0" applyFont="1"/>
    <xf numFmtId="0" fontId="34" fillId="0" borderId="0" xfId="0" applyFont="1"/>
    <xf numFmtId="49" fontId="36" fillId="8" borderId="22" xfId="0" applyNumberFormat="1" applyFont="1" applyFill="1" applyBorder="1" applyAlignment="1">
      <alignment vertical="center" wrapText="1"/>
    </xf>
    <xf numFmtId="49" fontId="36" fillId="8" borderId="1" xfId="0" applyNumberFormat="1" applyFont="1" applyFill="1" applyBorder="1" applyAlignment="1">
      <alignment horizontal="center" vertical="center" wrapText="1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22" xfId="0" applyNumberFormat="1" applyFont="1" applyFill="1" applyBorder="1" applyAlignment="1">
      <alignment horizontal="center" vertical="center" wrapText="1"/>
    </xf>
    <xf numFmtId="0" fontId="38" fillId="8" borderId="28" xfId="0" applyFont="1" applyFill="1" applyBorder="1" applyAlignment="1">
      <alignment horizontal="center" vertical="center" wrapText="1"/>
    </xf>
    <xf numFmtId="49" fontId="36" fillId="0" borderId="18" xfId="0" applyNumberFormat="1" applyFont="1" applyBorder="1" applyAlignment="1">
      <alignment horizontal="center" vertical="top" wrapText="1"/>
    </xf>
    <xf numFmtId="0" fontId="39" fillId="11" borderId="18" xfId="0" applyFont="1" applyFill="1" applyBorder="1" applyAlignment="1" applyProtection="1">
      <alignment horizontal="center"/>
      <protection locked="0"/>
    </xf>
    <xf numFmtId="0" fontId="39" fillId="11" borderId="18" xfId="0" applyFont="1" applyFill="1" applyBorder="1" applyAlignment="1" applyProtection="1">
      <alignment horizontal="center" vertical="top" wrapText="1"/>
      <protection locked="0"/>
    </xf>
    <xf numFmtId="0" fontId="39" fillId="12" borderId="18" xfId="0" applyFont="1" applyFill="1" applyBorder="1" applyAlignment="1">
      <alignment horizontal="center" vertical="top" wrapText="1"/>
    </xf>
    <xf numFmtId="164" fontId="39" fillId="12" borderId="18" xfId="0" applyNumberFormat="1" applyFont="1" applyFill="1" applyBorder="1" applyAlignment="1">
      <alignment horizontal="center"/>
    </xf>
    <xf numFmtId="164" fontId="39" fillId="12" borderId="21" xfId="0" applyNumberFormat="1" applyFont="1" applyFill="1" applyBorder="1" applyAlignment="1">
      <alignment horizontal="center"/>
    </xf>
    <xf numFmtId="164" fontId="33" fillId="0" borderId="0" xfId="0" applyNumberFormat="1" applyFont="1"/>
    <xf numFmtId="0" fontId="40" fillId="8" borderId="18" xfId="0" applyFont="1" applyFill="1" applyBorder="1" applyAlignment="1">
      <alignment horizontal="center" vertical="center" wrapText="1"/>
    </xf>
    <xf numFmtId="164" fontId="41" fillId="8" borderId="18" xfId="0" applyNumberFormat="1" applyFont="1" applyFill="1" applyBorder="1" applyAlignment="1">
      <alignment horizontal="center" vertical="center"/>
    </xf>
    <xf numFmtId="164" fontId="39" fillId="8" borderId="21" xfId="0" applyNumberFormat="1" applyFont="1" applyFill="1" applyBorder="1" applyAlignment="1">
      <alignment horizontal="center"/>
    </xf>
    <xf numFmtId="0" fontId="41" fillId="0" borderId="0" xfId="0" applyFont="1" applyAlignment="1">
      <alignment vertical="center"/>
    </xf>
    <xf numFmtId="0" fontId="0" fillId="0" borderId="31" xfId="0" applyFill="1" applyBorder="1" applyAlignment="1"/>
    <xf numFmtId="164" fontId="43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9" fillId="0" borderId="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/>
    <xf numFmtId="0" fontId="25" fillId="0" borderId="32" xfId="0" applyNumberFormat="1" applyFont="1" applyFill="1" applyBorder="1" applyAlignment="1">
      <alignment horizontal="center"/>
    </xf>
    <xf numFmtId="0" fontId="48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0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9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0" fillId="0" borderId="0" xfId="0" applyNumberFormat="1" applyFont="1" applyBorder="1"/>
    <xf numFmtId="1" fontId="49" fillId="0" borderId="0" xfId="0" applyNumberFormat="1" applyFont="1" applyBorder="1"/>
    <xf numFmtId="1" fontId="49" fillId="0" borderId="0" xfId="2" applyNumberFormat="1" applyFont="1" applyBorder="1"/>
    <xf numFmtId="164" fontId="49" fillId="0" borderId="0" xfId="2" applyNumberFormat="1" applyFont="1" applyBorder="1"/>
    <xf numFmtId="1" fontId="49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9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1" fillId="0" borderId="0" xfId="0" applyFont="1"/>
    <xf numFmtId="9" fontId="0" fillId="0" borderId="0" xfId="2" applyNumberFormat="1" applyFont="1"/>
    <xf numFmtId="9" fontId="0" fillId="0" borderId="0" xfId="0" applyNumberFormat="1"/>
    <xf numFmtId="0" fontId="72" fillId="0" borderId="0" xfId="0" applyFont="1"/>
    <xf numFmtId="0" fontId="39" fillId="11" borderId="34" xfId="0" applyFont="1" applyFill="1" applyBorder="1" applyAlignment="1" applyProtection="1">
      <alignment horizontal="center" vertical="top" wrapText="1"/>
      <protection locked="0"/>
    </xf>
    <xf numFmtId="0" fontId="15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0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39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8" fillId="0" borderId="48" xfId="0" applyNumberFormat="1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9" fillId="11" borderId="47" xfId="0" applyFont="1" applyFill="1" applyBorder="1" applyAlignment="1" applyProtection="1">
      <alignment horizontal="center" vertical="top" wrapText="1"/>
      <protection locked="0"/>
    </xf>
    <xf numFmtId="0" fontId="79" fillId="11" borderId="18" xfId="0" applyFont="1" applyFill="1" applyBorder="1" applyAlignment="1" applyProtection="1">
      <alignment horizontal="center" vertical="top" wrapText="1"/>
      <protection locked="0"/>
    </xf>
    <xf numFmtId="0" fontId="79" fillId="12" borderId="18" xfId="0" applyFont="1" applyFill="1" applyBorder="1" applyAlignment="1">
      <alignment horizontal="center" vertical="top" wrapText="1"/>
    </xf>
    <xf numFmtId="164" fontId="36" fillId="0" borderId="0" xfId="0" applyNumberFormat="1" applyFont="1"/>
    <xf numFmtId="0" fontId="36" fillId="0" borderId="0" xfId="0" applyFont="1"/>
    <xf numFmtId="0" fontId="39" fillId="12" borderId="47" xfId="0" applyFont="1" applyFill="1" applyBorder="1" applyAlignment="1">
      <alignment horizontal="center" vertical="top" wrapText="1"/>
    </xf>
    <xf numFmtId="0" fontId="39" fillId="11" borderId="47" xfId="0" applyFont="1" applyFill="1" applyBorder="1" applyAlignment="1" applyProtection="1">
      <alignment horizontal="center"/>
      <protection locked="0"/>
    </xf>
    <xf numFmtId="0" fontId="79" fillId="11" borderId="47" xfId="0" applyFont="1" applyFill="1" applyBorder="1" applyAlignment="1" applyProtection="1">
      <alignment horizontal="center"/>
      <protection locked="0"/>
    </xf>
    <xf numFmtId="0" fontId="75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7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3" fillId="40" borderId="32" xfId="0" applyFont="1" applyFill="1" applyBorder="1" applyAlignment="1">
      <alignment horizontal="left"/>
    </xf>
    <xf numFmtId="0" fontId="73" fillId="40" borderId="0" xfId="0" applyFont="1" applyFill="1" applyAlignment="1">
      <alignment horizontal="left"/>
    </xf>
    <xf numFmtId="0" fontId="73" fillId="40" borderId="32" xfId="0" applyFont="1" applyFill="1" applyBorder="1" applyAlignment="1" applyProtection="1">
      <alignment horizontal="left"/>
    </xf>
    <xf numFmtId="0" fontId="73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6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3" fillId="0" borderId="0" xfId="0" applyFont="1" applyFill="1" applyBorder="1"/>
    <xf numFmtId="0" fontId="73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3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4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54" xfId="0" applyBorder="1"/>
    <xf numFmtId="0" fontId="25" fillId="0" borderId="54" xfId="0" applyNumberFormat="1" applyFont="1" applyFill="1" applyBorder="1" applyAlignment="1">
      <alignment horizontal="center"/>
    </xf>
    <xf numFmtId="0" fontId="24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3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1" fillId="7" borderId="0" xfId="0" applyFont="1" applyFill="1" applyBorder="1" applyAlignment="1" applyProtection="1">
      <alignment horizontal="center"/>
    </xf>
    <xf numFmtId="0" fontId="39" fillId="11" borderId="53" xfId="0" applyFont="1" applyFill="1" applyBorder="1" applyAlignment="1" applyProtection="1">
      <alignment horizontal="center"/>
      <protection locked="0"/>
    </xf>
    <xf numFmtId="0" fontId="39" fillId="11" borderId="57" xfId="0" applyFont="1" applyFill="1" applyBorder="1" applyAlignment="1" applyProtection="1">
      <alignment horizontal="center" vertical="top" wrapText="1"/>
      <protection locked="0"/>
    </xf>
    <xf numFmtId="0" fontId="39" fillId="11" borderId="53" xfId="0" applyFont="1" applyFill="1" applyBorder="1" applyAlignment="1" applyProtection="1">
      <alignment horizontal="center" vertical="top" wrapText="1"/>
      <protection locked="0"/>
    </xf>
    <xf numFmtId="0" fontId="39" fillId="12" borderId="53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protection locked="0"/>
    </xf>
    <xf numFmtId="0" fontId="30" fillId="0" borderId="0" xfId="0" applyFont="1" applyFill="1" applyBorder="1" applyAlignment="1"/>
    <xf numFmtId="0" fontId="8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1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0" fillId="0" borderId="0" xfId="0" applyFont="1" applyAlignment="1">
      <alignment wrapText="1"/>
    </xf>
    <xf numFmtId="0" fontId="0" fillId="0" borderId="0" xfId="0" applyFont="1" applyAlignment="1"/>
    <xf numFmtId="0" fontId="82" fillId="0" borderId="0" xfId="0" applyFont="1" applyBorder="1" applyAlignment="1"/>
    <xf numFmtId="0" fontId="21" fillId="0" borderId="0" xfId="0" applyFont="1"/>
    <xf numFmtId="0" fontId="21" fillId="0" borderId="0" xfId="0" applyFont="1" applyFill="1" applyBorder="1" applyAlignment="1">
      <alignment horizontal="center" vertical="center"/>
    </xf>
    <xf numFmtId="0" fontId="83" fillId="7" borderId="0" xfId="0" applyFont="1" applyFill="1"/>
    <xf numFmtId="49" fontId="36" fillId="8" borderId="28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0" fontId="0" fillId="0" borderId="54" xfId="0" applyNumberFormat="1" applyFont="1" applyFill="1" applyBorder="1" applyAlignment="1"/>
    <xf numFmtId="0" fontId="15" fillId="0" borderId="54" xfId="0" applyFont="1" applyFill="1" applyBorder="1" applyAlignment="1">
      <alignment horizontal="left" vertical="center" wrapText="1"/>
    </xf>
    <xf numFmtId="0" fontId="15" fillId="0" borderId="54" xfId="0" applyNumberFormat="1" applyFont="1" applyFill="1" applyBorder="1" applyAlignment="1">
      <alignment horizontal="left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7" fillId="9" borderId="53" xfId="0" applyNumberFormat="1" applyFont="1" applyFill="1" applyBorder="1" applyAlignment="1">
      <alignment horizontal="center" vertical="center" wrapText="1"/>
    </xf>
    <xf numFmtId="49" fontId="36" fillId="8" borderId="57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7" fillId="0" borderId="59" xfId="0" applyFont="1" applyFill="1" applyBorder="1" applyAlignment="1">
      <alignment horizontal="left" vertical="center" wrapText="1"/>
    </xf>
    <xf numFmtId="0" fontId="3" fillId="40" borderId="59" xfId="0" applyFont="1" applyFill="1" applyBorder="1" applyAlignment="1" applyProtection="1">
      <alignment horizontal="center"/>
    </xf>
    <xf numFmtId="0" fontId="84" fillId="0" borderId="0" xfId="0" applyFont="1" applyFill="1" applyBorder="1" applyAlignment="1">
      <alignment vertical="top"/>
    </xf>
    <xf numFmtId="0" fontId="18" fillId="0" borderId="59" xfId="0" applyFont="1" applyFill="1" applyBorder="1" applyAlignment="1">
      <alignment horizontal="left" vertical="center" wrapText="1"/>
    </xf>
    <xf numFmtId="0" fontId="3" fillId="40" borderId="59" xfId="0" applyFont="1" applyFill="1" applyBorder="1" applyAlignment="1" applyProtection="1">
      <alignment horizontal="left"/>
    </xf>
    <xf numFmtId="0" fontId="73" fillId="40" borderId="59" xfId="0" applyFont="1" applyFill="1" applyBorder="1" applyAlignment="1" applyProtection="1">
      <alignment horizontal="left"/>
    </xf>
    <xf numFmtId="0" fontId="9" fillId="0" borderId="58" xfId="0" applyFont="1" applyFill="1" applyBorder="1" applyAlignment="1">
      <alignment vertical="center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0" xfId="0" applyNumberFormat="1" applyBorder="1"/>
    <xf numFmtId="49" fontId="0" fillId="0" borderId="65" xfId="0" applyNumberFormat="1" applyBorder="1"/>
    <xf numFmtId="49" fontId="85" fillId="0" borderId="0" xfId="0" applyNumberFormat="1" applyFont="1" applyBorder="1"/>
    <xf numFmtId="49" fontId="86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4" xfId="0" applyNumberFormat="1" applyFill="1" applyBorder="1"/>
    <xf numFmtId="49" fontId="0" fillId="0" borderId="0" xfId="0" applyNumberFormat="1" applyFill="1" applyBorder="1"/>
    <xf numFmtId="49" fontId="0" fillId="0" borderId="65" xfId="0" applyNumberFormat="1" applyFill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6" xfId="0" applyNumberFormat="1" applyFill="1" applyBorder="1"/>
    <xf numFmtId="49" fontId="0" fillId="0" borderId="67" xfId="0" applyNumberFormat="1" applyFill="1" applyBorder="1"/>
    <xf numFmtId="49" fontId="0" fillId="0" borderId="68" xfId="0" applyNumberFormat="1" applyFill="1" applyBorder="1"/>
    <xf numFmtId="49" fontId="36" fillId="8" borderId="28" xfId="0" applyNumberFormat="1" applyFont="1" applyFill="1" applyBorder="1" applyAlignment="1">
      <alignment horizontal="center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1" fillId="0" borderId="10" xfId="0" applyFont="1" applyBorder="1" applyAlignment="1">
      <alignment horizontal="left" wrapText="1"/>
    </xf>
    <xf numFmtId="0" fontId="32" fillId="0" borderId="11" xfId="0" applyFont="1" applyBorder="1" applyAlignment="1">
      <alignment horizontal="left" wrapText="1"/>
    </xf>
    <xf numFmtId="0" fontId="32" fillId="0" borderId="12" xfId="0" applyFont="1" applyBorder="1" applyAlignment="1">
      <alignment horizontal="left" wrapText="1"/>
    </xf>
    <xf numFmtId="0" fontId="32" fillId="0" borderId="13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32" fillId="0" borderId="14" xfId="0" applyFont="1" applyBorder="1" applyAlignment="1">
      <alignment horizontal="left" wrapText="1"/>
    </xf>
    <xf numFmtId="0" fontId="32" fillId="0" borderId="9" xfId="0" applyFont="1" applyBorder="1" applyAlignment="1">
      <alignment horizontal="left" wrapText="1"/>
    </xf>
    <xf numFmtId="0" fontId="32" fillId="0" borderId="4" xfId="0" applyFont="1" applyBorder="1" applyAlignment="1">
      <alignment horizontal="left" wrapText="1"/>
    </xf>
    <xf numFmtId="0" fontId="32" fillId="0" borderId="17" xfId="0" applyFont="1" applyBorder="1" applyAlignment="1">
      <alignment horizontal="left" wrapText="1"/>
    </xf>
    <xf numFmtId="0" fontId="31" fillId="0" borderId="15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center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49" fontId="36" fillId="8" borderId="1" xfId="0" applyNumberFormat="1" applyFont="1" applyFill="1" applyBorder="1" applyAlignment="1">
      <alignment horizontal="center" vertical="center"/>
    </xf>
    <xf numFmtId="49" fontId="36" fillId="9" borderId="20" xfId="0" applyNumberFormat="1" applyFont="1" applyFill="1" applyBorder="1" applyAlignment="1">
      <alignment horizontal="center" vertical="center" wrapText="1"/>
    </xf>
    <xf numFmtId="49" fontId="36" fillId="9" borderId="53" xfId="0" applyNumberFormat="1" applyFont="1" applyFill="1" applyBorder="1" applyAlignment="1">
      <alignment horizontal="center" vertical="center" wrapText="1"/>
    </xf>
    <xf numFmtId="49" fontId="36" fillId="10" borderId="53" xfId="0" applyNumberFormat="1" applyFont="1" applyFill="1" applyBorder="1" applyAlignment="1">
      <alignment horizontal="center" vertical="center" wrapText="1"/>
    </xf>
    <xf numFmtId="49" fontId="36" fillId="8" borderId="57" xfId="0" applyNumberFormat="1" applyFont="1" applyFill="1" applyBorder="1" applyAlignment="1">
      <alignment horizontal="center" vertical="center" wrapText="1"/>
    </xf>
    <xf numFmtId="49" fontId="36" fillId="8" borderId="26" xfId="0" applyNumberFormat="1" applyFont="1" applyFill="1" applyBorder="1" applyAlignment="1">
      <alignment horizontal="center" vertical="center" wrapText="1"/>
    </xf>
    <xf numFmtId="49" fontId="36" fillId="8" borderId="30" xfId="0" applyNumberFormat="1" applyFont="1" applyFill="1" applyBorder="1" applyAlignment="1">
      <alignment horizontal="center" vertical="center" wrapText="1"/>
    </xf>
    <xf numFmtId="49" fontId="36" fillId="8" borderId="24" xfId="0" applyNumberFormat="1" applyFont="1" applyFill="1" applyBorder="1" applyAlignment="1">
      <alignment horizontal="center" vertical="center" wrapText="1"/>
    </xf>
    <xf numFmtId="49" fontId="36" fillId="8" borderId="28" xfId="0" applyNumberFormat="1" applyFont="1" applyFill="1" applyBorder="1" applyAlignment="1">
      <alignment horizontal="center" vertical="center" wrapText="1"/>
    </xf>
    <xf numFmtId="49" fontId="37" fillId="8" borderId="25" xfId="0" applyNumberFormat="1" applyFont="1" applyFill="1" applyBorder="1" applyAlignment="1">
      <alignment horizontal="center" vertical="center" wrapText="1"/>
    </xf>
    <xf numFmtId="49" fontId="37" fillId="8" borderId="29" xfId="0" applyNumberFormat="1" applyFont="1" applyFill="1" applyBorder="1" applyAlignment="1">
      <alignment horizontal="center" vertical="center" wrapText="1"/>
    </xf>
    <xf numFmtId="0" fontId="42" fillId="12" borderId="2" xfId="0" applyFont="1" applyFill="1" applyBorder="1" applyAlignment="1">
      <alignment horizontal="left" vertical="center"/>
    </xf>
    <xf numFmtId="0" fontId="42" fillId="12" borderId="7" xfId="0" applyFont="1" applyFill="1" applyBorder="1" applyAlignment="1">
      <alignment horizontal="left" vertical="center"/>
    </xf>
    <xf numFmtId="0" fontId="42" fillId="12" borderId="8" xfId="0" applyFont="1" applyFill="1" applyBorder="1" applyAlignment="1">
      <alignment horizontal="left" vertical="center"/>
    </xf>
    <xf numFmtId="0" fontId="42" fillId="12" borderId="2" xfId="0" applyFont="1" applyFill="1" applyBorder="1" applyAlignment="1">
      <alignment horizontal="left" vertical="center" wrapText="1"/>
    </xf>
    <xf numFmtId="0" fontId="42" fillId="12" borderId="7" xfId="0" applyFont="1" applyFill="1" applyBorder="1" applyAlignment="1">
      <alignment horizontal="left" vertical="center" wrapText="1"/>
    </xf>
    <xf numFmtId="0" fontId="42" fillId="12" borderId="8" xfId="0" applyFont="1" applyFill="1" applyBorder="1" applyAlignment="1">
      <alignment horizontal="left" vertical="center" wrapText="1"/>
    </xf>
    <xf numFmtId="49" fontId="42" fillId="0" borderId="4" xfId="0" applyNumberFormat="1" applyFont="1" applyFill="1" applyBorder="1" applyAlignment="1">
      <alignment horizontal="center" vertical="top" wrapText="1"/>
    </xf>
    <xf numFmtId="49" fontId="36" fillId="8" borderId="23" xfId="0" applyNumberFormat="1" applyFont="1" applyFill="1" applyBorder="1" applyAlignment="1">
      <alignment horizontal="center" vertical="center" wrapText="1"/>
    </xf>
    <xf numFmtId="49" fontId="36" fillId="8" borderId="27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3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42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6" borderId="60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70" fillId="0" borderId="0" xfId="0" applyNumberFormat="1" applyFont="1" applyBorder="1" applyAlignment="1">
      <alignment horizontal="center" vertical="center" wrapText="1"/>
    </xf>
    <xf numFmtId="0" fontId="70" fillId="0" borderId="0" xfId="0" applyFont="1" applyAlignment="1">
      <alignment wrapText="1"/>
    </xf>
  </cellXfs>
  <cellStyles count="227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5"/>
    <cellStyle name="Normal 7 14" xfId="226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77933C"/>
      <color rgb="FF0000FF"/>
      <color rgb="FF00CC00"/>
      <color rgb="FFFF5050"/>
      <color rgb="FFFF9371"/>
      <color rgb="FFFF99FF"/>
      <color rgb="FFCC00CC"/>
      <color rgb="FF009999"/>
      <color rgb="FF99CC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2704"/>
        <c:axId val="60362688"/>
      </c:lineChart>
      <c:catAx>
        <c:axId val="410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0362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36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103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St. Lucia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2294784"/>
        <c:axId val="10035072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5040"/>
        <c:axId val="100351296"/>
      </c:lineChart>
      <c:catAx>
        <c:axId val="42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50720"/>
        <c:crosses val="autoZero"/>
        <c:auto val="1"/>
        <c:lblAlgn val="ctr"/>
        <c:lblOffset val="100"/>
        <c:noMultiLvlLbl val="0"/>
      </c:catAx>
      <c:valAx>
        <c:axId val="100350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2294784"/>
        <c:crosses val="autoZero"/>
        <c:crossBetween val="between"/>
        <c:minorUnit val="1"/>
      </c:valAx>
      <c:valAx>
        <c:axId val="1003512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19575040"/>
        <c:crosses val="max"/>
        <c:crossBetween val="between"/>
      </c:valAx>
      <c:catAx>
        <c:axId val="11957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35129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St. Lucia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CÁLCULOS!$C$2</c:f>
              <c:strCache>
                <c:ptCount val="1"/>
                <c:pt idx="0">
                  <c:v>SARI case influenza (+)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CÁLCULOS!$D$2</c:f>
              <c:strCache>
                <c:ptCount val="1"/>
                <c:pt idx="0">
                  <c:v>% influenza (+) of the total SARI cases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19576064"/>
        <c:axId val="4239475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7088"/>
        <c:axId val="42395328"/>
      </c:lineChart>
      <c:catAx>
        <c:axId val="1195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394752"/>
        <c:crosses val="autoZero"/>
        <c:auto val="1"/>
        <c:lblAlgn val="ctr"/>
        <c:lblOffset val="100"/>
        <c:noMultiLvlLbl val="0"/>
      </c:catAx>
      <c:valAx>
        <c:axId val="42394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9576064"/>
        <c:crosses val="autoZero"/>
        <c:crossBetween val="between"/>
        <c:minorUnit val="1"/>
      </c:valAx>
      <c:valAx>
        <c:axId val="423953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19577088"/>
        <c:crosses val="max"/>
        <c:crossBetween val="between"/>
      </c:valAx>
      <c:catAx>
        <c:axId val="11957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9532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5.1549928935293379E-2"/>
          <c:y val="0.90567231254366587"/>
          <c:w val="0.93388452585223691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St. Lucia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CÁLCULOS!$E$2</c:f>
              <c:strCache>
                <c:ptCount val="1"/>
                <c:pt idx="0">
                  <c:v>SARI cases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CÁLCULOS!$F$2</c:f>
              <c:strCache>
                <c:ptCount val="1"/>
                <c:pt idx="0">
                  <c:v>% VSR (+) of the total SARI cases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invertIfNegative val="0"/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19578112"/>
        <c:axId val="4239763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8816"/>
        <c:axId val="42398208"/>
      </c:lineChart>
      <c:catAx>
        <c:axId val="1195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397632"/>
        <c:crosses val="autoZero"/>
        <c:auto val="1"/>
        <c:lblAlgn val="ctr"/>
        <c:lblOffset val="100"/>
        <c:noMultiLvlLbl val="0"/>
      </c:catAx>
      <c:valAx>
        <c:axId val="42397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4.0978377388200676E-2"/>
              <c:y val="0.359767293364562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9578112"/>
        <c:crosses val="autoZero"/>
        <c:crossBetween val="between"/>
        <c:minorUnit val="1"/>
      </c:valAx>
      <c:valAx>
        <c:axId val="4239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8338816"/>
        <c:crosses val="max"/>
        <c:crossBetween val="between"/>
      </c:valAx>
      <c:catAx>
        <c:axId val="13833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9820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7.1586996628028561E-3"/>
          <c:y val="0.90567231254366587"/>
          <c:w val="0.96026689778295138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St. Lucia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invertIfNegative val="0"/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invertIfNegative val="0"/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invertIfNegative val="0"/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38340352"/>
        <c:axId val="4240051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864"/>
        <c:axId val="42401088"/>
      </c:lineChart>
      <c:catAx>
        <c:axId val="1383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00512"/>
        <c:crosses val="autoZero"/>
        <c:auto val="1"/>
        <c:lblAlgn val="ctr"/>
        <c:lblOffset val="100"/>
        <c:noMultiLvlLbl val="0"/>
      </c:catAx>
      <c:valAx>
        <c:axId val="42400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8340352"/>
        <c:crosses val="autoZero"/>
        <c:crossBetween val="between"/>
        <c:minorUnit val="1"/>
      </c:valAx>
      <c:valAx>
        <c:axId val="4240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8340864"/>
        <c:crosses val="max"/>
        <c:crossBetween val="between"/>
      </c:valAx>
      <c:catAx>
        <c:axId val="13834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240108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"/>
          <c:y val="0.90567231254366587"/>
          <c:w val="0.979255918252936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Sentinel Surveillance of Severe Acute Respiratory Infection (SARI)
 Distribution of SARI cases death by age groups by epidemiological week.
 St. Lucia 2017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38599424"/>
        <c:axId val="138397376"/>
      </c:barChart>
      <c:catAx>
        <c:axId val="1385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383973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83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38599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Sentinel Surveillance of Severe Acute Respiratory Infection (SARI)
 Number of SARI cases death virus subtype by epidemiological week.
 St. Lucia 2017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9687168"/>
        <c:axId val="138399680"/>
      </c:barChart>
      <c:catAx>
        <c:axId val="119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3996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8399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19687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St.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Influenza-like illness (ILI)
 Number and % of ILI cases by EW -. St. Lucia 2017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8727936"/>
        <c:axId val="1380352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28960"/>
        <c:axId val="138035776"/>
      </c:lineChart>
      <c:catAx>
        <c:axId val="1387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35200"/>
        <c:crosses val="autoZero"/>
        <c:auto val="1"/>
        <c:lblAlgn val="ctr"/>
        <c:lblOffset val="100"/>
        <c:noMultiLvlLbl val="0"/>
      </c:catAx>
      <c:valAx>
        <c:axId val="13803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8727936"/>
        <c:crosses val="autoZero"/>
        <c:crossBetween val="between"/>
        <c:minorUnit val="1"/>
      </c:valAx>
      <c:valAx>
        <c:axId val="1380357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8728960"/>
        <c:crosses val="max"/>
        <c:crossBetween val="between"/>
      </c:valAx>
      <c:catAx>
        <c:axId val="13872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35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ILI cases positives for influenza . St. Lucia 2017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8729984"/>
        <c:axId val="1380375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1008"/>
        <c:axId val="138038080"/>
      </c:lineChart>
      <c:catAx>
        <c:axId val="1387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37504"/>
        <c:crosses val="autoZero"/>
        <c:auto val="1"/>
        <c:lblAlgn val="ctr"/>
        <c:lblOffset val="100"/>
        <c:noMultiLvlLbl val="0"/>
      </c:catAx>
      <c:valAx>
        <c:axId val="13803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8729984"/>
        <c:crosses val="autoZero"/>
        <c:crossBetween val="between"/>
        <c:minorUnit val="1"/>
      </c:valAx>
      <c:valAx>
        <c:axId val="1380380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8731008"/>
        <c:crosses val="max"/>
        <c:crossBetween val="between"/>
      </c:valAx>
      <c:catAx>
        <c:axId val="13873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380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ILI cases positives for RSV. St. Lucia 2017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8248704"/>
        <c:axId val="13803923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49728"/>
        <c:axId val="138039808"/>
      </c:lineChart>
      <c:catAx>
        <c:axId val="1382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39232"/>
        <c:crosses val="autoZero"/>
        <c:auto val="1"/>
        <c:lblAlgn val="ctr"/>
        <c:lblOffset val="100"/>
        <c:noMultiLvlLbl val="0"/>
      </c:catAx>
      <c:valAx>
        <c:axId val="13803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8248704"/>
        <c:crosses val="autoZero"/>
        <c:crossBetween val="between"/>
        <c:minorUnit val="1"/>
      </c:valAx>
      <c:valAx>
        <c:axId val="13803980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38249728"/>
        <c:crosses val="max"/>
        <c:crossBetween val="between"/>
      </c:valAx>
      <c:catAx>
        <c:axId val="1382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039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VIRUSES'!$AH$4:$AH$5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9824"/>
        <c:axId val="138041536"/>
      </c:lineChart>
      <c:catAx>
        <c:axId val="139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380415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804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3914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39473408"/>
        <c:axId val="138766592"/>
      </c:barChart>
      <c:lineChart>
        <c:grouping val="standard"/>
        <c:varyColors val="0"/>
        <c:ser>
          <c:idx val="6"/>
          <c:order val="6"/>
          <c:tx>
            <c:strRef>
              <c:f>'ILI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73920"/>
        <c:axId val="138767168"/>
      </c:lineChart>
      <c:catAx>
        <c:axId val="1394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38766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876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39473408"/>
        <c:crosses val="autoZero"/>
        <c:crossBetween val="between"/>
      </c:valAx>
      <c:valAx>
        <c:axId val="138767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9473920"/>
        <c:crosses val="max"/>
        <c:crossBetween val="between"/>
      </c:valAx>
      <c:catAx>
        <c:axId val="13947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7671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VIRUSES'!$B$5:$Q$5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VIRUSES'!$B$5:$Q$5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St.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39747840"/>
        <c:axId val="138770624"/>
      </c:barChart>
      <c:lineChart>
        <c:grouping val="standard"/>
        <c:varyColors val="0"/>
        <c:ser>
          <c:idx val="28"/>
          <c:order val="14"/>
          <c:tx>
            <c:strRef>
              <c:f>'ILI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76480"/>
        <c:axId val="138771200"/>
      </c:lineChart>
      <c:catAx>
        <c:axId val="1397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38770624"/>
        <c:crosses val="autoZero"/>
        <c:auto val="1"/>
        <c:lblAlgn val="ctr"/>
        <c:lblOffset val="100"/>
        <c:noMultiLvlLbl val="0"/>
      </c:catAx>
      <c:valAx>
        <c:axId val="13877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39747840"/>
        <c:crosses val="autoZero"/>
        <c:crossBetween val="between"/>
        <c:minorUnit val="1"/>
      </c:valAx>
      <c:valAx>
        <c:axId val="1387712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39476480"/>
        <c:crosses val="max"/>
        <c:crossBetween val="between"/>
      </c:valAx>
      <c:catAx>
        <c:axId val="13947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7712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VIRUSES'!$I$5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39748864"/>
        <c:axId val="138929280"/>
      </c:barChart>
      <c:catAx>
        <c:axId val="1397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38929280"/>
        <c:crossesAt val="0"/>
        <c:auto val="1"/>
        <c:lblAlgn val="ctr"/>
        <c:lblOffset val="100"/>
        <c:noMultiLvlLbl val="0"/>
      </c:catAx>
      <c:valAx>
        <c:axId val="13892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397488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</a:t>
            </a:r>
            <a:r>
              <a:rPr lang="en-US" sz="1200" baseline="0"/>
              <a:t> since </a:t>
            </a:r>
            <a:r>
              <a:rPr lang="en-US" sz="1200"/>
              <a:t>EW 01, 2017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SARI!$T$60:$AA$60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39202560"/>
        <c:axId val="138931584"/>
      </c:barChart>
      <c:catAx>
        <c:axId val="139202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38931584"/>
        <c:crosses val="autoZero"/>
        <c:auto val="1"/>
        <c:lblAlgn val="ctr"/>
        <c:lblOffset val="100"/>
        <c:noMultiLvlLbl val="0"/>
      </c:catAx>
      <c:valAx>
        <c:axId val="13893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20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- 2017 since EW 01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v>ICU cases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39203072"/>
        <c:axId val="138934464"/>
      </c:barChart>
      <c:lineChart>
        <c:grouping val="standard"/>
        <c:varyColors val="0"/>
        <c:ser>
          <c:idx val="1"/>
          <c:order val="1"/>
          <c:tx>
            <c:v>% ICU cases of 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9376"/>
        <c:axId val="138935040"/>
      </c:lineChart>
      <c:catAx>
        <c:axId val="139203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138934464"/>
        <c:crosses val="autoZero"/>
        <c:auto val="1"/>
        <c:lblAlgn val="ctr"/>
        <c:lblOffset val="100"/>
        <c:noMultiLvlLbl val="0"/>
      </c:catAx>
      <c:valAx>
        <c:axId val="13893446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9203072"/>
        <c:crosses val="autoZero"/>
        <c:crossBetween val="between"/>
        <c:minorUnit val="1"/>
      </c:valAx>
      <c:valAx>
        <c:axId val="1389350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9749376"/>
        <c:crosses val="max"/>
        <c:crossBetween val="between"/>
      </c:valAx>
      <c:catAx>
        <c:axId val="13974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350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St. Lucia 2017
 (% SARI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39204096"/>
        <c:axId val="13937926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5120"/>
        <c:axId val="139379840"/>
      </c:lineChart>
      <c:catAx>
        <c:axId val="1392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79264"/>
        <c:crosses val="autoZero"/>
        <c:auto val="1"/>
        <c:lblAlgn val="ctr"/>
        <c:lblOffset val="100"/>
        <c:noMultiLvlLbl val="0"/>
      </c:catAx>
      <c:valAx>
        <c:axId val="139379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9204096"/>
        <c:crosses val="autoZero"/>
        <c:crossBetween val="between"/>
        <c:minorUnit val="1"/>
      </c:valAx>
      <c:valAx>
        <c:axId val="1393798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9205120"/>
        <c:crosses val="max"/>
        <c:crossBetween val="between"/>
      </c:valAx>
      <c:catAx>
        <c:axId val="13920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937984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3248640"/>
        <c:axId val="98435072"/>
      </c:barChart>
      <c:lineChart>
        <c:grouping val="standard"/>
        <c:varyColors val="0"/>
        <c:ser>
          <c:idx val="6"/>
          <c:order val="6"/>
          <c:tx>
            <c:strRef>
              <c:f>'NATIONAL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9152"/>
        <c:axId val="98435648"/>
      </c:lineChart>
      <c:catAx>
        <c:axId val="432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8435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84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43248640"/>
        <c:crosses val="autoZero"/>
        <c:crossBetween val="between"/>
      </c:valAx>
      <c:valAx>
        <c:axId val="98435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43249152"/>
        <c:crosses val="max"/>
        <c:crossBetween val="between"/>
      </c:valAx>
      <c:catAx>
        <c:axId val="4324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984356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730368"/>
        <c:axId val="139381568"/>
      </c:barChart>
      <c:catAx>
        <c:axId val="1407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815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9381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407303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St.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'NATIONAL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'NATIONAL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'NATIONAL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'NATIONAL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'NATIONAL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'NATIONAL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'NATIONAL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'NATIONAL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40732928"/>
        <c:axId val="139383872"/>
      </c:barChart>
      <c:lineChart>
        <c:grouping val="standard"/>
        <c:varyColors val="0"/>
        <c:ser>
          <c:idx val="28"/>
          <c:order val="14"/>
          <c:tx>
            <c:strRef>
              <c:f>'NATIONAL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1904"/>
        <c:axId val="139384448"/>
      </c:lineChart>
      <c:catAx>
        <c:axId val="1407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39383872"/>
        <c:crosses val="autoZero"/>
        <c:auto val="1"/>
        <c:lblAlgn val="ctr"/>
        <c:lblOffset val="100"/>
        <c:noMultiLvlLbl val="0"/>
      </c:catAx>
      <c:valAx>
        <c:axId val="1393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40732928"/>
        <c:crosses val="autoZero"/>
        <c:crossBetween val="between"/>
        <c:minorUnit val="1"/>
      </c:valAx>
      <c:valAx>
        <c:axId val="1393844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40731904"/>
        <c:crosses val="max"/>
        <c:crossBetween val="between"/>
      </c:valAx>
      <c:catAx>
        <c:axId val="14073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3844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St.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'NATIONAL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'NATIONAL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'NATIONAL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'NATIONAL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'NATIONAL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'NATIONAL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'NATIONAL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'NATIONAL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99093504"/>
        <c:axId val="98439104"/>
      </c:barChart>
      <c:lineChart>
        <c:grouping val="standard"/>
        <c:varyColors val="0"/>
        <c:ser>
          <c:idx val="28"/>
          <c:order val="14"/>
          <c:tx>
            <c:strRef>
              <c:f>'NATIONAL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2480"/>
        <c:axId val="98439680"/>
      </c:lineChart>
      <c:catAx>
        <c:axId val="990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8439104"/>
        <c:crosses val="autoZero"/>
        <c:auto val="1"/>
        <c:lblAlgn val="ctr"/>
        <c:lblOffset val="100"/>
        <c:noMultiLvlLbl val="0"/>
      </c:catAx>
      <c:valAx>
        <c:axId val="9843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9093504"/>
        <c:crosses val="autoZero"/>
        <c:crossBetween val="between"/>
        <c:minorUnit val="1"/>
      </c:valAx>
      <c:valAx>
        <c:axId val="984396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9092480"/>
        <c:crosses val="max"/>
        <c:crossBetween val="between"/>
      </c:valAx>
      <c:catAx>
        <c:axId val="9909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984396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'NATIONAL VIRUSES'!$G$6:$G$57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99094016"/>
        <c:axId val="98441984"/>
      </c:barChart>
      <c:catAx>
        <c:axId val="990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8441984"/>
        <c:crossesAt val="0"/>
        <c:auto val="1"/>
        <c:lblAlgn val="ctr"/>
        <c:lblOffset val="100"/>
        <c:noMultiLvlLbl val="0"/>
      </c:catAx>
      <c:valAx>
        <c:axId val="9844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90940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St.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5175246828790137"/>
          <c:y val="3.892952269855157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Sentinel Surveillance of Severe Acute Respiratory Infection (SARI)
 Number of SARI cases in ICU by EW. St. Lucia 2017
 (% SARI ICU)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2291200"/>
        <c:axId val="10034611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2224"/>
        <c:axId val="100346688"/>
      </c:lineChart>
      <c:catAx>
        <c:axId val="4229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346112"/>
        <c:crosses val="autoZero"/>
        <c:auto val="1"/>
        <c:lblAlgn val="ctr"/>
        <c:lblOffset val="100"/>
        <c:noMultiLvlLbl val="0"/>
      </c:catAx>
      <c:valAx>
        <c:axId val="100346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2291200"/>
        <c:crosses val="autoZero"/>
        <c:crossBetween val="between"/>
      </c:valAx>
      <c:valAx>
        <c:axId val="1003466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42292224"/>
        <c:crosses val="max"/>
        <c:crossBetween val="between"/>
      </c:valAx>
      <c:catAx>
        <c:axId val="4229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003466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 Distribution of total SARI cases by age group and epidemiological week. 
St. Lucia 2017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2292736"/>
        <c:axId val="100348416"/>
      </c:barChart>
      <c:catAx>
        <c:axId val="42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4841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00348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229273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0</xdr:row>
      <xdr:rowOff>152400</xdr:rowOff>
    </xdr:from>
    <xdr:to>
      <xdr:col>29</xdr:col>
      <xdr:colOff>285750</xdr:colOff>
      <xdr:row>14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30</xdr:row>
      <xdr:rowOff>9524</xdr:rowOff>
    </xdr:from>
    <xdr:to>
      <xdr:col>33</xdr:col>
      <xdr:colOff>523875</xdr:colOff>
      <xdr:row>47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349250</xdr:colOff>
      <xdr:row>13</xdr:row>
      <xdr:rowOff>285751</xdr:rowOff>
    </xdr:from>
    <xdr:to>
      <xdr:col>12</xdr:col>
      <xdr:colOff>328083</xdr:colOff>
      <xdr:row>25</xdr:row>
      <xdr:rowOff>243417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12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74</xdr:row>
      <xdr:rowOff>412750</xdr:rowOff>
    </xdr:from>
    <xdr:to>
      <xdr:col>14</xdr:col>
      <xdr:colOff>95251</xdr:colOff>
      <xdr:row>93</xdr:row>
      <xdr:rowOff>254000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14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activeCell="A2" sqref="A2:G5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5" t="s">
        <v>234</v>
      </c>
      <c r="B1" s="315"/>
      <c r="C1" s="315"/>
      <c r="D1" s="315"/>
      <c r="E1" s="315"/>
      <c r="F1" s="315"/>
      <c r="G1" s="315"/>
    </row>
    <row r="2" spans="1:7" x14ac:dyDescent="0.25">
      <c r="A2" s="316"/>
      <c r="B2" s="316"/>
      <c r="C2" s="316"/>
      <c r="D2" s="316"/>
      <c r="E2" s="316"/>
      <c r="F2" s="316"/>
      <c r="G2" s="316"/>
    </row>
    <row r="3" spans="1:7" x14ac:dyDescent="0.25">
      <c r="A3" s="316"/>
      <c r="B3" s="316"/>
      <c r="C3" s="316"/>
      <c r="D3" s="316"/>
      <c r="E3" s="316"/>
      <c r="F3" s="316"/>
      <c r="G3" s="316"/>
    </row>
    <row r="4" spans="1:7" ht="369.75" customHeight="1" x14ac:dyDescent="0.25">
      <c r="A4" s="316"/>
      <c r="B4" s="316"/>
      <c r="C4" s="316"/>
      <c r="D4" s="316"/>
      <c r="E4" s="316"/>
      <c r="F4" s="316"/>
      <c r="G4" s="316"/>
    </row>
    <row r="5" spans="1:7" x14ac:dyDescent="0.25">
      <c r="A5" s="317"/>
      <c r="B5" s="317"/>
      <c r="C5" s="317"/>
      <c r="D5" s="317"/>
      <c r="E5" s="317"/>
      <c r="F5" s="317"/>
      <c r="G5" s="317"/>
    </row>
    <row r="6" spans="1:7" ht="24.75" customHeight="1" x14ac:dyDescent="0.25">
      <c r="A6" s="276" t="s">
        <v>227</v>
      </c>
      <c r="B6" s="276" t="s">
        <v>228</v>
      </c>
      <c r="C6" s="276" t="s">
        <v>229</v>
      </c>
      <c r="D6" s="276" t="s">
        <v>230</v>
      </c>
      <c r="E6" s="276" t="s">
        <v>231</v>
      </c>
      <c r="F6" s="276" t="s">
        <v>232</v>
      </c>
      <c r="G6" s="276" t="s">
        <v>233</v>
      </c>
    </row>
    <row r="7" spans="1:7" x14ac:dyDescent="0.25">
      <c r="A7" s="277" t="s">
        <v>7</v>
      </c>
      <c r="B7" s="277" t="s">
        <v>5</v>
      </c>
      <c r="C7" s="277" t="s">
        <v>8</v>
      </c>
      <c r="D7" s="278" t="s">
        <v>69</v>
      </c>
      <c r="E7" s="278" t="s">
        <v>70</v>
      </c>
      <c r="F7" s="278" t="s">
        <v>67</v>
      </c>
      <c r="G7" s="278" t="s">
        <v>71</v>
      </c>
    </row>
    <row r="8" spans="1:7" hidden="1" x14ac:dyDescent="0.25">
      <c r="A8" s="33"/>
      <c r="B8" s="33"/>
      <c r="C8" s="33"/>
      <c r="D8" s="59" t="s">
        <v>212</v>
      </c>
      <c r="E8" s="59" t="s">
        <v>75</v>
      </c>
      <c r="F8" s="59" t="s">
        <v>76</v>
      </c>
      <c r="G8" s="59" t="s">
        <v>77</v>
      </c>
    </row>
    <row r="9" spans="1:7" hidden="1" x14ac:dyDescent="0.25">
      <c r="A9" s="33"/>
      <c r="B9" s="33"/>
      <c r="C9" s="33"/>
      <c r="D9" s="59" t="s">
        <v>74</v>
      </c>
      <c r="E9" s="59" t="s">
        <v>79</v>
      </c>
      <c r="F9" s="59" t="s">
        <v>80</v>
      </c>
      <c r="G9" s="59" t="s">
        <v>81</v>
      </c>
    </row>
    <row r="10" spans="1:7" hidden="1" x14ac:dyDescent="0.25">
      <c r="A10" s="33"/>
      <c r="B10" s="33"/>
      <c r="C10" s="33"/>
      <c r="D10" s="59" t="s">
        <v>78</v>
      </c>
      <c r="E10" s="59" t="s">
        <v>83</v>
      </c>
      <c r="F10" s="59" t="s">
        <v>84</v>
      </c>
      <c r="G10" s="59" t="s">
        <v>85</v>
      </c>
    </row>
    <row r="11" spans="1:7" hidden="1" x14ac:dyDescent="0.25">
      <c r="A11" s="142"/>
      <c r="B11" s="142"/>
      <c r="C11" s="142"/>
      <c r="D11" s="59" t="s">
        <v>82</v>
      </c>
      <c r="E11" s="105" t="s">
        <v>213</v>
      </c>
      <c r="F11" s="105" t="s">
        <v>213</v>
      </c>
      <c r="G11" s="105" t="s">
        <v>213</v>
      </c>
    </row>
    <row r="12" spans="1:7" hidden="1" x14ac:dyDescent="0.25">
      <c r="A12" s="142"/>
      <c r="B12" s="142"/>
      <c r="C12" s="142"/>
      <c r="D12" s="105" t="s">
        <v>213</v>
      </c>
      <c r="E12" s="105"/>
      <c r="F12" s="105"/>
      <c r="G12" s="105"/>
    </row>
    <row r="13" spans="1:7" s="158" customFormat="1" hidden="1" x14ac:dyDescent="0.25">
      <c r="A13" s="157" t="s">
        <v>72</v>
      </c>
      <c r="B13" s="157">
        <v>2015</v>
      </c>
      <c r="C13" s="157">
        <v>1</v>
      </c>
      <c r="D13" s="156" t="s">
        <v>212</v>
      </c>
      <c r="E13" s="156" t="s">
        <v>79</v>
      </c>
      <c r="F13" s="156" t="s">
        <v>76</v>
      </c>
      <c r="G13" s="156" t="s">
        <v>77</v>
      </c>
    </row>
    <row r="14" spans="1:7" s="158" customFormat="1" hidden="1" x14ac:dyDescent="0.25">
      <c r="A14" s="157" t="s">
        <v>72</v>
      </c>
      <c r="B14" s="157">
        <v>2015</v>
      </c>
      <c r="C14" s="157">
        <v>2</v>
      </c>
      <c r="D14" s="156" t="s">
        <v>74</v>
      </c>
      <c r="E14" s="156" t="s">
        <v>79</v>
      </c>
      <c r="F14" s="156" t="s">
        <v>76</v>
      </c>
      <c r="G14" s="156" t="s">
        <v>77</v>
      </c>
    </row>
    <row r="15" spans="1:7" s="158" customFormat="1" hidden="1" x14ac:dyDescent="0.25">
      <c r="A15" s="157" t="s">
        <v>72</v>
      </c>
      <c r="B15" s="157">
        <v>2015</v>
      </c>
      <c r="C15" s="157">
        <v>3</v>
      </c>
      <c r="D15" s="156" t="s">
        <v>212</v>
      </c>
      <c r="E15" s="156" t="s">
        <v>79</v>
      </c>
      <c r="F15" s="156" t="s">
        <v>76</v>
      </c>
      <c r="G15" s="156" t="s">
        <v>77</v>
      </c>
    </row>
    <row r="16" spans="1:7" s="158" customFormat="1" hidden="1" x14ac:dyDescent="0.25">
      <c r="A16" s="157" t="s">
        <v>72</v>
      </c>
      <c r="B16" s="157">
        <v>2015</v>
      </c>
      <c r="C16" s="157">
        <v>4</v>
      </c>
      <c r="D16" s="156" t="s">
        <v>212</v>
      </c>
      <c r="E16" s="156" t="s">
        <v>79</v>
      </c>
      <c r="F16" s="156" t="s">
        <v>76</v>
      </c>
      <c r="G16" s="156" t="s">
        <v>77</v>
      </c>
    </row>
    <row r="17" spans="1:7" s="158" customFormat="1" hidden="1" x14ac:dyDescent="0.25">
      <c r="A17" s="157" t="s">
        <v>72</v>
      </c>
      <c r="B17" s="157">
        <v>2015</v>
      </c>
      <c r="C17" s="157">
        <v>5</v>
      </c>
      <c r="D17" s="156" t="s">
        <v>212</v>
      </c>
      <c r="E17" s="156" t="s">
        <v>79</v>
      </c>
      <c r="F17" s="156" t="s">
        <v>76</v>
      </c>
      <c r="G17" s="156" t="s">
        <v>77</v>
      </c>
    </row>
    <row r="18" spans="1:7" s="158" customFormat="1" hidden="1" x14ac:dyDescent="0.25">
      <c r="A18" s="157" t="s">
        <v>72</v>
      </c>
      <c r="B18" s="157">
        <v>2015</v>
      </c>
      <c r="C18" s="157">
        <v>6</v>
      </c>
      <c r="D18" s="156" t="s">
        <v>212</v>
      </c>
      <c r="E18" s="156" t="s">
        <v>79</v>
      </c>
      <c r="F18" s="156" t="s">
        <v>76</v>
      </c>
      <c r="G18" s="156" t="s">
        <v>77</v>
      </c>
    </row>
    <row r="19" spans="1:7" s="158" customFormat="1" hidden="1" x14ac:dyDescent="0.25">
      <c r="A19" s="157" t="s">
        <v>72</v>
      </c>
      <c r="B19" s="157">
        <v>2015</v>
      </c>
      <c r="C19" s="157">
        <v>7</v>
      </c>
      <c r="D19" s="156" t="s">
        <v>74</v>
      </c>
      <c r="E19" s="156" t="s">
        <v>79</v>
      </c>
      <c r="F19" s="156" t="s">
        <v>76</v>
      </c>
      <c r="G19" s="156" t="s">
        <v>77</v>
      </c>
    </row>
    <row r="20" spans="1:7" s="158" customFormat="1" hidden="1" x14ac:dyDescent="0.25">
      <c r="A20" s="157" t="s">
        <v>72</v>
      </c>
      <c r="B20" s="157">
        <v>2015</v>
      </c>
      <c r="C20" s="157">
        <v>8</v>
      </c>
      <c r="D20" s="156" t="s">
        <v>74</v>
      </c>
      <c r="E20" s="156" t="s">
        <v>79</v>
      </c>
      <c r="F20" s="156" t="s">
        <v>76</v>
      </c>
      <c r="G20" s="156" t="s">
        <v>77</v>
      </c>
    </row>
    <row r="21" spans="1:7" s="158" customFormat="1" hidden="1" x14ac:dyDescent="0.25">
      <c r="A21" s="157" t="s">
        <v>72</v>
      </c>
      <c r="B21" s="157">
        <v>2015</v>
      </c>
      <c r="C21" s="157">
        <v>9</v>
      </c>
      <c r="D21" s="156" t="s">
        <v>212</v>
      </c>
      <c r="E21" s="156" t="s">
        <v>79</v>
      </c>
      <c r="F21" s="156" t="s">
        <v>76</v>
      </c>
      <c r="G21" s="156" t="s">
        <v>77</v>
      </c>
    </row>
    <row r="22" spans="1:7" s="158" customFormat="1" hidden="1" x14ac:dyDescent="0.25">
      <c r="A22" s="157" t="s">
        <v>72</v>
      </c>
      <c r="B22" s="157">
        <v>2015</v>
      </c>
      <c r="C22" s="157">
        <v>10</v>
      </c>
      <c r="D22" s="156" t="s">
        <v>212</v>
      </c>
      <c r="E22" s="156" t="s">
        <v>79</v>
      </c>
      <c r="F22" s="156" t="s">
        <v>76</v>
      </c>
      <c r="G22" s="156" t="s">
        <v>77</v>
      </c>
    </row>
    <row r="23" spans="1:7" s="158" customFormat="1" hidden="1" x14ac:dyDescent="0.25">
      <c r="A23" s="157" t="s">
        <v>72</v>
      </c>
      <c r="B23" s="157">
        <v>2015</v>
      </c>
      <c r="C23" s="157">
        <v>11</v>
      </c>
      <c r="D23" s="156" t="s">
        <v>212</v>
      </c>
      <c r="E23" s="156" t="s">
        <v>75</v>
      </c>
      <c r="F23" s="156" t="s">
        <v>76</v>
      </c>
      <c r="G23" s="156" t="s">
        <v>77</v>
      </c>
    </row>
    <row r="24" spans="1:7" s="158" customFormat="1" hidden="1" x14ac:dyDescent="0.25">
      <c r="A24" s="157" t="s">
        <v>72</v>
      </c>
      <c r="B24" s="157">
        <v>2015</v>
      </c>
      <c r="C24" s="157">
        <v>12</v>
      </c>
      <c r="D24" s="156" t="s">
        <v>212</v>
      </c>
      <c r="E24" s="156" t="s">
        <v>79</v>
      </c>
      <c r="F24" s="156" t="s">
        <v>76</v>
      </c>
      <c r="G24" s="156" t="s">
        <v>77</v>
      </c>
    </row>
    <row r="25" spans="1:7" s="158" customFormat="1" hidden="1" x14ac:dyDescent="0.25">
      <c r="A25" s="157" t="s">
        <v>72</v>
      </c>
      <c r="B25" s="157">
        <v>2015</v>
      </c>
      <c r="C25" s="157">
        <v>13</v>
      </c>
      <c r="D25" s="156" t="s">
        <v>212</v>
      </c>
      <c r="E25" s="156" t="s">
        <v>79</v>
      </c>
      <c r="F25" s="156" t="s">
        <v>76</v>
      </c>
      <c r="G25" s="156" t="s">
        <v>77</v>
      </c>
    </row>
    <row r="26" spans="1:7" s="158" customFormat="1" hidden="1" x14ac:dyDescent="0.25">
      <c r="A26" s="157" t="s">
        <v>72</v>
      </c>
      <c r="B26" s="157">
        <v>2015</v>
      </c>
      <c r="C26" s="157">
        <v>14</v>
      </c>
      <c r="D26" s="156" t="s">
        <v>212</v>
      </c>
      <c r="E26" s="156" t="s">
        <v>79</v>
      </c>
      <c r="F26" s="156" t="s">
        <v>76</v>
      </c>
      <c r="G26" s="156" t="s">
        <v>77</v>
      </c>
    </row>
    <row r="27" spans="1:7" s="158" customFormat="1" hidden="1" x14ac:dyDescent="0.25">
      <c r="A27" s="157" t="s">
        <v>72</v>
      </c>
      <c r="B27" s="157">
        <v>2015</v>
      </c>
      <c r="C27" s="157">
        <v>15</v>
      </c>
      <c r="D27" s="156" t="s">
        <v>212</v>
      </c>
      <c r="E27" s="156" t="s">
        <v>79</v>
      </c>
      <c r="F27" s="156" t="s">
        <v>76</v>
      </c>
      <c r="G27" s="156" t="s">
        <v>77</v>
      </c>
    </row>
    <row r="28" spans="1:7" s="158" customFormat="1" hidden="1" x14ac:dyDescent="0.25">
      <c r="A28" s="157" t="s">
        <v>72</v>
      </c>
      <c r="B28" s="157">
        <v>2015</v>
      </c>
      <c r="C28" s="157">
        <v>16</v>
      </c>
      <c r="D28" s="156" t="s">
        <v>74</v>
      </c>
      <c r="E28" s="156" t="s">
        <v>75</v>
      </c>
      <c r="F28" s="156" t="s">
        <v>76</v>
      </c>
      <c r="G28" s="156" t="s">
        <v>77</v>
      </c>
    </row>
    <row r="29" spans="1:7" s="158" customFormat="1" hidden="1" x14ac:dyDescent="0.25">
      <c r="A29" s="157" t="s">
        <v>72</v>
      </c>
      <c r="B29" s="157">
        <v>2015</v>
      </c>
      <c r="C29" s="157">
        <v>17</v>
      </c>
      <c r="D29" s="156" t="s">
        <v>74</v>
      </c>
      <c r="E29" s="156" t="s">
        <v>79</v>
      </c>
      <c r="F29" s="156" t="s">
        <v>76</v>
      </c>
      <c r="G29" s="156" t="s">
        <v>77</v>
      </c>
    </row>
    <row r="30" spans="1:7" s="158" customFormat="1" hidden="1" x14ac:dyDescent="0.25">
      <c r="A30" s="157" t="s">
        <v>72</v>
      </c>
      <c r="B30" s="157">
        <v>2015</v>
      </c>
      <c r="C30" s="157">
        <v>18</v>
      </c>
      <c r="D30" s="156" t="s">
        <v>74</v>
      </c>
      <c r="E30" s="156" t="s">
        <v>79</v>
      </c>
      <c r="F30" s="156" t="s">
        <v>76</v>
      </c>
      <c r="G30" s="156" t="s">
        <v>77</v>
      </c>
    </row>
    <row r="31" spans="1:7" s="158" customFormat="1" hidden="1" x14ac:dyDescent="0.25">
      <c r="A31" s="157" t="s">
        <v>72</v>
      </c>
      <c r="B31" s="157">
        <v>2015</v>
      </c>
      <c r="C31" s="157">
        <v>19</v>
      </c>
      <c r="D31" s="156" t="s">
        <v>74</v>
      </c>
      <c r="E31" s="156" t="s">
        <v>79</v>
      </c>
      <c r="F31" s="156" t="s">
        <v>76</v>
      </c>
      <c r="G31" s="156" t="s">
        <v>77</v>
      </c>
    </row>
    <row r="32" spans="1:7" s="158" customFormat="1" hidden="1" x14ac:dyDescent="0.25">
      <c r="A32" s="157" t="s">
        <v>72</v>
      </c>
      <c r="B32" s="157">
        <v>2015</v>
      </c>
      <c r="C32" s="157">
        <v>20</v>
      </c>
      <c r="D32" s="156" t="s">
        <v>74</v>
      </c>
      <c r="E32" s="156" t="s">
        <v>79</v>
      </c>
      <c r="F32" s="156" t="s">
        <v>76</v>
      </c>
      <c r="G32" s="156" t="s">
        <v>77</v>
      </c>
    </row>
    <row r="33" spans="1:7" s="158" customFormat="1" hidden="1" x14ac:dyDescent="0.25">
      <c r="A33" s="157" t="s">
        <v>72</v>
      </c>
      <c r="B33" s="157">
        <v>2015</v>
      </c>
      <c r="C33" s="157">
        <v>21</v>
      </c>
      <c r="D33" s="156" t="s">
        <v>74</v>
      </c>
      <c r="E33" s="156" t="s">
        <v>79</v>
      </c>
      <c r="F33" s="156" t="s">
        <v>76</v>
      </c>
      <c r="G33" s="156" t="s">
        <v>77</v>
      </c>
    </row>
    <row r="34" spans="1:7" s="158" customFormat="1" hidden="1" x14ac:dyDescent="0.25">
      <c r="A34" s="157" t="s">
        <v>72</v>
      </c>
      <c r="B34" s="157">
        <v>2015</v>
      </c>
      <c r="C34" s="157">
        <v>22</v>
      </c>
      <c r="D34" s="156" t="s">
        <v>74</v>
      </c>
      <c r="E34" s="156" t="s">
        <v>79</v>
      </c>
      <c r="F34" s="156" t="s">
        <v>76</v>
      </c>
      <c r="G34" s="156" t="s">
        <v>77</v>
      </c>
    </row>
    <row r="35" spans="1:7" s="158" customFormat="1" hidden="1" x14ac:dyDescent="0.25">
      <c r="A35" s="157" t="s">
        <v>72</v>
      </c>
      <c r="B35" s="157">
        <v>2015</v>
      </c>
      <c r="C35" s="157">
        <v>23</v>
      </c>
      <c r="D35" s="156" t="s">
        <v>74</v>
      </c>
      <c r="E35" s="156" t="s">
        <v>79</v>
      </c>
      <c r="F35" s="156" t="s">
        <v>76</v>
      </c>
      <c r="G35" s="156" t="s">
        <v>77</v>
      </c>
    </row>
    <row r="36" spans="1:7" s="158" customFormat="1" hidden="1" x14ac:dyDescent="0.25">
      <c r="A36" s="157" t="s">
        <v>72</v>
      </c>
      <c r="B36" s="157">
        <v>2015</v>
      </c>
      <c r="C36" s="157">
        <v>24</v>
      </c>
      <c r="D36" s="156" t="s">
        <v>74</v>
      </c>
      <c r="E36" s="156" t="s">
        <v>75</v>
      </c>
      <c r="F36" s="156" t="s">
        <v>76</v>
      </c>
      <c r="G36" s="156" t="s">
        <v>77</v>
      </c>
    </row>
    <row r="37" spans="1:7" s="158" customFormat="1" hidden="1" x14ac:dyDescent="0.25">
      <c r="A37" s="157" t="s">
        <v>72</v>
      </c>
      <c r="B37" s="157">
        <v>2015</v>
      </c>
      <c r="C37" s="157">
        <v>25</v>
      </c>
      <c r="D37" s="156" t="s">
        <v>74</v>
      </c>
      <c r="E37" s="156" t="s">
        <v>75</v>
      </c>
      <c r="F37" s="156" t="s">
        <v>76</v>
      </c>
      <c r="G37" s="156" t="s">
        <v>77</v>
      </c>
    </row>
    <row r="38" spans="1:7" s="158" customFormat="1" hidden="1" x14ac:dyDescent="0.25">
      <c r="A38" s="157" t="s">
        <v>72</v>
      </c>
      <c r="B38" s="157">
        <v>2015</v>
      </c>
      <c r="C38" s="157">
        <v>26</v>
      </c>
      <c r="D38" s="156" t="s">
        <v>74</v>
      </c>
      <c r="E38" s="156" t="s">
        <v>75</v>
      </c>
      <c r="F38" s="156" t="s">
        <v>76</v>
      </c>
      <c r="G38" s="156" t="s">
        <v>77</v>
      </c>
    </row>
    <row r="39" spans="1:7" s="158" customFormat="1" hidden="1" x14ac:dyDescent="0.25">
      <c r="A39" s="157" t="s">
        <v>72</v>
      </c>
      <c r="B39" s="157">
        <v>2015</v>
      </c>
      <c r="C39" s="157">
        <v>27</v>
      </c>
      <c r="D39" s="156" t="s">
        <v>74</v>
      </c>
      <c r="E39" s="156" t="s">
        <v>75</v>
      </c>
      <c r="F39" s="156" t="s">
        <v>76</v>
      </c>
      <c r="G39" s="156" t="s">
        <v>77</v>
      </c>
    </row>
    <row r="40" spans="1:7" s="158" customFormat="1" hidden="1" x14ac:dyDescent="0.25">
      <c r="A40" s="157" t="s">
        <v>72</v>
      </c>
      <c r="B40" s="157">
        <v>2015</v>
      </c>
      <c r="C40" s="157">
        <v>28</v>
      </c>
      <c r="D40" s="156" t="s">
        <v>78</v>
      </c>
      <c r="E40" s="156" t="s">
        <v>79</v>
      </c>
      <c r="F40" s="156" t="s">
        <v>76</v>
      </c>
      <c r="G40" s="156" t="s">
        <v>81</v>
      </c>
    </row>
    <row r="41" spans="1:7" s="158" customFormat="1" hidden="1" x14ac:dyDescent="0.25">
      <c r="A41" s="157" t="s">
        <v>72</v>
      </c>
      <c r="B41" s="157">
        <v>2015</v>
      </c>
      <c r="C41" s="157">
        <v>29</v>
      </c>
      <c r="D41" s="156" t="s">
        <v>78</v>
      </c>
      <c r="E41" s="156" t="s">
        <v>79</v>
      </c>
      <c r="F41" s="156" t="s">
        <v>76</v>
      </c>
      <c r="G41" s="156" t="s">
        <v>81</v>
      </c>
    </row>
    <row r="42" spans="1:7" s="158" customFormat="1" hidden="1" x14ac:dyDescent="0.25">
      <c r="A42" s="157" t="s">
        <v>72</v>
      </c>
      <c r="B42" s="157">
        <v>2015</v>
      </c>
      <c r="C42" s="157">
        <v>30</v>
      </c>
      <c r="D42" s="156" t="s">
        <v>78</v>
      </c>
      <c r="E42" s="156" t="s">
        <v>79</v>
      </c>
      <c r="F42" s="156" t="s">
        <v>76</v>
      </c>
      <c r="G42" s="156" t="s">
        <v>81</v>
      </c>
    </row>
    <row r="43" spans="1:7" s="158" customFormat="1" hidden="1" x14ac:dyDescent="0.25">
      <c r="A43" s="157" t="s">
        <v>72</v>
      </c>
      <c r="B43" s="157">
        <v>2015</v>
      </c>
      <c r="C43" s="157">
        <v>31</v>
      </c>
      <c r="D43" s="156" t="s">
        <v>78</v>
      </c>
      <c r="E43" s="156" t="s">
        <v>79</v>
      </c>
      <c r="F43" s="156" t="s">
        <v>76</v>
      </c>
      <c r="G43" s="156" t="s">
        <v>81</v>
      </c>
    </row>
    <row r="44" spans="1:7" s="158" customFormat="1" hidden="1" x14ac:dyDescent="0.25">
      <c r="A44" s="157" t="s">
        <v>72</v>
      </c>
      <c r="B44" s="157">
        <v>2015</v>
      </c>
      <c r="C44" s="157">
        <v>32</v>
      </c>
      <c r="D44" s="156" t="s">
        <v>82</v>
      </c>
      <c r="E44" s="156" t="s">
        <v>75</v>
      </c>
      <c r="F44" s="156" t="s">
        <v>76</v>
      </c>
      <c r="G44" s="156" t="s">
        <v>81</v>
      </c>
    </row>
    <row r="45" spans="1:7" s="158" customFormat="1" hidden="1" x14ac:dyDescent="0.25">
      <c r="A45" s="157" t="s">
        <v>72</v>
      </c>
      <c r="B45" s="157">
        <v>2015</v>
      </c>
      <c r="C45" s="157">
        <v>33</v>
      </c>
      <c r="D45" s="156" t="s">
        <v>82</v>
      </c>
      <c r="E45" s="156" t="s">
        <v>75</v>
      </c>
      <c r="F45" s="156" t="s">
        <v>76</v>
      </c>
      <c r="G45" s="156" t="s">
        <v>81</v>
      </c>
    </row>
    <row r="46" spans="1:7" s="158" customFormat="1" hidden="1" x14ac:dyDescent="0.25">
      <c r="A46" s="157" t="s">
        <v>72</v>
      </c>
      <c r="B46" s="157">
        <v>2015</v>
      </c>
      <c r="C46" s="157">
        <v>34</v>
      </c>
      <c r="D46" s="156" t="s">
        <v>82</v>
      </c>
      <c r="E46" s="156" t="s">
        <v>75</v>
      </c>
      <c r="F46" s="156" t="s">
        <v>76</v>
      </c>
      <c r="G46" s="156" t="s">
        <v>81</v>
      </c>
    </row>
    <row r="47" spans="1:7" s="158" customFormat="1" hidden="1" x14ac:dyDescent="0.25">
      <c r="A47" s="157" t="s">
        <v>72</v>
      </c>
      <c r="B47" s="157">
        <v>2015</v>
      </c>
      <c r="C47" s="157">
        <v>35</v>
      </c>
      <c r="D47" s="156" t="s">
        <v>82</v>
      </c>
      <c r="E47" s="156" t="s">
        <v>79</v>
      </c>
      <c r="F47" s="156" t="s">
        <v>76</v>
      </c>
      <c r="G47" s="156" t="s">
        <v>81</v>
      </c>
    </row>
    <row r="48" spans="1:7" s="158" customFormat="1" hidden="1" x14ac:dyDescent="0.25">
      <c r="A48" s="157" t="s">
        <v>72</v>
      </c>
      <c r="B48" s="157">
        <v>2015</v>
      </c>
      <c r="C48" s="157">
        <v>36</v>
      </c>
      <c r="D48" s="156" t="s">
        <v>82</v>
      </c>
      <c r="E48" s="156" t="s">
        <v>79</v>
      </c>
      <c r="F48" s="156" t="s">
        <v>76</v>
      </c>
      <c r="G48" s="156" t="s">
        <v>81</v>
      </c>
    </row>
    <row r="49" spans="1:7" s="158" customFormat="1" hidden="1" x14ac:dyDescent="0.25">
      <c r="A49" s="157" t="s">
        <v>72</v>
      </c>
      <c r="B49" s="157">
        <v>2015</v>
      </c>
      <c r="C49" s="157">
        <v>37</v>
      </c>
      <c r="D49" s="156" t="s">
        <v>82</v>
      </c>
      <c r="E49" s="156" t="s">
        <v>83</v>
      </c>
      <c r="F49" s="156" t="s">
        <v>76</v>
      </c>
      <c r="G49" s="156" t="s">
        <v>81</v>
      </c>
    </row>
    <row r="50" spans="1:7" s="158" customFormat="1" hidden="1" x14ac:dyDescent="0.25">
      <c r="A50" s="157" t="s">
        <v>72</v>
      </c>
      <c r="B50" s="157">
        <v>2015</v>
      </c>
      <c r="C50" s="157">
        <v>38</v>
      </c>
      <c r="D50" s="156" t="s">
        <v>78</v>
      </c>
      <c r="E50" s="156" t="s">
        <v>83</v>
      </c>
      <c r="F50" s="156" t="s">
        <v>76</v>
      </c>
      <c r="G50" s="156" t="s">
        <v>81</v>
      </c>
    </row>
    <row r="51" spans="1:7" s="158" customFormat="1" hidden="1" x14ac:dyDescent="0.25">
      <c r="A51" s="157" t="s">
        <v>72</v>
      </c>
      <c r="B51" s="157">
        <v>2015</v>
      </c>
      <c r="C51" s="157">
        <v>39</v>
      </c>
      <c r="D51" s="156" t="s">
        <v>78</v>
      </c>
      <c r="E51" s="156" t="s">
        <v>83</v>
      </c>
      <c r="F51" s="156" t="s">
        <v>76</v>
      </c>
      <c r="G51" s="156" t="s">
        <v>81</v>
      </c>
    </row>
    <row r="52" spans="1:7" s="158" customFormat="1" hidden="1" x14ac:dyDescent="0.25">
      <c r="A52" s="157" t="s">
        <v>72</v>
      </c>
      <c r="B52" s="157">
        <v>2015</v>
      </c>
      <c r="C52" s="157">
        <v>40</v>
      </c>
      <c r="D52" s="156" t="s">
        <v>78</v>
      </c>
      <c r="E52" s="156" t="s">
        <v>83</v>
      </c>
      <c r="F52" s="156" t="s">
        <v>76</v>
      </c>
      <c r="G52" s="156" t="s">
        <v>81</v>
      </c>
    </row>
    <row r="53" spans="1:7" s="158" customFormat="1" hidden="1" x14ac:dyDescent="0.25">
      <c r="A53" s="157" t="s">
        <v>72</v>
      </c>
      <c r="B53" s="157">
        <v>2015</v>
      </c>
      <c r="C53" s="157">
        <v>41</v>
      </c>
      <c r="D53" s="156" t="s">
        <v>78</v>
      </c>
      <c r="E53" s="156" t="s">
        <v>79</v>
      </c>
      <c r="F53" s="156" t="s">
        <v>76</v>
      </c>
      <c r="G53" s="156" t="s">
        <v>81</v>
      </c>
    </row>
    <row r="54" spans="1:7" s="158" customFormat="1" hidden="1" x14ac:dyDescent="0.25">
      <c r="A54" s="157" t="s">
        <v>72</v>
      </c>
      <c r="B54" s="157">
        <v>2015</v>
      </c>
      <c r="C54" s="157">
        <v>42</v>
      </c>
      <c r="D54" s="156" t="s">
        <v>78</v>
      </c>
      <c r="E54" s="156" t="s">
        <v>79</v>
      </c>
      <c r="F54" s="156" t="s">
        <v>76</v>
      </c>
      <c r="G54" s="156" t="s">
        <v>81</v>
      </c>
    </row>
    <row r="55" spans="1:7" s="158" customFormat="1" hidden="1" x14ac:dyDescent="0.25">
      <c r="A55" s="157" t="s">
        <v>72</v>
      </c>
      <c r="B55" s="157">
        <v>2015</v>
      </c>
      <c r="C55" s="157">
        <v>43</v>
      </c>
      <c r="D55" s="156" t="s">
        <v>78</v>
      </c>
      <c r="E55" s="156" t="s">
        <v>83</v>
      </c>
      <c r="F55" s="156" t="s">
        <v>76</v>
      </c>
      <c r="G55" s="156" t="s">
        <v>81</v>
      </c>
    </row>
    <row r="56" spans="1:7" s="158" customFormat="1" hidden="1" x14ac:dyDescent="0.25">
      <c r="A56" s="157" t="s">
        <v>72</v>
      </c>
      <c r="B56" s="157">
        <v>2015</v>
      </c>
      <c r="C56" s="157">
        <v>44</v>
      </c>
      <c r="D56" s="156" t="s">
        <v>78</v>
      </c>
      <c r="E56" s="156" t="s">
        <v>83</v>
      </c>
      <c r="F56" s="156" t="s">
        <v>76</v>
      </c>
      <c r="G56" s="156" t="s">
        <v>81</v>
      </c>
    </row>
    <row r="57" spans="1:7" s="158" customFormat="1" hidden="1" x14ac:dyDescent="0.25">
      <c r="A57" s="157" t="s">
        <v>72</v>
      </c>
      <c r="B57" s="157">
        <v>2015</v>
      </c>
      <c r="C57" s="157">
        <v>45</v>
      </c>
      <c r="D57" s="156" t="s">
        <v>78</v>
      </c>
      <c r="E57" s="156" t="s">
        <v>83</v>
      </c>
      <c r="F57" s="156" t="s">
        <v>76</v>
      </c>
      <c r="G57" s="156" t="s">
        <v>77</v>
      </c>
    </row>
    <row r="58" spans="1:7" s="158" customFormat="1" hidden="1" x14ac:dyDescent="0.25">
      <c r="A58" s="157" t="s">
        <v>72</v>
      </c>
      <c r="B58" s="157">
        <v>2015</v>
      </c>
      <c r="C58" s="157">
        <v>46</v>
      </c>
      <c r="D58" s="156" t="s">
        <v>78</v>
      </c>
      <c r="E58" s="156" t="s">
        <v>83</v>
      </c>
      <c r="F58" s="156" t="s">
        <v>76</v>
      </c>
      <c r="G58" s="156" t="s">
        <v>77</v>
      </c>
    </row>
    <row r="59" spans="1:7" s="158" customFormat="1" hidden="1" x14ac:dyDescent="0.25">
      <c r="A59" s="157" t="s">
        <v>72</v>
      </c>
      <c r="B59" s="157">
        <v>2015</v>
      </c>
      <c r="C59" s="157">
        <v>47</v>
      </c>
      <c r="D59" s="156" t="s">
        <v>78</v>
      </c>
      <c r="E59" s="156" t="s">
        <v>83</v>
      </c>
      <c r="F59" s="156" t="s">
        <v>76</v>
      </c>
      <c r="G59" s="156" t="s">
        <v>77</v>
      </c>
    </row>
    <row r="60" spans="1:7" s="158" customFormat="1" hidden="1" x14ac:dyDescent="0.25">
      <c r="A60" s="157" t="s">
        <v>72</v>
      </c>
      <c r="B60" s="157">
        <v>2015</v>
      </c>
      <c r="C60" s="157">
        <v>48</v>
      </c>
      <c r="D60" s="156" t="s">
        <v>78</v>
      </c>
      <c r="E60" s="156" t="s">
        <v>83</v>
      </c>
      <c r="F60" s="156" t="s">
        <v>76</v>
      </c>
      <c r="G60" s="156" t="s">
        <v>77</v>
      </c>
    </row>
    <row r="61" spans="1:7" s="158" customFormat="1" hidden="1" x14ac:dyDescent="0.25">
      <c r="A61" s="157" t="s">
        <v>72</v>
      </c>
      <c r="B61" s="157">
        <v>2015</v>
      </c>
      <c r="C61" s="157">
        <v>49</v>
      </c>
      <c r="D61" s="156" t="s">
        <v>78</v>
      </c>
      <c r="E61" s="156" t="s">
        <v>83</v>
      </c>
      <c r="F61" s="156" t="s">
        <v>76</v>
      </c>
      <c r="G61" s="156" t="s">
        <v>77</v>
      </c>
    </row>
    <row r="62" spans="1:7" s="158" customFormat="1" hidden="1" x14ac:dyDescent="0.25">
      <c r="A62" s="157" t="s">
        <v>72</v>
      </c>
      <c r="B62" s="157">
        <v>2015</v>
      </c>
      <c r="C62" s="157">
        <v>50</v>
      </c>
      <c r="D62" s="156" t="s">
        <v>74</v>
      </c>
      <c r="E62" s="156" t="s">
        <v>83</v>
      </c>
      <c r="F62" s="156" t="s">
        <v>76</v>
      </c>
      <c r="G62" s="156" t="s">
        <v>77</v>
      </c>
    </row>
    <row r="63" spans="1:7" s="158" customFormat="1" hidden="1" x14ac:dyDescent="0.25">
      <c r="A63" s="157" t="s">
        <v>72</v>
      </c>
      <c r="B63" s="157">
        <v>2015</v>
      </c>
      <c r="C63" s="157">
        <v>51</v>
      </c>
      <c r="D63" s="156" t="s">
        <v>74</v>
      </c>
      <c r="E63" s="156" t="s">
        <v>83</v>
      </c>
      <c r="F63" s="156" t="s">
        <v>76</v>
      </c>
      <c r="G63" s="156" t="s">
        <v>77</v>
      </c>
    </row>
    <row r="64" spans="1:7" s="158" customFormat="1" hidden="1" x14ac:dyDescent="0.25">
      <c r="A64" s="157" t="s">
        <v>72</v>
      </c>
      <c r="B64" s="157">
        <v>2015</v>
      </c>
      <c r="C64" s="157">
        <v>52</v>
      </c>
      <c r="D64" s="156" t="s">
        <v>74</v>
      </c>
      <c r="E64" s="156" t="s">
        <v>83</v>
      </c>
      <c r="F64" s="156" t="s">
        <v>76</v>
      </c>
      <c r="G64" s="156" t="s">
        <v>77</v>
      </c>
    </row>
    <row r="65" spans="1:7" hidden="1" x14ac:dyDescent="0.25">
      <c r="A65" s="159" t="s">
        <v>72</v>
      </c>
      <c r="B65" s="160">
        <v>2016</v>
      </c>
      <c r="C65" s="159">
        <v>1</v>
      </c>
      <c r="D65" s="237" t="s">
        <v>74</v>
      </c>
      <c r="E65" s="230" t="s">
        <v>79</v>
      </c>
      <c r="F65" s="231" t="s">
        <v>76</v>
      </c>
      <c r="G65" s="236" t="s">
        <v>77</v>
      </c>
    </row>
    <row r="66" spans="1:7" hidden="1" x14ac:dyDescent="0.25">
      <c r="A66" s="159" t="s">
        <v>72</v>
      </c>
      <c r="B66" s="160">
        <v>2016</v>
      </c>
      <c r="C66" s="159">
        <v>2</v>
      </c>
      <c r="D66" s="229" t="s">
        <v>74</v>
      </c>
      <c r="E66" s="230" t="s">
        <v>79</v>
      </c>
      <c r="F66" s="231" t="s">
        <v>76</v>
      </c>
      <c r="G66" s="236" t="s">
        <v>77</v>
      </c>
    </row>
    <row r="67" spans="1:7" hidden="1" x14ac:dyDescent="0.25">
      <c r="A67" s="159" t="s">
        <v>72</v>
      </c>
      <c r="B67" s="160">
        <v>2016</v>
      </c>
      <c r="C67" s="159">
        <v>3</v>
      </c>
      <c r="D67" s="229" t="s">
        <v>74</v>
      </c>
      <c r="E67" s="230" t="s">
        <v>79</v>
      </c>
      <c r="F67" s="231" t="s">
        <v>76</v>
      </c>
      <c r="G67" s="236" t="s">
        <v>77</v>
      </c>
    </row>
    <row r="68" spans="1:7" hidden="1" x14ac:dyDescent="0.25">
      <c r="A68" s="159" t="s">
        <v>72</v>
      </c>
      <c r="B68" s="160">
        <v>2016</v>
      </c>
      <c r="C68" s="159">
        <v>4</v>
      </c>
      <c r="D68" s="229" t="s">
        <v>74</v>
      </c>
      <c r="E68" s="230" t="s">
        <v>79</v>
      </c>
      <c r="F68" s="231" t="s">
        <v>76</v>
      </c>
      <c r="G68" s="236" t="s">
        <v>77</v>
      </c>
    </row>
    <row r="69" spans="1:7" hidden="1" x14ac:dyDescent="0.25">
      <c r="A69" s="159" t="s">
        <v>72</v>
      </c>
      <c r="B69" s="160">
        <v>2016</v>
      </c>
      <c r="C69" s="159">
        <v>5</v>
      </c>
      <c r="D69" s="229" t="s">
        <v>74</v>
      </c>
      <c r="E69" s="230" t="s">
        <v>79</v>
      </c>
      <c r="F69" s="231" t="s">
        <v>76</v>
      </c>
      <c r="G69" s="236" t="s">
        <v>77</v>
      </c>
    </row>
    <row r="70" spans="1:7" hidden="1" x14ac:dyDescent="0.25">
      <c r="A70" s="159" t="s">
        <v>72</v>
      </c>
      <c r="B70" s="160">
        <v>2016</v>
      </c>
      <c r="C70" s="159">
        <v>6</v>
      </c>
      <c r="D70" s="229" t="s">
        <v>74</v>
      </c>
      <c r="E70" s="230" t="s">
        <v>79</v>
      </c>
      <c r="F70" s="231" t="s">
        <v>76</v>
      </c>
      <c r="G70" s="236" t="s">
        <v>77</v>
      </c>
    </row>
    <row r="71" spans="1:7" hidden="1" x14ac:dyDescent="0.25">
      <c r="A71" s="159" t="s">
        <v>72</v>
      </c>
      <c r="B71" s="160">
        <v>2016</v>
      </c>
      <c r="C71" s="159">
        <v>7</v>
      </c>
      <c r="D71" s="229" t="s">
        <v>74</v>
      </c>
      <c r="E71" s="230" t="s">
        <v>79</v>
      </c>
      <c r="F71" s="231" t="s">
        <v>76</v>
      </c>
      <c r="G71" s="236" t="s">
        <v>77</v>
      </c>
    </row>
    <row r="72" spans="1:7" hidden="1" x14ac:dyDescent="0.25">
      <c r="A72" s="159" t="s">
        <v>72</v>
      </c>
      <c r="B72" s="160">
        <v>2016</v>
      </c>
      <c r="C72" s="159">
        <v>8</v>
      </c>
      <c r="D72" s="229" t="s">
        <v>74</v>
      </c>
      <c r="E72" s="230" t="s">
        <v>79</v>
      </c>
      <c r="F72" s="231" t="s">
        <v>76</v>
      </c>
      <c r="G72" s="236" t="s">
        <v>77</v>
      </c>
    </row>
    <row r="73" spans="1:7" hidden="1" x14ac:dyDescent="0.25">
      <c r="A73" s="159" t="s">
        <v>72</v>
      </c>
      <c r="B73" s="160">
        <v>2016</v>
      </c>
      <c r="C73" s="159">
        <v>9</v>
      </c>
      <c r="D73" s="229" t="s">
        <v>74</v>
      </c>
      <c r="E73" s="230" t="s">
        <v>79</v>
      </c>
      <c r="F73" s="231" t="s">
        <v>76</v>
      </c>
      <c r="G73" s="236" t="s">
        <v>77</v>
      </c>
    </row>
    <row r="74" spans="1:7" hidden="1" x14ac:dyDescent="0.25">
      <c r="A74" s="159" t="s">
        <v>72</v>
      </c>
      <c r="B74" s="160">
        <v>2016</v>
      </c>
      <c r="C74" s="159">
        <v>10</v>
      </c>
      <c r="D74" s="229" t="s">
        <v>74</v>
      </c>
      <c r="E74" s="230" t="s">
        <v>75</v>
      </c>
      <c r="F74" s="231" t="s">
        <v>76</v>
      </c>
      <c r="G74" s="236" t="s">
        <v>77</v>
      </c>
    </row>
    <row r="75" spans="1:7" hidden="1" x14ac:dyDescent="0.25">
      <c r="A75" s="159" t="s">
        <v>72</v>
      </c>
      <c r="B75" s="160">
        <v>2016</v>
      </c>
      <c r="C75" s="159">
        <v>11</v>
      </c>
      <c r="D75" s="229" t="s">
        <v>74</v>
      </c>
      <c r="E75" s="230" t="s">
        <v>79</v>
      </c>
      <c r="F75" s="231" t="s">
        <v>76</v>
      </c>
      <c r="G75" s="236" t="s">
        <v>77</v>
      </c>
    </row>
    <row r="76" spans="1:7" hidden="1" x14ac:dyDescent="0.25">
      <c r="A76" s="159" t="s">
        <v>72</v>
      </c>
      <c r="B76" s="160">
        <v>2016</v>
      </c>
      <c r="C76" s="159">
        <v>12</v>
      </c>
      <c r="D76" s="229" t="s">
        <v>74</v>
      </c>
      <c r="E76" s="230" t="s">
        <v>79</v>
      </c>
      <c r="F76" s="231" t="s">
        <v>76</v>
      </c>
      <c r="G76" s="236" t="s">
        <v>77</v>
      </c>
    </row>
    <row r="77" spans="1:7" hidden="1" x14ac:dyDescent="0.25">
      <c r="A77" s="159" t="s">
        <v>72</v>
      </c>
      <c r="B77" s="160">
        <v>2016</v>
      </c>
      <c r="C77" s="159">
        <v>13</v>
      </c>
      <c r="D77" s="229" t="s">
        <v>74</v>
      </c>
      <c r="E77" s="230" t="s">
        <v>75</v>
      </c>
      <c r="F77" s="231" t="s">
        <v>76</v>
      </c>
      <c r="G77" s="236" t="s">
        <v>77</v>
      </c>
    </row>
    <row r="78" spans="1:7" hidden="1" x14ac:dyDescent="0.25">
      <c r="A78" s="159" t="s">
        <v>72</v>
      </c>
      <c r="B78" s="160">
        <v>2016</v>
      </c>
      <c r="C78" s="159">
        <v>14</v>
      </c>
      <c r="D78" s="229" t="s">
        <v>74</v>
      </c>
      <c r="E78" s="230" t="s">
        <v>75</v>
      </c>
      <c r="F78" s="231" t="s">
        <v>76</v>
      </c>
      <c r="G78" s="236" t="s">
        <v>77</v>
      </c>
    </row>
    <row r="79" spans="1:7" hidden="1" x14ac:dyDescent="0.25">
      <c r="A79" s="159" t="s">
        <v>72</v>
      </c>
      <c r="B79" s="160">
        <v>2016</v>
      </c>
      <c r="C79" s="159">
        <v>15</v>
      </c>
      <c r="D79" s="229" t="s">
        <v>74</v>
      </c>
      <c r="E79" s="230" t="s">
        <v>79</v>
      </c>
      <c r="F79" s="231" t="s">
        <v>76</v>
      </c>
      <c r="G79" s="236" t="s">
        <v>77</v>
      </c>
    </row>
    <row r="80" spans="1:7" hidden="1" x14ac:dyDescent="0.25">
      <c r="A80" s="159" t="s">
        <v>72</v>
      </c>
      <c r="B80" s="160">
        <v>2016</v>
      </c>
      <c r="C80" s="159">
        <v>16</v>
      </c>
      <c r="D80" s="229" t="s">
        <v>74</v>
      </c>
      <c r="E80" s="230" t="s">
        <v>79</v>
      </c>
      <c r="F80" s="231" t="s">
        <v>76</v>
      </c>
      <c r="G80" s="236" t="s">
        <v>77</v>
      </c>
    </row>
    <row r="81" spans="1:7" hidden="1" x14ac:dyDescent="0.25">
      <c r="A81" s="159" t="s">
        <v>72</v>
      </c>
      <c r="B81" s="160">
        <v>2016</v>
      </c>
      <c r="C81" s="159">
        <v>17</v>
      </c>
      <c r="D81" s="229" t="s">
        <v>74</v>
      </c>
      <c r="E81" s="230" t="s">
        <v>79</v>
      </c>
      <c r="F81" s="231" t="s">
        <v>76</v>
      </c>
      <c r="G81" s="236" t="s">
        <v>77</v>
      </c>
    </row>
    <row r="82" spans="1:7" hidden="1" x14ac:dyDescent="0.25">
      <c r="A82" s="159" t="s">
        <v>72</v>
      </c>
      <c r="B82" s="160">
        <v>2016</v>
      </c>
      <c r="C82" s="159">
        <v>18</v>
      </c>
      <c r="D82" s="229" t="s">
        <v>78</v>
      </c>
      <c r="E82" s="230" t="s">
        <v>75</v>
      </c>
      <c r="F82" s="231" t="s">
        <v>76</v>
      </c>
      <c r="G82" s="236" t="s">
        <v>77</v>
      </c>
    </row>
    <row r="83" spans="1:7" hidden="1" x14ac:dyDescent="0.25">
      <c r="A83" s="159" t="s">
        <v>72</v>
      </c>
      <c r="B83" s="160">
        <v>2016</v>
      </c>
      <c r="C83" s="159">
        <v>19</v>
      </c>
      <c r="D83" s="229" t="s">
        <v>78</v>
      </c>
      <c r="E83" s="230" t="s">
        <v>75</v>
      </c>
      <c r="F83" s="231" t="s">
        <v>76</v>
      </c>
      <c r="G83" s="236" t="s">
        <v>77</v>
      </c>
    </row>
    <row r="84" spans="1:7" hidden="1" x14ac:dyDescent="0.25">
      <c r="A84" s="159" t="s">
        <v>72</v>
      </c>
      <c r="B84" s="160">
        <v>2016</v>
      </c>
      <c r="C84" s="159">
        <v>20</v>
      </c>
      <c r="D84" s="229" t="s">
        <v>78</v>
      </c>
      <c r="E84" s="230" t="s">
        <v>75</v>
      </c>
      <c r="F84" s="231" t="s">
        <v>76</v>
      </c>
      <c r="G84" s="236" t="s">
        <v>77</v>
      </c>
    </row>
    <row r="85" spans="1:7" hidden="1" x14ac:dyDescent="0.25">
      <c r="A85" s="159" t="s">
        <v>72</v>
      </c>
      <c r="B85" s="160">
        <v>2016</v>
      </c>
      <c r="C85" s="159">
        <v>21</v>
      </c>
      <c r="D85" s="229" t="s">
        <v>78</v>
      </c>
      <c r="E85" s="230" t="s">
        <v>75</v>
      </c>
      <c r="F85" s="231" t="s">
        <v>76</v>
      </c>
      <c r="G85" s="236" t="s">
        <v>77</v>
      </c>
    </row>
    <row r="86" spans="1:7" hidden="1" x14ac:dyDescent="0.25">
      <c r="A86" s="159" t="s">
        <v>72</v>
      </c>
      <c r="B86" s="160">
        <v>2016</v>
      </c>
      <c r="C86" s="159">
        <v>22</v>
      </c>
      <c r="D86" s="229" t="s">
        <v>78</v>
      </c>
      <c r="E86" s="230" t="s">
        <v>75</v>
      </c>
      <c r="F86" s="231" t="s">
        <v>76</v>
      </c>
      <c r="G86" s="236" t="s">
        <v>77</v>
      </c>
    </row>
    <row r="87" spans="1:7" hidden="1" x14ac:dyDescent="0.25">
      <c r="A87" s="159" t="s">
        <v>72</v>
      </c>
      <c r="B87" s="160">
        <v>2016</v>
      </c>
      <c r="C87" s="159">
        <v>23</v>
      </c>
      <c r="D87" s="229" t="s">
        <v>78</v>
      </c>
      <c r="E87" s="230" t="s">
        <v>75</v>
      </c>
      <c r="F87" s="231" t="s">
        <v>76</v>
      </c>
      <c r="G87" s="236" t="s">
        <v>77</v>
      </c>
    </row>
    <row r="88" spans="1:7" hidden="1" x14ac:dyDescent="0.25">
      <c r="A88" s="159" t="s">
        <v>72</v>
      </c>
      <c r="B88" s="160">
        <v>2016</v>
      </c>
      <c r="C88" s="159">
        <v>24</v>
      </c>
      <c r="D88" s="229" t="s">
        <v>78</v>
      </c>
      <c r="E88" s="230" t="s">
        <v>75</v>
      </c>
      <c r="F88" s="231" t="s">
        <v>76</v>
      </c>
      <c r="G88" s="236" t="s">
        <v>77</v>
      </c>
    </row>
    <row r="89" spans="1:7" hidden="1" x14ac:dyDescent="0.25">
      <c r="A89" s="159" t="s">
        <v>72</v>
      </c>
      <c r="B89" s="160">
        <v>2016</v>
      </c>
      <c r="C89" s="159">
        <v>25</v>
      </c>
      <c r="D89" s="229" t="s">
        <v>78</v>
      </c>
      <c r="E89" s="230" t="s">
        <v>75</v>
      </c>
      <c r="F89" s="231" t="s">
        <v>76</v>
      </c>
      <c r="G89" s="236" t="s">
        <v>77</v>
      </c>
    </row>
    <row r="90" spans="1:7" hidden="1" x14ac:dyDescent="0.25">
      <c r="A90" s="159" t="s">
        <v>72</v>
      </c>
      <c r="B90" s="160">
        <v>2016</v>
      </c>
      <c r="C90" s="159">
        <v>26</v>
      </c>
      <c r="D90" s="229" t="s">
        <v>78</v>
      </c>
      <c r="E90" s="230" t="s">
        <v>75</v>
      </c>
      <c r="F90" s="231" t="s">
        <v>76</v>
      </c>
      <c r="G90" s="236" t="s">
        <v>77</v>
      </c>
    </row>
    <row r="91" spans="1:7" hidden="1" x14ac:dyDescent="0.25">
      <c r="A91" s="159" t="s">
        <v>72</v>
      </c>
      <c r="B91" s="160">
        <v>2016</v>
      </c>
      <c r="C91" s="159">
        <v>27</v>
      </c>
      <c r="D91" s="229" t="s">
        <v>78</v>
      </c>
      <c r="E91" s="230" t="s">
        <v>75</v>
      </c>
      <c r="F91" s="231" t="s">
        <v>76</v>
      </c>
      <c r="G91" s="236" t="s">
        <v>77</v>
      </c>
    </row>
    <row r="92" spans="1:7" hidden="1" x14ac:dyDescent="0.25">
      <c r="A92" s="159" t="s">
        <v>72</v>
      </c>
      <c r="B92" s="160">
        <v>2016</v>
      </c>
      <c r="C92" s="159">
        <v>28</v>
      </c>
      <c r="D92" s="229" t="s">
        <v>82</v>
      </c>
      <c r="E92" s="230" t="s">
        <v>75</v>
      </c>
      <c r="F92" s="231" t="s">
        <v>80</v>
      </c>
      <c r="G92" s="236" t="s">
        <v>81</v>
      </c>
    </row>
    <row r="93" spans="1:7" hidden="1" x14ac:dyDescent="0.25">
      <c r="A93" s="159" t="s">
        <v>72</v>
      </c>
      <c r="B93" s="160">
        <v>2016</v>
      </c>
      <c r="C93" s="159">
        <v>29</v>
      </c>
      <c r="D93" s="229" t="s">
        <v>82</v>
      </c>
      <c r="E93" s="230" t="s">
        <v>83</v>
      </c>
      <c r="F93" s="231" t="s">
        <v>80</v>
      </c>
      <c r="G93" s="236" t="s">
        <v>81</v>
      </c>
    </row>
    <row r="94" spans="1:7" hidden="1" x14ac:dyDescent="0.25">
      <c r="A94" s="159" t="s">
        <v>72</v>
      </c>
      <c r="B94" s="160">
        <v>2016</v>
      </c>
      <c r="C94" s="159">
        <v>30</v>
      </c>
      <c r="D94" s="229" t="s">
        <v>82</v>
      </c>
      <c r="E94" s="230" t="s">
        <v>83</v>
      </c>
      <c r="F94" s="231" t="s">
        <v>80</v>
      </c>
      <c r="G94" s="236" t="s">
        <v>81</v>
      </c>
    </row>
    <row r="95" spans="1:7" hidden="1" x14ac:dyDescent="0.25">
      <c r="A95" s="159" t="s">
        <v>72</v>
      </c>
      <c r="B95" s="160">
        <v>2016</v>
      </c>
      <c r="C95" s="159">
        <v>31</v>
      </c>
      <c r="D95" s="229" t="s">
        <v>82</v>
      </c>
      <c r="E95" s="230" t="s">
        <v>83</v>
      </c>
      <c r="F95" s="231" t="s">
        <v>80</v>
      </c>
      <c r="G95" s="236" t="s">
        <v>81</v>
      </c>
    </row>
    <row r="96" spans="1:7" hidden="1" x14ac:dyDescent="0.25">
      <c r="A96" s="159" t="s">
        <v>72</v>
      </c>
      <c r="B96" s="160">
        <v>2016</v>
      </c>
      <c r="C96" s="159">
        <v>32</v>
      </c>
      <c r="D96" s="229" t="s">
        <v>82</v>
      </c>
      <c r="E96" s="230" t="s">
        <v>75</v>
      </c>
      <c r="F96" s="231" t="s">
        <v>80</v>
      </c>
      <c r="G96" s="236" t="s">
        <v>81</v>
      </c>
    </row>
    <row r="97" spans="1:7" hidden="1" x14ac:dyDescent="0.25">
      <c r="A97" s="159" t="s">
        <v>72</v>
      </c>
      <c r="B97" s="160">
        <v>2016</v>
      </c>
      <c r="C97" s="159">
        <v>33</v>
      </c>
      <c r="D97" s="229" t="s">
        <v>82</v>
      </c>
      <c r="E97" s="230" t="s">
        <v>83</v>
      </c>
      <c r="F97" s="231" t="s">
        <v>80</v>
      </c>
      <c r="G97" s="236" t="s">
        <v>81</v>
      </c>
    </row>
    <row r="98" spans="1:7" hidden="1" x14ac:dyDescent="0.25">
      <c r="A98" s="159" t="s">
        <v>72</v>
      </c>
      <c r="B98" s="160">
        <v>2016</v>
      </c>
      <c r="C98" s="159">
        <v>34</v>
      </c>
      <c r="D98" s="229" t="s">
        <v>82</v>
      </c>
      <c r="E98" s="230" t="s">
        <v>83</v>
      </c>
      <c r="F98" s="231" t="s">
        <v>76</v>
      </c>
      <c r="G98" s="236" t="s">
        <v>81</v>
      </c>
    </row>
    <row r="99" spans="1:7" hidden="1" x14ac:dyDescent="0.25">
      <c r="A99" s="159" t="s">
        <v>72</v>
      </c>
      <c r="B99" s="160">
        <v>2016</v>
      </c>
      <c r="C99" s="159">
        <v>35</v>
      </c>
      <c r="D99" s="229" t="s">
        <v>82</v>
      </c>
      <c r="E99" s="230" t="s">
        <v>79</v>
      </c>
      <c r="F99" s="231" t="s">
        <v>76</v>
      </c>
      <c r="G99" s="236" t="s">
        <v>81</v>
      </c>
    </row>
    <row r="100" spans="1:7" hidden="1" x14ac:dyDescent="0.25">
      <c r="A100" s="159" t="s">
        <v>72</v>
      </c>
      <c r="B100" s="160">
        <v>2016</v>
      </c>
      <c r="C100" s="159">
        <v>36</v>
      </c>
      <c r="D100" s="229" t="s">
        <v>82</v>
      </c>
      <c r="E100" s="230" t="s">
        <v>83</v>
      </c>
      <c r="F100" s="231" t="s">
        <v>76</v>
      </c>
      <c r="G100" s="236" t="s">
        <v>81</v>
      </c>
    </row>
    <row r="101" spans="1:7" hidden="1" x14ac:dyDescent="0.25">
      <c r="A101" s="159" t="s">
        <v>72</v>
      </c>
      <c r="B101" s="160">
        <v>2016</v>
      </c>
      <c r="C101" s="159">
        <v>37</v>
      </c>
      <c r="D101" s="229" t="s">
        <v>82</v>
      </c>
      <c r="E101" s="230" t="s">
        <v>83</v>
      </c>
      <c r="F101" s="231" t="s">
        <v>76</v>
      </c>
      <c r="G101" s="236" t="s">
        <v>81</v>
      </c>
    </row>
    <row r="102" spans="1:7" hidden="1" x14ac:dyDescent="0.25">
      <c r="A102" s="159" t="s">
        <v>72</v>
      </c>
      <c r="B102" s="160">
        <v>2016</v>
      </c>
      <c r="C102" s="159">
        <v>38</v>
      </c>
      <c r="D102" s="229" t="s">
        <v>82</v>
      </c>
      <c r="E102" s="230" t="s">
        <v>83</v>
      </c>
      <c r="F102" s="231" t="s">
        <v>76</v>
      </c>
      <c r="G102" s="236" t="s">
        <v>81</v>
      </c>
    </row>
    <row r="103" spans="1:7" hidden="1" x14ac:dyDescent="0.25">
      <c r="A103" s="159" t="s">
        <v>72</v>
      </c>
      <c r="B103" s="160">
        <v>2016</v>
      </c>
      <c r="C103" s="159">
        <v>39</v>
      </c>
      <c r="D103" s="229" t="s">
        <v>82</v>
      </c>
      <c r="E103" s="230" t="s">
        <v>83</v>
      </c>
      <c r="F103" s="231" t="s">
        <v>76</v>
      </c>
      <c r="G103" s="236" t="s">
        <v>81</v>
      </c>
    </row>
    <row r="104" spans="1:7" hidden="1" x14ac:dyDescent="0.25">
      <c r="A104" s="159" t="s">
        <v>72</v>
      </c>
      <c r="B104" s="160">
        <v>2016</v>
      </c>
      <c r="C104" s="159">
        <v>40</v>
      </c>
      <c r="D104" s="229" t="s">
        <v>82</v>
      </c>
      <c r="E104" s="230" t="s">
        <v>79</v>
      </c>
      <c r="F104" s="231" t="s">
        <v>76</v>
      </c>
      <c r="G104" s="236" t="s">
        <v>81</v>
      </c>
    </row>
    <row r="105" spans="1:7" hidden="1" x14ac:dyDescent="0.25">
      <c r="A105" s="159" t="s">
        <v>72</v>
      </c>
      <c r="B105" s="160">
        <v>2016</v>
      </c>
      <c r="C105" s="159">
        <v>41</v>
      </c>
      <c r="D105" s="229" t="s">
        <v>78</v>
      </c>
      <c r="E105" s="230" t="s">
        <v>83</v>
      </c>
      <c r="F105" s="231" t="s">
        <v>76</v>
      </c>
      <c r="G105" s="236" t="s">
        <v>77</v>
      </c>
    </row>
    <row r="106" spans="1:7" hidden="1" x14ac:dyDescent="0.25">
      <c r="A106" s="159" t="s">
        <v>72</v>
      </c>
      <c r="B106" s="160">
        <v>2016</v>
      </c>
      <c r="C106" s="159">
        <v>42</v>
      </c>
      <c r="D106" s="229" t="s">
        <v>78</v>
      </c>
      <c r="E106" s="230" t="s">
        <v>83</v>
      </c>
      <c r="F106" s="231" t="s">
        <v>76</v>
      </c>
      <c r="G106" s="236" t="s">
        <v>77</v>
      </c>
    </row>
    <row r="107" spans="1:7" hidden="1" x14ac:dyDescent="0.25">
      <c r="A107" s="159" t="s">
        <v>72</v>
      </c>
      <c r="B107" s="160">
        <v>2016</v>
      </c>
      <c r="C107" s="159">
        <v>43</v>
      </c>
      <c r="D107" s="229" t="s">
        <v>78</v>
      </c>
      <c r="E107" s="230" t="s">
        <v>83</v>
      </c>
      <c r="F107" s="231" t="s">
        <v>76</v>
      </c>
      <c r="G107" s="236" t="s">
        <v>77</v>
      </c>
    </row>
    <row r="108" spans="1:7" hidden="1" x14ac:dyDescent="0.25">
      <c r="A108" s="159" t="s">
        <v>72</v>
      </c>
      <c r="B108" s="160">
        <v>2016</v>
      </c>
      <c r="C108" s="159">
        <v>44</v>
      </c>
      <c r="D108" s="229" t="s">
        <v>78</v>
      </c>
      <c r="E108" s="230" t="s">
        <v>83</v>
      </c>
      <c r="F108" s="231" t="s">
        <v>76</v>
      </c>
      <c r="G108" s="236" t="s">
        <v>77</v>
      </c>
    </row>
    <row r="109" spans="1:7" hidden="1" x14ac:dyDescent="0.25">
      <c r="A109" s="159" t="s">
        <v>72</v>
      </c>
      <c r="B109" s="160">
        <v>2016</v>
      </c>
      <c r="C109" s="159">
        <v>45</v>
      </c>
      <c r="D109" s="229" t="s">
        <v>78</v>
      </c>
      <c r="E109" s="230" t="s">
        <v>83</v>
      </c>
      <c r="F109" s="231" t="s">
        <v>76</v>
      </c>
      <c r="G109" s="236" t="s">
        <v>77</v>
      </c>
    </row>
    <row r="110" spans="1:7" hidden="1" x14ac:dyDescent="0.25">
      <c r="A110" s="159" t="s">
        <v>72</v>
      </c>
      <c r="B110" s="160">
        <v>2016</v>
      </c>
      <c r="C110" s="159">
        <v>46</v>
      </c>
      <c r="D110" s="229" t="s">
        <v>78</v>
      </c>
      <c r="E110" s="230" t="s">
        <v>83</v>
      </c>
      <c r="F110" s="231" t="s">
        <v>76</v>
      </c>
      <c r="G110" s="236" t="s">
        <v>77</v>
      </c>
    </row>
    <row r="111" spans="1:7" hidden="1" x14ac:dyDescent="0.25">
      <c r="A111" s="159" t="s">
        <v>72</v>
      </c>
      <c r="B111" s="160">
        <v>2016</v>
      </c>
      <c r="C111" s="159">
        <v>47</v>
      </c>
      <c r="D111" s="229" t="s">
        <v>74</v>
      </c>
      <c r="E111" s="230" t="s">
        <v>83</v>
      </c>
      <c r="F111" s="231" t="s">
        <v>76</v>
      </c>
      <c r="G111" s="236" t="s">
        <v>77</v>
      </c>
    </row>
    <row r="112" spans="1:7" hidden="1" x14ac:dyDescent="0.25">
      <c r="A112" s="159" t="s">
        <v>72</v>
      </c>
      <c r="B112" s="160">
        <v>2016</v>
      </c>
      <c r="C112" s="159">
        <v>48</v>
      </c>
      <c r="D112" s="229" t="s">
        <v>78</v>
      </c>
      <c r="E112" s="230" t="s">
        <v>83</v>
      </c>
      <c r="F112" s="231" t="s">
        <v>76</v>
      </c>
      <c r="G112" s="236" t="s">
        <v>77</v>
      </c>
    </row>
    <row r="113" spans="1:7" hidden="1" x14ac:dyDescent="0.25">
      <c r="A113" s="159" t="s">
        <v>72</v>
      </c>
      <c r="B113" s="160">
        <v>2016</v>
      </c>
      <c r="C113" s="159">
        <v>49</v>
      </c>
      <c r="D113" s="229" t="s">
        <v>74</v>
      </c>
      <c r="E113" s="230" t="s">
        <v>83</v>
      </c>
      <c r="F113" s="231" t="s">
        <v>76</v>
      </c>
      <c r="G113" s="236" t="s">
        <v>77</v>
      </c>
    </row>
    <row r="114" spans="1:7" hidden="1" x14ac:dyDescent="0.25">
      <c r="A114" s="159" t="s">
        <v>72</v>
      </c>
      <c r="B114" s="160">
        <v>2016</v>
      </c>
      <c r="C114" s="159">
        <v>50</v>
      </c>
      <c r="D114" s="229" t="s">
        <v>74</v>
      </c>
      <c r="E114" s="230" t="s">
        <v>83</v>
      </c>
      <c r="F114" s="231" t="s">
        <v>76</v>
      </c>
      <c r="G114" s="236" t="s">
        <v>77</v>
      </c>
    </row>
    <row r="115" spans="1:7" hidden="1" x14ac:dyDescent="0.25">
      <c r="A115" s="159" t="s">
        <v>72</v>
      </c>
      <c r="B115" s="160">
        <v>2016</v>
      </c>
      <c r="C115" s="159">
        <v>51</v>
      </c>
      <c r="D115" s="229" t="s">
        <v>74</v>
      </c>
      <c r="E115" s="230" t="s">
        <v>83</v>
      </c>
      <c r="F115" s="231" t="s">
        <v>76</v>
      </c>
      <c r="G115" s="236" t="s">
        <v>77</v>
      </c>
    </row>
    <row r="116" spans="1:7" hidden="1" x14ac:dyDescent="0.25">
      <c r="A116" s="57" t="s">
        <v>72</v>
      </c>
      <c r="B116" s="58">
        <v>2016</v>
      </c>
      <c r="C116" s="57">
        <v>52</v>
      </c>
      <c r="D116" s="229" t="s">
        <v>74</v>
      </c>
      <c r="E116" s="230" t="s">
        <v>83</v>
      </c>
      <c r="F116" s="231" t="s">
        <v>76</v>
      </c>
      <c r="G116" s="236" t="s">
        <v>77</v>
      </c>
    </row>
    <row r="117" spans="1:7" s="226" customFormat="1" x14ac:dyDescent="0.25">
      <c r="A117" s="159"/>
      <c r="B117" s="160">
        <v>2017</v>
      </c>
      <c r="C117" s="159">
        <v>1</v>
      </c>
      <c r="D117" s="237"/>
      <c r="E117" s="230"/>
      <c r="F117" s="231"/>
      <c r="G117" s="236"/>
    </row>
    <row r="118" spans="1:7" s="226" customFormat="1" x14ac:dyDescent="0.25">
      <c r="A118" s="159"/>
      <c r="B118" s="160">
        <v>2017</v>
      </c>
      <c r="C118" s="159">
        <v>2</v>
      </c>
      <c r="D118" s="237"/>
      <c r="E118" s="230"/>
      <c r="F118" s="231"/>
      <c r="G118" s="236"/>
    </row>
    <row r="119" spans="1:7" s="226" customFormat="1" x14ac:dyDescent="0.25">
      <c r="A119" s="159"/>
      <c r="B119" s="160">
        <v>2017</v>
      </c>
      <c r="C119" s="159">
        <v>3</v>
      </c>
      <c r="D119" s="229"/>
      <c r="E119" s="230"/>
      <c r="F119" s="231"/>
      <c r="G119" s="236"/>
    </row>
    <row r="120" spans="1:7" s="226" customFormat="1" x14ac:dyDescent="0.25">
      <c r="A120" s="159"/>
      <c r="B120" s="160">
        <v>2017</v>
      </c>
      <c r="C120" s="159">
        <v>4</v>
      </c>
      <c r="D120" s="229"/>
      <c r="E120" s="230"/>
      <c r="F120" s="231"/>
      <c r="G120" s="236"/>
    </row>
    <row r="121" spans="1:7" s="226" customFormat="1" x14ac:dyDescent="0.25">
      <c r="A121" s="159"/>
      <c r="B121" s="160">
        <v>2017</v>
      </c>
      <c r="C121" s="159">
        <v>5</v>
      </c>
      <c r="D121" s="229"/>
      <c r="E121" s="230"/>
      <c r="F121" s="231"/>
      <c r="G121" s="236"/>
    </row>
    <row r="122" spans="1:7" s="226" customFormat="1" x14ac:dyDescent="0.25">
      <c r="A122" s="159"/>
      <c r="B122" s="160">
        <v>2017</v>
      </c>
      <c r="C122" s="159">
        <v>6</v>
      </c>
      <c r="D122" s="229"/>
      <c r="E122" s="230"/>
      <c r="F122" s="231"/>
      <c r="G122" s="236"/>
    </row>
    <row r="123" spans="1:7" s="226" customFormat="1" x14ac:dyDescent="0.25">
      <c r="A123" s="159"/>
      <c r="B123" s="160">
        <v>2017</v>
      </c>
      <c r="C123" s="159">
        <v>7</v>
      </c>
      <c r="D123" s="229"/>
      <c r="E123" s="230"/>
      <c r="F123" s="231"/>
      <c r="G123" s="236"/>
    </row>
    <row r="124" spans="1:7" s="226" customFormat="1" x14ac:dyDescent="0.25">
      <c r="A124" s="159"/>
      <c r="B124" s="160">
        <v>2017</v>
      </c>
      <c r="C124" s="159">
        <v>8</v>
      </c>
      <c r="D124" s="229"/>
      <c r="E124" s="230"/>
      <c r="F124" s="231"/>
      <c r="G124" s="236"/>
    </row>
    <row r="125" spans="1:7" s="226" customFormat="1" x14ac:dyDescent="0.25">
      <c r="A125" s="159"/>
      <c r="B125" s="160">
        <v>2017</v>
      </c>
      <c r="C125" s="159">
        <v>9</v>
      </c>
      <c r="D125" s="229"/>
      <c r="E125" s="230"/>
      <c r="F125" s="231"/>
      <c r="G125" s="236"/>
    </row>
    <row r="126" spans="1:7" s="226" customFormat="1" x14ac:dyDescent="0.25">
      <c r="A126" s="159"/>
      <c r="B126" s="160">
        <v>2017</v>
      </c>
      <c r="C126" s="159">
        <v>10</v>
      </c>
      <c r="D126" s="229"/>
      <c r="E126" s="230"/>
      <c r="F126" s="231"/>
      <c r="G126" s="236"/>
    </row>
    <row r="127" spans="1:7" s="226" customFormat="1" x14ac:dyDescent="0.25">
      <c r="A127" s="159"/>
      <c r="B127" s="160">
        <v>2017</v>
      </c>
      <c r="C127" s="159">
        <v>11</v>
      </c>
      <c r="D127" s="229"/>
      <c r="E127" s="230"/>
      <c r="F127" s="231"/>
      <c r="G127" s="236"/>
    </row>
    <row r="128" spans="1:7" s="226" customFormat="1" x14ac:dyDescent="0.25">
      <c r="A128" s="159"/>
      <c r="B128" s="160">
        <v>2017</v>
      </c>
      <c r="C128" s="159">
        <v>12</v>
      </c>
      <c r="D128" s="229"/>
      <c r="E128" s="230"/>
      <c r="F128" s="231"/>
      <c r="G128" s="236"/>
    </row>
    <row r="129" spans="1:7" s="226" customFormat="1" x14ac:dyDescent="0.25">
      <c r="A129" s="159"/>
      <c r="B129" s="160">
        <v>2017</v>
      </c>
      <c r="C129" s="159">
        <v>13</v>
      </c>
      <c r="D129" s="229"/>
      <c r="E129" s="230"/>
      <c r="F129" s="231"/>
      <c r="G129" s="236"/>
    </row>
    <row r="130" spans="1:7" s="226" customFormat="1" x14ac:dyDescent="0.25">
      <c r="A130" s="159"/>
      <c r="B130" s="160">
        <v>2017</v>
      </c>
      <c r="C130" s="159">
        <v>14</v>
      </c>
      <c r="D130" s="229"/>
      <c r="E130" s="230"/>
      <c r="F130" s="231"/>
      <c r="G130" s="236"/>
    </row>
    <row r="131" spans="1:7" s="226" customFormat="1" x14ac:dyDescent="0.25">
      <c r="A131" s="159"/>
      <c r="B131" s="160">
        <v>2017</v>
      </c>
      <c r="C131" s="159">
        <v>15</v>
      </c>
      <c r="D131" s="229"/>
      <c r="E131" s="230"/>
      <c r="F131" s="231"/>
      <c r="G131" s="236"/>
    </row>
    <row r="132" spans="1:7" s="226" customFormat="1" x14ac:dyDescent="0.25">
      <c r="A132" s="159"/>
      <c r="B132" s="160">
        <v>2017</v>
      </c>
      <c r="C132" s="159">
        <v>16</v>
      </c>
      <c r="D132" s="229"/>
      <c r="E132" s="230"/>
      <c r="F132" s="231"/>
      <c r="G132" s="236"/>
    </row>
    <row r="133" spans="1:7" s="226" customFormat="1" x14ac:dyDescent="0.25">
      <c r="A133" s="159"/>
      <c r="B133" s="160">
        <v>2017</v>
      </c>
      <c r="C133" s="159">
        <v>17</v>
      </c>
      <c r="D133" s="229"/>
      <c r="E133" s="230"/>
      <c r="F133" s="231"/>
      <c r="G133" s="236"/>
    </row>
    <row r="134" spans="1:7" s="226" customFormat="1" x14ac:dyDescent="0.25">
      <c r="A134" s="159"/>
      <c r="B134" s="160">
        <v>2017</v>
      </c>
      <c r="C134" s="159">
        <v>18</v>
      </c>
      <c r="D134" s="229"/>
      <c r="E134" s="230"/>
      <c r="F134" s="231"/>
      <c r="G134" s="236"/>
    </row>
    <row r="135" spans="1:7" s="226" customFormat="1" x14ac:dyDescent="0.25">
      <c r="A135" s="159"/>
      <c r="B135" s="160">
        <v>2017</v>
      </c>
      <c r="C135" s="159">
        <v>19</v>
      </c>
      <c r="D135" s="229"/>
      <c r="E135" s="230"/>
      <c r="F135" s="231"/>
      <c r="G135" s="236"/>
    </row>
    <row r="136" spans="1:7" s="226" customFormat="1" x14ac:dyDescent="0.25">
      <c r="A136" s="159"/>
      <c r="B136" s="160">
        <v>2017</v>
      </c>
      <c r="C136" s="159">
        <v>20</v>
      </c>
      <c r="D136" s="229"/>
      <c r="E136" s="230"/>
      <c r="F136" s="231"/>
      <c r="G136" s="236"/>
    </row>
    <row r="137" spans="1:7" s="226" customFormat="1" x14ac:dyDescent="0.25">
      <c r="A137" s="159"/>
      <c r="B137" s="160">
        <v>2017</v>
      </c>
      <c r="C137" s="159">
        <v>21</v>
      </c>
      <c r="D137" s="229"/>
      <c r="E137" s="230"/>
      <c r="F137" s="231"/>
      <c r="G137" s="236"/>
    </row>
    <row r="138" spans="1:7" s="226" customFormat="1" x14ac:dyDescent="0.25">
      <c r="A138" s="159"/>
      <c r="B138" s="160">
        <v>2017</v>
      </c>
      <c r="C138" s="159">
        <v>22</v>
      </c>
      <c r="D138" s="229"/>
      <c r="E138" s="230"/>
      <c r="F138" s="231"/>
      <c r="G138" s="236"/>
    </row>
    <row r="139" spans="1:7" s="226" customFormat="1" x14ac:dyDescent="0.25">
      <c r="A139" s="159"/>
      <c r="B139" s="160">
        <v>2017</v>
      </c>
      <c r="C139" s="159">
        <v>23</v>
      </c>
      <c r="D139" s="229"/>
      <c r="E139" s="230"/>
      <c r="F139" s="231"/>
      <c r="G139" s="236"/>
    </row>
    <row r="140" spans="1:7" s="226" customFormat="1" x14ac:dyDescent="0.25">
      <c r="A140" s="159"/>
      <c r="B140" s="160">
        <v>2017</v>
      </c>
      <c r="C140" s="159">
        <v>24</v>
      </c>
      <c r="D140" s="229"/>
      <c r="E140" s="230"/>
      <c r="F140" s="231"/>
      <c r="G140" s="236"/>
    </row>
    <row r="141" spans="1:7" s="226" customFormat="1" x14ac:dyDescent="0.25">
      <c r="A141" s="159"/>
      <c r="B141" s="160">
        <v>2017</v>
      </c>
      <c r="C141" s="159">
        <v>25</v>
      </c>
      <c r="D141" s="229"/>
      <c r="E141" s="230"/>
      <c r="F141" s="231"/>
      <c r="G141" s="236"/>
    </row>
    <row r="142" spans="1:7" s="226" customFormat="1" x14ac:dyDescent="0.25">
      <c r="A142" s="159"/>
      <c r="B142" s="160">
        <v>2017</v>
      </c>
      <c r="C142" s="159">
        <v>26</v>
      </c>
      <c r="D142" s="229"/>
      <c r="E142" s="230"/>
      <c r="F142" s="231"/>
      <c r="G142" s="236"/>
    </row>
    <row r="143" spans="1:7" s="226" customFormat="1" x14ac:dyDescent="0.25">
      <c r="A143" s="159"/>
      <c r="B143" s="160">
        <v>2017</v>
      </c>
      <c r="C143" s="159">
        <v>27</v>
      </c>
      <c r="D143" s="229"/>
      <c r="E143" s="230"/>
      <c r="F143" s="231"/>
      <c r="G143" s="236"/>
    </row>
    <row r="144" spans="1:7" s="226" customFormat="1" x14ac:dyDescent="0.25">
      <c r="A144" s="159"/>
      <c r="B144" s="160">
        <v>2017</v>
      </c>
      <c r="C144" s="159">
        <v>28</v>
      </c>
      <c r="D144" s="229"/>
      <c r="E144" s="230"/>
      <c r="F144" s="231"/>
      <c r="G144" s="236"/>
    </row>
    <row r="145" spans="1:7" s="226" customFormat="1" x14ac:dyDescent="0.25">
      <c r="A145" s="159"/>
      <c r="B145" s="160">
        <v>2017</v>
      </c>
      <c r="C145" s="159">
        <v>29</v>
      </c>
      <c r="D145" s="229"/>
      <c r="E145" s="230"/>
      <c r="F145" s="231"/>
      <c r="G145" s="236"/>
    </row>
    <row r="146" spans="1:7" s="226" customFormat="1" x14ac:dyDescent="0.25">
      <c r="A146" s="159"/>
      <c r="B146" s="160">
        <v>2017</v>
      </c>
      <c r="C146" s="159">
        <v>30</v>
      </c>
      <c r="D146" s="229"/>
      <c r="E146" s="230"/>
      <c r="F146" s="231"/>
      <c r="G146" s="236"/>
    </row>
    <row r="147" spans="1:7" s="226" customFormat="1" x14ac:dyDescent="0.25">
      <c r="A147" s="159"/>
      <c r="B147" s="160">
        <v>2017</v>
      </c>
      <c r="C147" s="159">
        <v>31</v>
      </c>
      <c r="D147" s="229"/>
      <c r="E147" s="230"/>
      <c r="F147" s="231"/>
      <c r="G147" s="236"/>
    </row>
    <row r="148" spans="1:7" s="226" customFormat="1" x14ac:dyDescent="0.25">
      <c r="A148" s="159"/>
      <c r="B148" s="160">
        <v>2017</v>
      </c>
      <c r="C148" s="159">
        <v>32</v>
      </c>
      <c r="D148" s="229"/>
      <c r="E148" s="230"/>
      <c r="F148" s="231"/>
      <c r="G148" s="236"/>
    </row>
    <row r="149" spans="1:7" s="226" customFormat="1" x14ac:dyDescent="0.25">
      <c r="A149" s="159"/>
      <c r="B149" s="160">
        <v>2017</v>
      </c>
      <c r="C149" s="159">
        <v>33</v>
      </c>
      <c r="D149" s="229"/>
      <c r="E149" s="230"/>
      <c r="F149" s="231"/>
      <c r="G149" s="236"/>
    </row>
    <row r="150" spans="1:7" s="226" customFormat="1" x14ac:dyDescent="0.25">
      <c r="A150" s="159"/>
      <c r="B150" s="160">
        <v>2017</v>
      </c>
      <c r="C150" s="159">
        <v>34</v>
      </c>
      <c r="D150" s="229"/>
      <c r="E150" s="230"/>
      <c r="F150" s="231"/>
      <c r="G150" s="236"/>
    </row>
    <row r="151" spans="1:7" s="226" customFormat="1" x14ac:dyDescent="0.25">
      <c r="A151" s="159"/>
      <c r="B151" s="160">
        <v>2017</v>
      </c>
      <c r="C151" s="159">
        <v>35</v>
      </c>
      <c r="D151" s="229"/>
      <c r="E151" s="230"/>
      <c r="F151" s="231"/>
      <c r="G151" s="236"/>
    </row>
    <row r="152" spans="1:7" s="226" customFormat="1" x14ac:dyDescent="0.25">
      <c r="A152" s="159"/>
      <c r="B152" s="160">
        <v>2017</v>
      </c>
      <c r="C152" s="159">
        <v>36</v>
      </c>
      <c r="D152" s="229"/>
      <c r="E152" s="230"/>
      <c r="F152" s="231"/>
      <c r="G152" s="236"/>
    </row>
    <row r="153" spans="1:7" s="226" customFormat="1" x14ac:dyDescent="0.25">
      <c r="A153" s="159"/>
      <c r="B153" s="160">
        <v>2017</v>
      </c>
      <c r="C153" s="159">
        <v>37</v>
      </c>
      <c r="D153" s="229"/>
      <c r="E153" s="230"/>
      <c r="F153" s="231"/>
      <c r="G153" s="236"/>
    </row>
    <row r="154" spans="1:7" s="226" customFormat="1" x14ac:dyDescent="0.25">
      <c r="A154" s="159"/>
      <c r="B154" s="160">
        <v>2017</v>
      </c>
      <c r="C154" s="159">
        <v>38</v>
      </c>
      <c r="D154" s="229"/>
      <c r="E154" s="230"/>
      <c r="F154" s="231"/>
      <c r="G154" s="236"/>
    </row>
    <row r="155" spans="1:7" s="226" customFormat="1" x14ac:dyDescent="0.25">
      <c r="A155" s="159"/>
      <c r="B155" s="160">
        <v>2017</v>
      </c>
      <c r="C155" s="159">
        <v>39</v>
      </c>
      <c r="D155" s="229"/>
      <c r="E155" s="230"/>
      <c r="F155" s="231"/>
      <c r="G155" s="236"/>
    </row>
    <row r="156" spans="1:7" s="226" customFormat="1" x14ac:dyDescent="0.25">
      <c r="A156" s="159"/>
      <c r="B156" s="160">
        <v>2017</v>
      </c>
      <c r="C156" s="159">
        <v>40</v>
      </c>
      <c r="D156" s="229"/>
      <c r="E156" s="230"/>
      <c r="F156" s="231"/>
      <c r="G156" s="236"/>
    </row>
    <row r="157" spans="1:7" s="226" customFormat="1" x14ac:dyDescent="0.25">
      <c r="A157" s="159"/>
      <c r="B157" s="160">
        <v>2017</v>
      </c>
      <c r="C157" s="159">
        <v>41</v>
      </c>
      <c r="D157" s="229"/>
      <c r="E157" s="230"/>
      <c r="F157" s="231"/>
      <c r="G157" s="236"/>
    </row>
    <row r="158" spans="1:7" s="226" customFormat="1" x14ac:dyDescent="0.25">
      <c r="A158" s="159"/>
      <c r="B158" s="160">
        <v>2017</v>
      </c>
      <c r="C158" s="159">
        <v>42</v>
      </c>
      <c r="D158" s="229"/>
      <c r="E158" s="230"/>
      <c r="F158" s="231"/>
      <c r="G158" s="236"/>
    </row>
    <row r="159" spans="1:7" s="226" customFormat="1" x14ac:dyDescent="0.25">
      <c r="A159" s="159"/>
      <c r="B159" s="160">
        <v>2017</v>
      </c>
      <c r="C159" s="159">
        <v>43</v>
      </c>
      <c r="D159" s="229"/>
      <c r="E159" s="230"/>
      <c r="F159" s="231"/>
      <c r="G159" s="236"/>
    </row>
    <row r="160" spans="1:7" s="226" customFormat="1" x14ac:dyDescent="0.25">
      <c r="A160" s="159"/>
      <c r="B160" s="160">
        <v>2017</v>
      </c>
      <c r="C160" s="159">
        <v>44</v>
      </c>
      <c r="D160" s="229"/>
      <c r="E160" s="230"/>
      <c r="F160" s="231"/>
      <c r="G160" s="236"/>
    </row>
    <row r="161" spans="1:7" s="226" customFormat="1" x14ac:dyDescent="0.25">
      <c r="A161" s="159"/>
      <c r="B161" s="160">
        <v>2017</v>
      </c>
      <c r="C161" s="159">
        <v>45</v>
      </c>
      <c r="D161" s="229"/>
      <c r="E161" s="230"/>
      <c r="F161" s="231"/>
      <c r="G161" s="236"/>
    </row>
    <row r="162" spans="1:7" s="226" customFormat="1" x14ac:dyDescent="0.25">
      <c r="A162" s="159"/>
      <c r="B162" s="160">
        <v>2017</v>
      </c>
      <c r="C162" s="159">
        <v>46</v>
      </c>
      <c r="D162" s="229"/>
      <c r="E162" s="230"/>
      <c r="F162" s="231"/>
      <c r="G162" s="236"/>
    </row>
    <row r="163" spans="1:7" s="226" customFormat="1" x14ac:dyDescent="0.25">
      <c r="A163" s="159"/>
      <c r="B163" s="160">
        <v>2017</v>
      </c>
      <c r="C163" s="159">
        <v>47</v>
      </c>
      <c r="D163" s="229"/>
      <c r="E163" s="230"/>
      <c r="F163" s="231"/>
      <c r="G163" s="236"/>
    </row>
    <row r="164" spans="1:7" s="226" customFormat="1" x14ac:dyDescent="0.25">
      <c r="A164" s="159"/>
      <c r="B164" s="160">
        <v>2017</v>
      </c>
      <c r="C164" s="159">
        <v>48</v>
      </c>
      <c r="D164" s="229"/>
      <c r="E164" s="230"/>
      <c r="F164" s="231"/>
      <c r="G164" s="236"/>
    </row>
    <row r="165" spans="1:7" s="226" customFormat="1" x14ac:dyDescent="0.25">
      <c r="A165" s="159"/>
      <c r="B165" s="160">
        <v>2017</v>
      </c>
      <c r="C165" s="159">
        <v>49</v>
      </c>
      <c r="D165" s="229"/>
      <c r="E165" s="230"/>
      <c r="F165" s="231"/>
      <c r="G165" s="236"/>
    </row>
    <row r="166" spans="1:7" s="226" customFormat="1" x14ac:dyDescent="0.25">
      <c r="A166" s="159"/>
      <c r="B166" s="160">
        <v>2017</v>
      </c>
      <c r="C166" s="159">
        <v>50</v>
      </c>
      <c r="D166" s="229"/>
      <c r="E166" s="230"/>
      <c r="F166" s="231"/>
      <c r="G166" s="236"/>
    </row>
    <row r="167" spans="1:7" s="226" customFormat="1" x14ac:dyDescent="0.25">
      <c r="A167" s="159"/>
      <c r="B167" s="160">
        <v>2017</v>
      </c>
      <c r="C167" s="159">
        <v>51</v>
      </c>
      <c r="D167" s="229"/>
      <c r="E167" s="230"/>
      <c r="F167" s="231"/>
      <c r="G167" s="236"/>
    </row>
    <row r="168" spans="1:7" s="226" customFormat="1" x14ac:dyDescent="0.25">
      <c r="A168" s="159"/>
      <c r="B168" s="160">
        <v>2017</v>
      </c>
      <c r="C168" s="159">
        <v>52</v>
      </c>
      <c r="D168" s="229"/>
      <c r="E168" s="230"/>
      <c r="F168" s="231"/>
      <c r="G168" s="236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R118"/>
  <sheetViews>
    <sheetView showGridLines="0" view="pageBreakPreview" zoomScale="90" zoomScaleNormal="100" zoomScaleSheetLayoutView="90" workbookViewId="0">
      <selection activeCell="D7" sqref="D7"/>
    </sheetView>
  </sheetViews>
  <sheetFormatPr baseColWidth="10" defaultColWidth="9.140625" defaultRowHeight="15" x14ac:dyDescent="0.25"/>
  <cols>
    <col min="1" max="1" width="1.140625" style="226" customWidth="1"/>
    <col min="2" max="2" width="3.85546875" style="266" customWidth="1"/>
    <col min="3" max="14" width="9.140625" style="266"/>
    <col min="15" max="15" width="4.140625" style="266" customWidth="1"/>
    <col min="16" max="16" width="1.5703125" style="226" customWidth="1"/>
    <col min="17" max="16384" width="9.140625" style="226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5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</row>
    <row r="5" spans="2:15" ht="20.25" customHeight="1" x14ac:dyDescent="0.4">
      <c r="B5" s="295"/>
      <c r="C5" s="298" t="s">
        <v>407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7"/>
    </row>
    <row r="6" spans="2:15" x14ac:dyDescent="0.25">
      <c r="B6" s="295"/>
      <c r="C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2:15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5" x14ac:dyDescent="0.25">
      <c r="B8" s="295"/>
      <c r="C8" s="299" t="s">
        <v>383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7"/>
    </row>
    <row r="9" spans="2:15" ht="31.5" customHeight="1" x14ac:dyDescent="0.25">
      <c r="B9" s="295"/>
      <c r="C9" s="379" t="s">
        <v>395</v>
      </c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297"/>
    </row>
    <row r="10" spans="2:15" ht="14.25" customHeight="1" x14ac:dyDescent="0.25">
      <c r="B10" s="295"/>
      <c r="C10" s="379" t="s">
        <v>396</v>
      </c>
      <c r="D10" s="379"/>
      <c r="E10" s="379"/>
      <c r="F10" s="379"/>
      <c r="G10" s="379"/>
      <c r="H10" s="379"/>
      <c r="I10" s="379"/>
      <c r="J10" s="379"/>
      <c r="K10" s="379"/>
      <c r="L10" s="379"/>
      <c r="M10" s="379"/>
      <c r="N10" s="379"/>
      <c r="O10" s="297"/>
    </row>
    <row r="11" spans="2:15" ht="34.5" customHeight="1" x14ac:dyDescent="0.25">
      <c r="B11" s="295"/>
      <c r="C11" s="379" t="s">
        <v>397</v>
      </c>
      <c r="D11" s="379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297"/>
    </row>
    <row r="12" spans="2:15" ht="30" customHeight="1" x14ac:dyDescent="0.25">
      <c r="B12" s="295"/>
      <c r="C12" s="379" t="s">
        <v>398</v>
      </c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297"/>
    </row>
    <row r="13" spans="2:15" ht="20.25" customHeight="1" x14ac:dyDescent="0.25">
      <c r="B13" s="295"/>
      <c r="C13" s="299" t="s">
        <v>384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7"/>
    </row>
    <row r="14" spans="2:15" ht="30" customHeight="1" x14ac:dyDescent="0.25">
      <c r="B14" s="295"/>
      <c r="C14" s="380" t="s">
        <v>399</v>
      </c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0"/>
      <c r="O14" s="297"/>
    </row>
    <row r="15" spans="2:15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5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1" customHeight="1" x14ac:dyDescent="0.25">
      <c r="B27" s="295"/>
      <c r="C27" s="378" t="s">
        <v>385</v>
      </c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297"/>
    </row>
    <row r="28" spans="2:18" x14ac:dyDescent="0.25">
      <c r="B28" s="295"/>
      <c r="C28" s="381" t="s">
        <v>386</v>
      </c>
      <c r="D28" s="381"/>
      <c r="E28" s="381"/>
      <c r="F28" s="381"/>
      <c r="G28" s="381"/>
      <c r="H28" s="300"/>
      <c r="I28" s="382" t="s">
        <v>401</v>
      </c>
      <c r="J28" s="382"/>
      <c r="K28" s="382"/>
      <c r="L28" s="382"/>
      <c r="M28" s="382"/>
      <c r="N28" s="381"/>
      <c r="O28" s="381"/>
      <c r="P28" s="381"/>
      <c r="Q28" s="381"/>
      <c r="R28" s="381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I29" s="383"/>
      <c r="J29" s="383"/>
      <c r="K29" s="383"/>
      <c r="L29" s="383"/>
      <c r="M29" s="383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295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15" x14ac:dyDescent="0.25">
      <c r="B42" s="295"/>
      <c r="C42" s="380" t="s">
        <v>400</v>
      </c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297"/>
    </row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43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3.5" customHeight="1" x14ac:dyDescent="0.25">
      <c r="A54" s="108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</row>
    <row r="55" spans="1:15" ht="15.75" thickBot="1" x14ac:dyDescent="0.3">
      <c r="A55" s="108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</row>
    <row r="56" spans="1:15" x14ac:dyDescent="0.2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1:15" x14ac:dyDescent="0.25">
      <c r="B57" s="295"/>
      <c r="C57" s="299" t="s">
        <v>387</v>
      </c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1:15" ht="28.5" customHeight="1" x14ac:dyDescent="0.25">
      <c r="B58" s="295"/>
      <c r="C58" s="380" t="s">
        <v>402</v>
      </c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297"/>
    </row>
    <row r="59" spans="1:15" ht="28.5" customHeight="1" x14ac:dyDescent="0.25">
      <c r="B59" s="295"/>
      <c r="C59" s="380" t="s">
        <v>403</v>
      </c>
      <c r="D59" s="380"/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9" t="s">
        <v>388</v>
      </c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ht="30.75" customHeight="1" x14ac:dyDescent="0.25">
      <c r="B74" s="295"/>
      <c r="C74" s="380" t="s">
        <v>404</v>
      </c>
      <c r="D74" s="380"/>
      <c r="E74" s="380"/>
      <c r="F74" s="380"/>
      <c r="G74" s="380"/>
      <c r="H74" s="380"/>
      <c r="I74" s="380"/>
      <c r="J74" s="380"/>
      <c r="K74" s="380"/>
      <c r="L74" s="380"/>
      <c r="M74" s="380"/>
      <c r="N74" s="380"/>
      <c r="O74" s="297"/>
    </row>
    <row r="75" spans="2:15" ht="33" customHeight="1" x14ac:dyDescent="0.25">
      <c r="B75" s="295"/>
      <c r="C75" s="380" t="s">
        <v>389</v>
      </c>
      <c r="D75" s="380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ht="23.25" customHeight="1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ht="24" customHeight="1" x14ac:dyDescent="0.25">
      <c r="B95" s="295"/>
      <c r="C95" s="380" t="s">
        <v>405</v>
      </c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x14ac:dyDescent="0.25">
      <c r="B106" s="29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7"/>
    </row>
    <row r="107" spans="2:15" x14ac:dyDescent="0.25">
      <c r="B107" s="29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7"/>
    </row>
    <row r="108" spans="2:15" s="43" customFormat="1" ht="35.25" customHeight="1" thickBot="1" x14ac:dyDescent="0.3">
      <c r="B108" s="307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9"/>
    </row>
    <row r="109" spans="2:15" ht="9" customHeight="1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  <row r="117" spans="2:15" x14ac:dyDescent="0.25"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</row>
    <row r="118" spans="2:15" x14ac:dyDescent="0.25"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</row>
  </sheetData>
  <mergeCells count="15"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  <mergeCell ref="C27:N27"/>
    <mergeCell ref="C9:N9"/>
    <mergeCell ref="C10:N10"/>
    <mergeCell ref="C11:N11"/>
    <mergeCell ref="C12:N12"/>
    <mergeCell ref="C14:N14"/>
  </mergeCells>
  <pageMargins left="0.25" right="0.25" top="0.25" bottom="0.25" header="0.3" footer="0.3"/>
  <pageSetup paperSize="9" scale="84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3" zoomScale="60" zoomScaleNormal="60" workbookViewId="0">
      <selection activeCell="D78" sqref="D78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39" customWidth="1"/>
    <col min="15" max="20" width="8" customWidth="1"/>
  </cols>
  <sheetData>
    <row r="1" spans="1:21" x14ac:dyDescent="0.25">
      <c r="G1" s="15"/>
      <c r="H1" s="112"/>
      <c r="I1" s="112"/>
      <c r="J1" s="112"/>
      <c r="K1" s="112"/>
      <c r="L1" s="112"/>
      <c r="M1" s="112"/>
      <c r="N1" s="138"/>
      <c r="O1" s="112"/>
      <c r="P1" s="112"/>
      <c r="Q1" s="112"/>
      <c r="R1" s="112"/>
      <c r="S1" s="112"/>
      <c r="T1" s="112"/>
    </row>
    <row r="2" spans="1:21" s="179" customFormat="1" ht="135" x14ac:dyDescent="0.25">
      <c r="A2" s="183" t="s">
        <v>228</v>
      </c>
      <c r="B2" s="182" t="s">
        <v>236</v>
      </c>
      <c r="C2" s="174" t="s">
        <v>319</v>
      </c>
      <c r="D2" s="174" t="s">
        <v>322</v>
      </c>
      <c r="E2" s="173" t="s">
        <v>320</v>
      </c>
      <c r="F2" s="173" t="s">
        <v>321</v>
      </c>
      <c r="G2" s="176" t="s">
        <v>323</v>
      </c>
      <c r="H2" s="175" t="s">
        <v>324</v>
      </c>
      <c r="I2" s="177" t="s">
        <v>317</v>
      </c>
      <c r="J2" s="177" t="s">
        <v>318</v>
      </c>
      <c r="K2" s="181"/>
      <c r="L2" s="172" t="s">
        <v>325</v>
      </c>
      <c r="M2" s="172" t="s">
        <v>352</v>
      </c>
      <c r="N2" s="238" t="s">
        <v>373</v>
      </c>
      <c r="O2" s="172" t="s">
        <v>374</v>
      </c>
      <c r="P2" s="171" t="s">
        <v>375</v>
      </c>
      <c r="Q2" s="171" t="s">
        <v>376</v>
      </c>
      <c r="R2" s="170" t="s">
        <v>377</v>
      </c>
      <c r="S2" s="170" t="s">
        <v>378</v>
      </c>
      <c r="T2" s="181"/>
      <c r="U2" s="180" t="s">
        <v>204</v>
      </c>
    </row>
    <row r="3" spans="1:21" x14ac:dyDescent="0.25">
      <c r="A3" s="178">
        <v>2017</v>
      </c>
      <c r="B3" s="239">
        <v>1</v>
      </c>
      <c r="C3" s="113">
        <f>SARI!G8</f>
        <v>0</v>
      </c>
      <c r="D3" s="121" t="e">
        <f>SARI!G8/SARI!F8</f>
        <v>#DIV/0!</v>
      </c>
      <c r="E3" s="113">
        <f>SARI!H8</f>
        <v>0</v>
      </c>
      <c r="F3" s="121" t="e">
        <f>SARI!H8/SARI!F8</f>
        <v>#DIV/0!</v>
      </c>
      <c r="G3" s="15">
        <f>SARI!E8</f>
        <v>0</v>
      </c>
      <c r="H3" s="112" t="e">
        <f>SARI!E8/SARI!D8</f>
        <v>#DIV/0!</v>
      </c>
      <c r="I3" s="134">
        <f>SARI!K8</f>
        <v>0</v>
      </c>
      <c r="J3" s="112" t="e">
        <f>SARI!K8/SARI!J8</f>
        <v>#DIV/0!</v>
      </c>
      <c r="K3" s="112"/>
      <c r="L3" s="134">
        <f>ILI!E8</f>
        <v>0</v>
      </c>
      <c r="M3" s="134">
        <f>ILI!D8</f>
        <v>0</v>
      </c>
      <c r="N3" s="138" t="e">
        <f>ILI!E8/ILI!D8</f>
        <v>#DIV/0!</v>
      </c>
      <c r="O3" s="112" t="e">
        <f>ILI!F8/ILI!E8</f>
        <v>#DIV/0!</v>
      </c>
      <c r="P3" s="134">
        <f>ILI!G8</f>
        <v>0</v>
      </c>
      <c r="Q3" s="112" t="e">
        <f>ILI!G8/ILI!F8</f>
        <v>#DIV/0!</v>
      </c>
      <c r="R3" s="134">
        <f>ILI!H8</f>
        <v>0</v>
      </c>
      <c r="S3" s="112" t="e">
        <f>ILI!H8/ILI!F8</f>
        <v>#DIV/0!</v>
      </c>
      <c r="T3" s="112"/>
    </row>
    <row r="4" spans="1:21" x14ac:dyDescent="0.25">
      <c r="A4" s="178">
        <v>2017</v>
      </c>
      <c r="B4" s="239">
        <v>2</v>
      </c>
      <c r="C4" s="233">
        <f>SARI!G9</f>
        <v>0</v>
      </c>
      <c r="D4" s="234" t="e">
        <f>SARI!G9/SARI!F9</f>
        <v>#DIV/0!</v>
      </c>
      <c r="E4" s="233">
        <f>SARI!H9</f>
        <v>0</v>
      </c>
      <c r="F4" s="234" t="e">
        <f>SARI!H9/SARI!F9</f>
        <v>#DIV/0!</v>
      </c>
      <c r="G4" s="227">
        <f>SARI!E9</f>
        <v>0</v>
      </c>
      <c r="H4" s="232" t="e">
        <f>SARI!E9/SARI!D9</f>
        <v>#DIV/0!</v>
      </c>
      <c r="I4" s="235">
        <f>SARI!K9</f>
        <v>0</v>
      </c>
      <c r="J4" s="232" t="e">
        <f>SARI!K9/SARI!J9</f>
        <v>#DIV/0!</v>
      </c>
      <c r="K4" s="112"/>
      <c r="L4" s="251">
        <f>ILI!E9</f>
        <v>0</v>
      </c>
      <c r="M4" s="251">
        <f>ILI!D9</f>
        <v>0</v>
      </c>
      <c r="N4" s="252" t="e">
        <f>ILI!E9/ILI!D9</f>
        <v>#DIV/0!</v>
      </c>
      <c r="O4" s="250" t="e">
        <f>ILI!F9/ILI!E9</f>
        <v>#DIV/0!</v>
      </c>
      <c r="P4" s="251">
        <f>ILI!G9</f>
        <v>0</v>
      </c>
      <c r="Q4" s="250" t="e">
        <f>ILI!G9/ILI!F9</f>
        <v>#DIV/0!</v>
      </c>
      <c r="R4" s="251">
        <f>ILI!H9</f>
        <v>0</v>
      </c>
      <c r="S4" s="250" t="e">
        <f>ILI!H9/ILI!F9</f>
        <v>#DIV/0!</v>
      </c>
      <c r="T4" s="112"/>
    </row>
    <row r="5" spans="1:21" x14ac:dyDescent="0.25">
      <c r="A5" s="178">
        <v>2017</v>
      </c>
      <c r="B5" s="239">
        <v>3</v>
      </c>
      <c r="C5" s="233">
        <f>SARI!G10</f>
        <v>0</v>
      </c>
      <c r="D5" s="234" t="e">
        <f>SARI!G10/SARI!F10</f>
        <v>#DIV/0!</v>
      </c>
      <c r="E5" s="233">
        <f>SARI!H10</f>
        <v>0</v>
      </c>
      <c r="F5" s="234" t="e">
        <f>SARI!H10/SARI!F10</f>
        <v>#DIV/0!</v>
      </c>
      <c r="G5" s="227">
        <f>SARI!E10</f>
        <v>0</v>
      </c>
      <c r="H5" s="232" t="e">
        <f>SARI!E10/SARI!D10</f>
        <v>#DIV/0!</v>
      </c>
      <c r="I5" s="235">
        <f>SARI!K10</f>
        <v>0</v>
      </c>
      <c r="J5" s="232" t="e">
        <f>SARI!K10/SARI!J10</f>
        <v>#DIV/0!</v>
      </c>
      <c r="K5" s="112"/>
      <c r="L5" s="251">
        <f>ILI!E10</f>
        <v>0</v>
      </c>
      <c r="M5" s="251">
        <f>ILI!D10</f>
        <v>0</v>
      </c>
      <c r="N5" s="252" t="e">
        <f>ILI!E10/ILI!D10</f>
        <v>#DIV/0!</v>
      </c>
      <c r="O5" s="250" t="e">
        <f>ILI!F10/ILI!E10</f>
        <v>#DIV/0!</v>
      </c>
      <c r="P5" s="251">
        <f>ILI!G10</f>
        <v>0</v>
      </c>
      <c r="Q5" s="250" t="e">
        <f>ILI!G10/ILI!F10</f>
        <v>#DIV/0!</v>
      </c>
      <c r="R5" s="251">
        <f>ILI!H10</f>
        <v>0</v>
      </c>
      <c r="S5" s="250" t="e">
        <f>ILI!H10/ILI!F10</f>
        <v>#DIV/0!</v>
      </c>
      <c r="T5" s="112"/>
    </row>
    <row r="6" spans="1:21" x14ac:dyDescent="0.25">
      <c r="A6" s="178">
        <v>2017</v>
      </c>
      <c r="B6" s="239">
        <v>4</v>
      </c>
      <c r="C6" s="233">
        <f>SARI!G11</f>
        <v>0</v>
      </c>
      <c r="D6" s="234" t="e">
        <f>SARI!G11/SARI!F11</f>
        <v>#DIV/0!</v>
      </c>
      <c r="E6" s="233">
        <f>SARI!H11</f>
        <v>0</v>
      </c>
      <c r="F6" s="234" t="e">
        <f>SARI!H11/SARI!F11</f>
        <v>#DIV/0!</v>
      </c>
      <c r="G6" s="227">
        <f>SARI!E11</f>
        <v>0</v>
      </c>
      <c r="H6" s="232" t="e">
        <f>SARI!E11/SARI!D11</f>
        <v>#DIV/0!</v>
      </c>
      <c r="I6" s="235">
        <f>SARI!K11</f>
        <v>0</v>
      </c>
      <c r="J6" s="232" t="e">
        <f>SARI!K11/SARI!J11</f>
        <v>#DIV/0!</v>
      </c>
      <c r="K6" s="112"/>
      <c r="L6" s="251">
        <f>ILI!E11</f>
        <v>0</v>
      </c>
      <c r="M6" s="251">
        <f>ILI!D11</f>
        <v>0</v>
      </c>
      <c r="N6" s="252" t="e">
        <f>ILI!E11/ILI!D11</f>
        <v>#DIV/0!</v>
      </c>
      <c r="O6" s="250" t="e">
        <f>ILI!F11/ILI!E11</f>
        <v>#DIV/0!</v>
      </c>
      <c r="P6" s="251">
        <f>ILI!G11</f>
        <v>0</v>
      </c>
      <c r="Q6" s="250" t="e">
        <f>ILI!G11/ILI!F11</f>
        <v>#DIV/0!</v>
      </c>
      <c r="R6" s="251">
        <f>ILI!H11</f>
        <v>0</v>
      </c>
      <c r="S6" s="250" t="e">
        <f>ILI!H11/ILI!F11</f>
        <v>#DIV/0!</v>
      </c>
      <c r="T6" s="112"/>
    </row>
    <row r="7" spans="1:21" x14ac:dyDescent="0.25">
      <c r="A7" s="178">
        <v>2017</v>
      </c>
      <c r="B7" s="239">
        <v>5</v>
      </c>
      <c r="C7" s="233">
        <f>SARI!G12</f>
        <v>0</v>
      </c>
      <c r="D7" s="234" t="e">
        <f>SARI!G12/SARI!F12</f>
        <v>#DIV/0!</v>
      </c>
      <c r="E7" s="233">
        <f>SARI!H12</f>
        <v>0</v>
      </c>
      <c r="F7" s="234" t="e">
        <f>SARI!H12/SARI!F12</f>
        <v>#DIV/0!</v>
      </c>
      <c r="G7" s="227">
        <f>SARI!E12</f>
        <v>0</v>
      </c>
      <c r="H7" s="232" t="e">
        <f>SARI!E12/SARI!D12</f>
        <v>#DIV/0!</v>
      </c>
      <c r="I7" s="235">
        <f>SARI!K12</f>
        <v>0</v>
      </c>
      <c r="J7" s="232" t="e">
        <f>SARI!K12/SARI!J12</f>
        <v>#DIV/0!</v>
      </c>
      <c r="K7" s="112"/>
      <c r="L7" s="251">
        <f>ILI!E12</f>
        <v>0</v>
      </c>
      <c r="M7" s="251">
        <f>ILI!D12</f>
        <v>0</v>
      </c>
      <c r="N7" s="252" t="e">
        <f>ILI!E12/ILI!D12</f>
        <v>#DIV/0!</v>
      </c>
      <c r="O7" s="250" t="e">
        <f>ILI!F12/ILI!E12</f>
        <v>#DIV/0!</v>
      </c>
      <c r="P7" s="251">
        <f>ILI!G12</f>
        <v>0</v>
      </c>
      <c r="Q7" s="250" t="e">
        <f>ILI!G12/ILI!F12</f>
        <v>#DIV/0!</v>
      </c>
      <c r="R7" s="251">
        <f>ILI!H12</f>
        <v>0</v>
      </c>
      <c r="S7" s="250" t="e">
        <f>ILI!H12/ILI!F12</f>
        <v>#DIV/0!</v>
      </c>
      <c r="T7" s="112"/>
    </row>
    <row r="8" spans="1:21" x14ac:dyDescent="0.25">
      <c r="A8" s="178">
        <v>2017</v>
      </c>
      <c r="B8" s="239">
        <v>6</v>
      </c>
      <c r="C8" s="233">
        <f>SARI!G13</f>
        <v>0</v>
      </c>
      <c r="D8" s="234" t="e">
        <f>SARI!G13/SARI!F13</f>
        <v>#DIV/0!</v>
      </c>
      <c r="E8" s="233">
        <f>SARI!H13</f>
        <v>0</v>
      </c>
      <c r="F8" s="234" t="e">
        <f>SARI!H13/SARI!F13</f>
        <v>#DIV/0!</v>
      </c>
      <c r="G8" s="227">
        <f>SARI!E13</f>
        <v>0</v>
      </c>
      <c r="H8" s="232" t="e">
        <f>SARI!E13/SARI!D13</f>
        <v>#DIV/0!</v>
      </c>
      <c r="I8" s="235">
        <f>SARI!K13</f>
        <v>0</v>
      </c>
      <c r="J8" s="232" t="e">
        <f>SARI!K13/SARI!J13</f>
        <v>#DIV/0!</v>
      </c>
      <c r="K8" s="112"/>
      <c r="L8" s="251">
        <f>ILI!E13</f>
        <v>0</v>
      </c>
      <c r="M8" s="251">
        <f>ILI!D13</f>
        <v>0</v>
      </c>
      <c r="N8" s="252" t="e">
        <f>ILI!E13/ILI!D13</f>
        <v>#DIV/0!</v>
      </c>
      <c r="O8" s="250" t="e">
        <f>ILI!F13/ILI!E13</f>
        <v>#DIV/0!</v>
      </c>
      <c r="P8" s="251">
        <f>ILI!G13</f>
        <v>0</v>
      </c>
      <c r="Q8" s="250" t="e">
        <f>ILI!G13/ILI!F13</f>
        <v>#DIV/0!</v>
      </c>
      <c r="R8" s="251">
        <f>ILI!H13</f>
        <v>0</v>
      </c>
      <c r="S8" s="250" t="e">
        <f>ILI!H13/ILI!F13</f>
        <v>#DIV/0!</v>
      </c>
      <c r="T8" s="112"/>
    </row>
    <row r="9" spans="1:21" x14ac:dyDescent="0.25">
      <c r="A9" s="178">
        <v>2017</v>
      </c>
      <c r="B9" s="239">
        <v>7</v>
      </c>
      <c r="C9" s="233">
        <f>SARI!G14</f>
        <v>0</v>
      </c>
      <c r="D9" s="234" t="e">
        <f>SARI!G14/SARI!F14</f>
        <v>#DIV/0!</v>
      </c>
      <c r="E9" s="233">
        <f>SARI!H14</f>
        <v>0</v>
      </c>
      <c r="F9" s="234" t="e">
        <f>SARI!H14/SARI!F14</f>
        <v>#DIV/0!</v>
      </c>
      <c r="G9" s="227">
        <f>SARI!E14</f>
        <v>0</v>
      </c>
      <c r="H9" s="232" t="e">
        <f>SARI!E14/SARI!D14</f>
        <v>#DIV/0!</v>
      </c>
      <c r="I9" s="235">
        <f>SARI!K14</f>
        <v>0</v>
      </c>
      <c r="J9" s="232" t="e">
        <f>SARI!K14/SARI!J14</f>
        <v>#DIV/0!</v>
      </c>
      <c r="K9" s="112"/>
      <c r="L9" s="251">
        <f>ILI!E14</f>
        <v>0</v>
      </c>
      <c r="M9" s="251">
        <f>ILI!D14</f>
        <v>0</v>
      </c>
      <c r="N9" s="252" t="e">
        <f>ILI!E14/ILI!D14</f>
        <v>#DIV/0!</v>
      </c>
      <c r="O9" s="250" t="e">
        <f>ILI!F14/ILI!E14</f>
        <v>#DIV/0!</v>
      </c>
      <c r="P9" s="251">
        <f>ILI!G14</f>
        <v>0</v>
      </c>
      <c r="Q9" s="250" t="e">
        <f>ILI!G14/ILI!F14</f>
        <v>#DIV/0!</v>
      </c>
      <c r="R9" s="251">
        <f>ILI!H14</f>
        <v>0</v>
      </c>
      <c r="S9" s="250" t="e">
        <f>ILI!H14/ILI!F14</f>
        <v>#DIV/0!</v>
      </c>
      <c r="T9" s="112"/>
    </row>
    <row r="10" spans="1:21" x14ac:dyDescent="0.25">
      <c r="A10" s="178">
        <v>2017</v>
      </c>
      <c r="B10" s="239">
        <v>8</v>
      </c>
      <c r="C10" s="233">
        <f>SARI!G15</f>
        <v>0</v>
      </c>
      <c r="D10" s="234" t="e">
        <f>SARI!G15/SARI!F15</f>
        <v>#DIV/0!</v>
      </c>
      <c r="E10" s="233">
        <f>SARI!H15</f>
        <v>0</v>
      </c>
      <c r="F10" s="234" t="e">
        <f>SARI!H15/SARI!F15</f>
        <v>#DIV/0!</v>
      </c>
      <c r="G10" s="227">
        <f>SARI!E15</f>
        <v>0</v>
      </c>
      <c r="H10" s="232" t="e">
        <f>SARI!E15/SARI!D15</f>
        <v>#DIV/0!</v>
      </c>
      <c r="I10" s="235">
        <f>SARI!K15</f>
        <v>0</v>
      </c>
      <c r="J10" s="232" t="e">
        <f>SARI!K15/SARI!J15</f>
        <v>#DIV/0!</v>
      </c>
      <c r="K10" s="112"/>
      <c r="L10" s="251">
        <f>ILI!E15</f>
        <v>0</v>
      </c>
      <c r="M10" s="251">
        <f>ILI!D15</f>
        <v>0</v>
      </c>
      <c r="N10" s="252" t="e">
        <f>ILI!E15/ILI!D15</f>
        <v>#DIV/0!</v>
      </c>
      <c r="O10" s="250" t="e">
        <f>ILI!F15/ILI!E15</f>
        <v>#DIV/0!</v>
      </c>
      <c r="P10" s="251">
        <f>ILI!G15</f>
        <v>0</v>
      </c>
      <c r="Q10" s="250" t="e">
        <f>ILI!G15/ILI!F15</f>
        <v>#DIV/0!</v>
      </c>
      <c r="R10" s="251">
        <f>ILI!H15</f>
        <v>0</v>
      </c>
      <c r="S10" s="250" t="e">
        <f>ILI!H15/ILI!F15</f>
        <v>#DIV/0!</v>
      </c>
      <c r="T10" s="112"/>
    </row>
    <row r="11" spans="1:21" x14ac:dyDescent="0.25">
      <c r="A11" s="178">
        <v>2017</v>
      </c>
      <c r="B11" s="239">
        <v>9</v>
      </c>
      <c r="C11" s="233">
        <f>SARI!G16</f>
        <v>0</v>
      </c>
      <c r="D11" s="234" t="e">
        <f>SARI!G16/SARI!F16</f>
        <v>#DIV/0!</v>
      </c>
      <c r="E11" s="233">
        <f>SARI!H16</f>
        <v>0</v>
      </c>
      <c r="F11" s="234" t="e">
        <f>SARI!H16/SARI!F16</f>
        <v>#DIV/0!</v>
      </c>
      <c r="G11" s="227">
        <f>SARI!E16</f>
        <v>0</v>
      </c>
      <c r="H11" s="232" t="e">
        <f>SARI!E16/SARI!D16</f>
        <v>#DIV/0!</v>
      </c>
      <c r="I11" s="235">
        <f>SARI!K16</f>
        <v>0</v>
      </c>
      <c r="J11" s="232" t="e">
        <f>SARI!K16/SARI!J16</f>
        <v>#DIV/0!</v>
      </c>
      <c r="K11" s="112"/>
      <c r="L11" s="251">
        <f>ILI!E16</f>
        <v>0</v>
      </c>
      <c r="M11" s="251">
        <f>ILI!D16</f>
        <v>0</v>
      </c>
      <c r="N11" s="252" t="e">
        <f>ILI!E16/ILI!D16</f>
        <v>#DIV/0!</v>
      </c>
      <c r="O11" s="250" t="e">
        <f>ILI!F16/ILI!E16</f>
        <v>#DIV/0!</v>
      </c>
      <c r="P11" s="251">
        <f>ILI!G16</f>
        <v>0</v>
      </c>
      <c r="Q11" s="250" t="e">
        <f>ILI!G16/ILI!F16</f>
        <v>#DIV/0!</v>
      </c>
      <c r="R11" s="251">
        <f>ILI!H16</f>
        <v>0</v>
      </c>
      <c r="S11" s="250" t="e">
        <f>ILI!H16/ILI!F16</f>
        <v>#DIV/0!</v>
      </c>
      <c r="T11" s="112"/>
    </row>
    <row r="12" spans="1:21" x14ac:dyDescent="0.25">
      <c r="A12" s="178">
        <v>2017</v>
      </c>
      <c r="B12" s="239">
        <v>10</v>
      </c>
      <c r="C12" s="233">
        <f>SARI!G17</f>
        <v>0</v>
      </c>
      <c r="D12" s="234" t="e">
        <f>SARI!G17/SARI!F17</f>
        <v>#DIV/0!</v>
      </c>
      <c r="E12" s="233">
        <f>SARI!H17</f>
        <v>0</v>
      </c>
      <c r="F12" s="234" t="e">
        <f>SARI!H17/SARI!F17</f>
        <v>#DIV/0!</v>
      </c>
      <c r="G12" s="227">
        <f>SARI!E17</f>
        <v>0</v>
      </c>
      <c r="H12" s="232" t="e">
        <f>SARI!E17/SARI!D17</f>
        <v>#DIV/0!</v>
      </c>
      <c r="I12" s="235">
        <f>SARI!K17</f>
        <v>0</v>
      </c>
      <c r="J12" s="232" t="e">
        <f>SARI!K17/SARI!J17</f>
        <v>#DIV/0!</v>
      </c>
      <c r="K12" s="112"/>
      <c r="L12" s="251">
        <f>ILI!E17</f>
        <v>0</v>
      </c>
      <c r="M12" s="251">
        <f>ILI!D17</f>
        <v>0</v>
      </c>
      <c r="N12" s="252" t="e">
        <f>ILI!E17/ILI!D17</f>
        <v>#DIV/0!</v>
      </c>
      <c r="O12" s="250" t="e">
        <f>ILI!F17/ILI!E17</f>
        <v>#DIV/0!</v>
      </c>
      <c r="P12" s="251">
        <f>ILI!G17</f>
        <v>0</v>
      </c>
      <c r="Q12" s="250" t="e">
        <f>ILI!G17/ILI!F17</f>
        <v>#DIV/0!</v>
      </c>
      <c r="R12" s="251">
        <f>ILI!H17</f>
        <v>0</v>
      </c>
      <c r="S12" s="250" t="e">
        <f>ILI!H17/ILI!F17</f>
        <v>#DIV/0!</v>
      </c>
      <c r="T12" s="112"/>
    </row>
    <row r="13" spans="1:21" x14ac:dyDescent="0.25">
      <c r="A13" s="178">
        <v>2017</v>
      </c>
      <c r="B13" s="239">
        <v>11</v>
      </c>
      <c r="C13" s="233">
        <f>SARI!G18</f>
        <v>0</v>
      </c>
      <c r="D13" s="234" t="e">
        <f>SARI!G18/SARI!F18</f>
        <v>#DIV/0!</v>
      </c>
      <c r="E13" s="233">
        <f>SARI!H18</f>
        <v>0</v>
      </c>
      <c r="F13" s="234" t="e">
        <f>SARI!H18/SARI!F18</f>
        <v>#DIV/0!</v>
      </c>
      <c r="G13" s="227">
        <f>SARI!E18</f>
        <v>0</v>
      </c>
      <c r="H13" s="232" t="e">
        <f>SARI!E18/SARI!D18</f>
        <v>#DIV/0!</v>
      </c>
      <c r="I13" s="235">
        <f>SARI!K18</f>
        <v>0</v>
      </c>
      <c r="J13" s="232" t="e">
        <f>SARI!K18/SARI!J18</f>
        <v>#DIV/0!</v>
      </c>
      <c r="K13" s="112"/>
      <c r="L13" s="251">
        <f>ILI!E18</f>
        <v>0</v>
      </c>
      <c r="M13" s="251">
        <f>ILI!D18</f>
        <v>0</v>
      </c>
      <c r="N13" s="252" t="e">
        <f>ILI!E18/ILI!D18</f>
        <v>#DIV/0!</v>
      </c>
      <c r="O13" s="250" t="e">
        <f>ILI!F18/ILI!E18</f>
        <v>#DIV/0!</v>
      </c>
      <c r="P13" s="251">
        <f>ILI!G18</f>
        <v>0</v>
      </c>
      <c r="Q13" s="250" t="e">
        <f>ILI!G18/ILI!F18</f>
        <v>#DIV/0!</v>
      </c>
      <c r="R13" s="251">
        <f>ILI!H18</f>
        <v>0</v>
      </c>
      <c r="S13" s="250" t="e">
        <f>ILI!H18/ILI!F18</f>
        <v>#DIV/0!</v>
      </c>
      <c r="T13" s="112"/>
    </row>
    <row r="14" spans="1:21" x14ac:dyDescent="0.25">
      <c r="A14" s="178">
        <v>2017</v>
      </c>
      <c r="B14" s="239">
        <v>12</v>
      </c>
      <c r="C14" s="233">
        <f>SARI!G19</f>
        <v>0</v>
      </c>
      <c r="D14" s="234" t="e">
        <f>SARI!G19/SARI!F19</f>
        <v>#DIV/0!</v>
      </c>
      <c r="E14" s="233">
        <f>SARI!H19</f>
        <v>0</v>
      </c>
      <c r="F14" s="234" t="e">
        <f>SARI!H19/SARI!F19</f>
        <v>#DIV/0!</v>
      </c>
      <c r="G14" s="227">
        <f>SARI!E19</f>
        <v>0</v>
      </c>
      <c r="H14" s="232" t="e">
        <f>SARI!E19/SARI!D19</f>
        <v>#DIV/0!</v>
      </c>
      <c r="I14" s="235">
        <f>SARI!K19</f>
        <v>0</v>
      </c>
      <c r="J14" s="232" t="e">
        <f>SARI!K19/SARI!J19</f>
        <v>#DIV/0!</v>
      </c>
      <c r="K14" s="112"/>
      <c r="L14" s="251">
        <f>ILI!E19</f>
        <v>0</v>
      </c>
      <c r="M14" s="251">
        <f>ILI!D19</f>
        <v>0</v>
      </c>
      <c r="N14" s="252" t="e">
        <f>ILI!E19/ILI!D19</f>
        <v>#DIV/0!</v>
      </c>
      <c r="O14" s="250" t="e">
        <f>ILI!F19/ILI!E19</f>
        <v>#DIV/0!</v>
      </c>
      <c r="P14" s="251">
        <f>ILI!G19</f>
        <v>0</v>
      </c>
      <c r="Q14" s="250" t="e">
        <f>ILI!G19/ILI!F19</f>
        <v>#DIV/0!</v>
      </c>
      <c r="R14" s="251">
        <f>ILI!H19</f>
        <v>0</v>
      </c>
      <c r="S14" s="250" t="e">
        <f>ILI!H19/ILI!F19</f>
        <v>#DIV/0!</v>
      </c>
      <c r="T14" s="112"/>
    </row>
    <row r="15" spans="1:21" x14ac:dyDescent="0.25">
      <c r="A15" s="178">
        <v>2017</v>
      </c>
      <c r="B15" s="239">
        <v>13</v>
      </c>
      <c r="C15" s="233">
        <f>SARI!G20</f>
        <v>0</v>
      </c>
      <c r="D15" s="234" t="e">
        <f>SARI!G20/SARI!F20</f>
        <v>#DIV/0!</v>
      </c>
      <c r="E15" s="233">
        <f>SARI!H20</f>
        <v>0</v>
      </c>
      <c r="F15" s="234" t="e">
        <f>SARI!H20/SARI!F20</f>
        <v>#DIV/0!</v>
      </c>
      <c r="G15" s="227">
        <f>SARI!E20</f>
        <v>0</v>
      </c>
      <c r="H15" s="232" t="e">
        <f>SARI!E20/SARI!D20</f>
        <v>#DIV/0!</v>
      </c>
      <c r="I15" s="235">
        <f>SARI!K20</f>
        <v>0</v>
      </c>
      <c r="J15" s="232" t="e">
        <f>SARI!K20/SARI!J20</f>
        <v>#DIV/0!</v>
      </c>
      <c r="K15" s="112"/>
      <c r="L15" s="251">
        <f>ILI!E20</f>
        <v>0</v>
      </c>
      <c r="M15" s="251">
        <f>ILI!D20</f>
        <v>0</v>
      </c>
      <c r="N15" s="252" t="e">
        <f>ILI!E20/ILI!D20</f>
        <v>#DIV/0!</v>
      </c>
      <c r="O15" s="250" t="e">
        <f>ILI!F20/ILI!E20</f>
        <v>#DIV/0!</v>
      </c>
      <c r="P15" s="251">
        <f>ILI!G20</f>
        <v>0</v>
      </c>
      <c r="Q15" s="250" t="e">
        <f>ILI!G20/ILI!F20</f>
        <v>#DIV/0!</v>
      </c>
      <c r="R15" s="251">
        <f>ILI!H20</f>
        <v>0</v>
      </c>
      <c r="S15" s="250" t="e">
        <f>ILI!H20/ILI!F20</f>
        <v>#DIV/0!</v>
      </c>
      <c r="T15" s="112"/>
    </row>
    <row r="16" spans="1:21" x14ac:dyDescent="0.25">
      <c r="A16" s="178">
        <v>2017</v>
      </c>
      <c r="B16" s="239">
        <v>14</v>
      </c>
      <c r="C16" s="233">
        <f>SARI!G21</f>
        <v>0</v>
      </c>
      <c r="D16" s="234" t="e">
        <f>SARI!G21/SARI!F21</f>
        <v>#DIV/0!</v>
      </c>
      <c r="E16" s="233">
        <f>SARI!H21</f>
        <v>0</v>
      </c>
      <c r="F16" s="234" t="e">
        <f>SARI!H21/SARI!F21</f>
        <v>#DIV/0!</v>
      </c>
      <c r="G16" s="227">
        <f>SARI!E21</f>
        <v>0</v>
      </c>
      <c r="H16" s="232" t="e">
        <f>SARI!E21/SARI!D21</f>
        <v>#DIV/0!</v>
      </c>
      <c r="I16" s="235">
        <f>SARI!K21</f>
        <v>0</v>
      </c>
      <c r="J16" s="232" t="e">
        <f>SARI!K21/SARI!J21</f>
        <v>#DIV/0!</v>
      </c>
      <c r="K16" s="112"/>
      <c r="L16" s="251">
        <f>ILI!E21</f>
        <v>0</v>
      </c>
      <c r="M16" s="251">
        <f>ILI!D21</f>
        <v>0</v>
      </c>
      <c r="N16" s="252" t="e">
        <f>ILI!E21/ILI!D21</f>
        <v>#DIV/0!</v>
      </c>
      <c r="O16" s="250" t="e">
        <f>ILI!F21/ILI!E21</f>
        <v>#DIV/0!</v>
      </c>
      <c r="P16" s="251">
        <f>ILI!G21</f>
        <v>0</v>
      </c>
      <c r="Q16" s="250" t="e">
        <f>ILI!G21/ILI!F21</f>
        <v>#DIV/0!</v>
      </c>
      <c r="R16" s="251">
        <f>ILI!H21</f>
        <v>0</v>
      </c>
      <c r="S16" s="250" t="e">
        <f>ILI!H21/ILI!F21</f>
        <v>#DIV/0!</v>
      </c>
      <c r="T16" s="112"/>
    </row>
    <row r="17" spans="1:20" x14ac:dyDescent="0.25">
      <c r="A17" s="178">
        <v>2017</v>
      </c>
      <c r="B17" s="239">
        <v>15</v>
      </c>
      <c r="C17" s="233">
        <f>SARI!G22</f>
        <v>0</v>
      </c>
      <c r="D17" s="234" t="e">
        <f>SARI!G22/SARI!F22</f>
        <v>#DIV/0!</v>
      </c>
      <c r="E17" s="233">
        <f>SARI!H22</f>
        <v>0</v>
      </c>
      <c r="F17" s="234" t="e">
        <f>SARI!H22/SARI!F22</f>
        <v>#DIV/0!</v>
      </c>
      <c r="G17" s="227">
        <f>SARI!E22</f>
        <v>0</v>
      </c>
      <c r="H17" s="232" t="e">
        <f>SARI!E22/SARI!D22</f>
        <v>#DIV/0!</v>
      </c>
      <c r="I17" s="235">
        <f>SARI!K22</f>
        <v>0</v>
      </c>
      <c r="J17" s="232" t="e">
        <f>SARI!K22/SARI!J22</f>
        <v>#DIV/0!</v>
      </c>
      <c r="K17" s="112"/>
      <c r="L17" s="251">
        <f>ILI!E22</f>
        <v>0</v>
      </c>
      <c r="M17" s="251">
        <f>ILI!D22</f>
        <v>0</v>
      </c>
      <c r="N17" s="252" t="e">
        <f>ILI!E22/ILI!D22</f>
        <v>#DIV/0!</v>
      </c>
      <c r="O17" s="250" t="e">
        <f>ILI!F22/ILI!E22</f>
        <v>#DIV/0!</v>
      </c>
      <c r="P17" s="251">
        <f>ILI!G22</f>
        <v>0</v>
      </c>
      <c r="Q17" s="250" t="e">
        <f>ILI!G22/ILI!F22</f>
        <v>#DIV/0!</v>
      </c>
      <c r="R17" s="251">
        <f>ILI!H22</f>
        <v>0</v>
      </c>
      <c r="S17" s="250" t="e">
        <f>ILI!H22/ILI!F22</f>
        <v>#DIV/0!</v>
      </c>
      <c r="T17" s="112"/>
    </row>
    <row r="18" spans="1:20" x14ac:dyDescent="0.25">
      <c r="A18" s="178">
        <v>2017</v>
      </c>
      <c r="B18" s="239">
        <v>16</v>
      </c>
      <c r="C18" s="233">
        <f>SARI!G23</f>
        <v>0</v>
      </c>
      <c r="D18" s="234" t="e">
        <f>SARI!G23/SARI!F23</f>
        <v>#DIV/0!</v>
      </c>
      <c r="E18" s="233">
        <f>SARI!H23</f>
        <v>0</v>
      </c>
      <c r="F18" s="234" t="e">
        <f>SARI!H23/SARI!F23</f>
        <v>#DIV/0!</v>
      </c>
      <c r="G18" s="227">
        <f>SARI!E23</f>
        <v>0</v>
      </c>
      <c r="H18" s="232" t="e">
        <f>SARI!E23/SARI!D23</f>
        <v>#DIV/0!</v>
      </c>
      <c r="I18" s="235">
        <f>SARI!K23</f>
        <v>0</v>
      </c>
      <c r="J18" s="232" t="e">
        <f>SARI!K23/SARI!J23</f>
        <v>#DIV/0!</v>
      </c>
      <c r="K18" s="112"/>
      <c r="L18" s="251">
        <f>ILI!E23</f>
        <v>0</v>
      </c>
      <c r="M18" s="251">
        <f>ILI!D23</f>
        <v>0</v>
      </c>
      <c r="N18" s="252" t="e">
        <f>ILI!E23/ILI!D23</f>
        <v>#DIV/0!</v>
      </c>
      <c r="O18" s="250" t="e">
        <f>ILI!F23/ILI!E23</f>
        <v>#DIV/0!</v>
      </c>
      <c r="P18" s="251">
        <f>ILI!G23</f>
        <v>0</v>
      </c>
      <c r="Q18" s="250" t="e">
        <f>ILI!G23/ILI!F23</f>
        <v>#DIV/0!</v>
      </c>
      <c r="R18" s="251">
        <f>ILI!H23</f>
        <v>0</v>
      </c>
      <c r="S18" s="250" t="e">
        <f>ILI!H23/ILI!F23</f>
        <v>#DIV/0!</v>
      </c>
      <c r="T18" s="112"/>
    </row>
    <row r="19" spans="1:20" x14ac:dyDescent="0.25">
      <c r="A19" s="178">
        <v>2017</v>
      </c>
      <c r="B19" s="239">
        <v>17</v>
      </c>
      <c r="C19" s="233">
        <f>SARI!G24</f>
        <v>0</v>
      </c>
      <c r="D19" s="234" t="e">
        <f>SARI!G24/SARI!F24</f>
        <v>#DIV/0!</v>
      </c>
      <c r="E19" s="233">
        <f>SARI!H24</f>
        <v>0</v>
      </c>
      <c r="F19" s="234" t="e">
        <f>SARI!H24/SARI!F24</f>
        <v>#DIV/0!</v>
      </c>
      <c r="G19" s="227">
        <f>SARI!E24</f>
        <v>0</v>
      </c>
      <c r="H19" s="232" t="e">
        <f>SARI!E24/SARI!D24</f>
        <v>#DIV/0!</v>
      </c>
      <c r="I19" s="235">
        <f>SARI!K24</f>
        <v>0</v>
      </c>
      <c r="J19" s="232" t="e">
        <f>SARI!K24/SARI!J24</f>
        <v>#DIV/0!</v>
      </c>
      <c r="K19" s="112"/>
      <c r="L19" s="251">
        <f>ILI!E24</f>
        <v>0</v>
      </c>
      <c r="M19" s="251">
        <f>ILI!D24</f>
        <v>0</v>
      </c>
      <c r="N19" s="252" t="e">
        <f>ILI!E24/ILI!D24</f>
        <v>#DIV/0!</v>
      </c>
      <c r="O19" s="250" t="e">
        <f>ILI!F24/ILI!E24</f>
        <v>#DIV/0!</v>
      </c>
      <c r="P19" s="251">
        <f>ILI!G24</f>
        <v>0</v>
      </c>
      <c r="Q19" s="250" t="e">
        <f>ILI!G24/ILI!F24</f>
        <v>#DIV/0!</v>
      </c>
      <c r="R19" s="251">
        <f>ILI!H24</f>
        <v>0</v>
      </c>
      <c r="S19" s="250" t="e">
        <f>ILI!H24/ILI!F24</f>
        <v>#DIV/0!</v>
      </c>
      <c r="T19" s="112"/>
    </row>
    <row r="20" spans="1:20" x14ac:dyDescent="0.25">
      <c r="A20" s="178">
        <v>2017</v>
      </c>
      <c r="B20" s="239">
        <v>18</v>
      </c>
      <c r="C20" s="233">
        <f>SARI!G25</f>
        <v>0</v>
      </c>
      <c r="D20" s="234" t="e">
        <f>SARI!G25/SARI!F25</f>
        <v>#DIV/0!</v>
      </c>
      <c r="E20" s="233">
        <f>SARI!H25</f>
        <v>0</v>
      </c>
      <c r="F20" s="234" t="e">
        <f>SARI!H25/SARI!F25</f>
        <v>#DIV/0!</v>
      </c>
      <c r="G20" s="227">
        <f>SARI!E25</f>
        <v>0</v>
      </c>
      <c r="H20" s="232" t="e">
        <f>SARI!E25/SARI!D25</f>
        <v>#DIV/0!</v>
      </c>
      <c r="I20" s="235">
        <f>SARI!K25</f>
        <v>0</v>
      </c>
      <c r="J20" s="232" t="e">
        <f>SARI!K25/SARI!J25</f>
        <v>#DIV/0!</v>
      </c>
      <c r="K20" s="112"/>
      <c r="L20" s="251">
        <f>ILI!E25</f>
        <v>0</v>
      </c>
      <c r="M20" s="251">
        <f>ILI!D25</f>
        <v>0</v>
      </c>
      <c r="N20" s="252" t="e">
        <f>ILI!E25/ILI!D25</f>
        <v>#DIV/0!</v>
      </c>
      <c r="O20" s="250" t="e">
        <f>ILI!F25/ILI!E25</f>
        <v>#DIV/0!</v>
      </c>
      <c r="P20" s="251">
        <f>ILI!G25</f>
        <v>0</v>
      </c>
      <c r="Q20" s="250" t="e">
        <f>ILI!G25/ILI!F25</f>
        <v>#DIV/0!</v>
      </c>
      <c r="R20" s="251">
        <f>ILI!H25</f>
        <v>0</v>
      </c>
      <c r="S20" s="250" t="e">
        <f>ILI!H25/ILI!F25</f>
        <v>#DIV/0!</v>
      </c>
      <c r="T20" s="112"/>
    </row>
    <row r="21" spans="1:20" x14ac:dyDescent="0.25">
      <c r="A21" s="178">
        <v>2017</v>
      </c>
      <c r="B21" s="239">
        <v>19</v>
      </c>
      <c r="C21" s="233">
        <f>SARI!G26</f>
        <v>0</v>
      </c>
      <c r="D21" s="234" t="e">
        <f>SARI!G26/SARI!F26</f>
        <v>#DIV/0!</v>
      </c>
      <c r="E21" s="233">
        <f>SARI!H26</f>
        <v>0</v>
      </c>
      <c r="F21" s="234" t="e">
        <f>SARI!H26/SARI!F26</f>
        <v>#DIV/0!</v>
      </c>
      <c r="G21" s="227">
        <f>SARI!E26</f>
        <v>0</v>
      </c>
      <c r="H21" s="232" t="e">
        <f>SARI!E26/SARI!D26</f>
        <v>#DIV/0!</v>
      </c>
      <c r="I21" s="235">
        <f>SARI!K26</f>
        <v>0</v>
      </c>
      <c r="J21" s="232" t="e">
        <f>SARI!K26/SARI!J26</f>
        <v>#DIV/0!</v>
      </c>
      <c r="K21" s="112"/>
      <c r="L21" s="251">
        <f>ILI!E26</f>
        <v>0</v>
      </c>
      <c r="M21" s="251">
        <f>ILI!D26</f>
        <v>0</v>
      </c>
      <c r="N21" s="252" t="e">
        <f>ILI!E26/ILI!D26</f>
        <v>#DIV/0!</v>
      </c>
      <c r="O21" s="250" t="e">
        <f>ILI!F26/ILI!E26</f>
        <v>#DIV/0!</v>
      </c>
      <c r="P21" s="251">
        <f>ILI!G26</f>
        <v>0</v>
      </c>
      <c r="Q21" s="250" t="e">
        <f>ILI!G26/ILI!F26</f>
        <v>#DIV/0!</v>
      </c>
      <c r="R21" s="251">
        <f>ILI!H26</f>
        <v>0</v>
      </c>
      <c r="S21" s="250" t="e">
        <f>ILI!H26/ILI!F26</f>
        <v>#DIV/0!</v>
      </c>
      <c r="T21" s="112"/>
    </row>
    <row r="22" spans="1:20" x14ac:dyDescent="0.25">
      <c r="A22" s="178">
        <v>2017</v>
      </c>
      <c r="B22" s="239">
        <v>20</v>
      </c>
      <c r="C22" s="233">
        <f>SARI!G27</f>
        <v>0</v>
      </c>
      <c r="D22" s="234" t="e">
        <f>SARI!G27/SARI!F27</f>
        <v>#DIV/0!</v>
      </c>
      <c r="E22" s="233">
        <f>SARI!H27</f>
        <v>0</v>
      </c>
      <c r="F22" s="234" t="e">
        <f>SARI!H27/SARI!F27</f>
        <v>#DIV/0!</v>
      </c>
      <c r="G22" s="227">
        <f>SARI!E27</f>
        <v>0</v>
      </c>
      <c r="H22" s="232" t="e">
        <f>SARI!E27/SARI!D27</f>
        <v>#DIV/0!</v>
      </c>
      <c r="I22" s="235">
        <f>SARI!K27</f>
        <v>0</v>
      </c>
      <c r="J22" s="232" t="e">
        <f>SARI!K27/SARI!J27</f>
        <v>#DIV/0!</v>
      </c>
      <c r="K22" s="112"/>
      <c r="L22" s="251">
        <f>ILI!E27</f>
        <v>0</v>
      </c>
      <c r="M22" s="251">
        <f>ILI!D27</f>
        <v>0</v>
      </c>
      <c r="N22" s="252" t="e">
        <f>ILI!E27/ILI!D27</f>
        <v>#DIV/0!</v>
      </c>
      <c r="O22" s="250" t="e">
        <f>ILI!F27/ILI!E27</f>
        <v>#DIV/0!</v>
      </c>
      <c r="P22" s="251">
        <f>ILI!G27</f>
        <v>0</v>
      </c>
      <c r="Q22" s="250" t="e">
        <f>ILI!G27/ILI!F27</f>
        <v>#DIV/0!</v>
      </c>
      <c r="R22" s="251">
        <f>ILI!H27</f>
        <v>0</v>
      </c>
      <c r="S22" s="250" t="e">
        <f>ILI!H27/ILI!F27</f>
        <v>#DIV/0!</v>
      </c>
      <c r="T22" s="112"/>
    </row>
    <row r="23" spans="1:20" x14ac:dyDescent="0.25">
      <c r="A23" s="178">
        <v>2017</v>
      </c>
      <c r="B23" s="239">
        <v>21</v>
      </c>
      <c r="C23" s="233">
        <f>SARI!G28</f>
        <v>0</v>
      </c>
      <c r="D23" s="234" t="e">
        <f>SARI!G28/SARI!F28</f>
        <v>#DIV/0!</v>
      </c>
      <c r="E23" s="233">
        <f>SARI!H28</f>
        <v>0</v>
      </c>
      <c r="F23" s="234" t="e">
        <f>SARI!H28/SARI!F28</f>
        <v>#DIV/0!</v>
      </c>
      <c r="G23" s="227">
        <f>SARI!E28</f>
        <v>0</v>
      </c>
      <c r="H23" s="232" t="e">
        <f>SARI!E28/SARI!D28</f>
        <v>#DIV/0!</v>
      </c>
      <c r="I23" s="235">
        <f>SARI!K28</f>
        <v>0</v>
      </c>
      <c r="J23" s="232" t="e">
        <f>SARI!K28/SARI!J28</f>
        <v>#DIV/0!</v>
      </c>
      <c r="K23" s="112"/>
      <c r="L23" s="251">
        <f>ILI!E28</f>
        <v>0</v>
      </c>
      <c r="M23" s="251">
        <f>ILI!D28</f>
        <v>0</v>
      </c>
      <c r="N23" s="252" t="e">
        <f>ILI!E28/ILI!D28</f>
        <v>#DIV/0!</v>
      </c>
      <c r="O23" s="250" t="e">
        <f>ILI!F28/ILI!E28</f>
        <v>#DIV/0!</v>
      </c>
      <c r="P23" s="251">
        <f>ILI!G28</f>
        <v>0</v>
      </c>
      <c r="Q23" s="250" t="e">
        <f>ILI!G28/ILI!F28</f>
        <v>#DIV/0!</v>
      </c>
      <c r="R23" s="251">
        <f>ILI!H28</f>
        <v>0</v>
      </c>
      <c r="S23" s="250" t="e">
        <f>ILI!H28/ILI!F28</f>
        <v>#DIV/0!</v>
      </c>
      <c r="T23" s="112"/>
    </row>
    <row r="24" spans="1:20" x14ac:dyDescent="0.25">
      <c r="A24" s="178">
        <v>2017</v>
      </c>
      <c r="B24" s="239">
        <v>22</v>
      </c>
      <c r="C24" s="233">
        <f>SARI!G29</f>
        <v>0</v>
      </c>
      <c r="D24" s="234" t="e">
        <f>SARI!G29/SARI!F29</f>
        <v>#DIV/0!</v>
      </c>
      <c r="E24" s="233">
        <f>SARI!H29</f>
        <v>0</v>
      </c>
      <c r="F24" s="234" t="e">
        <f>SARI!H29/SARI!F29</f>
        <v>#DIV/0!</v>
      </c>
      <c r="G24" s="227">
        <f>SARI!E29</f>
        <v>0</v>
      </c>
      <c r="H24" s="232" t="e">
        <f>SARI!E29/SARI!D29</f>
        <v>#DIV/0!</v>
      </c>
      <c r="I24" s="235">
        <f>SARI!K29</f>
        <v>0</v>
      </c>
      <c r="J24" s="232" t="e">
        <f>SARI!K29/SARI!J29</f>
        <v>#DIV/0!</v>
      </c>
      <c r="K24" s="112"/>
      <c r="L24" s="251">
        <f>ILI!E29</f>
        <v>0</v>
      </c>
      <c r="M24" s="251">
        <f>ILI!D29</f>
        <v>0</v>
      </c>
      <c r="N24" s="252" t="e">
        <f>ILI!E29/ILI!D29</f>
        <v>#DIV/0!</v>
      </c>
      <c r="O24" s="250" t="e">
        <f>ILI!F29/ILI!E29</f>
        <v>#DIV/0!</v>
      </c>
      <c r="P24" s="251">
        <f>ILI!G29</f>
        <v>0</v>
      </c>
      <c r="Q24" s="250" t="e">
        <f>ILI!G29/ILI!F29</f>
        <v>#DIV/0!</v>
      </c>
      <c r="R24" s="251">
        <f>ILI!H29</f>
        <v>0</v>
      </c>
      <c r="S24" s="250" t="e">
        <f>ILI!H29/ILI!F29</f>
        <v>#DIV/0!</v>
      </c>
      <c r="T24" s="112"/>
    </row>
    <row r="25" spans="1:20" x14ac:dyDescent="0.25">
      <c r="A25" s="178">
        <v>2017</v>
      </c>
      <c r="B25" s="239">
        <v>23</v>
      </c>
      <c r="C25" s="233">
        <f>SARI!G30</f>
        <v>0</v>
      </c>
      <c r="D25" s="234" t="e">
        <f>SARI!G30/SARI!F30</f>
        <v>#DIV/0!</v>
      </c>
      <c r="E25" s="233">
        <f>SARI!H30</f>
        <v>0</v>
      </c>
      <c r="F25" s="234" t="e">
        <f>SARI!H30/SARI!F30</f>
        <v>#DIV/0!</v>
      </c>
      <c r="G25" s="227">
        <f>SARI!E30</f>
        <v>0</v>
      </c>
      <c r="H25" s="232" t="e">
        <f>SARI!E30/SARI!D30</f>
        <v>#DIV/0!</v>
      </c>
      <c r="I25" s="235">
        <f>SARI!K30</f>
        <v>0</v>
      </c>
      <c r="J25" s="232" t="e">
        <f>SARI!K30/SARI!J30</f>
        <v>#DIV/0!</v>
      </c>
      <c r="K25" s="112"/>
      <c r="L25" s="251">
        <f>ILI!E30</f>
        <v>0</v>
      </c>
      <c r="M25" s="251">
        <f>ILI!D30</f>
        <v>0</v>
      </c>
      <c r="N25" s="252" t="e">
        <f>ILI!E30/ILI!D30</f>
        <v>#DIV/0!</v>
      </c>
      <c r="O25" s="250" t="e">
        <f>ILI!F30/ILI!E30</f>
        <v>#DIV/0!</v>
      </c>
      <c r="P25" s="251">
        <f>ILI!G30</f>
        <v>0</v>
      </c>
      <c r="Q25" s="250" t="e">
        <f>ILI!G30/ILI!F30</f>
        <v>#DIV/0!</v>
      </c>
      <c r="R25" s="251">
        <f>ILI!H30</f>
        <v>0</v>
      </c>
      <c r="S25" s="250" t="e">
        <f>ILI!H30/ILI!F30</f>
        <v>#DIV/0!</v>
      </c>
      <c r="T25" s="112"/>
    </row>
    <row r="26" spans="1:20" x14ac:dyDescent="0.25">
      <c r="A26" s="178">
        <v>2017</v>
      </c>
      <c r="B26" s="239">
        <v>24</v>
      </c>
      <c r="C26" s="233">
        <f>SARI!G31</f>
        <v>0</v>
      </c>
      <c r="D26" s="234" t="e">
        <f>SARI!G31/SARI!F31</f>
        <v>#DIV/0!</v>
      </c>
      <c r="E26" s="233">
        <f>SARI!H31</f>
        <v>0</v>
      </c>
      <c r="F26" s="234" t="e">
        <f>SARI!H31/SARI!F31</f>
        <v>#DIV/0!</v>
      </c>
      <c r="G26" s="227">
        <f>SARI!E31</f>
        <v>0</v>
      </c>
      <c r="H26" s="232" t="e">
        <f>SARI!E31/SARI!D31</f>
        <v>#DIV/0!</v>
      </c>
      <c r="I26" s="235">
        <f>SARI!K31</f>
        <v>0</v>
      </c>
      <c r="J26" s="232" t="e">
        <f>SARI!K31/SARI!J31</f>
        <v>#DIV/0!</v>
      </c>
      <c r="K26" s="112"/>
      <c r="L26" s="251">
        <f>ILI!E31</f>
        <v>0</v>
      </c>
      <c r="M26" s="251">
        <f>ILI!D31</f>
        <v>0</v>
      </c>
      <c r="N26" s="252" t="e">
        <f>ILI!E31/ILI!D31</f>
        <v>#DIV/0!</v>
      </c>
      <c r="O26" s="250" t="e">
        <f>ILI!F31/ILI!E31</f>
        <v>#DIV/0!</v>
      </c>
      <c r="P26" s="251">
        <f>ILI!G31</f>
        <v>0</v>
      </c>
      <c r="Q26" s="250" t="e">
        <f>ILI!G31/ILI!F31</f>
        <v>#DIV/0!</v>
      </c>
      <c r="R26" s="251">
        <f>ILI!H31</f>
        <v>0</v>
      </c>
      <c r="S26" s="250" t="e">
        <f>ILI!H31/ILI!F31</f>
        <v>#DIV/0!</v>
      </c>
      <c r="T26" s="112"/>
    </row>
    <row r="27" spans="1:20" x14ac:dyDescent="0.25">
      <c r="A27" s="178">
        <v>2017</v>
      </c>
      <c r="B27" s="239">
        <v>25</v>
      </c>
      <c r="C27" s="233">
        <f>SARI!G32</f>
        <v>0</v>
      </c>
      <c r="D27" s="234" t="e">
        <f>SARI!G32/SARI!F32</f>
        <v>#DIV/0!</v>
      </c>
      <c r="E27" s="233">
        <f>SARI!H32</f>
        <v>0</v>
      </c>
      <c r="F27" s="234" t="e">
        <f>SARI!H32/SARI!F32</f>
        <v>#DIV/0!</v>
      </c>
      <c r="G27" s="227">
        <f>SARI!E32</f>
        <v>0</v>
      </c>
      <c r="H27" s="232" t="e">
        <f>SARI!E32/SARI!D32</f>
        <v>#DIV/0!</v>
      </c>
      <c r="I27" s="235">
        <f>SARI!K32</f>
        <v>0</v>
      </c>
      <c r="J27" s="232" t="e">
        <f>SARI!K32/SARI!J32</f>
        <v>#DIV/0!</v>
      </c>
      <c r="K27" s="112"/>
      <c r="L27" s="251">
        <f>ILI!E32</f>
        <v>0</v>
      </c>
      <c r="M27" s="251">
        <f>ILI!D32</f>
        <v>0</v>
      </c>
      <c r="N27" s="252" t="e">
        <f>ILI!E32/ILI!D32</f>
        <v>#DIV/0!</v>
      </c>
      <c r="O27" s="250" t="e">
        <f>ILI!F32/ILI!E32</f>
        <v>#DIV/0!</v>
      </c>
      <c r="P27" s="251">
        <f>ILI!G32</f>
        <v>0</v>
      </c>
      <c r="Q27" s="250" t="e">
        <f>ILI!G32/ILI!F32</f>
        <v>#DIV/0!</v>
      </c>
      <c r="R27" s="251">
        <f>ILI!H32</f>
        <v>0</v>
      </c>
      <c r="S27" s="250" t="e">
        <f>ILI!H32/ILI!F32</f>
        <v>#DIV/0!</v>
      </c>
      <c r="T27" s="112"/>
    </row>
    <row r="28" spans="1:20" x14ac:dyDescent="0.25">
      <c r="A28" s="178">
        <v>2017</v>
      </c>
      <c r="B28" s="239">
        <v>26</v>
      </c>
      <c r="C28" s="233">
        <f>SARI!G33</f>
        <v>0</v>
      </c>
      <c r="D28" s="234" t="e">
        <f>SARI!G33/SARI!F33</f>
        <v>#DIV/0!</v>
      </c>
      <c r="E28" s="233">
        <f>SARI!H33</f>
        <v>0</v>
      </c>
      <c r="F28" s="234" t="e">
        <f>SARI!H33/SARI!F33</f>
        <v>#DIV/0!</v>
      </c>
      <c r="G28" s="227">
        <f>SARI!E33</f>
        <v>0</v>
      </c>
      <c r="H28" s="232" t="e">
        <f>SARI!E33/SARI!D33</f>
        <v>#DIV/0!</v>
      </c>
      <c r="I28" s="235">
        <f>SARI!K33</f>
        <v>0</v>
      </c>
      <c r="J28" s="232" t="e">
        <f>SARI!K33/SARI!J33</f>
        <v>#DIV/0!</v>
      </c>
      <c r="K28" s="112"/>
      <c r="L28" s="251">
        <f>ILI!E33</f>
        <v>0</v>
      </c>
      <c r="M28" s="251">
        <f>ILI!D33</f>
        <v>0</v>
      </c>
      <c r="N28" s="252" t="e">
        <f>ILI!E33/ILI!D33</f>
        <v>#DIV/0!</v>
      </c>
      <c r="O28" s="250" t="e">
        <f>ILI!F33/ILI!E33</f>
        <v>#DIV/0!</v>
      </c>
      <c r="P28" s="251">
        <f>ILI!G33</f>
        <v>0</v>
      </c>
      <c r="Q28" s="250" t="e">
        <f>ILI!G33/ILI!F33</f>
        <v>#DIV/0!</v>
      </c>
      <c r="R28" s="251">
        <f>ILI!H33</f>
        <v>0</v>
      </c>
      <c r="S28" s="250" t="e">
        <f>ILI!H33/ILI!F33</f>
        <v>#DIV/0!</v>
      </c>
      <c r="T28" s="112"/>
    </row>
    <row r="29" spans="1:20" x14ac:dyDescent="0.25">
      <c r="A29" s="178">
        <v>2017</v>
      </c>
      <c r="B29" s="239">
        <v>27</v>
      </c>
      <c r="C29" s="233">
        <f>SARI!G34</f>
        <v>0</v>
      </c>
      <c r="D29" s="234" t="e">
        <f>SARI!G34/SARI!F34</f>
        <v>#DIV/0!</v>
      </c>
      <c r="E29" s="233">
        <f>SARI!H34</f>
        <v>0</v>
      </c>
      <c r="F29" s="234" t="e">
        <f>SARI!H34/SARI!F34</f>
        <v>#DIV/0!</v>
      </c>
      <c r="G29" s="227">
        <f>SARI!E34</f>
        <v>0</v>
      </c>
      <c r="H29" s="232" t="e">
        <f>SARI!E34/SARI!D34</f>
        <v>#DIV/0!</v>
      </c>
      <c r="I29" s="235">
        <f>SARI!K34</f>
        <v>0</v>
      </c>
      <c r="J29" s="232" t="e">
        <f>SARI!K34/SARI!J34</f>
        <v>#DIV/0!</v>
      </c>
      <c r="K29" s="112"/>
      <c r="L29" s="251">
        <f>ILI!E34</f>
        <v>0</v>
      </c>
      <c r="M29" s="251">
        <f>ILI!D34</f>
        <v>0</v>
      </c>
      <c r="N29" s="252" t="e">
        <f>ILI!E34/ILI!D34</f>
        <v>#DIV/0!</v>
      </c>
      <c r="O29" s="250" t="e">
        <f>ILI!F34/ILI!E34</f>
        <v>#DIV/0!</v>
      </c>
      <c r="P29" s="251">
        <f>ILI!G34</f>
        <v>0</v>
      </c>
      <c r="Q29" s="250" t="e">
        <f>ILI!G34/ILI!F34</f>
        <v>#DIV/0!</v>
      </c>
      <c r="R29" s="251">
        <f>ILI!H34</f>
        <v>0</v>
      </c>
      <c r="S29" s="250" t="e">
        <f>ILI!H34/ILI!F34</f>
        <v>#DIV/0!</v>
      </c>
      <c r="T29" s="112"/>
    </row>
    <row r="30" spans="1:20" x14ac:dyDescent="0.25">
      <c r="A30" s="178">
        <v>2017</v>
      </c>
      <c r="B30" s="239">
        <v>28</v>
      </c>
      <c r="C30" s="233">
        <f>SARI!G35</f>
        <v>0</v>
      </c>
      <c r="D30" s="234" t="e">
        <f>SARI!G35/SARI!F35</f>
        <v>#DIV/0!</v>
      </c>
      <c r="E30" s="233">
        <f>SARI!H35</f>
        <v>0</v>
      </c>
      <c r="F30" s="234" t="e">
        <f>SARI!H35/SARI!F35</f>
        <v>#DIV/0!</v>
      </c>
      <c r="G30" s="227">
        <f>SARI!E35</f>
        <v>0</v>
      </c>
      <c r="H30" s="232" t="e">
        <f>SARI!E35/SARI!D35</f>
        <v>#DIV/0!</v>
      </c>
      <c r="I30" s="235">
        <f>SARI!K35</f>
        <v>0</v>
      </c>
      <c r="J30" s="232" t="e">
        <f>SARI!K35/SARI!J35</f>
        <v>#DIV/0!</v>
      </c>
      <c r="K30" s="112"/>
      <c r="L30" s="251">
        <f>ILI!E35</f>
        <v>0</v>
      </c>
      <c r="M30" s="251">
        <f>ILI!D35</f>
        <v>0</v>
      </c>
      <c r="N30" s="252" t="e">
        <f>ILI!E35/ILI!D35</f>
        <v>#DIV/0!</v>
      </c>
      <c r="O30" s="250" t="e">
        <f>ILI!F35/ILI!E35</f>
        <v>#DIV/0!</v>
      </c>
      <c r="P30" s="251">
        <f>ILI!G35</f>
        <v>0</v>
      </c>
      <c r="Q30" s="250" t="e">
        <f>ILI!G35/ILI!F35</f>
        <v>#DIV/0!</v>
      </c>
      <c r="R30" s="251">
        <f>ILI!H35</f>
        <v>0</v>
      </c>
      <c r="S30" s="250" t="e">
        <f>ILI!H35/ILI!F35</f>
        <v>#DIV/0!</v>
      </c>
      <c r="T30" s="112"/>
    </row>
    <row r="31" spans="1:20" x14ac:dyDescent="0.25">
      <c r="A31" s="178">
        <v>2017</v>
      </c>
      <c r="B31" s="239">
        <v>29</v>
      </c>
      <c r="C31" s="233">
        <f>SARI!G36</f>
        <v>0</v>
      </c>
      <c r="D31" s="234" t="e">
        <f>SARI!G36/SARI!F36</f>
        <v>#DIV/0!</v>
      </c>
      <c r="E31" s="233">
        <f>SARI!H36</f>
        <v>0</v>
      </c>
      <c r="F31" s="234" t="e">
        <f>SARI!H36/SARI!F36</f>
        <v>#DIV/0!</v>
      </c>
      <c r="G31" s="227">
        <f>SARI!E36</f>
        <v>0</v>
      </c>
      <c r="H31" s="232" t="e">
        <f>SARI!E36/SARI!D36</f>
        <v>#DIV/0!</v>
      </c>
      <c r="I31" s="235">
        <f>SARI!K36</f>
        <v>0</v>
      </c>
      <c r="J31" s="232" t="e">
        <f>SARI!K36/SARI!J36</f>
        <v>#DIV/0!</v>
      </c>
      <c r="K31" s="112"/>
      <c r="L31" s="251">
        <f>ILI!E36</f>
        <v>0</v>
      </c>
      <c r="M31" s="251">
        <f>ILI!D36</f>
        <v>0</v>
      </c>
      <c r="N31" s="252" t="e">
        <f>ILI!E36/ILI!D36</f>
        <v>#DIV/0!</v>
      </c>
      <c r="O31" s="250" t="e">
        <f>ILI!F36/ILI!E36</f>
        <v>#DIV/0!</v>
      </c>
      <c r="P31" s="251">
        <f>ILI!G36</f>
        <v>0</v>
      </c>
      <c r="Q31" s="250" t="e">
        <f>ILI!G36/ILI!F36</f>
        <v>#DIV/0!</v>
      </c>
      <c r="R31" s="251">
        <f>ILI!H36</f>
        <v>0</v>
      </c>
      <c r="S31" s="250" t="e">
        <f>ILI!H36/ILI!F36</f>
        <v>#DIV/0!</v>
      </c>
      <c r="T31" s="112"/>
    </row>
    <row r="32" spans="1:20" x14ac:dyDescent="0.25">
      <c r="A32" s="178">
        <v>2017</v>
      </c>
      <c r="B32" s="239">
        <v>30</v>
      </c>
      <c r="C32" s="233">
        <f>SARI!G37</f>
        <v>0</v>
      </c>
      <c r="D32" s="234" t="e">
        <f>SARI!G37/SARI!F37</f>
        <v>#DIV/0!</v>
      </c>
      <c r="E32" s="233">
        <f>SARI!H37</f>
        <v>0</v>
      </c>
      <c r="F32" s="234" t="e">
        <f>SARI!H37/SARI!F37</f>
        <v>#DIV/0!</v>
      </c>
      <c r="G32" s="227">
        <f>SARI!E37</f>
        <v>0</v>
      </c>
      <c r="H32" s="232" t="e">
        <f>SARI!E37/SARI!D37</f>
        <v>#DIV/0!</v>
      </c>
      <c r="I32" s="235">
        <f>SARI!K37</f>
        <v>0</v>
      </c>
      <c r="J32" s="232" t="e">
        <f>SARI!K37/SARI!J37</f>
        <v>#DIV/0!</v>
      </c>
      <c r="K32" s="112"/>
      <c r="L32" s="251">
        <f>ILI!E37</f>
        <v>0</v>
      </c>
      <c r="M32" s="251">
        <f>ILI!D37</f>
        <v>0</v>
      </c>
      <c r="N32" s="252" t="e">
        <f>ILI!E37/ILI!D37</f>
        <v>#DIV/0!</v>
      </c>
      <c r="O32" s="250" t="e">
        <f>ILI!F37/ILI!E37</f>
        <v>#DIV/0!</v>
      </c>
      <c r="P32" s="251">
        <f>ILI!G37</f>
        <v>0</v>
      </c>
      <c r="Q32" s="250" t="e">
        <f>ILI!G37/ILI!F37</f>
        <v>#DIV/0!</v>
      </c>
      <c r="R32" s="251">
        <f>ILI!H37</f>
        <v>0</v>
      </c>
      <c r="S32" s="250" t="e">
        <f>ILI!H37/ILI!F37</f>
        <v>#DIV/0!</v>
      </c>
      <c r="T32" s="112"/>
    </row>
    <row r="33" spans="1:20" x14ac:dyDescent="0.25">
      <c r="A33" s="178">
        <v>2017</v>
      </c>
      <c r="B33" s="239">
        <v>31</v>
      </c>
      <c r="C33" s="233">
        <f>SARI!G38</f>
        <v>0</v>
      </c>
      <c r="D33" s="234" t="e">
        <f>SARI!G38/SARI!F38</f>
        <v>#DIV/0!</v>
      </c>
      <c r="E33" s="233">
        <f>SARI!H38</f>
        <v>0</v>
      </c>
      <c r="F33" s="234" t="e">
        <f>SARI!H38/SARI!F38</f>
        <v>#DIV/0!</v>
      </c>
      <c r="G33" s="227">
        <f>SARI!E38</f>
        <v>0</v>
      </c>
      <c r="H33" s="232" t="e">
        <f>SARI!E38/SARI!D38</f>
        <v>#DIV/0!</v>
      </c>
      <c r="I33" s="235">
        <f>SARI!K38</f>
        <v>0</v>
      </c>
      <c r="J33" s="232" t="e">
        <f>SARI!K38/SARI!J38</f>
        <v>#DIV/0!</v>
      </c>
      <c r="K33" s="112"/>
      <c r="L33" s="251">
        <f>ILI!E38</f>
        <v>0</v>
      </c>
      <c r="M33" s="251">
        <f>ILI!D38</f>
        <v>0</v>
      </c>
      <c r="N33" s="252" t="e">
        <f>ILI!E38/ILI!D38</f>
        <v>#DIV/0!</v>
      </c>
      <c r="O33" s="250" t="e">
        <f>ILI!F38/ILI!E38</f>
        <v>#DIV/0!</v>
      </c>
      <c r="P33" s="251">
        <f>ILI!G38</f>
        <v>0</v>
      </c>
      <c r="Q33" s="250" t="e">
        <f>ILI!G38/ILI!F38</f>
        <v>#DIV/0!</v>
      </c>
      <c r="R33" s="251">
        <f>ILI!H38</f>
        <v>0</v>
      </c>
      <c r="S33" s="250" t="e">
        <f>ILI!H38/ILI!F38</f>
        <v>#DIV/0!</v>
      </c>
      <c r="T33" s="112"/>
    </row>
    <row r="34" spans="1:20" x14ac:dyDescent="0.25">
      <c r="A34" s="178">
        <v>2017</v>
      </c>
      <c r="B34" s="239">
        <v>32</v>
      </c>
      <c r="C34" s="233">
        <f>SARI!G39</f>
        <v>0</v>
      </c>
      <c r="D34" s="234" t="e">
        <f>SARI!G39/SARI!F39</f>
        <v>#DIV/0!</v>
      </c>
      <c r="E34" s="233">
        <f>SARI!H39</f>
        <v>0</v>
      </c>
      <c r="F34" s="234" t="e">
        <f>SARI!H39/SARI!F39</f>
        <v>#DIV/0!</v>
      </c>
      <c r="G34" s="227">
        <f>SARI!E39</f>
        <v>0</v>
      </c>
      <c r="H34" s="232" t="e">
        <f>SARI!E39/SARI!D39</f>
        <v>#DIV/0!</v>
      </c>
      <c r="I34" s="235">
        <f>SARI!K39</f>
        <v>0</v>
      </c>
      <c r="J34" s="232" t="e">
        <f>SARI!K39/SARI!J39</f>
        <v>#DIV/0!</v>
      </c>
      <c r="K34" s="112"/>
      <c r="L34" s="251">
        <f>ILI!E39</f>
        <v>0</v>
      </c>
      <c r="M34" s="251">
        <f>ILI!D39</f>
        <v>0</v>
      </c>
      <c r="N34" s="252" t="e">
        <f>ILI!E39/ILI!D39</f>
        <v>#DIV/0!</v>
      </c>
      <c r="O34" s="250" t="e">
        <f>ILI!F39/ILI!E39</f>
        <v>#DIV/0!</v>
      </c>
      <c r="P34" s="251">
        <f>ILI!G39</f>
        <v>0</v>
      </c>
      <c r="Q34" s="250" t="e">
        <f>ILI!G39/ILI!F39</f>
        <v>#DIV/0!</v>
      </c>
      <c r="R34" s="251">
        <f>ILI!H39</f>
        <v>0</v>
      </c>
      <c r="S34" s="250" t="e">
        <f>ILI!H39/ILI!F39</f>
        <v>#DIV/0!</v>
      </c>
      <c r="T34" s="112"/>
    </row>
    <row r="35" spans="1:20" x14ac:dyDescent="0.25">
      <c r="A35" s="178">
        <v>2017</v>
      </c>
      <c r="B35" s="239">
        <v>33</v>
      </c>
      <c r="C35" s="233">
        <f>SARI!G40</f>
        <v>0</v>
      </c>
      <c r="D35" s="234" t="e">
        <f>SARI!G40/SARI!F40</f>
        <v>#DIV/0!</v>
      </c>
      <c r="E35" s="233">
        <f>SARI!H40</f>
        <v>0</v>
      </c>
      <c r="F35" s="234" t="e">
        <f>SARI!H40/SARI!F40</f>
        <v>#DIV/0!</v>
      </c>
      <c r="G35" s="227">
        <f>SARI!E40</f>
        <v>0</v>
      </c>
      <c r="H35" s="232" t="e">
        <f>SARI!E40/SARI!D40</f>
        <v>#DIV/0!</v>
      </c>
      <c r="I35" s="235">
        <f>SARI!K40</f>
        <v>0</v>
      </c>
      <c r="J35" s="232" t="e">
        <f>SARI!K40/SARI!J40</f>
        <v>#DIV/0!</v>
      </c>
      <c r="K35" s="112"/>
      <c r="L35" s="251">
        <f>ILI!E40</f>
        <v>0</v>
      </c>
      <c r="M35" s="251">
        <f>ILI!D40</f>
        <v>0</v>
      </c>
      <c r="N35" s="252" t="e">
        <f>ILI!E40/ILI!D40</f>
        <v>#DIV/0!</v>
      </c>
      <c r="O35" s="250" t="e">
        <f>ILI!F40/ILI!E40</f>
        <v>#DIV/0!</v>
      </c>
      <c r="P35" s="251">
        <f>ILI!G40</f>
        <v>0</v>
      </c>
      <c r="Q35" s="250" t="e">
        <f>ILI!G40/ILI!F40</f>
        <v>#DIV/0!</v>
      </c>
      <c r="R35" s="251">
        <f>ILI!H40</f>
        <v>0</v>
      </c>
      <c r="S35" s="250" t="e">
        <f>ILI!H40/ILI!F40</f>
        <v>#DIV/0!</v>
      </c>
      <c r="T35" s="112"/>
    </row>
    <row r="36" spans="1:20" x14ac:dyDescent="0.25">
      <c r="A36" s="178">
        <v>2017</v>
      </c>
      <c r="B36" s="239">
        <v>34</v>
      </c>
      <c r="C36" s="233">
        <f>SARI!G41</f>
        <v>0</v>
      </c>
      <c r="D36" s="234" t="e">
        <f>SARI!G41/SARI!F41</f>
        <v>#DIV/0!</v>
      </c>
      <c r="E36" s="233">
        <f>SARI!H41</f>
        <v>0</v>
      </c>
      <c r="F36" s="234" t="e">
        <f>SARI!H41/SARI!F41</f>
        <v>#DIV/0!</v>
      </c>
      <c r="G36" s="227">
        <f>SARI!E41</f>
        <v>0</v>
      </c>
      <c r="H36" s="232" t="e">
        <f>SARI!E41/SARI!D41</f>
        <v>#DIV/0!</v>
      </c>
      <c r="I36" s="235">
        <f>SARI!K41</f>
        <v>0</v>
      </c>
      <c r="J36" s="232" t="e">
        <f>SARI!K41/SARI!J41</f>
        <v>#DIV/0!</v>
      </c>
      <c r="K36" s="112"/>
      <c r="L36" s="251">
        <f>ILI!E41</f>
        <v>0</v>
      </c>
      <c r="M36" s="251">
        <f>ILI!D41</f>
        <v>0</v>
      </c>
      <c r="N36" s="252" t="e">
        <f>ILI!E41/ILI!D41</f>
        <v>#DIV/0!</v>
      </c>
      <c r="O36" s="250" t="e">
        <f>ILI!F41/ILI!E41</f>
        <v>#DIV/0!</v>
      </c>
      <c r="P36" s="251">
        <f>ILI!G41</f>
        <v>0</v>
      </c>
      <c r="Q36" s="250" t="e">
        <f>ILI!G41/ILI!F41</f>
        <v>#DIV/0!</v>
      </c>
      <c r="R36" s="251">
        <f>ILI!H41</f>
        <v>0</v>
      </c>
      <c r="S36" s="250" t="e">
        <f>ILI!H41/ILI!F41</f>
        <v>#DIV/0!</v>
      </c>
      <c r="T36" s="112"/>
    </row>
    <row r="37" spans="1:20" x14ac:dyDescent="0.25">
      <c r="A37" s="178">
        <v>2017</v>
      </c>
      <c r="B37" s="239">
        <v>35</v>
      </c>
      <c r="C37" s="233">
        <f>SARI!G42</f>
        <v>0</v>
      </c>
      <c r="D37" s="234" t="e">
        <f>SARI!G42/SARI!F42</f>
        <v>#DIV/0!</v>
      </c>
      <c r="E37" s="233">
        <f>SARI!H42</f>
        <v>0</v>
      </c>
      <c r="F37" s="234" t="e">
        <f>SARI!H42/SARI!F42</f>
        <v>#DIV/0!</v>
      </c>
      <c r="G37" s="227">
        <f>SARI!E42</f>
        <v>0</v>
      </c>
      <c r="H37" s="232" t="e">
        <f>SARI!E42/SARI!D42</f>
        <v>#DIV/0!</v>
      </c>
      <c r="I37" s="235">
        <f>SARI!K42</f>
        <v>0</v>
      </c>
      <c r="J37" s="232" t="e">
        <f>SARI!K42/SARI!J42</f>
        <v>#DIV/0!</v>
      </c>
      <c r="K37" s="112"/>
      <c r="L37" s="251">
        <f>ILI!E42</f>
        <v>0</v>
      </c>
      <c r="M37" s="251">
        <f>ILI!D42</f>
        <v>0</v>
      </c>
      <c r="N37" s="252" t="e">
        <f>ILI!E42/ILI!D42</f>
        <v>#DIV/0!</v>
      </c>
      <c r="O37" s="250" t="e">
        <f>ILI!F42/ILI!E42</f>
        <v>#DIV/0!</v>
      </c>
      <c r="P37" s="251">
        <f>ILI!G42</f>
        <v>0</v>
      </c>
      <c r="Q37" s="250" t="e">
        <f>ILI!G42/ILI!F42</f>
        <v>#DIV/0!</v>
      </c>
      <c r="R37" s="251">
        <f>ILI!H42</f>
        <v>0</v>
      </c>
      <c r="S37" s="250" t="e">
        <f>ILI!H42/ILI!F42</f>
        <v>#DIV/0!</v>
      </c>
      <c r="T37" s="112"/>
    </row>
    <row r="38" spans="1:20" x14ac:dyDescent="0.25">
      <c r="A38" s="178">
        <v>2017</v>
      </c>
      <c r="B38" s="239">
        <v>36</v>
      </c>
      <c r="C38" s="233">
        <f>SARI!G43</f>
        <v>0</v>
      </c>
      <c r="D38" s="234" t="e">
        <f>SARI!G43/SARI!F43</f>
        <v>#DIV/0!</v>
      </c>
      <c r="E38" s="233">
        <f>SARI!H43</f>
        <v>0</v>
      </c>
      <c r="F38" s="234" t="e">
        <f>SARI!H43/SARI!F43</f>
        <v>#DIV/0!</v>
      </c>
      <c r="G38" s="227">
        <f>SARI!E43</f>
        <v>0</v>
      </c>
      <c r="H38" s="232" t="e">
        <f>SARI!E43/SARI!D43</f>
        <v>#DIV/0!</v>
      </c>
      <c r="I38" s="235">
        <f>SARI!K43</f>
        <v>0</v>
      </c>
      <c r="J38" s="232" t="e">
        <f>SARI!K43/SARI!J43</f>
        <v>#DIV/0!</v>
      </c>
      <c r="K38" s="112"/>
      <c r="L38" s="251">
        <f>ILI!E43</f>
        <v>0</v>
      </c>
      <c r="M38" s="251">
        <f>ILI!D43</f>
        <v>0</v>
      </c>
      <c r="N38" s="252" t="e">
        <f>ILI!E43/ILI!D43</f>
        <v>#DIV/0!</v>
      </c>
      <c r="O38" s="250" t="e">
        <f>ILI!F43/ILI!E43</f>
        <v>#DIV/0!</v>
      </c>
      <c r="P38" s="251">
        <f>ILI!G43</f>
        <v>0</v>
      </c>
      <c r="Q38" s="250" t="e">
        <f>ILI!G43/ILI!F43</f>
        <v>#DIV/0!</v>
      </c>
      <c r="R38" s="251">
        <f>ILI!H43</f>
        <v>0</v>
      </c>
      <c r="S38" s="250" t="e">
        <f>ILI!H43/ILI!F43</f>
        <v>#DIV/0!</v>
      </c>
      <c r="T38" s="112"/>
    </row>
    <row r="39" spans="1:20" x14ac:dyDescent="0.25">
      <c r="A39" s="178">
        <v>2017</v>
      </c>
      <c r="B39" s="239">
        <v>37</v>
      </c>
      <c r="C39" s="233">
        <f>SARI!G44</f>
        <v>0</v>
      </c>
      <c r="D39" s="234" t="e">
        <f>SARI!G44/SARI!F44</f>
        <v>#DIV/0!</v>
      </c>
      <c r="E39" s="233">
        <f>SARI!H44</f>
        <v>0</v>
      </c>
      <c r="F39" s="234" t="e">
        <f>SARI!H44/SARI!F44</f>
        <v>#DIV/0!</v>
      </c>
      <c r="G39" s="227">
        <f>SARI!E44</f>
        <v>0</v>
      </c>
      <c r="H39" s="232" t="e">
        <f>SARI!E44/SARI!D44</f>
        <v>#DIV/0!</v>
      </c>
      <c r="I39" s="235">
        <f>SARI!K44</f>
        <v>0</v>
      </c>
      <c r="J39" s="232" t="e">
        <f>SARI!K44/SARI!J44</f>
        <v>#DIV/0!</v>
      </c>
      <c r="K39" s="112"/>
      <c r="L39" s="251">
        <f>ILI!E44</f>
        <v>0</v>
      </c>
      <c r="M39" s="251">
        <f>ILI!D44</f>
        <v>0</v>
      </c>
      <c r="N39" s="252" t="e">
        <f>ILI!E44/ILI!D44</f>
        <v>#DIV/0!</v>
      </c>
      <c r="O39" s="250" t="e">
        <f>ILI!F44/ILI!E44</f>
        <v>#DIV/0!</v>
      </c>
      <c r="P39" s="251">
        <f>ILI!G44</f>
        <v>0</v>
      </c>
      <c r="Q39" s="250" t="e">
        <f>ILI!G44/ILI!F44</f>
        <v>#DIV/0!</v>
      </c>
      <c r="R39" s="251">
        <f>ILI!H44</f>
        <v>0</v>
      </c>
      <c r="S39" s="250" t="e">
        <f>ILI!H44/ILI!F44</f>
        <v>#DIV/0!</v>
      </c>
      <c r="T39" s="112"/>
    </row>
    <row r="40" spans="1:20" x14ac:dyDescent="0.25">
      <c r="A40" s="178">
        <v>2017</v>
      </c>
      <c r="B40" s="239">
        <v>38</v>
      </c>
      <c r="C40" s="233">
        <f>SARI!G45</f>
        <v>0</v>
      </c>
      <c r="D40" s="234" t="e">
        <f>SARI!G45/SARI!F45</f>
        <v>#DIV/0!</v>
      </c>
      <c r="E40" s="233">
        <f>SARI!H45</f>
        <v>0</v>
      </c>
      <c r="F40" s="234" t="e">
        <f>SARI!H45/SARI!F45</f>
        <v>#DIV/0!</v>
      </c>
      <c r="G40" s="227">
        <f>SARI!E45</f>
        <v>0</v>
      </c>
      <c r="H40" s="232" t="e">
        <f>SARI!E45/SARI!D45</f>
        <v>#DIV/0!</v>
      </c>
      <c r="I40" s="235">
        <f>SARI!K45</f>
        <v>0</v>
      </c>
      <c r="J40" s="232" t="e">
        <f>SARI!K45/SARI!J45</f>
        <v>#DIV/0!</v>
      </c>
      <c r="K40" s="112"/>
      <c r="L40" s="251">
        <f>ILI!E45</f>
        <v>0</v>
      </c>
      <c r="M40" s="251">
        <f>ILI!D45</f>
        <v>0</v>
      </c>
      <c r="N40" s="252" t="e">
        <f>ILI!E45/ILI!D45</f>
        <v>#DIV/0!</v>
      </c>
      <c r="O40" s="250" t="e">
        <f>ILI!F45/ILI!E45</f>
        <v>#DIV/0!</v>
      </c>
      <c r="P40" s="251">
        <f>ILI!G45</f>
        <v>0</v>
      </c>
      <c r="Q40" s="250" t="e">
        <f>ILI!G45/ILI!F45</f>
        <v>#DIV/0!</v>
      </c>
      <c r="R40" s="251">
        <f>ILI!H45</f>
        <v>0</v>
      </c>
      <c r="S40" s="250" t="e">
        <f>ILI!H45/ILI!F45</f>
        <v>#DIV/0!</v>
      </c>
      <c r="T40" s="112"/>
    </row>
    <row r="41" spans="1:20" x14ac:dyDescent="0.25">
      <c r="A41" s="178">
        <v>2017</v>
      </c>
      <c r="B41" s="239">
        <v>39</v>
      </c>
      <c r="C41" s="233">
        <f>SARI!G46</f>
        <v>0</v>
      </c>
      <c r="D41" s="234" t="e">
        <f>SARI!G46/SARI!F46</f>
        <v>#DIV/0!</v>
      </c>
      <c r="E41" s="233">
        <f>SARI!H46</f>
        <v>0</v>
      </c>
      <c r="F41" s="234" t="e">
        <f>SARI!H46/SARI!F46</f>
        <v>#DIV/0!</v>
      </c>
      <c r="G41" s="227">
        <f>SARI!E46</f>
        <v>0</v>
      </c>
      <c r="H41" s="232" t="e">
        <f>SARI!E46/SARI!D46</f>
        <v>#DIV/0!</v>
      </c>
      <c r="I41" s="235">
        <f>SARI!K46</f>
        <v>0</v>
      </c>
      <c r="J41" s="232" t="e">
        <f>SARI!K46/SARI!J46</f>
        <v>#DIV/0!</v>
      </c>
      <c r="K41" s="112"/>
      <c r="L41" s="251">
        <f>ILI!E46</f>
        <v>0</v>
      </c>
      <c r="M41" s="251">
        <f>ILI!D46</f>
        <v>0</v>
      </c>
      <c r="N41" s="252" t="e">
        <f>ILI!E46/ILI!D46</f>
        <v>#DIV/0!</v>
      </c>
      <c r="O41" s="250" t="e">
        <f>ILI!F46/ILI!E46</f>
        <v>#DIV/0!</v>
      </c>
      <c r="P41" s="251">
        <f>ILI!G46</f>
        <v>0</v>
      </c>
      <c r="Q41" s="250" t="e">
        <f>ILI!G46/ILI!F46</f>
        <v>#DIV/0!</v>
      </c>
      <c r="R41" s="251">
        <f>ILI!H46</f>
        <v>0</v>
      </c>
      <c r="S41" s="250" t="e">
        <f>ILI!H46/ILI!F46</f>
        <v>#DIV/0!</v>
      </c>
      <c r="T41" s="112"/>
    </row>
    <row r="42" spans="1:20" x14ac:dyDescent="0.25">
      <c r="A42" s="178">
        <v>2017</v>
      </c>
      <c r="B42" s="239">
        <v>40</v>
      </c>
      <c r="C42" s="233">
        <f>SARI!G47</f>
        <v>0</v>
      </c>
      <c r="D42" s="234" t="e">
        <f>SARI!G47/SARI!F47</f>
        <v>#DIV/0!</v>
      </c>
      <c r="E42" s="233">
        <f>SARI!H47</f>
        <v>0</v>
      </c>
      <c r="F42" s="234" t="e">
        <f>SARI!H47/SARI!F47</f>
        <v>#DIV/0!</v>
      </c>
      <c r="G42" s="227">
        <f>SARI!E47</f>
        <v>0</v>
      </c>
      <c r="H42" s="232" t="e">
        <f>SARI!E47/SARI!D47</f>
        <v>#DIV/0!</v>
      </c>
      <c r="I42" s="235">
        <f>SARI!K47</f>
        <v>0</v>
      </c>
      <c r="J42" s="232" t="e">
        <f>SARI!K47/SARI!J47</f>
        <v>#DIV/0!</v>
      </c>
      <c r="K42" s="112"/>
      <c r="L42" s="251">
        <f>ILI!E47</f>
        <v>0</v>
      </c>
      <c r="M42" s="251">
        <f>ILI!D47</f>
        <v>0</v>
      </c>
      <c r="N42" s="252" t="e">
        <f>ILI!E47/ILI!D47</f>
        <v>#DIV/0!</v>
      </c>
      <c r="O42" s="250" t="e">
        <f>ILI!F47/ILI!E47</f>
        <v>#DIV/0!</v>
      </c>
      <c r="P42" s="251">
        <f>ILI!G47</f>
        <v>0</v>
      </c>
      <c r="Q42" s="250" t="e">
        <f>ILI!G47/ILI!F47</f>
        <v>#DIV/0!</v>
      </c>
      <c r="R42" s="251">
        <f>ILI!H47</f>
        <v>0</v>
      </c>
      <c r="S42" s="250" t="e">
        <f>ILI!H47/ILI!F47</f>
        <v>#DIV/0!</v>
      </c>
      <c r="T42" s="112"/>
    </row>
    <row r="43" spans="1:20" x14ac:dyDescent="0.25">
      <c r="A43" s="178">
        <v>2017</v>
      </c>
      <c r="B43" s="239">
        <v>41</v>
      </c>
      <c r="C43" s="233">
        <f>SARI!G48</f>
        <v>0</v>
      </c>
      <c r="D43" s="234" t="e">
        <f>SARI!G48/SARI!F48</f>
        <v>#DIV/0!</v>
      </c>
      <c r="E43" s="233">
        <f>SARI!H48</f>
        <v>0</v>
      </c>
      <c r="F43" s="234" t="e">
        <f>SARI!H48/SARI!F48</f>
        <v>#DIV/0!</v>
      </c>
      <c r="G43" s="227">
        <f>SARI!E48</f>
        <v>0</v>
      </c>
      <c r="H43" s="232" t="e">
        <f>SARI!E48/SARI!D48</f>
        <v>#DIV/0!</v>
      </c>
      <c r="I43" s="235">
        <f>SARI!K48</f>
        <v>0</v>
      </c>
      <c r="J43" s="232" t="e">
        <f>SARI!K48/SARI!J48</f>
        <v>#DIV/0!</v>
      </c>
      <c r="K43" s="112"/>
      <c r="L43" s="251">
        <f>ILI!E48</f>
        <v>0</v>
      </c>
      <c r="M43" s="251">
        <f>ILI!D48</f>
        <v>0</v>
      </c>
      <c r="N43" s="252" t="e">
        <f>ILI!E48/ILI!D48</f>
        <v>#DIV/0!</v>
      </c>
      <c r="O43" s="250" t="e">
        <f>ILI!F48/ILI!E48</f>
        <v>#DIV/0!</v>
      </c>
      <c r="P43" s="251">
        <f>ILI!G48</f>
        <v>0</v>
      </c>
      <c r="Q43" s="250" t="e">
        <f>ILI!G48/ILI!F48</f>
        <v>#DIV/0!</v>
      </c>
      <c r="R43" s="251">
        <f>ILI!H48</f>
        <v>0</v>
      </c>
      <c r="S43" s="250" t="e">
        <f>ILI!H48/ILI!F48</f>
        <v>#DIV/0!</v>
      </c>
      <c r="T43" s="112"/>
    </row>
    <row r="44" spans="1:20" x14ac:dyDescent="0.25">
      <c r="A44" s="178">
        <v>2017</v>
      </c>
      <c r="B44" s="239">
        <v>42</v>
      </c>
      <c r="C44" s="233">
        <f>SARI!G49</f>
        <v>0</v>
      </c>
      <c r="D44" s="234" t="e">
        <f>SARI!G49/SARI!F49</f>
        <v>#DIV/0!</v>
      </c>
      <c r="E44" s="233">
        <f>SARI!H49</f>
        <v>0</v>
      </c>
      <c r="F44" s="234" t="e">
        <f>SARI!H49/SARI!F49</f>
        <v>#DIV/0!</v>
      </c>
      <c r="G44" s="227">
        <f>SARI!E49</f>
        <v>0</v>
      </c>
      <c r="H44" s="232" t="e">
        <f>SARI!E49/SARI!D49</f>
        <v>#DIV/0!</v>
      </c>
      <c r="I44" s="235">
        <f>SARI!K49</f>
        <v>0</v>
      </c>
      <c r="J44" s="232" t="e">
        <f>SARI!K49/SARI!J49</f>
        <v>#DIV/0!</v>
      </c>
      <c r="K44" s="112"/>
      <c r="L44" s="251">
        <f>ILI!E49</f>
        <v>0</v>
      </c>
      <c r="M44" s="251">
        <f>ILI!D49</f>
        <v>0</v>
      </c>
      <c r="N44" s="252" t="e">
        <f>ILI!E49/ILI!D49</f>
        <v>#DIV/0!</v>
      </c>
      <c r="O44" s="250" t="e">
        <f>ILI!F49/ILI!E49</f>
        <v>#DIV/0!</v>
      </c>
      <c r="P44" s="251">
        <f>ILI!G49</f>
        <v>0</v>
      </c>
      <c r="Q44" s="250" t="e">
        <f>ILI!G49/ILI!F49</f>
        <v>#DIV/0!</v>
      </c>
      <c r="R44" s="251">
        <f>ILI!H49</f>
        <v>0</v>
      </c>
      <c r="S44" s="250" t="e">
        <f>ILI!H49/ILI!F49</f>
        <v>#DIV/0!</v>
      </c>
      <c r="T44" s="112"/>
    </row>
    <row r="45" spans="1:20" x14ac:dyDescent="0.25">
      <c r="A45" s="178">
        <v>2017</v>
      </c>
      <c r="B45" s="239">
        <v>43</v>
      </c>
      <c r="C45" s="233">
        <f>SARI!G50</f>
        <v>0</v>
      </c>
      <c r="D45" s="234" t="e">
        <f>SARI!G50/SARI!F50</f>
        <v>#DIV/0!</v>
      </c>
      <c r="E45" s="233">
        <f>SARI!H50</f>
        <v>0</v>
      </c>
      <c r="F45" s="234" t="e">
        <f>SARI!H50/SARI!F50</f>
        <v>#DIV/0!</v>
      </c>
      <c r="G45" s="227">
        <f>SARI!E50</f>
        <v>0</v>
      </c>
      <c r="H45" s="232" t="e">
        <f>SARI!E50/SARI!D50</f>
        <v>#DIV/0!</v>
      </c>
      <c r="I45" s="235">
        <f>SARI!K50</f>
        <v>0</v>
      </c>
      <c r="J45" s="232" t="e">
        <f>SARI!K50/SARI!J50</f>
        <v>#DIV/0!</v>
      </c>
      <c r="K45" s="112"/>
      <c r="L45" s="251">
        <f>ILI!E50</f>
        <v>0</v>
      </c>
      <c r="M45" s="251">
        <f>ILI!D50</f>
        <v>0</v>
      </c>
      <c r="N45" s="252" t="e">
        <f>ILI!E50/ILI!D50</f>
        <v>#DIV/0!</v>
      </c>
      <c r="O45" s="250" t="e">
        <f>ILI!F50/ILI!E50</f>
        <v>#DIV/0!</v>
      </c>
      <c r="P45" s="251">
        <f>ILI!G50</f>
        <v>0</v>
      </c>
      <c r="Q45" s="250" t="e">
        <f>ILI!G50/ILI!F50</f>
        <v>#DIV/0!</v>
      </c>
      <c r="R45" s="251">
        <f>ILI!H50</f>
        <v>0</v>
      </c>
      <c r="S45" s="250" t="e">
        <f>ILI!H50/ILI!F50</f>
        <v>#DIV/0!</v>
      </c>
      <c r="T45" s="112"/>
    </row>
    <row r="46" spans="1:20" x14ac:dyDescent="0.25">
      <c r="A46" s="178">
        <v>2017</v>
      </c>
      <c r="B46" s="239">
        <v>44</v>
      </c>
      <c r="C46" s="233">
        <f>SARI!G51</f>
        <v>0</v>
      </c>
      <c r="D46" s="234" t="e">
        <f>SARI!G51/SARI!F51</f>
        <v>#DIV/0!</v>
      </c>
      <c r="E46" s="233">
        <f>SARI!H51</f>
        <v>0</v>
      </c>
      <c r="F46" s="234" t="e">
        <f>SARI!H51/SARI!F51</f>
        <v>#DIV/0!</v>
      </c>
      <c r="G46" s="227">
        <f>SARI!E51</f>
        <v>0</v>
      </c>
      <c r="H46" s="232" t="e">
        <f>SARI!E51/SARI!D51</f>
        <v>#DIV/0!</v>
      </c>
      <c r="I46" s="235">
        <f>SARI!K51</f>
        <v>0</v>
      </c>
      <c r="J46" s="232" t="e">
        <f>SARI!K51/SARI!J51</f>
        <v>#DIV/0!</v>
      </c>
      <c r="K46" s="112"/>
      <c r="L46" s="251">
        <f>ILI!E51</f>
        <v>0</v>
      </c>
      <c r="M46" s="251">
        <f>ILI!D51</f>
        <v>0</v>
      </c>
      <c r="N46" s="252" t="e">
        <f>ILI!E51/ILI!D51</f>
        <v>#DIV/0!</v>
      </c>
      <c r="O46" s="250" t="e">
        <f>ILI!F51/ILI!E51</f>
        <v>#DIV/0!</v>
      </c>
      <c r="P46" s="251">
        <f>ILI!G51</f>
        <v>0</v>
      </c>
      <c r="Q46" s="250" t="e">
        <f>ILI!G51/ILI!F51</f>
        <v>#DIV/0!</v>
      </c>
      <c r="R46" s="251">
        <f>ILI!H51</f>
        <v>0</v>
      </c>
      <c r="S46" s="250" t="e">
        <f>ILI!H51/ILI!F51</f>
        <v>#DIV/0!</v>
      </c>
      <c r="T46" s="112"/>
    </row>
    <row r="47" spans="1:20" x14ac:dyDescent="0.25">
      <c r="A47" s="178">
        <v>2017</v>
      </c>
      <c r="B47" s="239">
        <v>45</v>
      </c>
      <c r="C47" s="233">
        <f>SARI!G52</f>
        <v>0</v>
      </c>
      <c r="D47" s="234" t="e">
        <f>SARI!G52/SARI!F52</f>
        <v>#DIV/0!</v>
      </c>
      <c r="E47" s="233">
        <f>SARI!H52</f>
        <v>0</v>
      </c>
      <c r="F47" s="234" t="e">
        <f>SARI!H52/SARI!F52</f>
        <v>#DIV/0!</v>
      </c>
      <c r="G47" s="227">
        <f>SARI!E52</f>
        <v>0</v>
      </c>
      <c r="H47" s="232" t="e">
        <f>SARI!E52/SARI!D52</f>
        <v>#DIV/0!</v>
      </c>
      <c r="I47" s="235">
        <f>SARI!K52</f>
        <v>0</v>
      </c>
      <c r="J47" s="232" t="e">
        <f>SARI!K52/SARI!J52</f>
        <v>#DIV/0!</v>
      </c>
      <c r="K47" s="112"/>
      <c r="L47" s="251">
        <f>ILI!E52</f>
        <v>0</v>
      </c>
      <c r="M47" s="251">
        <f>ILI!D52</f>
        <v>0</v>
      </c>
      <c r="N47" s="252" t="e">
        <f>ILI!E52/ILI!D52</f>
        <v>#DIV/0!</v>
      </c>
      <c r="O47" s="250" t="e">
        <f>ILI!F52/ILI!E52</f>
        <v>#DIV/0!</v>
      </c>
      <c r="P47" s="251">
        <f>ILI!G52</f>
        <v>0</v>
      </c>
      <c r="Q47" s="250" t="e">
        <f>ILI!G52/ILI!F52</f>
        <v>#DIV/0!</v>
      </c>
      <c r="R47" s="251">
        <f>ILI!H52</f>
        <v>0</v>
      </c>
      <c r="S47" s="250" t="e">
        <f>ILI!H52/ILI!F52</f>
        <v>#DIV/0!</v>
      </c>
      <c r="T47" s="112"/>
    </row>
    <row r="48" spans="1:20" x14ac:dyDescent="0.25">
      <c r="A48" s="178">
        <v>2017</v>
      </c>
      <c r="B48" s="239">
        <v>46</v>
      </c>
      <c r="C48" s="233">
        <f>SARI!G53</f>
        <v>0</v>
      </c>
      <c r="D48" s="234" t="e">
        <f>SARI!G53/SARI!F53</f>
        <v>#DIV/0!</v>
      </c>
      <c r="E48" s="233">
        <f>SARI!H53</f>
        <v>0</v>
      </c>
      <c r="F48" s="234" t="e">
        <f>SARI!H53/SARI!F53</f>
        <v>#DIV/0!</v>
      </c>
      <c r="G48" s="227">
        <f>SARI!E53</f>
        <v>0</v>
      </c>
      <c r="H48" s="232" t="e">
        <f>SARI!E53/SARI!D53</f>
        <v>#DIV/0!</v>
      </c>
      <c r="I48" s="235">
        <f>SARI!K53</f>
        <v>0</v>
      </c>
      <c r="J48" s="232" t="e">
        <f>SARI!K53/SARI!J53</f>
        <v>#DIV/0!</v>
      </c>
      <c r="K48" s="112"/>
      <c r="L48" s="251">
        <f>ILI!E53</f>
        <v>0</v>
      </c>
      <c r="M48" s="251">
        <f>ILI!D53</f>
        <v>0</v>
      </c>
      <c r="N48" s="252" t="e">
        <f>ILI!E53/ILI!D53</f>
        <v>#DIV/0!</v>
      </c>
      <c r="O48" s="250" t="e">
        <f>ILI!F53/ILI!E53</f>
        <v>#DIV/0!</v>
      </c>
      <c r="P48" s="251">
        <f>ILI!G53</f>
        <v>0</v>
      </c>
      <c r="Q48" s="250" t="e">
        <f>ILI!G53/ILI!F53</f>
        <v>#DIV/0!</v>
      </c>
      <c r="R48" s="251">
        <f>ILI!H53</f>
        <v>0</v>
      </c>
      <c r="S48" s="250" t="e">
        <f>ILI!H53/ILI!F53</f>
        <v>#DIV/0!</v>
      </c>
      <c r="T48" s="112"/>
    </row>
    <row r="49" spans="1:20" x14ac:dyDescent="0.25">
      <c r="A49" s="178">
        <v>2017</v>
      </c>
      <c r="B49" s="239">
        <v>47</v>
      </c>
      <c r="C49" s="233">
        <f>SARI!G54</f>
        <v>0</v>
      </c>
      <c r="D49" s="234" t="e">
        <f>SARI!G54/SARI!F54</f>
        <v>#DIV/0!</v>
      </c>
      <c r="E49" s="233">
        <f>SARI!H54</f>
        <v>0</v>
      </c>
      <c r="F49" s="234" t="e">
        <f>SARI!H54/SARI!F54</f>
        <v>#DIV/0!</v>
      </c>
      <c r="G49" s="227">
        <f>SARI!E54</f>
        <v>0</v>
      </c>
      <c r="H49" s="232" t="e">
        <f>SARI!E54/SARI!D54</f>
        <v>#DIV/0!</v>
      </c>
      <c r="I49" s="235">
        <f>SARI!K54</f>
        <v>0</v>
      </c>
      <c r="J49" s="232" t="e">
        <f>SARI!K54/SARI!J54</f>
        <v>#DIV/0!</v>
      </c>
      <c r="K49" s="112"/>
      <c r="L49" s="251">
        <f>ILI!E54</f>
        <v>0</v>
      </c>
      <c r="M49" s="251">
        <f>ILI!D54</f>
        <v>0</v>
      </c>
      <c r="N49" s="252" t="e">
        <f>ILI!E54/ILI!D54</f>
        <v>#DIV/0!</v>
      </c>
      <c r="O49" s="250" t="e">
        <f>ILI!F54/ILI!E54</f>
        <v>#DIV/0!</v>
      </c>
      <c r="P49" s="251">
        <f>ILI!G54</f>
        <v>0</v>
      </c>
      <c r="Q49" s="250" t="e">
        <f>ILI!G54/ILI!F54</f>
        <v>#DIV/0!</v>
      </c>
      <c r="R49" s="251">
        <f>ILI!H54</f>
        <v>0</v>
      </c>
      <c r="S49" s="250" t="e">
        <f>ILI!H54/ILI!F54</f>
        <v>#DIV/0!</v>
      </c>
      <c r="T49" s="112"/>
    </row>
    <row r="50" spans="1:20" x14ac:dyDescent="0.25">
      <c r="A50" s="178">
        <v>2017</v>
      </c>
      <c r="B50" s="239">
        <v>48</v>
      </c>
      <c r="C50" s="233">
        <f>SARI!G55</f>
        <v>0</v>
      </c>
      <c r="D50" s="234" t="e">
        <f>SARI!G55/SARI!F55</f>
        <v>#DIV/0!</v>
      </c>
      <c r="E50" s="233">
        <f>SARI!H55</f>
        <v>0</v>
      </c>
      <c r="F50" s="234" t="e">
        <f>SARI!H55/SARI!F55</f>
        <v>#DIV/0!</v>
      </c>
      <c r="G50" s="227">
        <f>SARI!E55</f>
        <v>0</v>
      </c>
      <c r="H50" s="232" t="e">
        <f>SARI!E55/SARI!D55</f>
        <v>#DIV/0!</v>
      </c>
      <c r="I50" s="235">
        <f>SARI!K55</f>
        <v>0</v>
      </c>
      <c r="J50" s="232" t="e">
        <f>SARI!K55/SARI!J55</f>
        <v>#DIV/0!</v>
      </c>
      <c r="K50" s="112"/>
      <c r="L50" s="251">
        <f>ILI!E55</f>
        <v>0</v>
      </c>
      <c r="M50" s="251">
        <f>ILI!D55</f>
        <v>0</v>
      </c>
      <c r="N50" s="252" t="e">
        <f>ILI!E55/ILI!D55</f>
        <v>#DIV/0!</v>
      </c>
      <c r="O50" s="250" t="e">
        <f>ILI!F55/ILI!E55</f>
        <v>#DIV/0!</v>
      </c>
      <c r="P50" s="251">
        <f>ILI!G55</f>
        <v>0</v>
      </c>
      <c r="Q50" s="250" t="e">
        <f>ILI!G55/ILI!F55</f>
        <v>#DIV/0!</v>
      </c>
      <c r="R50" s="251">
        <f>ILI!H55</f>
        <v>0</v>
      </c>
      <c r="S50" s="250" t="e">
        <f>ILI!H55/ILI!F55</f>
        <v>#DIV/0!</v>
      </c>
      <c r="T50" s="112"/>
    </row>
    <row r="51" spans="1:20" x14ac:dyDescent="0.25">
      <c r="A51" s="178">
        <v>2017</v>
      </c>
      <c r="B51" s="239">
        <v>49</v>
      </c>
      <c r="C51" s="233">
        <f>SARI!G56</f>
        <v>0</v>
      </c>
      <c r="D51" s="234" t="e">
        <f>SARI!G56/SARI!F56</f>
        <v>#DIV/0!</v>
      </c>
      <c r="E51" s="233">
        <f>SARI!H56</f>
        <v>0</v>
      </c>
      <c r="F51" s="234" t="e">
        <f>SARI!H56/SARI!F56</f>
        <v>#DIV/0!</v>
      </c>
      <c r="G51" s="227">
        <f>SARI!E56</f>
        <v>0</v>
      </c>
      <c r="H51" s="232" t="e">
        <f>SARI!E56/SARI!D56</f>
        <v>#DIV/0!</v>
      </c>
      <c r="I51" s="235">
        <f>SARI!K56</f>
        <v>0</v>
      </c>
      <c r="J51" s="232" t="e">
        <f>SARI!K56/SARI!J56</f>
        <v>#DIV/0!</v>
      </c>
      <c r="K51" s="112"/>
      <c r="L51" s="251">
        <f>ILI!E56</f>
        <v>0</v>
      </c>
      <c r="M51" s="251">
        <f>ILI!D56</f>
        <v>0</v>
      </c>
      <c r="N51" s="252" t="e">
        <f>ILI!E56/ILI!D56</f>
        <v>#DIV/0!</v>
      </c>
      <c r="O51" s="250" t="e">
        <f>ILI!F56/ILI!E56</f>
        <v>#DIV/0!</v>
      </c>
      <c r="P51" s="251">
        <f>ILI!G56</f>
        <v>0</v>
      </c>
      <c r="Q51" s="250" t="e">
        <f>ILI!G56/ILI!F56</f>
        <v>#DIV/0!</v>
      </c>
      <c r="R51" s="251">
        <f>ILI!H56</f>
        <v>0</v>
      </c>
      <c r="S51" s="250" t="e">
        <f>ILI!H56/ILI!F56</f>
        <v>#DIV/0!</v>
      </c>
      <c r="T51" s="112"/>
    </row>
    <row r="52" spans="1:20" x14ac:dyDescent="0.25">
      <c r="A52" s="178">
        <v>2017</v>
      </c>
      <c r="B52" s="239">
        <v>50</v>
      </c>
      <c r="C52" s="233">
        <f>SARI!G57</f>
        <v>0</v>
      </c>
      <c r="D52" s="234" t="e">
        <f>SARI!G57/SARI!F57</f>
        <v>#DIV/0!</v>
      </c>
      <c r="E52" s="233">
        <f>SARI!H57</f>
        <v>0</v>
      </c>
      <c r="F52" s="234" t="e">
        <f>SARI!H57/SARI!F57</f>
        <v>#DIV/0!</v>
      </c>
      <c r="G52" s="227">
        <f>SARI!E57</f>
        <v>0</v>
      </c>
      <c r="H52" s="232" t="e">
        <f>SARI!E57/SARI!D57</f>
        <v>#DIV/0!</v>
      </c>
      <c r="I52" s="235">
        <f>SARI!K57</f>
        <v>0</v>
      </c>
      <c r="J52" s="232" t="e">
        <f>SARI!K57/SARI!J57</f>
        <v>#DIV/0!</v>
      </c>
      <c r="K52" s="112"/>
      <c r="L52" s="251">
        <f>ILI!E57</f>
        <v>0</v>
      </c>
      <c r="M52" s="251">
        <f>ILI!D57</f>
        <v>0</v>
      </c>
      <c r="N52" s="252" t="e">
        <f>ILI!E57/ILI!D57</f>
        <v>#DIV/0!</v>
      </c>
      <c r="O52" s="250" t="e">
        <f>ILI!F57/ILI!E57</f>
        <v>#DIV/0!</v>
      </c>
      <c r="P52" s="251">
        <f>ILI!G57</f>
        <v>0</v>
      </c>
      <c r="Q52" s="250" t="e">
        <f>ILI!G57/ILI!F57</f>
        <v>#DIV/0!</v>
      </c>
      <c r="R52" s="251">
        <f>ILI!H57</f>
        <v>0</v>
      </c>
      <c r="S52" s="250" t="e">
        <f>ILI!H57/ILI!F57</f>
        <v>#DIV/0!</v>
      </c>
      <c r="T52" s="112"/>
    </row>
    <row r="53" spans="1:20" x14ac:dyDescent="0.25">
      <c r="A53" s="178">
        <v>2017</v>
      </c>
      <c r="B53" s="239">
        <v>51</v>
      </c>
      <c r="C53" s="233">
        <f>SARI!G58</f>
        <v>0</v>
      </c>
      <c r="D53" s="234" t="e">
        <f>SARI!G58/SARI!F58</f>
        <v>#DIV/0!</v>
      </c>
      <c r="E53" s="233">
        <f>SARI!H58</f>
        <v>0</v>
      </c>
      <c r="F53" s="234" t="e">
        <f>SARI!H58/SARI!F58</f>
        <v>#DIV/0!</v>
      </c>
      <c r="G53" s="227">
        <f>SARI!E58</f>
        <v>0</v>
      </c>
      <c r="H53" s="232" t="e">
        <f>SARI!E58/SARI!D58</f>
        <v>#DIV/0!</v>
      </c>
      <c r="I53" s="235">
        <f>SARI!K58</f>
        <v>0</v>
      </c>
      <c r="J53" s="232" t="e">
        <f>SARI!K58/SARI!J58</f>
        <v>#DIV/0!</v>
      </c>
      <c r="K53" s="112"/>
      <c r="L53" s="251">
        <f>ILI!E58</f>
        <v>0</v>
      </c>
      <c r="M53" s="251">
        <f>ILI!D58</f>
        <v>0</v>
      </c>
      <c r="N53" s="252" t="e">
        <f>ILI!E58/ILI!D58</f>
        <v>#DIV/0!</v>
      </c>
      <c r="O53" s="250" t="e">
        <f>ILI!F58/ILI!E58</f>
        <v>#DIV/0!</v>
      </c>
      <c r="P53" s="251">
        <f>ILI!G58</f>
        <v>0</v>
      </c>
      <c r="Q53" s="250" t="e">
        <f>ILI!G58/ILI!F58</f>
        <v>#DIV/0!</v>
      </c>
      <c r="R53" s="251">
        <f>ILI!H58</f>
        <v>0</v>
      </c>
      <c r="S53" s="250" t="e">
        <f>ILI!H58/ILI!F58</f>
        <v>#DIV/0!</v>
      </c>
      <c r="T53" s="112"/>
    </row>
    <row r="54" spans="1:20" x14ac:dyDescent="0.25">
      <c r="A54" s="178">
        <v>2017</v>
      </c>
      <c r="B54" s="239">
        <v>52</v>
      </c>
      <c r="C54" s="233">
        <f>SARI!G59</f>
        <v>0</v>
      </c>
      <c r="D54" s="234" t="e">
        <f>SARI!G59/SARI!F59</f>
        <v>#DIV/0!</v>
      </c>
      <c r="E54" s="233">
        <f>SARI!H59</f>
        <v>0</v>
      </c>
      <c r="F54" s="234" t="e">
        <f>SARI!H59/SARI!F59</f>
        <v>#DIV/0!</v>
      </c>
      <c r="G54" s="227">
        <f>SARI!E59</f>
        <v>0</v>
      </c>
      <c r="H54" s="232" t="e">
        <f>SARI!E59/SARI!D59</f>
        <v>#DIV/0!</v>
      </c>
      <c r="I54" s="235">
        <f>SARI!K59</f>
        <v>0</v>
      </c>
      <c r="J54" s="232" t="e">
        <f>SARI!K59/SARI!J59</f>
        <v>#DIV/0!</v>
      </c>
      <c r="K54" s="112"/>
      <c r="L54" s="251">
        <f>ILI!E59</f>
        <v>0</v>
      </c>
      <c r="M54" s="251">
        <f>ILI!D59</f>
        <v>0</v>
      </c>
      <c r="N54" s="252" t="e">
        <f>ILI!E59/ILI!D59</f>
        <v>#DIV/0!</v>
      </c>
      <c r="O54" s="250" t="e">
        <f>ILI!F59/ILI!E59</f>
        <v>#DIV/0!</v>
      </c>
      <c r="P54" s="251">
        <f>ILI!G59</f>
        <v>0</v>
      </c>
      <c r="Q54" s="250" t="e">
        <f>ILI!G59/ILI!F59</f>
        <v>#DIV/0!</v>
      </c>
      <c r="R54" s="251">
        <f>ILI!H59</f>
        <v>0</v>
      </c>
      <c r="S54" s="250" t="e">
        <f>ILI!H59/ILI!F59</f>
        <v>#DIV/0!</v>
      </c>
      <c r="T54" s="112"/>
    </row>
    <row r="55" spans="1:20" x14ac:dyDescent="0.25">
      <c r="A55" s="113"/>
      <c r="B55" s="114"/>
      <c r="C55" s="113"/>
      <c r="D55" s="121"/>
      <c r="E55" s="113"/>
      <c r="F55" s="121"/>
      <c r="G55" s="15"/>
      <c r="H55" s="112"/>
      <c r="I55" s="134"/>
      <c r="J55" s="112"/>
      <c r="K55" s="112"/>
      <c r="L55" s="112"/>
      <c r="M55" s="112"/>
      <c r="N55" s="138"/>
      <c r="O55" s="112"/>
      <c r="P55" s="112"/>
      <c r="Q55" s="112"/>
      <c r="R55" s="112"/>
      <c r="S55" s="112"/>
      <c r="T55" s="112"/>
    </row>
    <row r="56" spans="1:20" x14ac:dyDescent="0.25">
      <c r="A56" s="113"/>
      <c r="B56" s="114"/>
      <c r="C56" s="113"/>
      <c r="D56" s="113"/>
      <c r="E56" s="113"/>
      <c r="F56" s="113"/>
      <c r="G56" s="15"/>
      <c r="H56" s="112"/>
      <c r="I56" s="112"/>
      <c r="J56" s="112"/>
      <c r="K56" s="112"/>
      <c r="L56" s="112"/>
      <c r="M56" s="112"/>
      <c r="N56" s="138"/>
      <c r="O56" s="112"/>
      <c r="P56" s="112"/>
      <c r="Q56" s="112"/>
      <c r="R56" s="112"/>
      <c r="S56" s="112"/>
      <c r="T56" s="112"/>
    </row>
    <row r="58" spans="1:20" x14ac:dyDescent="0.25">
      <c r="C58" s="137" t="s">
        <v>210</v>
      </c>
    </row>
    <row r="59" spans="1:20" x14ac:dyDescent="0.25">
      <c r="C59" t="s">
        <v>235</v>
      </c>
      <c r="D59">
        <f>SUM(SARI!E8:E59)</f>
        <v>0</v>
      </c>
    </row>
    <row r="60" spans="1:20" x14ac:dyDescent="0.25">
      <c r="C60" t="s">
        <v>326</v>
      </c>
      <c r="D60">
        <f>SUM(SARI!F8:F56)</f>
        <v>0</v>
      </c>
    </row>
    <row r="61" spans="1:20" x14ac:dyDescent="0.25">
      <c r="C61" t="s">
        <v>327</v>
      </c>
      <c r="D61">
        <f>D59-D60</f>
        <v>0</v>
      </c>
    </row>
    <row r="64" spans="1:20" x14ac:dyDescent="0.25">
      <c r="C64" s="137" t="s">
        <v>211</v>
      </c>
    </row>
    <row r="65" spans="3:4" x14ac:dyDescent="0.25">
      <c r="C65" t="s">
        <v>328</v>
      </c>
      <c r="D65" s="240">
        <f>SUM(ILI!E8:E59)</f>
        <v>0</v>
      </c>
    </row>
    <row r="66" spans="3:4" x14ac:dyDescent="0.25">
      <c r="C66" t="s">
        <v>329</v>
      </c>
      <c r="D66">
        <f>SUM(ILI!F8:F59)</f>
        <v>0</v>
      </c>
    </row>
    <row r="67" spans="3:4" x14ac:dyDescent="0.25">
      <c r="C67" t="s">
        <v>330</v>
      </c>
      <c r="D67">
        <f>D65-D66</f>
        <v>0</v>
      </c>
    </row>
    <row r="73" spans="3:4" x14ac:dyDescent="0.25">
      <c r="C73" s="314" t="s">
        <v>390</v>
      </c>
      <c r="D73" s="226"/>
    </row>
    <row r="74" spans="3:4" x14ac:dyDescent="0.25">
      <c r="C74" s="226" t="s">
        <v>326</v>
      </c>
      <c r="D74" s="226">
        <f>SARI!F60</f>
        <v>0</v>
      </c>
    </row>
    <row r="75" spans="3:4" x14ac:dyDescent="0.25">
      <c r="C75" s="226" t="s">
        <v>391</v>
      </c>
      <c r="D75" s="226">
        <f>SARI!G60</f>
        <v>0</v>
      </c>
    </row>
    <row r="76" spans="3:4" x14ac:dyDescent="0.25">
      <c r="C76" s="226" t="s">
        <v>392</v>
      </c>
      <c r="D76" s="226">
        <f>SARI!H60</f>
        <v>0</v>
      </c>
    </row>
    <row r="77" spans="3:4" x14ac:dyDescent="0.25">
      <c r="C77" s="226" t="s">
        <v>393</v>
      </c>
      <c r="D77" s="226">
        <f>SARI!I60</f>
        <v>0</v>
      </c>
    </row>
    <row r="78" spans="3:4" x14ac:dyDescent="0.25">
      <c r="C78" s="226" t="s">
        <v>394</v>
      </c>
      <c r="D78" s="226">
        <f>D74-D75-D77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5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226"/>
    <col min="2" max="2" width="19.85546875" style="226" bestFit="1" customWidth="1"/>
    <col min="3" max="16384" width="11.42578125" style="226"/>
  </cols>
  <sheetData>
    <row r="1" spans="1:7" x14ac:dyDescent="0.25">
      <c r="A1" s="227" t="s">
        <v>224</v>
      </c>
      <c r="B1" s="226" t="s">
        <v>223</v>
      </c>
      <c r="C1" s="226" t="s">
        <v>222</v>
      </c>
      <c r="D1" s="226" t="s">
        <v>225</v>
      </c>
      <c r="E1" s="226" t="s">
        <v>226</v>
      </c>
      <c r="G1" s="226" t="s">
        <v>223</v>
      </c>
    </row>
    <row r="2" spans="1:7" x14ac:dyDescent="0.25">
      <c r="A2" s="265">
        <v>2017</v>
      </c>
      <c r="B2" s="226" t="s">
        <v>235</v>
      </c>
      <c r="C2" s="265" t="s">
        <v>406</v>
      </c>
      <c r="D2" s="266"/>
      <c r="E2" s="266"/>
      <c r="G2" s="226" t="s">
        <v>328</v>
      </c>
    </row>
    <row r="3" spans="1:7" x14ac:dyDescent="0.25">
      <c r="A3" s="226" t="s">
        <v>215</v>
      </c>
      <c r="B3" s="226" t="s">
        <v>216</v>
      </c>
      <c r="C3" s="226" t="s">
        <v>217</v>
      </c>
    </row>
    <row r="4" spans="1:7" x14ac:dyDescent="0.25">
      <c r="A4" s="226">
        <v>1</v>
      </c>
      <c r="B4" s="226" t="s">
        <v>218</v>
      </c>
      <c r="C4" s="226" t="str">
        <f>"Distribution of Influenza and Other Respiratory Virus under Surveillance by EW. " &amp; IF($E$2 &lt;&gt; "",$E$2,IF($D$2 &lt;&gt; "",$D$2,$C$2))</f>
        <v>Distribution of Influenza and Other Respiratory Virus under Surveillance by EW. St. Lucia</v>
      </c>
    </row>
    <row r="5" spans="1:7" x14ac:dyDescent="0.25">
      <c r="A5" s="226">
        <v>2</v>
      </c>
      <c r="B5" s="226" t="s">
        <v>218</v>
      </c>
      <c r="C5" s="22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2017</v>
      </c>
    </row>
    <row r="6" spans="1:7" x14ac:dyDescent="0.25">
      <c r="A6" s="226">
        <v>3</v>
      </c>
      <c r="B6" s="226" t="s">
        <v>218</v>
      </c>
      <c r="C6" s="226" t="str">
        <f>"Distribution of Influenza (types and subtypes) by EW. " &amp; IF($E$2 &lt;&gt; "",$E$2,IF($D$2 &lt;&gt; "",$D$2,$C$2)) &amp; " " &amp; $A$2</f>
        <v>Distribution of Influenza (types and subtypes) by EW. St. Lucia 2017</v>
      </c>
    </row>
    <row r="7" spans="1:7" x14ac:dyDescent="0.25">
      <c r="A7" s="226">
        <v>4</v>
      </c>
      <c r="B7" s="226" t="s">
        <v>218</v>
      </c>
      <c r="C7" s="226" t="str">
        <f>"Distribution of influenza B by lineage. "&amp; IF($E$2 &lt;&gt; "",$E$2,IF($D$2 &lt;&gt; "",$D$2,$C$2)) &amp; " " &amp; $A$2</f>
        <v>Distribution of influenza B by lineage. St. Lucia 2017</v>
      </c>
    </row>
    <row r="8" spans="1:7" x14ac:dyDescent="0.25">
      <c r="A8" s="226">
        <v>5</v>
      </c>
      <c r="B8" s="226" t="s">
        <v>218</v>
      </c>
      <c r="C8" s="269" t="s">
        <v>268</v>
      </c>
    </row>
    <row r="9" spans="1:7" x14ac:dyDescent="0.25">
      <c r="A9" s="226">
        <v>6</v>
      </c>
      <c r="B9" s="226" t="s">
        <v>218</v>
      </c>
      <c r="C9" s="267" t="s">
        <v>269</v>
      </c>
    </row>
    <row r="10" spans="1:7" x14ac:dyDescent="0.25">
      <c r="A10" s="226">
        <v>1</v>
      </c>
      <c r="B10" s="226" t="s">
        <v>219</v>
      </c>
      <c r="C10" s="267" t="str">
        <f>"Sentinel Surveillance of Severe Acute Respiratory Infection (SARI)
 Number and % of SARI cases by EW -. " &amp; IF($E$2 &lt;&gt; "",$E$2,IF($D$2 &lt;&gt; "",$D$2,$C$2)) &amp; " " &amp;$A$2
&amp; "
 (% SARI hospitalizations)"</f>
        <v>Sentinel Surveillance of Severe Acute Respiratory Infection (SARI)
 Number and % of SARI cases by EW -. St. Lucia 2017
 (% SARI hospitalizations)</v>
      </c>
      <c r="D10" s="268"/>
    </row>
    <row r="11" spans="1:7" x14ac:dyDescent="0.25">
      <c r="A11" s="226">
        <v>2</v>
      </c>
      <c r="B11" s="226" t="s">
        <v>219</v>
      </c>
      <c r="C11" s="267" t="str">
        <f xml:space="preserve"> IF($E$2 &lt;&gt; "",$E$2,IF($D$2 &lt;&gt; "",$D$2,$C$2)) &amp;" - Sentinel Surveillance of Severe Acute Respiratory Infection (SARI)
SARI cases with/without samples "</f>
        <v xml:space="preserve">St. Lucia - Sentinel Surveillance of Severe Acute Respiratory Infection (SARI)
SARI cases with/without samples </v>
      </c>
    </row>
    <row r="12" spans="1:7" x14ac:dyDescent="0.25">
      <c r="A12" s="226">
        <v>3</v>
      </c>
      <c r="B12" s="226" t="s">
        <v>219</v>
      </c>
      <c r="C12" s="26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St. Lucia 2017
 (percentage of positive cases of influenza in all cases of SARI)</v>
      </c>
    </row>
    <row r="13" spans="1:7" x14ac:dyDescent="0.25">
      <c r="A13" s="226">
        <v>4</v>
      </c>
      <c r="B13" s="226" t="s">
        <v>219</v>
      </c>
      <c r="C13" s="267" t="str">
        <f>"SARI cases positives for influenza, RSV and ORV by EW. " &amp; IF($E$2 &lt;&gt; "",$E$2,IF($D$2 &lt;&gt; "",$D$2,$C$2)) &amp; " " &amp; $A$2</f>
        <v>SARI cases positives for influenza, RSV and ORV by EW. St. Lucia 2017</v>
      </c>
    </row>
    <row r="14" spans="1:7" x14ac:dyDescent="0.25">
      <c r="A14" s="226">
        <v>5</v>
      </c>
      <c r="B14" s="226" t="s">
        <v>219</v>
      </c>
      <c r="C14" s="267" t="str">
        <f>"Sentinel Surveillance of Severe Acute Respiratory Infection (SARI)
 SARI cases positives for RSV. " &amp; IF($E$2 &lt;&gt; "",$E$2,IF($D$2 &lt;&gt; "",$D$2,$C$2)) &amp; " " &amp;$A$2
&amp; "
 (percentage of RSV positive cases of all cases of SARI)"</f>
        <v>Sentinel Surveillance of Severe Acute Respiratory Infection (SARI)
 SARI cases positives for RSV. St. Lucia 2017
 (percentage of RSV positive cases of all cases of SARI)</v>
      </c>
    </row>
    <row r="15" spans="1:7" x14ac:dyDescent="0.25">
      <c r="A15" s="226">
        <v>6</v>
      </c>
      <c r="B15" s="226" t="s">
        <v>219</v>
      </c>
      <c r="C15" s="267" t="str">
        <f>"Sentinel Surveillance of Severe Acute Respiratory Infection (SARI)
 Number of SARI cases in ICU by EW. " &amp; IF($E$2 &lt;&gt; "",$E$2,IF($D$2 &lt;&gt; "",$D$2,$C$2)) &amp; " " &amp;$A$2
&amp; "
 (% SARI ICU)"</f>
        <v>Sentinel Surveillance of Severe Acute Respiratory Infection (SARI)
 Number of SARI cases in ICU by EW. St. Lucia 2017
 (% SARI ICU)</v>
      </c>
    </row>
    <row r="16" spans="1:7" x14ac:dyDescent="0.25">
      <c r="A16" s="226">
        <v>7</v>
      </c>
      <c r="B16" s="226" t="s">
        <v>219</v>
      </c>
      <c r="C16" s="269" t="str">
        <f>"Sentinel Surveillance of Severe Acute Respiratory Infection (SARI)
 Distribution of positive SARI cases to influenza by age group and epidemiological week. 
" &amp; IF($E$2 &lt;&gt; "",$E$2,IF($D$2 &lt;&gt; "",$D$2,$C$2)) &amp; " " &amp;$A$2</f>
        <v>Sentinel Surveillance of Severe Acute Respiratory Infection (SARI)
 Distribution of positive SARI cases to influenza by age group and epidemiological week. 
St. Lucia 2017</v>
      </c>
    </row>
    <row r="17" spans="1:3" x14ac:dyDescent="0.25">
      <c r="A17" s="226">
        <v>8</v>
      </c>
      <c r="B17" s="226" t="s">
        <v>219</v>
      </c>
      <c r="C17" s="269" t="str">
        <f>"Sentinel Surveillance of Severe Acute Respiratory Infection (SARI)
 Distribution of total SARI cases by age group and epidemiological week. 
" &amp;IF($E$2 &lt;&gt; "",$E$2,IF($D$2 &lt;&gt; "",$D$2,$C$2)) &amp; " " &amp;$A$2</f>
        <v>Sentinel Surveillance of Severe Acute Respiratory Infection (SARI)
 Distribution of total SARI cases by age group and epidemiological week. 
St. Lucia 2017</v>
      </c>
    </row>
    <row r="18" spans="1:3" x14ac:dyDescent="0.25">
      <c r="A18" s="226">
        <v>9</v>
      </c>
      <c r="B18" s="226" t="s">
        <v>219</v>
      </c>
      <c r="C18" s="269" t="str">
        <f>"Sentinel Surveillance of Severe Acute Respiratory Infection (SARI)
 Number of SARI cases deaths by virus type by epidemiological week. 
" &amp; IF($E$2 &lt;&gt; "",$E$2,IF($D$2 &lt;&gt; "",$D$2,$C$2))&amp; " " &amp;$A$2</f>
        <v>Sentinel Surveillance of Severe Acute Respiratory Infection (SARI)
 Number of SARI cases deaths by virus type by epidemiological week. 
St. Lucia 2017</v>
      </c>
    </row>
    <row r="19" spans="1:3" x14ac:dyDescent="0.25">
      <c r="A19" s="226">
        <v>1</v>
      </c>
      <c r="B19" s="226" t="s">
        <v>220</v>
      </c>
      <c r="C19" s="22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2017</v>
      </c>
    </row>
    <row r="20" spans="1:3" x14ac:dyDescent="0.25">
      <c r="A20" s="226">
        <v>1</v>
      </c>
      <c r="B20" s="226" t="s">
        <v>221</v>
      </c>
      <c r="C20" s="26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St. Lucia 2017</v>
      </c>
    </row>
    <row r="21" spans="1:3" x14ac:dyDescent="0.25">
      <c r="A21" s="226">
        <v>2</v>
      </c>
      <c r="B21" s="226" t="s">
        <v>221</v>
      </c>
      <c r="C21" s="26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St. Lucia 2017</v>
      </c>
    </row>
    <row r="22" spans="1:3" x14ac:dyDescent="0.25">
      <c r="A22" s="226">
        <v>1</v>
      </c>
      <c r="B22" s="226" t="s">
        <v>379</v>
      </c>
      <c r="C22" s="26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St. Lucia 2017
 (% ILI among all visits)</v>
      </c>
    </row>
    <row r="23" spans="1:3" x14ac:dyDescent="0.25">
      <c r="A23" s="226">
        <v>2</v>
      </c>
      <c r="B23" s="226" t="s">
        <v>379</v>
      </c>
      <c r="C23" s="267" t="str">
        <f xml:space="preserve"> IF($E$2 &lt;&gt; "",$E$2,IF($D$2 &lt;&gt; "",$D$2,$C$2)) &amp;" - Sentinel Surveillance of Influenza-like illness (ILI)
ILI cases with/without samples "</f>
        <v xml:space="preserve">St. Lucia - Sentinel Surveillance of Influenza-like illness (ILI)
ILI cases with/without samples </v>
      </c>
    </row>
    <row r="24" spans="1:3" x14ac:dyDescent="0.25">
      <c r="A24" s="226">
        <v>3</v>
      </c>
      <c r="B24" s="226" t="s">
        <v>379</v>
      </c>
      <c r="C24" s="26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St. Lucia 2017
 (percentage of positive cases of influenza in all cases of ILI)</v>
      </c>
    </row>
    <row r="25" spans="1:3" x14ac:dyDescent="0.25">
      <c r="A25" s="226">
        <v>4</v>
      </c>
      <c r="B25" s="226" t="s">
        <v>379</v>
      </c>
      <c r="C25" s="26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St. Lucia 2017
 (percentage of RSV positive cases of all cases of ILI)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22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30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34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31</v>
      </c>
      <c r="B5" s="43"/>
      <c r="C5" s="43"/>
      <c r="D5" s="44"/>
      <c r="E5" s="44"/>
      <c r="F5" s="44"/>
      <c r="G5" s="44"/>
      <c r="H5" s="44"/>
      <c r="I5" s="44"/>
      <c r="J5" s="44"/>
      <c r="K5" s="44"/>
    </row>
    <row r="6" spans="1:25" ht="129" customHeight="1" x14ac:dyDescent="0.25">
      <c r="A6" s="24" t="s">
        <v>32</v>
      </c>
      <c r="B6" s="24" t="s">
        <v>5</v>
      </c>
      <c r="C6" s="21" t="s">
        <v>0</v>
      </c>
      <c r="D6" s="45" t="s">
        <v>57</v>
      </c>
      <c r="E6" s="45" t="s">
        <v>58</v>
      </c>
      <c r="F6" s="45" t="s">
        <v>59</v>
      </c>
      <c r="G6" s="45" t="s">
        <v>60</v>
      </c>
      <c r="H6" s="45" t="s">
        <v>61</v>
      </c>
      <c r="I6" s="45" t="s">
        <v>62</v>
      </c>
      <c r="J6" s="45" t="s">
        <v>63</v>
      </c>
      <c r="K6" s="45" t="s">
        <v>64</v>
      </c>
      <c r="L6" s="70" t="s">
        <v>87</v>
      </c>
      <c r="M6" s="70" t="s">
        <v>109</v>
      </c>
      <c r="N6" s="70" t="s">
        <v>100</v>
      </c>
      <c r="O6" s="70" t="s">
        <v>110</v>
      </c>
      <c r="P6" s="70" t="s">
        <v>108</v>
      </c>
      <c r="Q6" s="70" t="s">
        <v>101</v>
      </c>
      <c r="R6" s="70" t="s">
        <v>106</v>
      </c>
      <c r="S6" s="70" t="s">
        <v>103</v>
      </c>
      <c r="T6" s="70" t="s">
        <v>102</v>
      </c>
      <c r="U6" s="70" t="s">
        <v>104</v>
      </c>
      <c r="V6" s="70" t="s">
        <v>107</v>
      </c>
      <c r="W6" s="70" t="s">
        <v>105</v>
      </c>
      <c r="X6" s="70" t="s">
        <v>99</v>
      </c>
      <c r="Y6" s="70" t="s">
        <v>90</v>
      </c>
    </row>
    <row r="7" spans="1:25" ht="45" x14ac:dyDescent="0.25">
      <c r="A7" s="47" t="s">
        <v>7</v>
      </c>
      <c r="B7" s="47" t="s">
        <v>5</v>
      </c>
      <c r="C7" s="48" t="s">
        <v>8</v>
      </c>
      <c r="D7" s="49" t="s">
        <v>35</v>
      </c>
      <c r="E7" s="49" t="s">
        <v>36</v>
      </c>
      <c r="F7" s="49" t="s">
        <v>37</v>
      </c>
      <c r="G7" s="49" t="s">
        <v>38</v>
      </c>
      <c r="H7" s="49" t="s">
        <v>39</v>
      </c>
      <c r="I7" s="49" t="s">
        <v>40</v>
      </c>
      <c r="J7" s="49" t="s">
        <v>65</v>
      </c>
      <c r="K7" s="49" t="s">
        <v>66</v>
      </c>
      <c r="L7" s="69" t="s">
        <v>111</v>
      </c>
      <c r="M7" s="69" t="s">
        <v>112</v>
      </c>
      <c r="N7" s="69" t="s">
        <v>113</v>
      </c>
      <c r="O7" s="69" t="s">
        <v>114</v>
      </c>
      <c r="P7" s="69" t="s">
        <v>115</v>
      </c>
      <c r="Q7" s="69" t="s">
        <v>116</v>
      </c>
      <c r="R7" s="69" t="s">
        <v>117</v>
      </c>
      <c r="S7" s="69" t="s">
        <v>118</v>
      </c>
      <c r="T7" s="69" t="s">
        <v>119</v>
      </c>
      <c r="U7" s="69" t="s">
        <v>129</v>
      </c>
      <c r="V7" s="69" t="s">
        <v>120</v>
      </c>
      <c r="W7" s="69" t="s">
        <v>121</v>
      </c>
      <c r="X7" s="69" t="s">
        <v>122</v>
      </c>
      <c r="Y7" s="69" t="s">
        <v>123</v>
      </c>
    </row>
    <row r="8" spans="1:25" x14ac:dyDescent="0.25">
      <c r="A8" s="71" t="s">
        <v>72</v>
      </c>
      <c r="B8" s="71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1"/>
      <c r="M8" s="61"/>
      <c r="N8" s="61"/>
      <c r="O8" s="61"/>
      <c r="P8" s="61"/>
      <c r="Q8" s="61"/>
      <c r="R8" s="62"/>
      <c r="S8" s="62"/>
      <c r="T8" s="62"/>
      <c r="U8" s="63"/>
      <c r="V8" s="61"/>
      <c r="W8" s="61"/>
      <c r="X8" s="61"/>
      <c r="Y8" s="64"/>
    </row>
    <row r="9" spans="1:25" x14ac:dyDescent="0.25">
      <c r="A9" s="72" t="s">
        <v>72</v>
      </c>
      <c r="B9" s="71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5"/>
      <c r="M9" s="65"/>
      <c r="N9" s="65"/>
      <c r="O9" s="65"/>
      <c r="P9" s="65"/>
      <c r="Q9" s="65"/>
      <c r="R9" s="66"/>
      <c r="S9" s="66"/>
      <c r="T9" s="66"/>
      <c r="U9" s="67"/>
      <c r="V9" s="65"/>
      <c r="W9" s="65"/>
      <c r="X9" s="65"/>
      <c r="Y9" s="68"/>
    </row>
    <row r="10" spans="1:25" x14ac:dyDescent="0.25">
      <c r="A10" s="71" t="s">
        <v>72</v>
      </c>
      <c r="B10" s="71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5"/>
      <c r="M10" s="65"/>
      <c r="N10" s="65"/>
      <c r="O10" s="65"/>
      <c r="P10" s="65"/>
      <c r="Q10" s="65"/>
      <c r="R10" s="66"/>
      <c r="S10" s="66"/>
      <c r="T10" s="66"/>
      <c r="U10" s="67"/>
      <c r="V10" s="65"/>
      <c r="W10" s="65"/>
      <c r="X10" s="65"/>
      <c r="Y10" s="68"/>
    </row>
    <row r="11" spans="1:25" x14ac:dyDescent="0.25">
      <c r="A11" s="72" t="s">
        <v>72</v>
      </c>
      <c r="B11" s="71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5"/>
      <c r="M11" s="65"/>
      <c r="N11" s="65"/>
      <c r="O11" s="65"/>
      <c r="P11" s="65"/>
      <c r="Q11" s="65"/>
      <c r="R11" s="66"/>
      <c r="S11" s="66"/>
      <c r="T11" s="66"/>
      <c r="U11" s="67"/>
      <c r="V11" s="65"/>
      <c r="W11" s="65"/>
      <c r="X11" s="65"/>
      <c r="Y11" s="68"/>
    </row>
    <row r="12" spans="1:25" x14ac:dyDescent="0.25">
      <c r="A12" s="71" t="s">
        <v>72</v>
      </c>
      <c r="B12" s="7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5"/>
      <c r="M12" s="65"/>
      <c r="N12" s="65"/>
      <c r="O12" s="65"/>
      <c r="P12" s="65"/>
      <c r="Q12" s="65"/>
      <c r="R12" s="66"/>
      <c r="S12" s="66"/>
      <c r="T12" s="66"/>
      <c r="U12" s="67"/>
      <c r="V12" s="65"/>
      <c r="W12" s="65"/>
      <c r="X12" s="65"/>
      <c r="Y12" s="68"/>
    </row>
    <row r="13" spans="1:25" x14ac:dyDescent="0.25">
      <c r="A13" s="72" t="s">
        <v>72</v>
      </c>
      <c r="B13" s="71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5"/>
      <c r="M13" s="65"/>
      <c r="N13" s="65"/>
      <c r="O13" s="65"/>
      <c r="P13" s="65"/>
      <c r="Q13" s="65"/>
      <c r="R13" s="66"/>
      <c r="S13" s="66"/>
      <c r="T13" s="66"/>
      <c r="U13" s="67"/>
      <c r="V13" s="65"/>
      <c r="W13" s="65"/>
      <c r="X13" s="65"/>
      <c r="Y13" s="68"/>
    </row>
    <row r="14" spans="1:25" x14ac:dyDescent="0.25">
      <c r="A14" s="71" t="s">
        <v>72</v>
      </c>
      <c r="B14" s="71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5"/>
      <c r="M14" s="65"/>
      <c r="N14" s="65"/>
      <c r="O14" s="65"/>
      <c r="P14" s="65"/>
      <c r="Q14" s="65"/>
      <c r="R14" s="66"/>
      <c r="S14" s="66"/>
      <c r="T14" s="66"/>
      <c r="U14" s="67"/>
      <c r="V14" s="65"/>
      <c r="W14" s="65"/>
      <c r="X14" s="65"/>
      <c r="Y14" s="68"/>
    </row>
    <row r="15" spans="1:25" x14ac:dyDescent="0.25">
      <c r="A15" s="72" t="s">
        <v>72</v>
      </c>
      <c r="B15" s="7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5"/>
      <c r="M15" s="65"/>
      <c r="N15" s="65"/>
      <c r="O15" s="65"/>
      <c r="P15" s="65"/>
      <c r="Q15" s="65"/>
      <c r="R15" s="66"/>
      <c r="S15" s="66"/>
      <c r="T15" s="66"/>
      <c r="U15" s="67"/>
      <c r="V15" s="65"/>
      <c r="W15" s="65"/>
      <c r="X15" s="65"/>
      <c r="Y15" s="68"/>
    </row>
    <row r="16" spans="1:25" x14ac:dyDescent="0.25">
      <c r="A16" s="71" t="s">
        <v>72</v>
      </c>
      <c r="B16" s="71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5"/>
      <c r="M16" s="65"/>
      <c r="N16" s="65"/>
      <c r="O16" s="65"/>
      <c r="P16" s="65"/>
      <c r="Q16" s="65"/>
      <c r="R16" s="66"/>
      <c r="S16" s="66"/>
      <c r="T16" s="66"/>
      <c r="U16" s="67"/>
      <c r="V16" s="65"/>
      <c r="W16" s="65"/>
      <c r="X16" s="65"/>
      <c r="Y16" s="68"/>
    </row>
    <row r="17" spans="1:25" x14ac:dyDescent="0.25">
      <c r="A17" s="72" t="s">
        <v>72</v>
      </c>
      <c r="B17" s="71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5"/>
      <c r="M17" s="65"/>
      <c r="N17" s="65"/>
      <c r="O17" s="65"/>
      <c r="P17" s="65"/>
      <c r="Q17" s="65"/>
      <c r="R17" s="66"/>
      <c r="S17" s="66"/>
      <c r="T17" s="66"/>
      <c r="U17" s="67"/>
      <c r="V17" s="65"/>
      <c r="W17" s="65"/>
      <c r="X17" s="65"/>
      <c r="Y17" s="68"/>
    </row>
    <row r="18" spans="1:25" x14ac:dyDescent="0.25">
      <c r="A18" s="71" t="s">
        <v>72</v>
      </c>
      <c r="B18" s="7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5"/>
      <c r="M18" s="65"/>
      <c r="N18" s="65"/>
      <c r="O18" s="65"/>
      <c r="P18" s="65"/>
      <c r="Q18" s="65"/>
      <c r="R18" s="66"/>
      <c r="S18" s="66"/>
      <c r="T18" s="66"/>
      <c r="U18" s="67"/>
      <c r="V18" s="65"/>
      <c r="W18" s="65"/>
      <c r="X18" s="65"/>
      <c r="Y18" s="68"/>
    </row>
    <row r="19" spans="1:25" x14ac:dyDescent="0.25">
      <c r="A19" s="72" t="s">
        <v>72</v>
      </c>
      <c r="B19" s="71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5"/>
      <c r="M19" s="65"/>
      <c r="N19" s="65"/>
      <c r="O19" s="65"/>
      <c r="P19" s="65"/>
      <c r="Q19" s="65"/>
      <c r="R19" s="66"/>
      <c r="S19" s="66"/>
      <c r="T19" s="66"/>
      <c r="U19" s="67"/>
      <c r="V19" s="65"/>
      <c r="W19" s="65"/>
      <c r="X19" s="65"/>
      <c r="Y19" s="68"/>
    </row>
    <row r="20" spans="1:25" x14ac:dyDescent="0.25">
      <c r="A20" s="71" t="s">
        <v>72</v>
      </c>
      <c r="B20" s="71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5"/>
      <c r="M20" s="65"/>
      <c r="N20" s="65"/>
      <c r="O20" s="65"/>
      <c r="P20" s="65"/>
      <c r="Q20" s="65"/>
      <c r="R20" s="66"/>
      <c r="S20" s="66"/>
      <c r="T20" s="66"/>
      <c r="U20" s="67"/>
      <c r="V20" s="65"/>
      <c r="W20" s="65"/>
      <c r="X20" s="65"/>
      <c r="Y20" s="68"/>
    </row>
    <row r="21" spans="1:25" x14ac:dyDescent="0.25">
      <c r="A21" s="72" t="s">
        <v>72</v>
      </c>
      <c r="B21" s="7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5"/>
      <c r="M21" s="65"/>
      <c r="N21" s="65"/>
      <c r="O21" s="65"/>
      <c r="P21" s="65"/>
      <c r="Q21" s="65"/>
      <c r="R21" s="66"/>
      <c r="S21" s="66"/>
      <c r="T21" s="66"/>
      <c r="U21" s="67"/>
      <c r="V21" s="65"/>
      <c r="W21" s="65"/>
      <c r="X21" s="65"/>
      <c r="Y21" s="68"/>
    </row>
    <row r="22" spans="1:25" x14ac:dyDescent="0.25">
      <c r="A22" s="71" t="s">
        <v>72</v>
      </c>
      <c r="B22" s="71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5"/>
      <c r="M22" s="65"/>
      <c r="N22" s="65"/>
      <c r="O22" s="65"/>
      <c r="P22" s="65"/>
      <c r="Q22" s="65"/>
      <c r="R22" s="66"/>
      <c r="S22" s="66"/>
      <c r="T22" s="66"/>
      <c r="U22" s="67"/>
      <c r="V22" s="65"/>
      <c r="W22" s="65"/>
      <c r="X22" s="65"/>
      <c r="Y22" s="68"/>
    </row>
    <row r="23" spans="1:25" x14ac:dyDescent="0.25">
      <c r="A23" s="72" t="s">
        <v>72</v>
      </c>
      <c r="B23" s="71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5"/>
      <c r="M23" s="65"/>
      <c r="N23" s="65"/>
      <c r="O23" s="65"/>
      <c r="P23" s="65"/>
      <c r="Q23" s="65"/>
      <c r="R23" s="66"/>
      <c r="S23" s="66"/>
      <c r="T23" s="66"/>
      <c r="U23" s="67"/>
      <c r="V23" s="65"/>
      <c r="W23" s="65"/>
      <c r="X23" s="65"/>
      <c r="Y23" s="68"/>
    </row>
    <row r="24" spans="1:25" x14ac:dyDescent="0.25">
      <c r="A24" s="71" t="s">
        <v>72</v>
      </c>
      <c r="B24" s="7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5"/>
      <c r="M24" s="65"/>
      <c r="N24" s="65"/>
      <c r="O24" s="65"/>
      <c r="P24" s="65"/>
      <c r="Q24" s="65"/>
      <c r="R24" s="66"/>
      <c r="S24" s="66"/>
      <c r="T24" s="66"/>
      <c r="U24" s="67"/>
      <c r="V24" s="65"/>
      <c r="W24" s="65"/>
      <c r="X24" s="65"/>
      <c r="Y24" s="68"/>
    </row>
    <row r="25" spans="1:25" x14ac:dyDescent="0.25">
      <c r="A25" s="72" t="s">
        <v>72</v>
      </c>
      <c r="B25" s="71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5"/>
      <c r="M25" s="65"/>
      <c r="N25" s="65"/>
      <c r="O25" s="65"/>
      <c r="P25" s="65"/>
      <c r="Q25" s="65"/>
      <c r="R25" s="66"/>
      <c r="S25" s="66"/>
      <c r="T25" s="66"/>
      <c r="U25" s="67"/>
      <c r="V25" s="65"/>
      <c r="W25" s="65"/>
      <c r="X25" s="65"/>
      <c r="Y25" s="68"/>
    </row>
    <row r="26" spans="1:25" x14ac:dyDescent="0.25">
      <c r="A26" s="71" t="s">
        <v>72</v>
      </c>
      <c r="B26" s="71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5"/>
      <c r="M26" s="65"/>
      <c r="N26" s="65"/>
      <c r="O26" s="65"/>
      <c r="P26" s="65"/>
      <c r="Q26" s="65"/>
      <c r="R26" s="66"/>
      <c r="S26" s="66"/>
      <c r="T26" s="66"/>
      <c r="U26" s="67"/>
      <c r="V26" s="65"/>
      <c r="W26" s="65"/>
      <c r="X26" s="65"/>
      <c r="Y26" s="68"/>
    </row>
    <row r="27" spans="1:25" x14ac:dyDescent="0.25">
      <c r="A27" s="72" t="s">
        <v>72</v>
      </c>
      <c r="B27" s="7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5"/>
      <c r="M27" s="65"/>
      <c r="N27" s="65"/>
      <c r="O27" s="65"/>
      <c r="P27" s="65"/>
      <c r="Q27" s="65"/>
      <c r="R27" s="66"/>
      <c r="S27" s="66"/>
      <c r="T27" s="66"/>
      <c r="U27" s="67"/>
      <c r="V27" s="65"/>
      <c r="W27" s="65"/>
      <c r="X27" s="65"/>
      <c r="Y27" s="68"/>
    </row>
    <row r="28" spans="1:25" x14ac:dyDescent="0.25">
      <c r="A28" s="71" t="s">
        <v>72</v>
      </c>
      <c r="B28" s="71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5"/>
      <c r="M28" s="65"/>
      <c r="N28" s="65"/>
      <c r="O28" s="65"/>
      <c r="P28" s="65"/>
      <c r="Q28" s="65"/>
      <c r="R28" s="66"/>
      <c r="S28" s="66"/>
      <c r="T28" s="66"/>
      <c r="U28" s="67"/>
      <c r="V28" s="65"/>
      <c r="W28" s="65"/>
      <c r="X28" s="65"/>
      <c r="Y28" s="68"/>
    </row>
    <row r="29" spans="1:25" x14ac:dyDescent="0.25">
      <c r="A29" s="72" t="s">
        <v>72</v>
      </c>
      <c r="B29" s="71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5"/>
      <c r="M29" s="65"/>
      <c r="N29" s="65"/>
      <c r="O29" s="65"/>
      <c r="P29" s="65"/>
      <c r="Q29" s="65"/>
      <c r="R29" s="66"/>
      <c r="S29" s="66"/>
      <c r="T29" s="66"/>
      <c r="U29" s="67"/>
      <c r="V29" s="65"/>
      <c r="W29" s="65"/>
      <c r="X29" s="65"/>
      <c r="Y29" s="68"/>
    </row>
    <row r="30" spans="1:25" x14ac:dyDescent="0.25">
      <c r="A30" s="71" t="s">
        <v>72</v>
      </c>
      <c r="B30" s="7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5"/>
      <c r="M30" s="65"/>
      <c r="N30" s="65"/>
      <c r="O30" s="65"/>
      <c r="P30" s="65"/>
      <c r="Q30" s="65"/>
      <c r="R30" s="66"/>
      <c r="S30" s="66"/>
      <c r="T30" s="66"/>
      <c r="U30" s="67"/>
      <c r="V30" s="65"/>
      <c r="W30" s="65"/>
      <c r="X30" s="65"/>
      <c r="Y30" s="68"/>
    </row>
    <row r="31" spans="1:25" x14ac:dyDescent="0.25">
      <c r="A31" s="72" t="s">
        <v>72</v>
      </c>
      <c r="B31" s="71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5"/>
      <c r="M31" s="65"/>
      <c r="N31" s="65"/>
      <c r="O31" s="65"/>
      <c r="P31" s="65"/>
      <c r="Q31" s="65"/>
      <c r="R31" s="66"/>
      <c r="S31" s="66"/>
      <c r="T31" s="66"/>
      <c r="U31" s="67"/>
      <c r="V31" s="65"/>
      <c r="W31" s="65"/>
      <c r="X31" s="65"/>
      <c r="Y31" s="68"/>
    </row>
    <row r="32" spans="1:25" x14ac:dyDescent="0.25">
      <c r="A32" s="71" t="s">
        <v>72</v>
      </c>
      <c r="B32" s="71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5"/>
      <c r="M32" s="65"/>
      <c r="N32" s="65"/>
      <c r="O32" s="65"/>
      <c r="P32" s="65"/>
      <c r="Q32" s="65"/>
      <c r="R32" s="66"/>
      <c r="S32" s="66"/>
      <c r="T32" s="66"/>
      <c r="U32" s="67"/>
      <c r="V32" s="65"/>
      <c r="W32" s="65"/>
      <c r="X32" s="65"/>
      <c r="Y32" s="68"/>
    </row>
    <row r="33" spans="1:25" x14ac:dyDescent="0.25">
      <c r="A33" s="72" t="s">
        <v>72</v>
      </c>
      <c r="B33" s="7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5"/>
      <c r="M33" s="65"/>
      <c r="N33" s="65"/>
      <c r="O33" s="65"/>
      <c r="P33" s="65"/>
      <c r="Q33" s="65"/>
      <c r="R33" s="66"/>
      <c r="S33" s="66"/>
      <c r="T33" s="66"/>
      <c r="U33" s="67"/>
      <c r="V33" s="65"/>
      <c r="W33" s="65"/>
      <c r="X33" s="65"/>
      <c r="Y33" s="68"/>
    </row>
    <row r="34" spans="1:25" x14ac:dyDescent="0.25">
      <c r="A34" s="71" t="s">
        <v>72</v>
      </c>
      <c r="B34" s="71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5"/>
      <c r="M34" s="65"/>
      <c r="N34" s="65"/>
      <c r="O34" s="65"/>
      <c r="P34" s="65"/>
      <c r="Q34" s="65"/>
      <c r="R34" s="66"/>
      <c r="S34" s="66"/>
      <c r="T34" s="66"/>
      <c r="U34" s="67"/>
      <c r="V34" s="65"/>
      <c r="W34" s="65"/>
      <c r="X34" s="65"/>
      <c r="Y34" s="68"/>
    </row>
    <row r="35" spans="1:25" x14ac:dyDescent="0.25">
      <c r="A35" s="72" t="s">
        <v>72</v>
      </c>
      <c r="B35" s="71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5"/>
      <c r="M35" s="65"/>
      <c r="N35" s="65"/>
      <c r="O35" s="65"/>
      <c r="P35" s="65"/>
      <c r="Q35" s="65"/>
      <c r="R35" s="66"/>
      <c r="S35" s="66"/>
      <c r="T35" s="66"/>
      <c r="U35" s="67"/>
      <c r="V35" s="65"/>
      <c r="W35" s="65"/>
      <c r="X35" s="65"/>
      <c r="Y35" s="68"/>
    </row>
    <row r="36" spans="1:25" x14ac:dyDescent="0.25">
      <c r="A36" s="71" t="s">
        <v>72</v>
      </c>
      <c r="B36" s="7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5"/>
      <c r="M36" s="65"/>
      <c r="N36" s="65"/>
      <c r="O36" s="65"/>
      <c r="P36" s="65"/>
      <c r="Q36" s="65"/>
      <c r="R36" s="66"/>
      <c r="S36" s="66"/>
      <c r="T36" s="66"/>
      <c r="U36" s="67"/>
      <c r="V36" s="65"/>
      <c r="W36" s="65"/>
      <c r="X36" s="65"/>
      <c r="Y36" s="68"/>
    </row>
    <row r="37" spans="1:25" x14ac:dyDescent="0.25">
      <c r="A37" s="72" t="s">
        <v>72</v>
      </c>
      <c r="B37" s="71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5"/>
      <c r="M37" s="65"/>
      <c r="N37" s="65"/>
      <c r="O37" s="65"/>
      <c r="P37" s="65"/>
      <c r="Q37" s="65"/>
      <c r="R37" s="66"/>
      <c r="S37" s="66"/>
      <c r="T37" s="66"/>
      <c r="U37" s="67"/>
      <c r="V37" s="65"/>
      <c r="W37" s="65"/>
      <c r="X37" s="65"/>
      <c r="Y37" s="68"/>
    </row>
    <row r="38" spans="1:25" x14ac:dyDescent="0.25">
      <c r="A38" s="71" t="s">
        <v>72</v>
      </c>
      <c r="B38" s="71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5"/>
      <c r="M38" s="65"/>
      <c r="N38" s="65"/>
      <c r="O38" s="65"/>
      <c r="P38" s="65"/>
      <c r="Q38" s="65"/>
      <c r="R38" s="66"/>
      <c r="S38" s="66"/>
      <c r="T38" s="66"/>
      <c r="U38" s="67"/>
      <c r="V38" s="65"/>
      <c r="W38" s="65"/>
      <c r="X38" s="65"/>
      <c r="Y38" s="68"/>
    </row>
    <row r="39" spans="1:25" x14ac:dyDescent="0.25">
      <c r="A39" s="72" t="s">
        <v>72</v>
      </c>
      <c r="B39" s="7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5"/>
      <c r="M39" s="65"/>
      <c r="N39" s="65"/>
      <c r="O39" s="65"/>
      <c r="P39" s="65"/>
      <c r="Q39" s="65"/>
      <c r="R39" s="66"/>
      <c r="S39" s="66"/>
      <c r="T39" s="66"/>
      <c r="U39" s="67"/>
      <c r="V39" s="65"/>
      <c r="W39" s="65"/>
      <c r="X39" s="65"/>
      <c r="Y39" s="68"/>
    </row>
    <row r="40" spans="1:25" x14ac:dyDescent="0.25">
      <c r="A40" s="71" t="s">
        <v>72</v>
      </c>
      <c r="B40" s="71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5"/>
      <c r="M40" s="65"/>
      <c r="N40" s="65"/>
      <c r="O40" s="65"/>
      <c r="P40" s="65"/>
      <c r="Q40" s="65"/>
      <c r="R40" s="66"/>
      <c r="S40" s="66"/>
      <c r="T40" s="66"/>
      <c r="U40" s="67"/>
      <c r="V40" s="65"/>
      <c r="W40" s="65"/>
      <c r="X40" s="65"/>
      <c r="Y40" s="68"/>
    </row>
    <row r="41" spans="1:25" x14ac:dyDescent="0.25">
      <c r="A41" s="72" t="s">
        <v>72</v>
      </c>
      <c r="B41" s="71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5"/>
      <c r="M41" s="65"/>
      <c r="N41" s="65"/>
      <c r="O41" s="65"/>
      <c r="P41" s="65"/>
      <c r="Q41" s="65"/>
      <c r="R41" s="66"/>
      <c r="S41" s="66"/>
      <c r="T41" s="66"/>
      <c r="U41" s="67"/>
      <c r="V41" s="65"/>
      <c r="W41" s="65"/>
      <c r="X41" s="65"/>
      <c r="Y41" s="68"/>
    </row>
    <row r="42" spans="1:25" x14ac:dyDescent="0.25">
      <c r="A42" s="71" t="s">
        <v>72</v>
      </c>
      <c r="B42" s="7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5"/>
      <c r="M42" s="65"/>
      <c r="N42" s="65"/>
      <c r="O42" s="65"/>
      <c r="P42" s="65"/>
      <c r="Q42" s="65"/>
      <c r="R42" s="66"/>
      <c r="S42" s="66"/>
      <c r="T42" s="66"/>
      <c r="U42" s="67"/>
      <c r="V42" s="65"/>
      <c r="W42" s="65"/>
      <c r="X42" s="65"/>
      <c r="Y42" s="68"/>
    </row>
    <row r="43" spans="1:25" x14ac:dyDescent="0.25">
      <c r="A43" s="72" t="s">
        <v>72</v>
      </c>
      <c r="B43" s="71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5"/>
      <c r="M43" s="65"/>
      <c r="N43" s="65"/>
      <c r="O43" s="65"/>
      <c r="P43" s="65"/>
      <c r="Q43" s="65"/>
      <c r="R43" s="66"/>
      <c r="S43" s="66"/>
      <c r="T43" s="66"/>
      <c r="U43" s="67"/>
      <c r="V43" s="65"/>
      <c r="W43" s="65"/>
      <c r="X43" s="65"/>
      <c r="Y43" s="68"/>
    </row>
    <row r="44" spans="1:25" x14ac:dyDescent="0.25">
      <c r="A44" s="71" t="s">
        <v>72</v>
      </c>
      <c r="B44" s="71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5"/>
      <c r="M44" s="65"/>
      <c r="N44" s="65"/>
      <c r="O44" s="65"/>
      <c r="P44" s="65"/>
      <c r="Q44" s="65"/>
      <c r="R44" s="66"/>
      <c r="S44" s="66"/>
      <c r="T44" s="66"/>
      <c r="U44" s="67"/>
      <c r="V44" s="65"/>
      <c r="W44" s="65"/>
      <c r="X44" s="65"/>
      <c r="Y44" s="68"/>
    </row>
    <row r="45" spans="1:25" x14ac:dyDescent="0.25">
      <c r="A45" s="72" t="s">
        <v>72</v>
      </c>
      <c r="B45" s="7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5"/>
      <c r="M45" s="65"/>
      <c r="N45" s="65"/>
      <c r="O45" s="65"/>
      <c r="P45" s="65"/>
      <c r="Q45" s="65"/>
      <c r="R45" s="66"/>
      <c r="S45" s="66"/>
      <c r="T45" s="66"/>
      <c r="U45" s="67"/>
      <c r="V45" s="65"/>
      <c r="W45" s="65"/>
      <c r="X45" s="65"/>
      <c r="Y45" s="68"/>
    </row>
    <row r="46" spans="1:25" x14ac:dyDescent="0.25">
      <c r="A46" s="71" t="s">
        <v>72</v>
      </c>
      <c r="B46" s="71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5"/>
      <c r="M46" s="65"/>
      <c r="N46" s="65"/>
      <c r="O46" s="65"/>
      <c r="P46" s="65"/>
      <c r="Q46" s="65"/>
      <c r="R46" s="66"/>
      <c r="S46" s="66"/>
      <c r="T46" s="66"/>
      <c r="U46" s="67"/>
      <c r="V46" s="65"/>
      <c r="W46" s="65"/>
      <c r="X46" s="65"/>
      <c r="Y46" s="68"/>
    </row>
    <row r="47" spans="1:25" x14ac:dyDescent="0.25">
      <c r="A47" s="72" t="s">
        <v>72</v>
      </c>
      <c r="B47" s="71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5"/>
      <c r="M47" s="65"/>
      <c r="N47" s="65"/>
      <c r="O47" s="65"/>
      <c r="P47" s="65"/>
      <c r="Q47" s="65"/>
      <c r="R47" s="66"/>
      <c r="S47" s="66"/>
      <c r="T47" s="66"/>
      <c r="U47" s="67"/>
      <c r="V47" s="65"/>
      <c r="W47" s="65"/>
      <c r="X47" s="65"/>
      <c r="Y47" s="68"/>
    </row>
    <row r="48" spans="1:25" x14ac:dyDescent="0.25">
      <c r="A48" s="71" t="s">
        <v>72</v>
      </c>
      <c r="B48" s="7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5"/>
      <c r="M48" s="65"/>
      <c r="N48" s="65"/>
      <c r="O48" s="65"/>
      <c r="P48" s="65"/>
      <c r="Q48" s="65"/>
      <c r="R48" s="66"/>
      <c r="S48" s="66"/>
      <c r="T48" s="66"/>
      <c r="U48" s="67"/>
      <c r="V48" s="65"/>
      <c r="W48" s="65"/>
      <c r="X48" s="65"/>
      <c r="Y48" s="68"/>
    </row>
    <row r="49" spans="1:25" x14ac:dyDescent="0.25">
      <c r="A49" s="72" t="s">
        <v>72</v>
      </c>
      <c r="B49" s="71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5"/>
      <c r="M49" s="65"/>
      <c r="N49" s="65"/>
      <c r="O49" s="65"/>
      <c r="P49" s="65"/>
      <c r="Q49" s="65"/>
      <c r="R49" s="66"/>
      <c r="S49" s="66"/>
      <c r="T49" s="66"/>
      <c r="U49" s="67"/>
      <c r="V49" s="65"/>
      <c r="W49" s="65"/>
      <c r="X49" s="65"/>
      <c r="Y49" s="68"/>
    </row>
    <row r="50" spans="1:25" x14ac:dyDescent="0.25">
      <c r="A50" s="71" t="s">
        <v>72</v>
      </c>
      <c r="B50" s="71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5"/>
      <c r="M50" s="65"/>
      <c r="N50" s="65"/>
      <c r="O50" s="65"/>
      <c r="P50" s="65"/>
      <c r="Q50" s="65"/>
      <c r="R50" s="66"/>
      <c r="S50" s="66"/>
      <c r="T50" s="66"/>
      <c r="U50" s="67"/>
      <c r="V50" s="65"/>
      <c r="W50" s="65"/>
      <c r="X50" s="65"/>
      <c r="Y50" s="68"/>
    </row>
    <row r="51" spans="1:25" x14ac:dyDescent="0.25">
      <c r="A51" s="72" t="s">
        <v>72</v>
      </c>
      <c r="B51" s="7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5"/>
      <c r="M51" s="65"/>
      <c r="N51" s="65"/>
      <c r="O51" s="65"/>
      <c r="P51" s="65"/>
      <c r="Q51" s="65"/>
      <c r="R51" s="66"/>
      <c r="S51" s="66"/>
      <c r="T51" s="66"/>
      <c r="U51" s="67"/>
      <c r="V51" s="65"/>
      <c r="W51" s="65"/>
      <c r="X51" s="65"/>
      <c r="Y51" s="68"/>
    </row>
    <row r="52" spans="1:25" x14ac:dyDescent="0.25">
      <c r="A52" s="71" t="s">
        <v>72</v>
      </c>
      <c r="B52" s="71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5"/>
      <c r="M52" s="65"/>
      <c r="N52" s="65"/>
      <c r="O52" s="65"/>
      <c r="P52" s="65"/>
      <c r="Q52" s="65"/>
      <c r="R52" s="66"/>
      <c r="S52" s="66"/>
      <c r="T52" s="66"/>
      <c r="U52" s="67"/>
      <c r="V52" s="65"/>
      <c r="W52" s="65"/>
      <c r="X52" s="65"/>
      <c r="Y52" s="68"/>
    </row>
    <row r="53" spans="1:25" x14ac:dyDescent="0.25">
      <c r="A53" s="72" t="s">
        <v>72</v>
      </c>
      <c r="B53" s="71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5"/>
      <c r="M53" s="65"/>
      <c r="N53" s="65"/>
      <c r="O53" s="65"/>
      <c r="P53" s="65"/>
      <c r="Q53" s="65"/>
      <c r="R53" s="66"/>
      <c r="S53" s="66"/>
      <c r="T53" s="66"/>
      <c r="U53" s="67"/>
      <c r="V53" s="65"/>
      <c r="W53" s="65"/>
      <c r="X53" s="65"/>
      <c r="Y53" s="68"/>
    </row>
    <row r="54" spans="1:25" x14ac:dyDescent="0.25">
      <c r="A54" s="71" t="s">
        <v>72</v>
      </c>
      <c r="B54" s="7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5"/>
      <c r="M54" s="65"/>
      <c r="N54" s="65"/>
      <c r="O54" s="65"/>
      <c r="P54" s="65"/>
      <c r="Q54" s="65"/>
      <c r="R54" s="66"/>
      <c r="S54" s="66"/>
      <c r="T54" s="66"/>
      <c r="U54" s="67"/>
      <c r="V54" s="65"/>
      <c r="W54" s="65"/>
      <c r="X54" s="65"/>
      <c r="Y54" s="68"/>
    </row>
    <row r="55" spans="1:25" x14ac:dyDescent="0.25">
      <c r="A55" s="72" t="s">
        <v>72</v>
      </c>
      <c r="B55" s="71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5"/>
      <c r="M55" s="65"/>
      <c r="N55" s="65"/>
      <c r="O55" s="65"/>
      <c r="P55" s="65"/>
      <c r="Q55" s="65"/>
      <c r="R55" s="66"/>
      <c r="S55" s="66"/>
      <c r="T55" s="66"/>
      <c r="U55" s="67"/>
      <c r="V55" s="65"/>
      <c r="W55" s="65"/>
      <c r="X55" s="65"/>
      <c r="Y55" s="68"/>
    </row>
    <row r="56" spans="1:25" x14ac:dyDescent="0.25">
      <c r="A56" s="71" t="s">
        <v>72</v>
      </c>
      <c r="B56" s="71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5"/>
      <c r="M56" s="65"/>
      <c r="N56" s="65"/>
      <c r="O56" s="65"/>
      <c r="P56" s="65"/>
      <c r="Q56" s="65"/>
      <c r="R56" s="66"/>
      <c r="S56" s="66"/>
      <c r="T56" s="66"/>
      <c r="U56" s="67"/>
      <c r="V56" s="65"/>
      <c r="W56" s="65"/>
      <c r="X56" s="65"/>
      <c r="Y56" s="68"/>
    </row>
    <row r="57" spans="1:25" x14ac:dyDescent="0.25">
      <c r="A57" s="72" t="s">
        <v>72</v>
      </c>
      <c r="B57" s="7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5"/>
      <c r="M57" s="65"/>
      <c r="N57" s="65"/>
      <c r="O57" s="65"/>
      <c r="P57" s="65"/>
      <c r="Q57" s="65"/>
      <c r="R57" s="66"/>
      <c r="S57" s="66"/>
      <c r="T57" s="66"/>
      <c r="U57" s="67"/>
      <c r="V57" s="65"/>
      <c r="W57" s="65"/>
      <c r="X57" s="65"/>
      <c r="Y57" s="68"/>
    </row>
    <row r="58" spans="1:25" x14ac:dyDescent="0.25">
      <c r="A58" s="71" t="s">
        <v>72</v>
      </c>
      <c r="B58" s="71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5"/>
      <c r="M58" s="65"/>
      <c r="N58" s="65"/>
      <c r="O58" s="65"/>
      <c r="P58" s="65"/>
      <c r="Q58" s="65"/>
      <c r="R58" s="66"/>
      <c r="S58" s="66"/>
      <c r="T58" s="66"/>
      <c r="U58" s="67"/>
      <c r="V58" s="65"/>
      <c r="W58" s="65"/>
      <c r="X58" s="65"/>
      <c r="Y58" s="68"/>
    </row>
    <row r="59" spans="1:25" x14ac:dyDescent="0.25">
      <c r="A59" s="72" t="s">
        <v>72</v>
      </c>
      <c r="B59" s="71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5"/>
      <c r="M59" s="65"/>
      <c r="N59" s="65"/>
      <c r="O59" s="65"/>
      <c r="P59" s="65"/>
      <c r="Q59" s="65"/>
      <c r="R59" s="66"/>
      <c r="S59" s="66"/>
      <c r="T59" s="66"/>
      <c r="U59" s="67"/>
      <c r="V59" s="65"/>
      <c r="W59" s="65"/>
      <c r="X59" s="65"/>
      <c r="Y59" s="68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22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46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34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4" t="s">
        <v>47</v>
      </c>
      <c r="B5" s="50"/>
      <c r="C5" s="50"/>
      <c r="D5" s="44"/>
      <c r="E5" s="44"/>
      <c r="F5" s="44"/>
      <c r="G5" s="44"/>
      <c r="H5" s="44"/>
      <c r="I5" s="44"/>
      <c r="J5" s="44"/>
      <c r="K5" s="44"/>
    </row>
    <row r="6" spans="1:25" ht="121.5" customHeight="1" x14ac:dyDescent="0.25">
      <c r="A6" s="51" t="s">
        <v>32</v>
      </c>
      <c r="B6" s="51" t="s">
        <v>5</v>
      </c>
      <c r="C6" s="52" t="s">
        <v>0</v>
      </c>
      <c r="D6" s="45" t="s">
        <v>42</v>
      </c>
      <c r="E6" s="45" t="s">
        <v>43</v>
      </c>
      <c r="F6" s="45" t="s">
        <v>44</v>
      </c>
      <c r="G6" s="45" t="s">
        <v>50</v>
      </c>
      <c r="H6" s="45" t="s">
        <v>45</v>
      </c>
      <c r="I6" s="45" t="s">
        <v>41</v>
      </c>
      <c r="J6" s="45" t="s">
        <v>6</v>
      </c>
      <c r="K6" s="45" t="s">
        <v>33</v>
      </c>
      <c r="L6" s="70" t="s">
        <v>87</v>
      </c>
      <c r="M6" s="70" t="s">
        <v>109</v>
      </c>
      <c r="N6" s="70" t="s">
        <v>100</v>
      </c>
      <c r="O6" s="70" t="s">
        <v>110</v>
      </c>
      <c r="P6" s="70" t="s">
        <v>108</v>
      </c>
      <c r="Q6" s="70" t="s">
        <v>101</v>
      </c>
      <c r="R6" s="70" t="s">
        <v>106</v>
      </c>
      <c r="S6" s="70" t="s">
        <v>103</v>
      </c>
      <c r="T6" s="70" t="s">
        <v>102</v>
      </c>
      <c r="U6" s="70" t="s">
        <v>104</v>
      </c>
      <c r="V6" s="70" t="s">
        <v>107</v>
      </c>
      <c r="W6" s="70" t="s">
        <v>105</v>
      </c>
      <c r="X6" s="70" t="s">
        <v>99</v>
      </c>
      <c r="Y6" s="70" t="s">
        <v>90</v>
      </c>
    </row>
    <row r="7" spans="1:25" ht="45" x14ac:dyDescent="0.25">
      <c r="A7" s="47" t="s">
        <v>7</v>
      </c>
      <c r="B7" s="47" t="s">
        <v>5</v>
      </c>
      <c r="C7" s="48" t="s">
        <v>8</v>
      </c>
      <c r="D7" s="49" t="s">
        <v>51</v>
      </c>
      <c r="E7" s="49" t="s">
        <v>52</v>
      </c>
      <c r="F7" s="49" t="s">
        <v>53</v>
      </c>
      <c r="G7" s="49" t="s">
        <v>54</v>
      </c>
      <c r="H7" s="49" t="s">
        <v>55</v>
      </c>
      <c r="I7" s="49" t="s">
        <v>56</v>
      </c>
      <c r="J7" s="49" t="s">
        <v>48</v>
      </c>
      <c r="K7" s="49" t="s">
        <v>49</v>
      </c>
      <c r="L7" s="69" t="s">
        <v>138</v>
      </c>
      <c r="M7" s="69" t="s">
        <v>137</v>
      </c>
      <c r="N7" s="69" t="s">
        <v>136</v>
      </c>
      <c r="O7" s="69" t="s">
        <v>135</v>
      </c>
      <c r="P7" s="69" t="s">
        <v>134</v>
      </c>
      <c r="Q7" s="69" t="s">
        <v>133</v>
      </c>
      <c r="R7" s="69" t="s">
        <v>132</v>
      </c>
      <c r="S7" s="69" t="s">
        <v>131</v>
      </c>
      <c r="T7" s="69" t="s">
        <v>130</v>
      </c>
      <c r="U7" s="69" t="s">
        <v>128</v>
      </c>
      <c r="V7" s="69" t="s">
        <v>127</v>
      </c>
      <c r="W7" s="69" t="s">
        <v>126</v>
      </c>
      <c r="X7" s="69" t="s">
        <v>125</v>
      </c>
      <c r="Y7" s="69" t="s">
        <v>124</v>
      </c>
    </row>
    <row r="8" spans="1:25" ht="15" customHeight="1" x14ac:dyDescent="0.25">
      <c r="A8" s="71" t="s">
        <v>72</v>
      </c>
      <c r="B8" s="71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1"/>
      <c r="M8" s="61"/>
      <c r="N8" s="61"/>
      <c r="O8" s="61"/>
      <c r="P8" s="61"/>
      <c r="Q8" s="61"/>
      <c r="R8" s="62"/>
      <c r="S8" s="62"/>
      <c r="T8" s="62"/>
      <c r="U8" s="63"/>
      <c r="V8" s="61"/>
      <c r="W8" s="61"/>
      <c r="X8" s="61"/>
      <c r="Y8" s="64"/>
    </row>
    <row r="9" spans="1:25" x14ac:dyDescent="0.25">
      <c r="A9" s="72" t="s">
        <v>72</v>
      </c>
      <c r="B9" s="71">
        <v>2015</v>
      </c>
      <c r="C9" s="2">
        <v>2</v>
      </c>
      <c r="D9" s="2"/>
      <c r="E9" s="2"/>
      <c r="F9" s="2"/>
      <c r="G9" s="2"/>
      <c r="H9" s="2"/>
      <c r="I9" s="2"/>
      <c r="J9" s="2"/>
      <c r="K9" s="46"/>
      <c r="L9" s="65"/>
      <c r="M9" s="65"/>
      <c r="N9" s="65"/>
      <c r="O9" s="65"/>
      <c r="P9" s="65"/>
      <c r="Q9" s="65"/>
      <c r="R9" s="66"/>
      <c r="S9" s="66"/>
      <c r="T9" s="66"/>
      <c r="U9" s="67"/>
      <c r="V9" s="65"/>
      <c r="W9" s="65"/>
      <c r="X9" s="65"/>
      <c r="Y9" s="68"/>
    </row>
    <row r="10" spans="1:25" x14ac:dyDescent="0.25">
      <c r="A10" s="71" t="s">
        <v>72</v>
      </c>
      <c r="B10" s="71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6"/>
      <c r="L10" s="65"/>
      <c r="M10" s="65"/>
      <c r="N10" s="65"/>
      <c r="O10" s="65"/>
      <c r="P10" s="65"/>
      <c r="Q10" s="65"/>
      <c r="R10" s="66"/>
      <c r="S10" s="66"/>
      <c r="T10" s="66"/>
      <c r="U10" s="67"/>
      <c r="V10" s="65"/>
      <c r="W10" s="65"/>
      <c r="X10" s="65"/>
      <c r="Y10" s="68"/>
    </row>
    <row r="11" spans="1:25" x14ac:dyDescent="0.25">
      <c r="A11" s="72" t="s">
        <v>72</v>
      </c>
      <c r="B11" s="71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5"/>
      <c r="M11" s="65"/>
      <c r="N11" s="65"/>
      <c r="O11" s="65"/>
      <c r="P11" s="65"/>
      <c r="Q11" s="65"/>
      <c r="R11" s="66"/>
      <c r="S11" s="66"/>
      <c r="T11" s="66"/>
      <c r="U11" s="67"/>
      <c r="V11" s="65"/>
      <c r="W11" s="65"/>
      <c r="X11" s="65"/>
      <c r="Y11" s="68"/>
    </row>
    <row r="12" spans="1:25" x14ac:dyDescent="0.25">
      <c r="A12" s="71" t="s">
        <v>72</v>
      </c>
      <c r="B12" s="7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6"/>
      <c r="L12" s="65"/>
      <c r="M12" s="65"/>
      <c r="N12" s="65"/>
      <c r="O12" s="65"/>
      <c r="P12" s="65"/>
      <c r="Q12" s="65"/>
      <c r="R12" s="66"/>
      <c r="S12" s="66"/>
      <c r="T12" s="66"/>
      <c r="U12" s="67"/>
      <c r="V12" s="65"/>
      <c r="W12" s="65"/>
      <c r="X12" s="65"/>
      <c r="Y12" s="68"/>
    </row>
    <row r="13" spans="1:25" x14ac:dyDescent="0.25">
      <c r="A13" s="72" t="s">
        <v>72</v>
      </c>
      <c r="B13" s="71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6"/>
      <c r="L13" s="65"/>
      <c r="M13" s="65"/>
      <c r="N13" s="65"/>
      <c r="O13" s="65"/>
      <c r="P13" s="65"/>
      <c r="Q13" s="65"/>
      <c r="R13" s="66"/>
      <c r="S13" s="66"/>
      <c r="T13" s="66"/>
      <c r="U13" s="67"/>
      <c r="V13" s="65"/>
      <c r="W13" s="65"/>
      <c r="X13" s="65"/>
      <c r="Y13" s="68"/>
    </row>
    <row r="14" spans="1:25" x14ac:dyDescent="0.25">
      <c r="A14" s="71" t="s">
        <v>72</v>
      </c>
      <c r="B14" s="71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5"/>
      <c r="M14" s="65"/>
      <c r="N14" s="65"/>
      <c r="O14" s="65"/>
      <c r="P14" s="65"/>
      <c r="Q14" s="65"/>
      <c r="R14" s="66"/>
      <c r="S14" s="66"/>
      <c r="T14" s="66"/>
      <c r="U14" s="67"/>
      <c r="V14" s="65"/>
      <c r="W14" s="65"/>
      <c r="X14" s="65"/>
      <c r="Y14" s="68"/>
    </row>
    <row r="15" spans="1:25" x14ac:dyDescent="0.25">
      <c r="A15" s="72" t="s">
        <v>72</v>
      </c>
      <c r="B15" s="7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6"/>
      <c r="L15" s="65"/>
      <c r="M15" s="65"/>
      <c r="N15" s="65"/>
      <c r="O15" s="65"/>
      <c r="P15" s="65"/>
      <c r="Q15" s="65"/>
      <c r="R15" s="66"/>
      <c r="S15" s="66"/>
      <c r="T15" s="66"/>
      <c r="U15" s="67"/>
      <c r="V15" s="65"/>
      <c r="W15" s="65"/>
      <c r="X15" s="65"/>
      <c r="Y15" s="68"/>
    </row>
    <row r="16" spans="1:25" x14ac:dyDescent="0.25">
      <c r="A16" s="71" t="s">
        <v>72</v>
      </c>
      <c r="B16" s="71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6"/>
      <c r="L16" s="65"/>
      <c r="M16" s="65"/>
      <c r="N16" s="65"/>
      <c r="O16" s="65"/>
      <c r="P16" s="65"/>
      <c r="Q16" s="65"/>
      <c r="R16" s="66"/>
      <c r="S16" s="66"/>
      <c r="T16" s="66"/>
      <c r="U16" s="67"/>
      <c r="V16" s="65"/>
      <c r="W16" s="65"/>
      <c r="X16" s="65"/>
      <c r="Y16" s="68"/>
    </row>
    <row r="17" spans="1:25" x14ac:dyDescent="0.25">
      <c r="A17" s="72" t="s">
        <v>72</v>
      </c>
      <c r="B17" s="71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5"/>
      <c r="M17" s="65"/>
      <c r="N17" s="65"/>
      <c r="O17" s="65"/>
      <c r="P17" s="65"/>
      <c r="Q17" s="65"/>
      <c r="R17" s="66"/>
      <c r="S17" s="66"/>
      <c r="T17" s="66"/>
      <c r="U17" s="67"/>
      <c r="V17" s="65"/>
      <c r="W17" s="65"/>
      <c r="X17" s="65"/>
      <c r="Y17" s="68"/>
    </row>
    <row r="18" spans="1:25" x14ac:dyDescent="0.25">
      <c r="A18" s="71" t="s">
        <v>72</v>
      </c>
      <c r="B18" s="7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6"/>
      <c r="L18" s="65"/>
      <c r="M18" s="65"/>
      <c r="N18" s="65"/>
      <c r="O18" s="65"/>
      <c r="P18" s="65"/>
      <c r="Q18" s="65"/>
      <c r="R18" s="66"/>
      <c r="S18" s="66"/>
      <c r="T18" s="66"/>
      <c r="U18" s="67"/>
      <c r="V18" s="65"/>
      <c r="W18" s="65"/>
      <c r="X18" s="65"/>
      <c r="Y18" s="68"/>
    </row>
    <row r="19" spans="1:25" x14ac:dyDescent="0.25">
      <c r="A19" s="72" t="s">
        <v>72</v>
      </c>
      <c r="B19" s="71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6"/>
      <c r="L19" s="65"/>
      <c r="M19" s="65"/>
      <c r="N19" s="65"/>
      <c r="O19" s="65"/>
      <c r="P19" s="65"/>
      <c r="Q19" s="65"/>
      <c r="R19" s="66"/>
      <c r="S19" s="66"/>
      <c r="T19" s="66"/>
      <c r="U19" s="67"/>
      <c r="V19" s="65"/>
      <c r="W19" s="65"/>
      <c r="X19" s="65"/>
      <c r="Y19" s="68"/>
    </row>
    <row r="20" spans="1:25" x14ac:dyDescent="0.25">
      <c r="A20" s="71" t="s">
        <v>72</v>
      </c>
      <c r="B20" s="71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5"/>
      <c r="M20" s="65"/>
      <c r="N20" s="65"/>
      <c r="O20" s="65"/>
      <c r="P20" s="65"/>
      <c r="Q20" s="65"/>
      <c r="R20" s="66"/>
      <c r="S20" s="66"/>
      <c r="T20" s="66"/>
      <c r="U20" s="67"/>
      <c r="V20" s="65"/>
      <c r="W20" s="65"/>
      <c r="X20" s="65"/>
      <c r="Y20" s="68"/>
    </row>
    <row r="21" spans="1:25" x14ac:dyDescent="0.25">
      <c r="A21" s="72" t="s">
        <v>72</v>
      </c>
      <c r="B21" s="7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6"/>
      <c r="L21" s="65"/>
      <c r="M21" s="65"/>
      <c r="N21" s="65"/>
      <c r="O21" s="65"/>
      <c r="P21" s="65"/>
      <c r="Q21" s="65"/>
      <c r="R21" s="66"/>
      <c r="S21" s="66"/>
      <c r="T21" s="66"/>
      <c r="U21" s="67"/>
      <c r="V21" s="65"/>
      <c r="W21" s="65"/>
      <c r="X21" s="65"/>
      <c r="Y21" s="68"/>
    </row>
    <row r="22" spans="1:25" x14ac:dyDescent="0.25">
      <c r="A22" s="71" t="s">
        <v>72</v>
      </c>
      <c r="B22" s="71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6"/>
      <c r="L22" s="65"/>
      <c r="M22" s="65"/>
      <c r="N22" s="65"/>
      <c r="O22" s="65"/>
      <c r="P22" s="65"/>
      <c r="Q22" s="65"/>
      <c r="R22" s="66"/>
      <c r="S22" s="66"/>
      <c r="T22" s="66"/>
      <c r="U22" s="67"/>
      <c r="V22" s="65"/>
      <c r="W22" s="65"/>
      <c r="X22" s="65"/>
      <c r="Y22" s="68"/>
    </row>
    <row r="23" spans="1:25" x14ac:dyDescent="0.25">
      <c r="A23" s="72" t="s">
        <v>72</v>
      </c>
      <c r="B23" s="71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5"/>
      <c r="M23" s="65"/>
      <c r="N23" s="65"/>
      <c r="O23" s="65"/>
      <c r="P23" s="65"/>
      <c r="Q23" s="65"/>
      <c r="R23" s="66"/>
      <c r="S23" s="66"/>
      <c r="T23" s="66"/>
      <c r="U23" s="67"/>
      <c r="V23" s="65"/>
      <c r="W23" s="65"/>
      <c r="X23" s="65"/>
      <c r="Y23" s="68"/>
    </row>
    <row r="24" spans="1:25" x14ac:dyDescent="0.25">
      <c r="A24" s="71" t="s">
        <v>72</v>
      </c>
      <c r="B24" s="7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6"/>
      <c r="L24" s="65"/>
      <c r="M24" s="65"/>
      <c r="N24" s="65"/>
      <c r="O24" s="65"/>
      <c r="P24" s="65"/>
      <c r="Q24" s="65"/>
      <c r="R24" s="66"/>
      <c r="S24" s="66"/>
      <c r="T24" s="66"/>
      <c r="U24" s="67"/>
      <c r="V24" s="65"/>
      <c r="W24" s="65"/>
      <c r="X24" s="65"/>
      <c r="Y24" s="68"/>
    </row>
    <row r="25" spans="1:25" x14ac:dyDescent="0.25">
      <c r="A25" s="72" t="s">
        <v>72</v>
      </c>
      <c r="B25" s="71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6"/>
      <c r="L25" s="65"/>
      <c r="M25" s="65"/>
      <c r="N25" s="65"/>
      <c r="O25" s="65"/>
      <c r="P25" s="65"/>
      <c r="Q25" s="65"/>
      <c r="R25" s="66"/>
      <c r="S25" s="66"/>
      <c r="T25" s="66"/>
      <c r="U25" s="67"/>
      <c r="V25" s="65"/>
      <c r="W25" s="65"/>
      <c r="X25" s="65"/>
      <c r="Y25" s="68"/>
    </row>
    <row r="26" spans="1:25" x14ac:dyDescent="0.25">
      <c r="A26" s="71" t="s">
        <v>72</v>
      </c>
      <c r="B26" s="71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5"/>
      <c r="M26" s="65"/>
      <c r="N26" s="65"/>
      <c r="O26" s="65"/>
      <c r="P26" s="65"/>
      <c r="Q26" s="65"/>
      <c r="R26" s="66"/>
      <c r="S26" s="66"/>
      <c r="T26" s="66"/>
      <c r="U26" s="67"/>
      <c r="V26" s="65"/>
      <c r="W26" s="65"/>
      <c r="X26" s="65"/>
      <c r="Y26" s="68"/>
    </row>
    <row r="27" spans="1:25" x14ac:dyDescent="0.25">
      <c r="A27" s="72" t="s">
        <v>72</v>
      </c>
      <c r="B27" s="7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6"/>
      <c r="L27" s="65"/>
      <c r="M27" s="65"/>
      <c r="N27" s="65"/>
      <c r="O27" s="65"/>
      <c r="P27" s="65"/>
      <c r="Q27" s="65"/>
      <c r="R27" s="66"/>
      <c r="S27" s="66"/>
      <c r="T27" s="66"/>
      <c r="U27" s="67"/>
      <c r="V27" s="65"/>
      <c r="W27" s="65"/>
      <c r="X27" s="65"/>
      <c r="Y27" s="68"/>
    </row>
    <row r="28" spans="1:25" x14ac:dyDescent="0.25">
      <c r="A28" s="71" t="s">
        <v>72</v>
      </c>
      <c r="B28" s="71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6"/>
      <c r="L28" s="65"/>
      <c r="M28" s="65"/>
      <c r="N28" s="65"/>
      <c r="O28" s="65"/>
      <c r="P28" s="65"/>
      <c r="Q28" s="65"/>
      <c r="R28" s="66"/>
      <c r="S28" s="66"/>
      <c r="T28" s="66"/>
      <c r="U28" s="67"/>
      <c r="V28" s="65"/>
      <c r="W28" s="65"/>
      <c r="X28" s="65"/>
      <c r="Y28" s="68"/>
    </row>
    <row r="29" spans="1:25" x14ac:dyDescent="0.25">
      <c r="A29" s="72" t="s">
        <v>72</v>
      </c>
      <c r="B29" s="71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5"/>
      <c r="M29" s="65"/>
      <c r="N29" s="65"/>
      <c r="O29" s="65"/>
      <c r="P29" s="65"/>
      <c r="Q29" s="65"/>
      <c r="R29" s="66"/>
      <c r="S29" s="66"/>
      <c r="T29" s="66"/>
      <c r="U29" s="67"/>
      <c r="V29" s="65"/>
      <c r="W29" s="65"/>
      <c r="X29" s="65"/>
      <c r="Y29" s="68"/>
    </row>
    <row r="30" spans="1:25" x14ac:dyDescent="0.25">
      <c r="A30" s="71" t="s">
        <v>72</v>
      </c>
      <c r="B30" s="7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6"/>
      <c r="L30" s="65"/>
      <c r="M30" s="65"/>
      <c r="N30" s="65"/>
      <c r="O30" s="65"/>
      <c r="P30" s="65"/>
      <c r="Q30" s="65"/>
      <c r="R30" s="66"/>
      <c r="S30" s="66"/>
      <c r="T30" s="66"/>
      <c r="U30" s="67"/>
      <c r="V30" s="65"/>
      <c r="W30" s="65"/>
      <c r="X30" s="65"/>
      <c r="Y30" s="68"/>
    </row>
    <row r="31" spans="1:25" x14ac:dyDescent="0.25">
      <c r="A31" s="72" t="s">
        <v>72</v>
      </c>
      <c r="B31" s="71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6"/>
      <c r="L31" s="65"/>
      <c r="M31" s="65"/>
      <c r="N31" s="65"/>
      <c r="O31" s="65"/>
      <c r="P31" s="65"/>
      <c r="Q31" s="65"/>
      <c r="R31" s="66"/>
      <c r="S31" s="66"/>
      <c r="T31" s="66"/>
      <c r="U31" s="67"/>
      <c r="V31" s="65"/>
      <c r="W31" s="65"/>
      <c r="X31" s="65"/>
      <c r="Y31" s="68"/>
    </row>
    <row r="32" spans="1:25" x14ac:dyDescent="0.25">
      <c r="A32" s="71" t="s">
        <v>72</v>
      </c>
      <c r="B32" s="71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5"/>
      <c r="M32" s="65"/>
      <c r="N32" s="65"/>
      <c r="O32" s="65"/>
      <c r="P32" s="65"/>
      <c r="Q32" s="65"/>
      <c r="R32" s="66"/>
      <c r="S32" s="66"/>
      <c r="T32" s="66"/>
      <c r="U32" s="67"/>
      <c r="V32" s="65"/>
      <c r="W32" s="65"/>
      <c r="X32" s="65"/>
      <c r="Y32" s="68"/>
    </row>
    <row r="33" spans="1:25" x14ac:dyDescent="0.25">
      <c r="A33" s="72" t="s">
        <v>72</v>
      </c>
      <c r="B33" s="7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6"/>
      <c r="L33" s="65"/>
      <c r="M33" s="65"/>
      <c r="N33" s="65"/>
      <c r="O33" s="65"/>
      <c r="P33" s="65"/>
      <c r="Q33" s="65"/>
      <c r="R33" s="66"/>
      <c r="S33" s="66"/>
      <c r="T33" s="66"/>
      <c r="U33" s="67"/>
      <c r="V33" s="65"/>
      <c r="W33" s="65"/>
      <c r="X33" s="65"/>
      <c r="Y33" s="68"/>
    </row>
    <row r="34" spans="1:25" x14ac:dyDescent="0.25">
      <c r="A34" s="71" t="s">
        <v>72</v>
      </c>
      <c r="B34" s="71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6"/>
      <c r="L34" s="65"/>
      <c r="M34" s="65"/>
      <c r="N34" s="65"/>
      <c r="O34" s="65"/>
      <c r="P34" s="65"/>
      <c r="Q34" s="65"/>
      <c r="R34" s="66"/>
      <c r="S34" s="66"/>
      <c r="T34" s="66"/>
      <c r="U34" s="67"/>
      <c r="V34" s="65"/>
      <c r="W34" s="65"/>
      <c r="X34" s="65"/>
      <c r="Y34" s="68"/>
    </row>
    <row r="35" spans="1:25" x14ac:dyDescent="0.25">
      <c r="A35" s="72" t="s">
        <v>72</v>
      </c>
      <c r="B35" s="71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5"/>
      <c r="M35" s="65"/>
      <c r="N35" s="65"/>
      <c r="O35" s="65"/>
      <c r="P35" s="65"/>
      <c r="Q35" s="65"/>
      <c r="R35" s="66"/>
      <c r="S35" s="66"/>
      <c r="T35" s="66"/>
      <c r="U35" s="67"/>
      <c r="V35" s="65"/>
      <c r="W35" s="65"/>
      <c r="X35" s="65"/>
      <c r="Y35" s="68"/>
    </row>
    <row r="36" spans="1:25" x14ac:dyDescent="0.25">
      <c r="A36" s="71" t="s">
        <v>72</v>
      </c>
      <c r="B36" s="7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6"/>
      <c r="L36" s="65"/>
      <c r="M36" s="65"/>
      <c r="N36" s="65"/>
      <c r="O36" s="65"/>
      <c r="P36" s="65"/>
      <c r="Q36" s="65"/>
      <c r="R36" s="66"/>
      <c r="S36" s="66"/>
      <c r="T36" s="66"/>
      <c r="U36" s="67"/>
      <c r="V36" s="65"/>
      <c r="W36" s="65"/>
      <c r="X36" s="65"/>
      <c r="Y36" s="68"/>
    </row>
    <row r="37" spans="1:25" x14ac:dyDescent="0.25">
      <c r="A37" s="72" t="s">
        <v>72</v>
      </c>
      <c r="B37" s="71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6"/>
      <c r="L37" s="65"/>
      <c r="M37" s="65"/>
      <c r="N37" s="65"/>
      <c r="O37" s="65"/>
      <c r="P37" s="65"/>
      <c r="Q37" s="65"/>
      <c r="R37" s="66"/>
      <c r="S37" s="66"/>
      <c r="T37" s="66"/>
      <c r="U37" s="67"/>
      <c r="V37" s="65"/>
      <c r="W37" s="65"/>
      <c r="X37" s="65"/>
      <c r="Y37" s="68"/>
    </row>
    <row r="38" spans="1:25" x14ac:dyDescent="0.25">
      <c r="A38" s="71" t="s">
        <v>72</v>
      </c>
      <c r="B38" s="71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5"/>
      <c r="M38" s="65"/>
      <c r="N38" s="65"/>
      <c r="O38" s="65"/>
      <c r="P38" s="65"/>
      <c r="Q38" s="65"/>
      <c r="R38" s="66"/>
      <c r="S38" s="66"/>
      <c r="T38" s="66"/>
      <c r="U38" s="67"/>
      <c r="V38" s="65"/>
      <c r="W38" s="65"/>
      <c r="X38" s="65"/>
      <c r="Y38" s="68"/>
    </row>
    <row r="39" spans="1:25" x14ac:dyDescent="0.25">
      <c r="A39" s="72" t="s">
        <v>72</v>
      </c>
      <c r="B39" s="7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6"/>
      <c r="L39" s="65"/>
      <c r="M39" s="65"/>
      <c r="N39" s="65"/>
      <c r="O39" s="65"/>
      <c r="P39" s="65"/>
      <c r="Q39" s="65"/>
      <c r="R39" s="66"/>
      <c r="S39" s="66"/>
      <c r="T39" s="66"/>
      <c r="U39" s="67"/>
      <c r="V39" s="65"/>
      <c r="W39" s="65"/>
      <c r="X39" s="65"/>
      <c r="Y39" s="68"/>
    </row>
    <row r="40" spans="1:25" x14ac:dyDescent="0.25">
      <c r="A40" s="71" t="s">
        <v>72</v>
      </c>
      <c r="B40" s="71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6"/>
      <c r="L40" s="65"/>
      <c r="M40" s="65"/>
      <c r="N40" s="65"/>
      <c r="O40" s="65"/>
      <c r="P40" s="65"/>
      <c r="Q40" s="65"/>
      <c r="R40" s="66"/>
      <c r="S40" s="66"/>
      <c r="T40" s="66"/>
      <c r="U40" s="67"/>
      <c r="V40" s="65"/>
      <c r="W40" s="65"/>
      <c r="X40" s="65"/>
      <c r="Y40" s="68"/>
    </row>
    <row r="41" spans="1:25" x14ac:dyDescent="0.25">
      <c r="A41" s="72" t="s">
        <v>72</v>
      </c>
      <c r="B41" s="71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5"/>
      <c r="M41" s="65"/>
      <c r="N41" s="65"/>
      <c r="O41" s="65"/>
      <c r="P41" s="65"/>
      <c r="Q41" s="65"/>
      <c r="R41" s="66"/>
      <c r="S41" s="66"/>
      <c r="T41" s="66"/>
      <c r="U41" s="67"/>
      <c r="V41" s="65"/>
      <c r="W41" s="65"/>
      <c r="X41" s="65"/>
      <c r="Y41" s="68"/>
    </row>
    <row r="42" spans="1:25" x14ac:dyDescent="0.25">
      <c r="A42" s="71" t="s">
        <v>72</v>
      </c>
      <c r="B42" s="7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6"/>
      <c r="L42" s="65"/>
      <c r="M42" s="65"/>
      <c r="N42" s="65"/>
      <c r="O42" s="65"/>
      <c r="P42" s="65"/>
      <c r="Q42" s="65"/>
      <c r="R42" s="66"/>
      <c r="S42" s="66"/>
      <c r="T42" s="66"/>
      <c r="U42" s="67"/>
      <c r="V42" s="65"/>
      <c r="W42" s="65"/>
      <c r="X42" s="65"/>
      <c r="Y42" s="68"/>
    </row>
    <row r="43" spans="1:25" x14ac:dyDescent="0.25">
      <c r="A43" s="72" t="s">
        <v>72</v>
      </c>
      <c r="B43" s="71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6"/>
      <c r="L43" s="65"/>
      <c r="M43" s="65"/>
      <c r="N43" s="65"/>
      <c r="O43" s="65"/>
      <c r="P43" s="65"/>
      <c r="Q43" s="65"/>
      <c r="R43" s="66"/>
      <c r="S43" s="66"/>
      <c r="T43" s="66"/>
      <c r="U43" s="67"/>
      <c r="V43" s="65"/>
      <c r="W43" s="65"/>
      <c r="X43" s="65"/>
      <c r="Y43" s="68"/>
    </row>
    <row r="44" spans="1:25" x14ac:dyDescent="0.25">
      <c r="A44" s="71" t="s">
        <v>72</v>
      </c>
      <c r="B44" s="71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5"/>
      <c r="M44" s="65"/>
      <c r="N44" s="65"/>
      <c r="O44" s="65"/>
      <c r="P44" s="65"/>
      <c r="Q44" s="65"/>
      <c r="R44" s="66"/>
      <c r="S44" s="66"/>
      <c r="T44" s="66"/>
      <c r="U44" s="67"/>
      <c r="V44" s="65"/>
      <c r="W44" s="65"/>
      <c r="X44" s="65"/>
      <c r="Y44" s="68"/>
    </row>
    <row r="45" spans="1:25" x14ac:dyDescent="0.25">
      <c r="A45" s="72" t="s">
        <v>72</v>
      </c>
      <c r="B45" s="7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6"/>
      <c r="L45" s="65"/>
      <c r="M45" s="65"/>
      <c r="N45" s="65"/>
      <c r="O45" s="65"/>
      <c r="P45" s="65"/>
      <c r="Q45" s="65"/>
      <c r="R45" s="66"/>
      <c r="S45" s="66"/>
      <c r="T45" s="66"/>
      <c r="U45" s="67"/>
      <c r="V45" s="65"/>
      <c r="W45" s="65"/>
      <c r="X45" s="65"/>
      <c r="Y45" s="68"/>
    </row>
    <row r="46" spans="1:25" x14ac:dyDescent="0.25">
      <c r="A46" s="71" t="s">
        <v>72</v>
      </c>
      <c r="B46" s="71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6"/>
      <c r="L46" s="65"/>
      <c r="M46" s="65"/>
      <c r="N46" s="65"/>
      <c r="O46" s="65"/>
      <c r="P46" s="65"/>
      <c r="Q46" s="65"/>
      <c r="R46" s="66"/>
      <c r="S46" s="66"/>
      <c r="T46" s="66"/>
      <c r="U46" s="67"/>
      <c r="V46" s="65"/>
      <c r="W46" s="65"/>
      <c r="X46" s="65"/>
      <c r="Y46" s="68"/>
    </row>
    <row r="47" spans="1:25" x14ac:dyDescent="0.25">
      <c r="A47" s="72" t="s">
        <v>72</v>
      </c>
      <c r="B47" s="71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5"/>
      <c r="M47" s="65"/>
      <c r="N47" s="65"/>
      <c r="O47" s="65"/>
      <c r="P47" s="65"/>
      <c r="Q47" s="65"/>
      <c r="R47" s="66"/>
      <c r="S47" s="66"/>
      <c r="T47" s="66"/>
      <c r="U47" s="67"/>
      <c r="V47" s="65"/>
      <c r="W47" s="65"/>
      <c r="X47" s="65"/>
      <c r="Y47" s="68"/>
    </row>
    <row r="48" spans="1:25" x14ac:dyDescent="0.25">
      <c r="A48" s="71" t="s">
        <v>72</v>
      </c>
      <c r="B48" s="7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6"/>
      <c r="L48" s="65"/>
      <c r="M48" s="65"/>
      <c r="N48" s="65"/>
      <c r="O48" s="65"/>
      <c r="P48" s="65"/>
      <c r="Q48" s="65"/>
      <c r="R48" s="66"/>
      <c r="S48" s="66"/>
      <c r="T48" s="66"/>
      <c r="U48" s="67"/>
      <c r="V48" s="65"/>
      <c r="W48" s="65"/>
      <c r="X48" s="65"/>
      <c r="Y48" s="68"/>
    </row>
    <row r="49" spans="1:25" x14ac:dyDescent="0.25">
      <c r="A49" s="72" t="s">
        <v>72</v>
      </c>
      <c r="B49" s="71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6"/>
      <c r="L49" s="65"/>
      <c r="M49" s="65"/>
      <c r="N49" s="65"/>
      <c r="O49" s="65"/>
      <c r="P49" s="65"/>
      <c r="Q49" s="65"/>
      <c r="R49" s="66"/>
      <c r="S49" s="66"/>
      <c r="T49" s="66"/>
      <c r="U49" s="67"/>
      <c r="V49" s="65"/>
      <c r="W49" s="65"/>
      <c r="X49" s="65"/>
      <c r="Y49" s="68"/>
    </row>
    <row r="50" spans="1:25" x14ac:dyDescent="0.25">
      <c r="A50" s="71" t="s">
        <v>72</v>
      </c>
      <c r="B50" s="71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5"/>
      <c r="M50" s="65"/>
      <c r="N50" s="65"/>
      <c r="O50" s="65"/>
      <c r="P50" s="65"/>
      <c r="Q50" s="65"/>
      <c r="R50" s="66"/>
      <c r="S50" s="66"/>
      <c r="T50" s="66"/>
      <c r="U50" s="67"/>
      <c r="V50" s="65"/>
      <c r="W50" s="65"/>
      <c r="X50" s="65"/>
      <c r="Y50" s="68"/>
    </row>
    <row r="51" spans="1:25" x14ac:dyDescent="0.25">
      <c r="A51" s="72" t="s">
        <v>72</v>
      </c>
      <c r="B51" s="7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6"/>
      <c r="L51" s="65"/>
      <c r="M51" s="65"/>
      <c r="N51" s="65"/>
      <c r="O51" s="65"/>
      <c r="P51" s="65"/>
      <c r="Q51" s="65"/>
      <c r="R51" s="66"/>
      <c r="S51" s="66"/>
      <c r="T51" s="66"/>
      <c r="U51" s="67"/>
      <c r="V51" s="65"/>
      <c r="W51" s="65"/>
      <c r="X51" s="65"/>
      <c r="Y51" s="68"/>
    </row>
    <row r="52" spans="1:25" x14ac:dyDescent="0.25">
      <c r="A52" s="71" t="s">
        <v>72</v>
      </c>
      <c r="B52" s="71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6"/>
      <c r="L52" s="65"/>
      <c r="M52" s="65"/>
      <c r="N52" s="65"/>
      <c r="O52" s="65"/>
      <c r="P52" s="65"/>
      <c r="Q52" s="65"/>
      <c r="R52" s="66"/>
      <c r="S52" s="66"/>
      <c r="T52" s="66"/>
      <c r="U52" s="67"/>
      <c r="V52" s="65"/>
      <c r="W52" s="65"/>
      <c r="X52" s="65"/>
      <c r="Y52" s="68"/>
    </row>
    <row r="53" spans="1:25" x14ac:dyDescent="0.25">
      <c r="A53" s="72" t="s">
        <v>72</v>
      </c>
      <c r="B53" s="71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5"/>
      <c r="M53" s="65"/>
      <c r="N53" s="65"/>
      <c r="O53" s="65"/>
      <c r="P53" s="65"/>
      <c r="Q53" s="65"/>
      <c r="R53" s="66"/>
      <c r="S53" s="66"/>
      <c r="T53" s="66"/>
      <c r="U53" s="67"/>
      <c r="V53" s="65"/>
      <c r="W53" s="65"/>
      <c r="X53" s="65"/>
      <c r="Y53" s="68"/>
    </row>
    <row r="54" spans="1:25" x14ac:dyDescent="0.25">
      <c r="A54" s="71" t="s">
        <v>72</v>
      </c>
      <c r="B54" s="7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6"/>
      <c r="L54" s="65"/>
      <c r="M54" s="65"/>
      <c r="N54" s="65"/>
      <c r="O54" s="65"/>
      <c r="P54" s="65"/>
      <c r="Q54" s="65"/>
      <c r="R54" s="66"/>
      <c r="S54" s="66"/>
      <c r="T54" s="66"/>
      <c r="U54" s="67"/>
      <c r="V54" s="65"/>
      <c r="W54" s="65"/>
      <c r="X54" s="65"/>
      <c r="Y54" s="68"/>
    </row>
    <row r="55" spans="1:25" x14ac:dyDescent="0.25">
      <c r="A55" s="72" t="s">
        <v>72</v>
      </c>
      <c r="B55" s="71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6"/>
      <c r="L55" s="65"/>
      <c r="M55" s="65"/>
      <c r="N55" s="65"/>
      <c r="O55" s="65"/>
      <c r="P55" s="65"/>
      <c r="Q55" s="65"/>
      <c r="R55" s="66"/>
      <c r="S55" s="66"/>
      <c r="T55" s="66"/>
      <c r="U55" s="67"/>
      <c r="V55" s="65"/>
      <c r="W55" s="65"/>
      <c r="X55" s="65"/>
      <c r="Y55" s="68"/>
    </row>
    <row r="56" spans="1:25" x14ac:dyDescent="0.25">
      <c r="A56" s="71" t="s">
        <v>72</v>
      </c>
      <c r="B56" s="71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5"/>
      <c r="M56" s="65"/>
      <c r="N56" s="65"/>
      <c r="O56" s="65"/>
      <c r="P56" s="65"/>
      <c r="Q56" s="65"/>
      <c r="R56" s="66"/>
      <c r="S56" s="66"/>
      <c r="T56" s="66"/>
      <c r="U56" s="67"/>
      <c r="V56" s="65"/>
      <c r="W56" s="65"/>
      <c r="X56" s="65"/>
      <c r="Y56" s="68"/>
    </row>
    <row r="57" spans="1:25" x14ac:dyDescent="0.25">
      <c r="A57" s="72" t="s">
        <v>72</v>
      </c>
      <c r="B57" s="7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6"/>
      <c r="L57" s="65"/>
      <c r="M57" s="65"/>
      <c r="N57" s="65"/>
      <c r="O57" s="65"/>
      <c r="P57" s="65"/>
      <c r="Q57" s="65"/>
      <c r="R57" s="66"/>
      <c r="S57" s="66"/>
      <c r="T57" s="66"/>
      <c r="U57" s="67"/>
      <c r="V57" s="65"/>
      <c r="W57" s="65"/>
      <c r="X57" s="65"/>
      <c r="Y57" s="68"/>
    </row>
    <row r="58" spans="1:25" x14ac:dyDescent="0.25">
      <c r="A58" s="71" t="s">
        <v>72</v>
      </c>
      <c r="B58" s="71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6"/>
      <c r="L58" s="65"/>
      <c r="M58" s="65"/>
      <c r="N58" s="65"/>
      <c r="O58" s="65"/>
      <c r="P58" s="65"/>
      <c r="Q58" s="65"/>
      <c r="R58" s="66"/>
      <c r="S58" s="66"/>
      <c r="T58" s="66"/>
      <c r="U58" s="67"/>
      <c r="V58" s="65"/>
      <c r="W58" s="65"/>
      <c r="X58" s="65"/>
      <c r="Y58" s="68"/>
    </row>
    <row r="59" spans="1:25" x14ac:dyDescent="0.25">
      <c r="A59" s="72" t="s">
        <v>72</v>
      </c>
      <c r="B59" s="71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5"/>
      <c r="M59" s="65"/>
      <c r="N59" s="65"/>
      <c r="O59" s="65"/>
      <c r="P59" s="65"/>
      <c r="Q59" s="65"/>
      <c r="R59" s="66"/>
      <c r="S59" s="66"/>
      <c r="T59" s="66"/>
      <c r="U59" s="67"/>
      <c r="V59" s="65"/>
      <c r="W59" s="65"/>
      <c r="X59" s="65"/>
      <c r="Y59" s="68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13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7" customFormat="1" ht="20.25" x14ac:dyDescent="0.3">
      <c r="A1" s="74" t="str">
        <f>IF(Leyendas!$E$2&lt;&gt;"","Health center:",IF(Leyendas!$D$2&lt;&gt;"","Region:","Country:"))</f>
        <v>Country:</v>
      </c>
      <c r="B1" s="258" t="str">
        <f>IF(Leyendas!$E$2&lt;&gt;"",Leyendas!$E$2,IF(Leyendas!$D$2&lt;&gt;"",Leyendas!$D$2,Leyendas!$C$2))</f>
        <v>St. Lucia</v>
      </c>
      <c r="C1" s="259"/>
      <c r="D1" s="260"/>
      <c r="E1" s="260"/>
      <c r="F1" s="260"/>
      <c r="G1" s="260"/>
      <c r="H1" s="260"/>
      <c r="I1" s="260"/>
      <c r="J1" s="261"/>
      <c r="K1" s="261"/>
      <c r="L1" s="261"/>
      <c r="M1" s="261"/>
      <c r="N1" s="260"/>
      <c r="O1" s="75"/>
      <c r="P1" s="75"/>
      <c r="Q1" s="75"/>
      <c r="R1" s="75"/>
      <c r="S1" s="318"/>
      <c r="T1" s="319"/>
      <c r="U1" s="319"/>
      <c r="V1" s="320"/>
      <c r="W1" s="76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1" s="78" customFormat="1" ht="20.25" x14ac:dyDescent="0.3">
      <c r="A2" s="74" t="str">
        <f>"Influenza and Other Respiratory Virus Surveillance - " &amp; Leyendas!$B$2 &amp; " " &amp; Leyendas!$A$2</f>
        <v>Influenza and Other Respiratory Virus Surveillance - SARI 2017</v>
      </c>
      <c r="B2" s="75"/>
      <c r="C2" s="75"/>
      <c r="D2" s="75"/>
      <c r="E2" s="75"/>
      <c r="F2" s="75"/>
      <c r="G2" s="75"/>
      <c r="H2" s="75"/>
      <c r="I2" s="260"/>
      <c r="J2" s="260"/>
      <c r="K2" s="75"/>
      <c r="L2" s="75"/>
      <c r="M2" s="75"/>
      <c r="N2" s="75"/>
      <c r="O2" s="75"/>
      <c r="P2" s="75"/>
      <c r="Q2" s="75"/>
      <c r="R2" s="75"/>
      <c r="S2" s="321"/>
      <c r="T2" s="322"/>
      <c r="U2" s="322"/>
      <c r="V2" s="323"/>
      <c r="W2" s="76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3" spans="1:41" s="78" customFormat="1" ht="38.25" customHeight="1" x14ac:dyDescent="0.3">
      <c r="A3" s="75"/>
      <c r="B3" s="327"/>
      <c r="C3" s="328"/>
      <c r="D3" s="328"/>
      <c r="E3" s="328"/>
      <c r="F3" s="328"/>
      <c r="G3" s="329"/>
      <c r="H3" s="329"/>
      <c r="I3" s="329"/>
      <c r="J3" s="328"/>
      <c r="K3" s="328"/>
      <c r="L3" s="328"/>
      <c r="M3" s="328"/>
      <c r="N3" s="328"/>
      <c r="O3" s="328"/>
      <c r="P3" s="328"/>
      <c r="Q3" s="328"/>
      <c r="R3" s="328"/>
      <c r="S3" s="324"/>
      <c r="T3" s="325"/>
      <c r="U3" s="325"/>
      <c r="V3" s="326"/>
      <c r="W3" s="76"/>
      <c r="X3" s="75"/>
      <c r="Y3" s="75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</row>
    <row r="4" spans="1:41" ht="42.75" customHeight="1" x14ac:dyDescent="0.25">
      <c r="A4" s="331" t="s">
        <v>236</v>
      </c>
      <c r="B4" s="331" t="s">
        <v>237</v>
      </c>
      <c r="C4" s="331"/>
      <c r="D4" s="331"/>
      <c r="E4" s="331"/>
      <c r="F4" s="332"/>
      <c r="G4" s="333" t="s">
        <v>238</v>
      </c>
      <c r="H4" s="333"/>
      <c r="I4" s="333"/>
      <c r="J4" s="334" t="s">
        <v>245</v>
      </c>
      <c r="K4" s="335"/>
      <c r="L4" s="335"/>
      <c r="M4" s="335"/>
      <c r="N4" s="335"/>
      <c r="O4" s="335"/>
      <c r="P4" s="335"/>
      <c r="Q4" s="335"/>
      <c r="R4" s="336" t="s">
        <v>246</v>
      </c>
      <c r="S4" s="337" t="s">
        <v>247</v>
      </c>
      <c r="T4" s="337" t="s">
        <v>248</v>
      </c>
      <c r="U4" s="337" t="s">
        <v>249</v>
      </c>
      <c r="V4" s="337" t="s">
        <v>250</v>
      </c>
      <c r="W4" s="337" t="s">
        <v>251</v>
      </c>
      <c r="X4" s="79"/>
      <c r="Y4" s="332" t="s">
        <v>252</v>
      </c>
      <c r="Z4" s="351" t="s">
        <v>253</v>
      </c>
      <c r="AA4" s="340" t="s">
        <v>254</v>
      </c>
      <c r="AB4" s="340"/>
      <c r="AC4" s="340"/>
      <c r="AD4" s="340"/>
      <c r="AE4" s="340"/>
      <c r="AF4" s="340" t="s">
        <v>259</v>
      </c>
      <c r="AG4" s="340" t="s">
        <v>139</v>
      </c>
      <c r="AH4" s="340" t="s">
        <v>260</v>
      </c>
      <c r="AI4" s="340" t="s">
        <v>140</v>
      </c>
      <c r="AJ4" s="342" t="s">
        <v>141</v>
      </c>
      <c r="AK4" s="342" t="s">
        <v>261</v>
      </c>
      <c r="AL4" s="342" t="s">
        <v>142</v>
      </c>
      <c r="AM4" s="342" t="s">
        <v>143</v>
      </c>
      <c r="AN4" s="338" t="s">
        <v>262</v>
      </c>
    </row>
    <row r="5" spans="1:41" s="73" customFormat="1" ht="60.75" customHeight="1" x14ac:dyDescent="0.25">
      <c r="A5" s="331"/>
      <c r="B5" s="279" t="s">
        <v>144</v>
      </c>
      <c r="C5" s="279" t="s">
        <v>239</v>
      </c>
      <c r="D5" s="279" t="s">
        <v>240</v>
      </c>
      <c r="E5" s="279" t="s">
        <v>382</v>
      </c>
      <c r="F5" s="275" t="s">
        <v>145</v>
      </c>
      <c r="G5" s="80" t="s">
        <v>146</v>
      </c>
      <c r="H5" s="80" t="s">
        <v>147</v>
      </c>
      <c r="I5" s="80" t="s">
        <v>241</v>
      </c>
      <c r="J5" s="81" t="s">
        <v>148</v>
      </c>
      <c r="K5" s="280" t="s">
        <v>242</v>
      </c>
      <c r="L5" s="280" t="s">
        <v>2</v>
      </c>
      <c r="M5" s="82" t="s">
        <v>149</v>
      </c>
      <c r="N5" s="82" t="s">
        <v>243</v>
      </c>
      <c r="O5" s="82" t="s">
        <v>142</v>
      </c>
      <c r="P5" s="82" t="s">
        <v>143</v>
      </c>
      <c r="Q5" s="280" t="s">
        <v>244</v>
      </c>
      <c r="R5" s="336"/>
      <c r="S5" s="331"/>
      <c r="T5" s="331"/>
      <c r="U5" s="331"/>
      <c r="V5" s="331"/>
      <c r="W5" s="331"/>
      <c r="X5" s="281" t="s">
        <v>255</v>
      </c>
      <c r="Y5" s="332"/>
      <c r="Z5" s="352"/>
      <c r="AA5" s="83" t="s">
        <v>256</v>
      </c>
      <c r="AB5" s="274" t="s">
        <v>239</v>
      </c>
      <c r="AC5" s="274" t="s">
        <v>240</v>
      </c>
      <c r="AD5" s="83" t="s">
        <v>257</v>
      </c>
      <c r="AE5" s="83" t="s">
        <v>258</v>
      </c>
      <c r="AF5" s="341"/>
      <c r="AG5" s="341"/>
      <c r="AH5" s="341"/>
      <c r="AI5" s="341"/>
      <c r="AJ5" s="343"/>
      <c r="AK5" s="343"/>
      <c r="AL5" s="343"/>
      <c r="AM5" s="343"/>
      <c r="AN5" s="339"/>
    </row>
    <row r="6" spans="1:41" s="77" customFormat="1" ht="16.5" customHeight="1" x14ac:dyDescent="0.25">
      <c r="A6" s="84" t="s">
        <v>150</v>
      </c>
      <c r="B6" s="254"/>
      <c r="C6" s="254"/>
      <c r="D6" s="254"/>
      <c r="E6" s="254"/>
      <c r="F6" s="254"/>
      <c r="G6" s="255"/>
      <c r="H6" s="255"/>
      <c r="I6" s="255"/>
      <c r="J6" s="256"/>
      <c r="K6" s="256"/>
      <c r="L6" s="256"/>
      <c r="M6" s="256"/>
      <c r="N6" s="256"/>
      <c r="O6" s="256"/>
      <c r="P6" s="256"/>
      <c r="Q6" s="256"/>
      <c r="R6" s="256"/>
      <c r="S6" s="257"/>
      <c r="T6" s="257"/>
      <c r="U6" s="257"/>
      <c r="V6" s="257"/>
      <c r="W6" s="257"/>
      <c r="X6" s="88" t="str">
        <f t="shared" ref="X6:X12" si="0">IF(S6=0,"",T6/S6)</f>
        <v/>
      </c>
      <c r="Y6" s="88" t="str">
        <f t="shared" ref="Y6:Y12" si="1">IF(S6=0,"",U6/S6)</f>
        <v/>
      </c>
      <c r="Z6" s="88" t="str">
        <f t="shared" ref="Z6:Z12" si="2">IF(S6=0,"",V6/S6)</f>
        <v/>
      </c>
      <c r="AA6" s="88" t="str">
        <f t="shared" ref="AA6:AA12" si="3">IF($V6=0,"",B6/$V6)</f>
        <v/>
      </c>
      <c r="AB6" s="88" t="str">
        <f t="shared" ref="AB6:AB12" si="4">IF($V6=0,"",C6/$V6)</f>
        <v/>
      </c>
      <c r="AC6" s="88" t="str">
        <f t="shared" ref="AC6:AC12" si="5">IF($V6=0,"",D6/$V6)</f>
        <v/>
      </c>
      <c r="AD6" s="88" t="str">
        <f t="shared" ref="AD6:AD12" si="6">IF($V6=0,"",E6/$V6)</f>
        <v/>
      </c>
      <c r="AE6" s="88" t="str">
        <f t="shared" ref="AE6:AE12" si="7">IF($V6=0,"",F6/$V6)</f>
        <v/>
      </c>
      <c r="AF6" s="89" t="str">
        <f t="shared" ref="AF6:AF12" si="8">IF($S6=0,"",W6/$S6)</f>
        <v/>
      </c>
      <c r="AG6" s="88" t="str">
        <f t="shared" ref="AG6:AG12" si="9">IF($S6=0,"",J6/$S6)</f>
        <v/>
      </c>
      <c r="AH6" s="88" t="str">
        <f t="shared" ref="AH6:AH12" si="10">IF($S6=0,"",K6/$S6)</f>
        <v/>
      </c>
      <c r="AI6" s="88" t="str">
        <f t="shared" ref="AI6:AI12" si="11">IF($S6=0,"",L6/$S6)</f>
        <v/>
      </c>
      <c r="AJ6" s="88" t="str">
        <f t="shared" ref="AJ6:AJ12" si="12">IF($S6=0,"",M6/$S6)</f>
        <v/>
      </c>
      <c r="AK6" s="88" t="str">
        <f t="shared" ref="AK6:AK12" si="13">IF($S6=0,"",N6/$S6)</f>
        <v/>
      </c>
      <c r="AL6" s="88" t="str">
        <f t="shared" ref="AL6:AL12" si="14">IF($S6=0,"",O6/$S6)</f>
        <v/>
      </c>
      <c r="AM6" s="88" t="str">
        <f t="shared" ref="AM6:AM12" si="15">IF($S6=0,"",P6/$S6)</f>
        <v/>
      </c>
      <c r="AN6" s="88" t="str">
        <f t="shared" ref="AN6:AN12" si="16">IF($S6=0,"",Q6/$S6)</f>
        <v/>
      </c>
      <c r="AO6" s="90"/>
    </row>
    <row r="7" spans="1:41" s="77" customFormat="1" ht="16.5" customHeight="1" x14ac:dyDescent="0.25">
      <c r="A7" s="84" t="s">
        <v>151</v>
      </c>
      <c r="B7" s="254"/>
      <c r="C7" s="254"/>
      <c r="D7" s="254"/>
      <c r="E7" s="254"/>
      <c r="F7" s="254"/>
      <c r="G7" s="255"/>
      <c r="H7" s="255"/>
      <c r="I7" s="255"/>
      <c r="J7" s="256"/>
      <c r="K7" s="256"/>
      <c r="L7" s="256"/>
      <c r="M7" s="256"/>
      <c r="N7" s="256"/>
      <c r="O7" s="256"/>
      <c r="P7" s="256"/>
      <c r="Q7" s="256"/>
      <c r="R7" s="256"/>
      <c r="S7" s="257"/>
      <c r="T7" s="257"/>
      <c r="U7" s="257"/>
      <c r="V7" s="257"/>
      <c r="W7" s="257"/>
      <c r="X7" s="88" t="str">
        <f t="shared" si="0"/>
        <v/>
      </c>
      <c r="Y7" s="88" t="str">
        <f t="shared" si="1"/>
        <v/>
      </c>
      <c r="Z7" s="88" t="str">
        <f t="shared" si="2"/>
        <v/>
      </c>
      <c r="AA7" s="88" t="str">
        <f t="shared" si="3"/>
        <v/>
      </c>
      <c r="AB7" s="88" t="str">
        <f t="shared" si="4"/>
        <v/>
      </c>
      <c r="AC7" s="88" t="str">
        <f t="shared" si="5"/>
        <v/>
      </c>
      <c r="AD7" s="88" t="str">
        <f t="shared" si="6"/>
        <v/>
      </c>
      <c r="AE7" s="88" t="str">
        <f t="shared" si="7"/>
        <v/>
      </c>
      <c r="AF7" s="89" t="str">
        <f t="shared" si="8"/>
        <v/>
      </c>
      <c r="AG7" s="88" t="str">
        <f t="shared" si="9"/>
        <v/>
      </c>
      <c r="AH7" s="88" t="str">
        <f t="shared" si="10"/>
        <v/>
      </c>
      <c r="AI7" s="88" t="str">
        <f t="shared" si="11"/>
        <v/>
      </c>
      <c r="AJ7" s="88" t="str">
        <f t="shared" si="12"/>
        <v/>
      </c>
      <c r="AK7" s="88" t="str">
        <f t="shared" si="13"/>
        <v/>
      </c>
      <c r="AL7" s="88" t="str">
        <f t="shared" si="14"/>
        <v/>
      </c>
      <c r="AM7" s="88" t="str">
        <f t="shared" si="15"/>
        <v/>
      </c>
      <c r="AN7" s="88" t="str">
        <f t="shared" si="16"/>
        <v/>
      </c>
      <c r="AO7" s="90"/>
    </row>
    <row r="8" spans="1:41" s="77" customFormat="1" ht="16.5" customHeight="1" x14ac:dyDescent="0.25">
      <c r="A8" s="84" t="s">
        <v>152</v>
      </c>
      <c r="B8" s="254"/>
      <c r="C8" s="254"/>
      <c r="D8" s="254"/>
      <c r="E8" s="254"/>
      <c r="F8" s="254"/>
      <c r="G8" s="255"/>
      <c r="H8" s="255"/>
      <c r="I8" s="255"/>
      <c r="J8" s="256"/>
      <c r="K8" s="256"/>
      <c r="L8" s="256"/>
      <c r="M8" s="256"/>
      <c r="N8" s="256"/>
      <c r="O8" s="256"/>
      <c r="P8" s="256"/>
      <c r="Q8" s="256"/>
      <c r="R8" s="256"/>
      <c r="S8" s="257"/>
      <c r="T8" s="257"/>
      <c r="U8" s="257"/>
      <c r="V8" s="257"/>
      <c r="W8" s="257"/>
      <c r="X8" s="88" t="str">
        <f t="shared" si="0"/>
        <v/>
      </c>
      <c r="Y8" s="88" t="str">
        <f t="shared" si="1"/>
        <v/>
      </c>
      <c r="Z8" s="88" t="str">
        <f t="shared" si="2"/>
        <v/>
      </c>
      <c r="AA8" s="88" t="str">
        <f t="shared" si="3"/>
        <v/>
      </c>
      <c r="AB8" s="88" t="str">
        <f t="shared" si="4"/>
        <v/>
      </c>
      <c r="AC8" s="88" t="str">
        <f t="shared" si="5"/>
        <v/>
      </c>
      <c r="AD8" s="88" t="str">
        <f t="shared" si="6"/>
        <v/>
      </c>
      <c r="AE8" s="88" t="str">
        <f t="shared" si="7"/>
        <v/>
      </c>
      <c r="AF8" s="89" t="str">
        <f t="shared" si="8"/>
        <v/>
      </c>
      <c r="AG8" s="88" t="str">
        <f t="shared" si="9"/>
        <v/>
      </c>
      <c r="AH8" s="88" t="str">
        <f t="shared" si="10"/>
        <v/>
      </c>
      <c r="AI8" s="88" t="str">
        <f t="shared" si="11"/>
        <v/>
      </c>
      <c r="AJ8" s="88" t="str">
        <f t="shared" si="12"/>
        <v/>
      </c>
      <c r="AK8" s="88" t="str">
        <f t="shared" si="13"/>
        <v/>
      </c>
      <c r="AL8" s="88" t="str">
        <f t="shared" si="14"/>
        <v/>
      </c>
      <c r="AM8" s="88" t="str">
        <f t="shared" si="15"/>
        <v/>
      </c>
      <c r="AN8" s="88" t="str">
        <f t="shared" si="16"/>
        <v/>
      </c>
      <c r="AO8" s="90"/>
    </row>
    <row r="9" spans="1:41" s="77" customFormat="1" ht="16.5" customHeight="1" x14ac:dyDescent="0.25">
      <c r="A9" s="84" t="s">
        <v>153</v>
      </c>
      <c r="B9" s="254"/>
      <c r="C9" s="254"/>
      <c r="D9" s="254"/>
      <c r="E9" s="254"/>
      <c r="F9" s="254"/>
      <c r="G9" s="255"/>
      <c r="H9" s="255"/>
      <c r="I9" s="255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257"/>
      <c r="U9" s="257"/>
      <c r="V9" s="257"/>
      <c r="W9" s="257"/>
      <c r="X9" s="88" t="str">
        <f t="shared" si="0"/>
        <v/>
      </c>
      <c r="Y9" s="88" t="str">
        <f t="shared" si="1"/>
        <v/>
      </c>
      <c r="Z9" s="88" t="str">
        <f t="shared" si="2"/>
        <v/>
      </c>
      <c r="AA9" s="88" t="str">
        <f t="shared" si="3"/>
        <v/>
      </c>
      <c r="AB9" s="88" t="str">
        <f t="shared" si="4"/>
        <v/>
      </c>
      <c r="AC9" s="88" t="str">
        <f t="shared" si="5"/>
        <v/>
      </c>
      <c r="AD9" s="88" t="str">
        <f t="shared" si="6"/>
        <v/>
      </c>
      <c r="AE9" s="88" t="str">
        <f t="shared" si="7"/>
        <v/>
      </c>
      <c r="AF9" s="89" t="str">
        <f t="shared" si="8"/>
        <v/>
      </c>
      <c r="AG9" s="88" t="str">
        <f t="shared" si="9"/>
        <v/>
      </c>
      <c r="AH9" s="88" t="str">
        <f t="shared" si="10"/>
        <v/>
      </c>
      <c r="AI9" s="88" t="str">
        <f t="shared" si="11"/>
        <v/>
      </c>
      <c r="AJ9" s="88" t="str">
        <f t="shared" si="12"/>
        <v/>
      </c>
      <c r="AK9" s="88" t="str">
        <f t="shared" si="13"/>
        <v/>
      </c>
      <c r="AL9" s="88" t="str">
        <f t="shared" si="14"/>
        <v/>
      </c>
      <c r="AM9" s="88" t="str">
        <f t="shared" si="15"/>
        <v/>
      </c>
      <c r="AN9" s="88" t="str">
        <f t="shared" si="16"/>
        <v/>
      </c>
      <c r="AO9" s="90"/>
    </row>
    <row r="10" spans="1:41" s="77" customFormat="1" ht="16.5" customHeight="1" x14ac:dyDescent="0.25">
      <c r="A10" s="84" t="s">
        <v>154</v>
      </c>
      <c r="B10" s="167"/>
      <c r="C10" s="167"/>
      <c r="D10" s="167"/>
      <c r="E10" s="167"/>
      <c r="F10" s="167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61"/>
      <c r="S10" s="166"/>
      <c r="T10" s="87"/>
      <c r="U10" s="87"/>
      <c r="V10" s="87"/>
      <c r="W10" s="87"/>
      <c r="X10" s="88" t="str">
        <f t="shared" si="0"/>
        <v/>
      </c>
      <c r="Y10" s="88" t="str">
        <f t="shared" si="1"/>
        <v/>
      </c>
      <c r="Z10" s="88" t="str">
        <f t="shared" si="2"/>
        <v/>
      </c>
      <c r="AA10" s="88" t="str">
        <f t="shared" si="3"/>
        <v/>
      </c>
      <c r="AB10" s="88" t="str">
        <f t="shared" si="4"/>
        <v/>
      </c>
      <c r="AC10" s="88" t="str">
        <f t="shared" si="5"/>
        <v/>
      </c>
      <c r="AD10" s="88" t="str">
        <f t="shared" si="6"/>
        <v/>
      </c>
      <c r="AE10" s="88" t="str">
        <f t="shared" si="7"/>
        <v/>
      </c>
      <c r="AF10" s="89" t="str">
        <f t="shared" si="8"/>
        <v/>
      </c>
      <c r="AG10" s="88" t="str">
        <f t="shared" si="9"/>
        <v/>
      </c>
      <c r="AH10" s="88" t="str">
        <f t="shared" si="10"/>
        <v/>
      </c>
      <c r="AI10" s="88" t="str">
        <f t="shared" si="11"/>
        <v/>
      </c>
      <c r="AJ10" s="88" t="str">
        <f t="shared" si="12"/>
        <v/>
      </c>
      <c r="AK10" s="88" t="str">
        <f t="shared" si="13"/>
        <v/>
      </c>
      <c r="AL10" s="88" t="str">
        <f t="shared" si="14"/>
        <v/>
      </c>
      <c r="AM10" s="88" t="str">
        <f t="shared" si="15"/>
        <v/>
      </c>
      <c r="AN10" s="88" t="str">
        <f t="shared" si="16"/>
        <v/>
      </c>
      <c r="AO10" s="90"/>
    </row>
    <row r="11" spans="1:41" s="77" customFormat="1" ht="16.5" customHeight="1" x14ac:dyDescent="0.25">
      <c r="A11" s="84" t="s">
        <v>155</v>
      </c>
      <c r="B11" s="167"/>
      <c r="C11" s="167"/>
      <c r="D11" s="167"/>
      <c r="E11" s="167"/>
      <c r="F11" s="167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61"/>
      <c r="S11" s="166"/>
      <c r="T11" s="87"/>
      <c r="U11" s="87"/>
      <c r="V11" s="87"/>
      <c r="W11" s="87"/>
      <c r="X11" s="88" t="str">
        <f t="shared" si="0"/>
        <v/>
      </c>
      <c r="Y11" s="88" t="str">
        <f t="shared" si="1"/>
        <v/>
      </c>
      <c r="Z11" s="88" t="str">
        <f t="shared" si="2"/>
        <v/>
      </c>
      <c r="AA11" s="88" t="str">
        <f t="shared" si="3"/>
        <v/>
      </c>
      <c r="AB11" s="88" t="str">
        <f t="shared" si="4"/>
        <v/>
      </c>
      <c r="AC11" s="88" t="str">
        <f t="shared" si="5"/>
        <v/>
      </c>
      <c r="AD11" s="88" t="str">
        <f t="shared" si="6"/>
        <v/>
      </c>
      <c r="AE11" s="88" t="str">
        <f t="shared" si="7"/>
        <v/>
      </c>
      <c r="AF11" s="89" t="str">
        <f t="shared" si="8"/>
        <v/>
      </c>
      <c r="AG11" s="88" t="str">
        <f t="shared" si="9"/>
        <v/>
      </c>
      <c r="AH11" s="88" t="str">
        <f t="shared" si="10"/>
        <v/>
      </c>
      <c r="AI11" s="88" t="str">
        <f t="shared" si="11"/>
        <v/>
      </c>
      <c r="AJ11" s="88" t="str">
        <f t="shared" si="12"/>
        <v/>
      </c>
      <c r="AK11" s="88" t="str">
        <f t="shared" si="13"/>
        <v/>
      </c>
      <c r="AL11" s="88" t="str">
        <f t="shared" si="14"/>
        <v/>
      </c>
      <c r="AM11" s="88" t="str">
        <f t="shared" si="15"/>
        <v/>
      </c>
      <c r="AN11" s="88" t="str">
        <f t="shared" si="16"/>
        <v/>
      </c>
      <c r="AO11" s="90"/>
    </row>
    <row r="12" spans="1:41" s="77" customFormat="1" ht="16.5" customHeight="1" x14ac:dyDescent="0.25">
      <c r="A12" s="84" t="s">
        <v>156</v>
      </c>
      <c r="B12" s="167"/>
      <c r="C12" s="167"/>
      <c r="D12" s="167"/>
      <c r="E12" s="167"/>
      <c r="F12" s="167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61"/>
      <c r="S12" s="166"/>
      <c r="T12" s="87"/>
      <c r="U12" s="87"/>
      <c r="V12" s="87"/>
      <c r="W12" s="87"/>
      <c r="X12" s="88" t="str">
        <f t="shared" si="0"/>
        <v/>
      </c>
      <c r="Y12" s="88" t="str">
        <f t="shared" si="1"/>
        <v/>
      </c>
      <c r="Z12" s="88" t="str">
        <f t="shared" si="2"/>
        <v/>
      </c>
      <c r="AA12" s="88" t="str">
        <f t="shared" si="3"/>
        <v/>
      </c>
      <c r="AB12" s="88" t="str">
        <f t="shared" si="4"/>
        <v/>
      </c>
      <c r="AC12" s="88" t="str">
        <f t="shared" si="5"/>
        <v/>
      </c>
      <c r="AD12" s="88" t="str">
        <f t="shared" si="6"/>
        <v/>
      </c>
      <c r="AE12" s="88" t="str">
        <f t="shared" si="7"/>
        <v/>
      </c>
      <c r="AF12" s="89" t="str">
        <f t="shared" si="8"/>
        <v/>
      </c>
      <c r="AG12" s="88" t="str">
        <f t="shared" si="9"/>
        <v/>
      </c>
      <c r="AH12" s="88" t="str">
        <f t="shared" si="10"/>
        <v/>
      </c>
      <c r="AI12" s="88" t="str">
        <f t="shared" si="11"/>
        <v/>
      </c>
      <c r="AJ12" s="88" t="str">
        <f t="shared" si="12"/>
        <v/>
      </c>
      <c r="AK12" s="88" t="str">
        <f t="shared" si="13"/>
        <v/>
      </c>
      <c r="AL12" s="88" t="str">
        <f t="shared" si="14"/>
        <v/>
      </c>
      <c r="AM12" s="88" t="str">
        <f t="shared" si="15"/>
        <v/>
      </c>
      <c r="AN12" s="88" t="str">
        <f t="shared" si="16"/>
        <v/>
      </c>
      <c r="AO12" s="90"/>
    </row>
    <row r="13" spans="1:41" s="77" customFormat="1" ht="16.5" customHeight="1" x14ac:dyDescent="0.25">
      <c r="A13" s="84" t="s">
        <v>157</v>
      </c>
      <c r="B13" s="167"/>
      <c r="C13" s="167"/>
      <c r="D13" s="167"/>
      <c r="E13" s="167"/>
      <c r="F13" s="167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61"/>
      <c r="S13" s="166"/>
      <c r="T13" s="87"/>
      <c r="U13" s="87"/>
      <c r="V13" s="87"/>
      <c r="W13" s="87"/>
      <c r="X13" s="88" t="str">
        <f t="shared" ref="X13:X36" si="17">IF(S13=0,"",T13/S13)</f>
        <v/>
      </c>
      <c r="Y13" s="88" t="str">
        <f t="shared" ref="Y13:Y36" si="18">IF(S13=0,"",U13/S13)</f>
        <v/>
      </c>
      <c r="Z13" s="88" t="str">
        <f t="shared" ref="Z13:Z36" si="19">IF(S13=0,"",V13/S13)</f>
        <v/>
      </c>
      <c r="AA13" s="88" t="str">
        <f t="shared" ref="AA13:AA36" si="20">IF($V13=0,"",B13/$V13)</f>
        <v/>
      </c>
      <c r="AB13" s="88" t="str">
        <f t="shared" ref="AB13:AB36" si="21">IF($V13=0,"",C13/$V13)</f>
        <v/>
      </c>
      <c r="AC13" s="88" t="str">
        <f t="shared" ref="AC13:AC36" si="22">IF($V13=0,"",D13/$V13)</f>
        <v/>
      </c>
      <c r="AD13" s="88" t="str">
        <f t="shared" ref="AD13:AD36" si="23">IF($V13=0,"",E13/$V13)</f>
        <v/>
      </c>
      <c r="AE13" s="88" t="str">
        <f t="shared" ref="AE13:AE36" si="24">IF($V13=0,"",F13/$V13)</f>
        <v/>
      </c>
      <c r="AF13" s="89" t="str">
        <f t="shared" ref="AF13:AF36" si="25">IF($S13=0,"",W13/$S13)</f>
        <v/>
      </c>
      <c r="AG13" s="88" t="str">
        <f t="shared" ref="AG13:AG36" si="26">IF($S13=0,"",J13/$S13)</f>
        <v/>
      </c>
      <c r="AH13" s="88" t="str">
        <f t="shared" ref="AH13:AH36" si="27">IF($S13=0,"",K13/$S13)</f>
        <v/>
      </c>
      <c r="AI13" s="88" t="str">
        <f t="shared" ref="AI13:AI36" si="28">IF($S13=0,"",L13/$S13)</f>
        <v/>
      </c>
      <c r="AJ13" s="88" t="str">
        <f t="shared" ref="AJ13:AJ36" si="29">IF($S13=0,"",M13/$S13)</f>
        <v/>
      </c>
      <c r="AK13" s="88" t="str">
        <f t="shared" ref="AK13:AK36" si="30">IF($S13=0,"",N13/$S13)</f>
        <v/>
      </c>
      <c r="AL13" s="88" t="str">
        <f t="shared" ref="AL13:AL36" si="31">IF($S13=0,"",O13/$S13)</f>
        <v/>
      </c>
      <c r="AM13" s="88" t="str">
        <f t="shared" ref="AM13:AM36" si="32">IF($S13=0,"",P13/$S13)</f>
        <v/>
      </c>
      <c r="AN13" s="88" t="str">
        <f t="shared" ref="AN13:AN36" si="33">IF($S13=0,"",Q13/$S13)</f>
        <v/>
      </c>
      <c r="AO13" s="90"/>
    </row>
    <row r="14" spans="1:41" s="77" customFormat="1" ht="16.5" customHeight="1" x14ac:dyDescent="0.25">
      <c r="A14" s="84" t="s">
        <v>158</v>
      </c>
      <c r="B14" s="167"/>
      <c r="C14" s="167"/>
      <c r="D14" s="167"/>
      <c r="E14" s="167"/>
      <c r="F14" s="167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61"/>
      <c r="S14" s="166"/>
      <c r="T14" s="87"/>
      <c r="U14" s="87"/>
      <c r="V14" s="87"/>
      <c r="W14" s="87"/>
      <c r="X14" s="88" t="str">
        <f t="shared" si="17"/>
        <v/>
      </c>
      <c r="Y14" s="88" t="str">
        <f t="shared" si="18"/>
        <v/>
      </c>
      <c r="Z14" s="88" t="str">
        <f t="shared" si="19"/>
        <v/>
      </c>
      <c r="AA14" s="88" t="str">
        <f t="shared" si="20"/>
        <v/>
      </c>
      <c r="AB14" s="88" t="str">
        <f t="shared" si="21"/>
        <v/>
      </c>
      <c r="AC14" s="88" t="str">
        <f t="shared" si="22"/>
        <v/>
      </c>
      <c r="AD14" s="88" t="str">
        <f t="shared" si="23"/>
        <v/>
      </c>
      <c r="AE14" s="88" t="str">
        <f t="shared" si="24"/>
        <v/>
      </c>
      <c r="AF14" s="89" t="str">
        <f t="shared" si="25"/>
        <v/>
      </c>
      <c r="AG14" s="88" t="str">
        <f t="shared" si="26"/>
        <v/>
      </c>
      <c r="AH14" s="88" t="str">
        <f t="shared" si="27"/>
        <v/>
      </c>
      <c r="AI14" s="88" t="str">
        <f t="shared" si="28"/>
        <v/>
      </c>
      <c r="AJ14" s="88" t="str">
        <f t="shared" si="29"/>
        <v/>
      </c>
      <c r="AK14" s="88" t="str">
        <f t="shared" si="30"/>
        <v/>
      </c>
      <c r="AL14" s="88" t="str">
        <f t="shared" si="31"/>
        <v/>
      </c>
      <c r="AM14" s="88" t="str">
        <f t="shared" si="32"/>
        <v/>
      </c>
      <c r="AN14" s="88" t="str">
        <f t="shared" si="33"/>
        <v/>
      </c>
      <c r="AO14" s="90"/>
    </row>
    <row r="15" spans="1:41" s="77" customFormat="1" ht="16.5" customHeight="1" x14ac:dyDescent="0.25">
      <c r="A15" s="84" t="s">
        <v>159</v>
      </c>
      <c r="B15" s="167"/>
      <c r="C15" s="167"/>
      <c r="D15" s="167"/>
      <c r="E15" s="167"/>
      <c r="F15" s="167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61"/>
      <c r="S15" s="166"/>
      <c r="T15" s="87"/>
      <c r="U15" s="87"/>
      <c r="V15" s="87"/>
      <c r="W15" s="87"/>
      <c r="X15" s="88" t="str">
        <f t="shared" si="17"/>
        <v/>
      </c>
      <c r="Y15" s="88" t="str">
        <f t="shared" si="18"/>
        <v/>
      </c>
      <c r="Z15" s="88" t="str">
        <f t="shared" si="19"/>
        <v/>
      </c>
      <c r="AA15" s="88" t="str">
        <f t="shared" si="20"/>
        <v/>
      </c>
      <c r="AB15" s="88" t="str">
        <f t="shared" si="21"/>
        <v/>
      </c>
      <c r="AC15" s="88" t="str">
        <f t="shared" si="22"/>
        <v/>
      </c>
      <c r="AD15" s="88" t="str">
        <f t="shared" si="23"/>
        <v/>
      </c>
      <c r="AE15" s="88" t="str">
        <f t="shared" si="24"/>
        <v/>
      </c>
      <c r="AF15" s="89" t="str">
        <f t="shared" si="25"/>
        <v/>
      </c>
      <c r="AG15" s="88" t="str">
        <f t="shared" si="26"/>
        <v/>
      </c>
      <c r="AH15" s="88" t="str">
        <f t="shared" si="27"/>
        <v/>
      </c>
      <c r="AI15" s="88" t="str">
        <f t="shared" si="28"/>
        <v/>
      </c>
      <c r="AJ15" s="88" t="str">
        <f t="shared" si="29"/>
        <v/>
      </c>
      <c r="AK15" s="88" t="str">
        <f t="shared" si="30"/>
        <v/>
      </c>
      <c r="AL15" s="88" t="str">
        <f t="shared" si="31"/>
        <v/>
      </c>
      <c r="AM15" s="88" t="str">
        <f t="shared" si="32"/>
        <v/>
      </c>
      <c r="AN15" s="88" t="str">
        <f t="shared" si="33"/>
        <v/>
      </c>
      <c r="AO15" s="90"/>
    </row>
    <row r="16" spans="1:41" s="77" customFormat="1" ht="16.5" customHeight="1" x14ac:dyDescent="0.25">
      <c r="A16" s="84" t="s">
        <v>160</v>
      </c>
      <c r="B16" s="167"/>
      <c r="C16" s="167"/>
      <c r="D16" s="167"/>
      <c r="E16" s="167"/>
      <c r="F16" s="167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66"/>
      <c r="T16" s="87"/>
      <c r="U16" s="87"/>
      <c r="V16" s="87"/>
      <c r="W16" s="87"/>
      <c r="X16" s="88" t="str">
        <f t="shared" si="17"/>
        <v/>
      </c>
      <c r="Y16" s="88" t="str">
        <f t="shared" si="18"/>
        <v/>
      </c>
      <c r="Z16" s="88" t="str">
        <f t="shared" si="19"/>
        <v/>
      </c>
      <c r="AA16" s="88" t="str">
        <f t="shared" si="20"/>
        <v/>
      </c>
      <c r="AB16" s="88" t="str">
        <f t="shared" si="21"/>
        <v/>
      </c>
      <c r="AC16" s="88" t="str">
        <f t="shared" si="22"/>
        <v/>
      </c>
      <c r="AD16" s="88" t="str">
        <f t="shared" si="23"/>
        <v/>
      </c>
      <c r="AE16" s="88" t="str">
        <f t="shared" si="24"/>
        <v/>
      </c>
      <c r="AF16" s="89" t="str">
        <f t="shared" si="25"/>
        <v/>
      </c>
      <c r="AG16" s="88" t="str">
        <f t="shared" si="26"/>
        <v/>
      </c>
      <c r="AH16" s="88" t="str">
        <f t="shared" si="27"/>
        <v/>
      </c>
      <c r="AI16" s="88" t="str">
        <f t="shared" si="28"/>
        <v/>
      </c>
      <c r="AJ16" s="88" t="str">
        <f t="shared" si="29"/>
        <v/>
      </c>
      <c r="AK16" s="88" t="str">
        <f t="shared" si="30"/>
        <v/>
      </c>
      <c r="AL16" s="88" t="str">
        <f t="shared" si="31"/>
        <v/>
      </c>
      <c r="AM16" s="88" t="str">
        <f t="shared" si="32"/>
        <v/>
      </c>
      <c r="AN16" s="88" t="str">
        <f t="shared" si="33"/>
        <v/>
      </c>
      <c r="AO16" s="90"/>
    </row>
    <row r="17" spans="1:41" s="77" customFormat="1" ht="16.5" customHeight="1" x14ac:dyDescent="0.25">
      <c r="A17" s="84" t="s">
        <v>161</v>
      </c>
      <c r="B17" s="167"/>
      <c r="C17" s="167"/>
      <c r="D17" s="167"/>
      <c r="E17" s="167"/>
      <c r="F17" s="16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166"/>
      <c r="T17" s="87"/>
      <c r="U17" s="87"/>
      <c r="V17" s="87"/>
      <c r="W17" s="87"/>
      <c r="X17" s="88" t="str">
        <f t="shared" si="17"/>
        <v/>
      </c>
      <c r="Y17" s="88" t="str">
        <f t="shared" si="18"/>
        <v/>
      </c>
      <c r="Z17" s="88" t="str">
        <f t="shared" si="19"/>
        <v/>
      </c>
      <c r="AA17" s="88" t="str">
        <f t="shared" si="20"/>
        <v/>
      </c>
      <c r="AB17" s="88" t="str">
        <f t="shared" si="21"/>
        <v/>
      </c>
      <c r="AC17" s="88" t="str">
        <f t="shared" si="22"/>
        <v/>
      </c>
      <c r="AD17" s="88" t="str">
        <f t="shared" si="23"/>
        <v/>
      </c>
      <c r="AE17" s="88" t="str">
        <f t="shared" si="24"/>
        <v/>
      </c>
      <c r="AF17" s="89" t="str">
        <f t="shared" si="25"/>
        <v/>
      </c>
      <c r="AG17" s="88" t="str">
        <f t="shared" si="26"/>
        <v/>
      </c>
      <c r="AH17" s="88" t="str">
        <f t="shared" si="27"/>
        <v/>
      </c>
      <c r="AI17" s="88" t="str">
        <f t="shared" si="28"/>
        <v/>
      </c>
      <c r="AJ17" s="88" t="str">
        <f t="shared" si="29"/>
        <v/>
      </c>
      <c r="AK17" s="88" t="str">
        <f t="shared" si="30"/>
        <v/>
      </c>
      <c r="AL17" s="88" t="str">
        <f t="shared" si="31"/>
        <v/>
      </c>
      <c r="AM17" s="88" t="str">
        <f t="shared" si="32"/>
        <v/>
      </c>
      <c r="AN17" s="88" t="str">
        <f t="shared" si="33"/>
        <v/>
      </c>
      <c r="AO17" s="90"/>
    </row>
    <row r="18" spans="1:41" s="77" customFormat="1" ht="16.5" customHeight="1" x14ac:dyDescent="0.25">
      <c r="A18" s="84" t="s">
        <v>162</v>
      </c>
      <c r="B18" s="168"/>
      <c r="C18" s="168"/>
      <c r="D18" s="168"/>
      <c r="E18" s="168"/>
      <c r="F18" s="16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166"/>
      <c r="T18" s="87"/>
      <c r="U18" s="87"/>
      <c r="V18" s="87"/>
      <c r="W18" s="87"/>
      <c r="X18" s="88" t="str">
        <f t="shared" si="17"/>
        <v/>
      </c>
      <c r="Y18" s="88" t="str">
        <f t="shared" si="18"/>
        <v/>
      </c>
      <c r="Z18" s="88" t="str">
        <f t="shared" si="19"/>
        <v/>
      </c>
      <c r="AA18" s="88" t="str">
        <f t="shared" si="20"/>
        <v/>
      </c>
      <c r="AB18" s="88" t="str">
        <f t="shared" si="21"/>
        <v/>
      </c>
      <c r="AC18" s="88" t="str">
        <f t="shared" si="22"/>
        <v/>
      </c>
      <c r="AD18" s="88" t="str">
        <f t="shared" si="23"/>
        <v/>
      </c>
      <c r="AE18" s="88" t="str">
        <f t="shared" si="24"/>
        <v/>
      </c>
      <c r="AF18" s="89" t="str">
        <f t="shared" si="25"/>
        <v/>
      </c>
      <c r="AG18" s="88" t="str">
        <f t="shared" si="26"/>
        <v/>
      </c>
      <c r="AH18" s="88" t="str">
        <f t="shared" si="27"/>
        <v/>
      </c>
      <c r="AI18" s="88" t="str">
        <f t="shared" si="28"/>
        <v/>
      </c>
      <c r="AJ18" s="88" t="str">
        <f t="shared" si="29"/>
        <v/>
      </c>
      <c r="AK18" s="88" t="str">
        <f t="shared" si="30"/>
        <v/>
      </c>
      <c r="AL18" s="88" t="str">
        <f t="shared" si="31"/>
        <v/>
      </c>
      <c r="AM18" s="88" t="str">
        <f t="shared" si="32"/>
        <v/>
      </c>
      <c r="AN18" s="88" t="str">
        <f t="shared" si="33"/>
        <v/>
      </c>
      <c r="AO18" s="90"/>
    </row>
    <row r="19" spans="1:41" s="77" customFormat="1" ht="16.5" customHeight="1" x14ac:dyDescent="0.25">
      <c r="A19" s="84" t="s">
        <v>163</v>
      </c>
      <c r="B19" s="167"/>
      <c r="C19" s="167"/>
      <c r="D19" s="167"/>
      <c r="E19" s="167"/>
      <c r="F19" s="16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166"/>
      <c r="T19" s="87"/>
      <c r="U19" s="87"/>
      <c r="V19" s="87"/>
      <c r="W19" s="87"/>
      <c r="X19" s="88" t="str">
        <f t="shared" si="17"/>
        <v/>
      </c>
      <c r="Y19" s="88" t="str">
        <f t="shared" si="18"/>
        <v/>
      </c>
      <c r="Z19" s="88" t="str">
        <f t="shared" si="19"/>
        <v/>
      </c>
      <c r="AA19" s="88" t="str">
        <f t="shared" si="20"/>
        <v/>
      </c>
      <c r="AB19" s="88" t="str">
        <f t="shared" si="21"/>
        <v/>
      </c>
      <c r="AC19" s="88" t="str">
        <f t="shared" si="22"/>
        <v/>
      </c>
      <c r="AD19" s="88" t="str">
        <f t="shared" si="23"/>
        <v/>
      </c>
      <c r="AE19" s="88" t="str">
        <f t="shared" si="24"/>
        <v/>
      </c>
      <c r="AF19" s="89" t="str">
        <f t="shared" si="25"/>
        <v/>
      </c>
      <c r="AG19" s="88" t="str">
        <f t="shared" si="26"/>
        <v/>
      </c>
      <c r="AH19" s="88" t="str">
        <f t="shared" si="27"/>
        <v/>
      </c>
      <c r="AI19" s="88" t="str">
        <f t="shared" si="28"/>
        <v/>
      </c>
      <c r="AJ19" s="88" t="str">
        <f t="shared" si="29"/>
        <v/>
      </c>
      <c r="AK19" s="88" t="str">
        <f t="shared" si="30"/>
        <v/>
      </c>
      <c r="AL19" s="88" t="str">
        <f t="shared" si="31"/>
        <v/>
      </c>
      <c r="AM19" s="88" t="str">
        <f t="shared" si="32"/>
        <v/>
      </c>
      <c r="AN19" s="88" t="str">
        <f t="shared" si="33"/>
        <v/>
      </c>
      <c r="AO19" s="90"/>
    </row>
    <row r="20" spans="1:41" s="77" customFormat="1" ht="16.5" customHeight="1" x14ac:dyDescent="0.25">
      <c r="A20" s="84" t="s">
        <v>164</v>
      </c>
      <c r="B20" s="167"/>
      <c r="C20" s="167"/>
      <c r="D20" s="167"/>
      <c r="E20" s="167"/>
      <c r="F20" s="16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166"/>
      <c r="T20" s="87"/>
      <c r="U20" s="87"/>
      <c r="V20" s="87"/>
      <c r="W20" s="87"/>
      <c r="X20" s="88" t="str">
        <f t="shared" si="17"/>
        <v/>
      </c>
      <c r="Y20" s="88" t="str">
        <f t="shared" si="18"/>
        <v/>
      </c>
      <c r="Z20" s="88" t="str">
        <f t="shared" si="19"/>
        <v/>
      </c>
      <c r="AA20" s="88" t="str">
        <f t="shared" si="20"/>
        <v/>
      </c>
      <c r="AB20" s="88" t="str">
        <f t="shared" si="21"/>
        <v/>
      </c>
      <c r="AC20" s="88" t="str">
        <f t="shared" si="22"/>
        <v/>
      </c>
      <c r="AD20" s="88" t="str">
        <f t="shared" si="23"/>
        <v/>
      </c>
      <c r="AE20" s="88" t="str">
        <f t="shared" si="24"/>
        <v/>
      </c>
      <c r="AF20" s="89" t="str">
        <f t="shared" si="25"/>
        <v/>
      </c>
      <c r="AG20" s="88" t="str">
        <f t="shared" si="26"/>
        <v/>
      </c>
      <c r="AH20" s="88" t="str">
        <f t="shared" si="27"/>
        <v/>
      </c>
      <c r="AI20" s="88" t="str">
        <f t="shared" si="28"/>
        <v/>
      </c>
      <c r="AJ20" s="88" t="str">
        <f t="shared" si="29"/>
        <v/>
      </c>
      <c r="AK20" s="88" t="str">
        <f t="shared" si="30"/>
        <v/>
      </c>
      <c r="AL20" s="88" t="str">
        <f t="shared" si="31"/>
        <v/>
      </c>
      <c r="AM20" s="88" t="str">
        <f t="shared" si="32"/>
        <v/>
      </c>
      <c r="AN20" s="88" t="str">
        <f t="shared" si="33"/>
        <v/>
      </c>
      <c r="AO20" s="90"/>
    </row>
    <row r="21" spans="1:41" s="165" customFormat="1" ht="16.5" customHeight="1" x14ac:dyDescent="0.25">
      <c r="A21" s="84" t="s">
        <v>165</v>
      </c>
      <c r="B21" s="167"/>
      <c r="C21" s="167"/>
      <c r="D21" s="167"/>
      <c r="E21" s="167"/>
      <c r="F21" s="167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6"/>
      <c r="T21" s="163"/>
      <c r="U21" s="163"/>
      <c r="V21" s="163"/>
      <c r="W21" s="163"/>
      <c r="X21" s="88" t="str">
        <f t="shared" si="17"/>
        <v/>
      </c>
      <c r="Y21" s="88" t="str">
        <f t="shared" si="18"/>
        <v/>
      </c>
      <c r="Z21" s="88" t="str">
        <f t="shared" si="19"/>
        <v/>
      </c>
      <c r="AA21" s="88" t="str">
        <f t="shared" si="20"/>
        <v/>
      </c>
      <c r="AB21" s="88" t="str">
        <f t="shared" si="21"/>
        <v/>
      </c>
      <c r="AC21" s="88" t="str">
        <f t="shared" si="22"/>
        <v/>
      </c>
      <c r="AD21" s="88" t="str">
        <f t="shared" si="23"/>
        <v/>
      </c>
      <c r="AE21" s="88" t="str">
        <f t="shared" si="24"/>
        <v/>
      </c>
      <c r="AF21" s="89" t="str">
        <f t="shared" si="25"/>
        <v/>
      </c>
      <c r="AG21" s="88" t="str">
        <f t="shared" si="26"/>
        <v/>
      </c>
      <c r="AH21" s="88" t="str">
        <f t="shared" si="27"/>
        <v/>
      </c>
      <c r="AI21" s="88" t="str">
        <f t="shared" si="28"/>
        <v/>
      </c>
      <c r="AJ21" s="88" t="str">
        <f t="shared" si="29"/>
        <v/>
      </c>
      <c r="AK21" s="88" t="str">
        <f t="shared" si="30"/>
        <v/>
      </c>
      <c r="AL21" s="88" t="str">
        <f t="shared" si="31"/>
        <v/>
      </c>
      <c r="AM21" s="88" t="str">
        <f t="shared" si="32"/>
        <v/>
      </c>
      <c r="AN21" s="88" t="str">
        <f t="shared" si="33"/>
        <v/>
      </c>
      <c r="AO21" s="164"/>
    </row>
    <row r="22" spans="1:41" s="77" customFormat="1" ht="16.5" customHeight="1" x14ac:dyDescent="0.25">
      <c r="A22" s="84" t="s">
        <v>166</v>
      </c>
      <c r="B22" s="167"/>
      <c r="C22" s="167"/>
      <c r="D22" s="167"/>
      <c r="E22" s="167"/>
      <c r="F22" s="16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166"/>
      <c r="T22" s="87"/>
      <c r="U22" s="87"/>
      <c r="V22" s="87"/>
      <c r="W22" s="87"/>
      <c r="X22" s="88" t="str">
        <f t="shared" si="17"/>
        <v/>
      </c>
      <c r="Y22" s="88" t="str">
        <f t="shared" si="18"/>
        <v/>
      </c>
      <c r="Z22" s="88" t="str">
        <f t="shared" si="19"/>
        <v/>
      </c>
      <c r="AA22" s="88" t="str">
        <f t="shared" si="20"/>
        <v/>
      </c>
      <c r="AB22" s="88" t="str">
        <f t="shared" si="21"/>
        <v/>
      </c>
      <c r="AC22" s="88" t="str">
        <f t="shared" si="22"/>
        <v/>
      </c>
      <c r="AD22" s="88" t="str">
        <f t="shared" si="23"/>
        <v/>
      </c>
      <c r="AE22" s="88" t="str">
        <f t="shared" si="24"/>
        <v/>
      </c>
      <c r="AF22" s="89" t="str">
        <f t="shared" si="25"/>
        <v/>
      </c>
      <c r="AG22" s="88" t="str">
        <f t="shared" si="26"/>
        <v/>
      </c>
      <c r="AH22" s="88" t="str">
        <f t="shared" si="27"/>
        <v/>
      </c>
      <c r="AI22" s="88" t="str">
        <f t="shared" si="28"/>
        <v/>
      </c>
      <c r="AJ22" s="88" t="str">
        <f t="shared" si="29"/>
        <v/>
      </c>
      <c r="AK22" s="88" t="str">
        <f t="shared" si="30"/>
        <v/>
      </c>
      <c r="AL22" s="88" t="str">
        <f t="shared" si="31"/>
        <v/>
      </c>
      <c r="AM22" s="88" t="str">
        <f t="shared" si="32"/>
        <v/>
      </c>
      <c r="AN22" s="88" t="str">
        <f t="shared" si="33"/>
        <v/>
      </c>
      <c r="AO22" s="90"/>
    </row>
    <row r="23" spans="1:41" s="77" customFormat="1" ht="16.5" customHeight="1" x14ac:dyDescent="0.25">
      <c r="A23" s="84" t="s">
        <v>167</v>
      </c>
      <c r="B23" s="167"/>
      <c r="C23" s="167"/>
      <c r="D23" s="167"/>
      <c r="E23" s="167"/>
      <c r="F23" s="16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166"/>
      <c r="T23" s="87"/>
      <c r="U23" s="87"/>
      <c r="V23" s="87"/>
      <c r="W23" s="87"/>
      <c r="X23" s="88" t="str">
        <f t="shared" si="17"/>
        <v/>
      </c>
      <c r="Y23" s="88" t="str">
        <f t="shared" si="18"/>
        <v/>
      </c>
      <c r="Z23" s="88" t="str">
        <f t="shared" si="19"/>
        <v/>
      </c>
      <c r="AA23" s="88" t="str">
        <f t="shared" si="20"/>
        <v/>
      </c>
      <c r="AB23" s="88" t="str">
        <f t="shared" si="21"/>
        <v/>
      </c>
      <c r="AC23" s="88" t="str">
        <f t="shared" si="22"/>
        <v/>
      </c>
      <c r="AD23" s="88" t="str">
        <f t="shared" si="23"/>
        <v/>
      </c>
      <c r="AE23" s="88" t="str">
        <f t="shared" si="24"/>
        <v/>
      </c>
      <c r="AF23" s="89" t="str">
        <f t="shared" si="25"/>
        <v/>
      </c>
      <c r="AG23" s="88" t="str">
        <f t="shared" si="26"/>
        <v/>
      </c>
      <c r="AH23" s="88" t="str">
        <f t="shared" si="27"/>
        <v/>
      </c>
      <c r="AI23" s="88" t="str">
        <f t="shared" si="28"/>
        <v/>
      </c>
      <c r="AJ23" s="88" t="str">
        <f t="shared" si="29"/>
        <v/>
      </c>
      <c r="AK23" s="88" t="str">
        <f t="shared" si="30"/>
        <v/>
      </c>
      <c r="AL23" s="88" t="str">
        <f t="shared" si="31"/>
        <v/>
      </c>
      <c r="AM23" s="88" t="str">
        <f t="shared" si="32"/>
        <v/>
      </c>
      <c r="AN23" s="88" t="str">
        <f t="shared" si="33"/>
        <v/>
      </c>
      <c r="AO23" s="90"/>
    </row>
    <row r="24" spans="1:41" s="77" customFormat="1" ht="16.5" customHeight="1" x14ac:dyDescent="0.25">
      <c r="A24" s="84" t="s">
        <v>168</v>
      </c>
      <c r="B24" s="167"/>
      <c r="C24" s="167"/>
      <c r="D24" s="167"/>
      <c r="E24" s="167"/>
      <c r="F24" s="16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166"/>
      <c r="T24" s="87"/>
      <c r="U24" s="87"/>
      <c r="V24" s="87"/>
      <c r="W24" s="87"/>
      <c r="X24" s="88" t="str">
        <f t="shared" si="17"/>
        <v/>
      </c>
      <c r="Y24" s="88" t="str">
        <f t="shared" si="18"/>
        <v/>
      </c>
      <c r="Z24" s="88" t="str">
        <f t="shared" si="19"/>
        <v/>
      </c>
      <c r="AA24" s="88" t="str">
        <f t="shared" si="20"/>
        <v/>
      </c>
      <c r="AB24" s="88" t="str">
        <f t="shared" si="21"/>
        <v/>
      </c>
      <c r="AC24" s="88" t="str">
        <f t="shared" si="22"/>
        <v/>
      </c>
      <c r="AD24" s="88" t="str">
        <f t="shared" si="23"/>
        <v/>
      </c>
      <c r="AE24" s="88" t="str">
        <f t="shared" si="24"/>
        <v/>
      </c>
      <c r="AF24" s="89" t="str">
        <f t="shared" si="25"/>
        <v/>
      </c>
      <c r="AG24" s="88" t="str">
        <f t="shared" si="26"/>
        <v/>
      </c>
      <c r="AH24" s="88" t="str">
        <f t="shared" si="27"/>
        <v/>
      </c>
      <c r="AI24" s="88" t="str">
        <f t="shared" si="28"/>
        <v/>
      </c>
      <c r="AJ24" s="88" t="str">
        <f t="shared" si="29"/>
        <v/>
      </c>
      <c r="AK24" s="88" t="str">
        <f t="shared" si="30"/>
        <v/>
      </c>
      <c r="AL24" s="88" t="str">
        <f t="shared" si="31"/>
        <v/>
      </c>
      <c r="AM24" s="88" t="str">
        <f t="shared" si="32"/>
        <v/>
      </c>
      <c r="AN24" s="88" t="str">
        <f t="shared" si="33"/>
        <v/>
      </c>
      <c r="AO24" s="90"/>
    </row>
    <row r="25" spans="1:41" s="77" customFormat="1" ht="16.5" customHeight="1" x14ac:dyDescent="0.25">
      <c r="A25" s="84" t="s">
        <v>169</v>
      </c>
      <c r="B25" s="167"/>
      <c r="C25" s="167"/>
      <c r="D25" s="167"/>
      <c r="E25" s="167"/>
      <c r="F25" s="16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166"/>
      <c r="T25" s="87"/>
      <c r="U25" s="87"/>
      <c r="V25" s="87"/>
      <c r="W25" s="87"/>
      <c r="X25" s="88" t="str">
        <f t="shared" si="17"/>
        <v/>
      </c>
      <c r="Y25" s="88" t="str">
        <f t="shared" si="18"/>
        <v/>
      </c>
      <c r="Z25" s="88" t="str">
        <f t="shared" si="19"/>
        <v/>
      </c>
      <c r="AA25" s="88" t="str">
        <f t="shared" si="20"/>
        <v/>
      </c>
      <c r="AB25" s="88" t="str">
        <f t="shared" si="21"/>
        <v/>
      </c>
      <c r="AC25" s="88" t="str">
        <f t="shared" si="22"/>
        <v/>
      </c>
      <c r="AD25" s="88" t="str">
        <f t="shared" si="23"/>
        <v/>
      </c>
      <c r="AE25" s="88" t="str">
        <f t="shared" si="24"/>
        <v/>
      </c>
      <c r="AF25" s="89" t="str">
        <f t="shared" si="25"/>
        <v/>
      </c>
      <c r="AG25" s="88" t="str">
        <f t="shared" si="26"/>
        <v/>
      </c>
      <c r="AH25" s="88" t="str">
        <f t="shared" si="27"/>
        <v/>
      </c>
      <c r="AI25" s="88" t="str">
        <f t="shared" si="28"/>
        <v/>
      </c>
      <c r="AJ25" s="88" t="str">
        <f t="shared" si="29"/>
        <v/>
      </c>
      <c r="AK25" s="88" t="str">
        <f t="shared" si="30"/>
        <v/>
      </c>
      <c r="AL25" s="88" t="str">
        <f t="shared" si="31"/>
        <v/>
      </c>
      <c r="AM25" s="88" t="str">
        <f t="shared" si="32"/>
        <v/>
      </c>
      <c r="AN25" s="88" t="str">
        <f t="shared" si="33"/>
        <v/>
      </c>
      <c r="AO25" s="90"/>
    </row>
    <row r="26" spans="1:41" s="77" customFormat="1" ht="15.75" x14ac:dyDescent="0.25">
      <c r="A26" s="84" t="s">
        <v>170</v>
      </c>
      <c r="B26" s="167"/>
      <c r="C26" s="167"/>
      <c r="D26" s="167"/>
      <c r="E26" s="167"/>
      <c r="F26" s="167"/>
      <c r="G26" s="85"/>
      <c r="H26" s="85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166"/>
      <c r="T26" s="87"/>
      <c r="U26" s="87"/>
      <c r="V26" s="87"/>
      <c r="W26" s="87"/>
      <c r="X26" s="88" t="str">
        <f t="shared" si="17"/>
        <v/>
      </c>
      <c r="Y26" s="88" t="str">
        <f t="shared" si="18"/>
        <v/>
      </c>
      <c r="Z26" s="88" t="str">
        <f t="shared" si="19"/>
        <v/>
      </c>
      <c r="AA26" s="88" t="str">
        <f t="shared" si="20"/>
        <v/>
      </c>
      <c r="AB26" s="88" t="str">
        <f t="shared" si="21"/>
        <v/>
      </c>
      <c r="AC26" s="88" t="str">
        <f t="shared" si="22"/>
        <v/>
      </c>
      <c r="AD26" s="88" t="str">
        <f t="shared" si="23"/>
        <v/>
      </c>
      <c r="AE26" s="88" t="str">
        <f t="shared" si="24"/>
        <v/>
      </c>
      <c r="AF26" s="89" t="str">
        <f t="shared" si="25"/>
        <v/>
      </c>
      <c r="AG26" s="88" t="str">
        <f t="shared" si="26"/>
        <v/>
      </c>
      <c r="AH26" s="88" t="str">
        <f t="shared" si="27"/>
        <v/>
      </c>
      <c r="AI26" s="88" t="str">
        <f t="shared" si="28"/>
        <v/>
      </c>
      <c r="AJ26" s="88" t="str">
        <f t="shared" si="29"/>
        <v/>
      </c>
      <c r="AK26" s="88" t="str">
        <f t="shared" si="30"/>
        <v/>
      </c>
      <c r="AL26" s="88" t="str">
        <f t="shared" si="31"/>
        <v/>
      </c>
      <c r="AM26" s="88" t="str">
        <f t="shared" si="32"/>
        <v/>
      </c>
      <c r="AN26" s="88" t="str">
        <f t="shared" si="33"/>
        <v/>
      </c>
      <c r="AO26" s="90"/>
    </row>
    <row r="27" spans="1:41" s="77" customFormat="1" ht="15.75" x14ac:dyDescent="0.25">
      <c r="A27" s="84" t="s">
        <v>171</v>
      </c>
      <c r="B27" s="167"/>
      <c r="C27" s="167"/>
      <c r="D27" s="169"/>
      <c r="E27" s="169"/>
      <c r="F27" s="167"/>
      <c r="G27" s="85"/>
      <c r="H27" s="85"/>
      <c r="I27" s="85"/>
      <c r="J27" s="86"/>
      <c r="K27" s="86"/>
      <c r="L27" s="86"/>
      <c r="M27" s="86"/>
      <c r="N27" s="86"/>
      <c r="O27" s="86"/>
      <c r="P27" s="86"/>
      <c r="Q27" s="86"/>
      <c r="R27" s="86"/>
      <c r="S27" s="166"/>
      <c r="T27" s="87"/>
      <c r="U27" s="87"/>
      <c r="V27" s="87"/>
      <c r="W27" s="87"/>
      <c r="X27" s="88" t="str">
        <f t="shared" si="17"/>
        <v/>
      </c>
      <c r="Y27" s="88" t="str">
        <f t="shared" si="18"/>
        <v/>
      </c>
      <c r="Z27" s="88" t="str">
        <f t="shared" si="19"/>
        <v/>
      </c>
      <c r="AA27" s="88" t="str">
        <f t="shared" si="20"/>
        <v/>
      </c>
      <c r="AB27" s="88" t="str">
        <f t="shared" si="21"/>
        <v/>
      </c>
      <c r="AC27" s="88" t="str">
        <f t="shared" si="22"/>
        <v/>
      </c>
      <c r="AD27" s="88" t="str">
        <f t="shared" si="23"/>
        <v/>
      </c>
      <c r="AE27" s="88" t="str">
        <f t="shared" si="24"/>
        <v/>
      </c>
      <c r="AF27" s="89" t="str">
        <f t="shared" si="25"/>
        <v/>
      </c>
      <c r="AG27" s="88" t="str">
        <f t="shared" si="26"/>
        <v/>
      </c>
      <c r="AH27" s="88" t="str">
        <f t="shared" si="27"/>
        <v/>
      </c>
      <c r="AI27" s="88" t="str">
        <f t="shared" si="28"/>
        <v/>
      </c>
      <c r="AJ27" s="88" t="str">
        <f t="shared" si="29"/>
        <v/>
      </c>
      <c r="AK27" s="88" t="str">
        <f t="shared" si="30"/>
        <v/>
      </c>
      <c r="AL27" s="88" t="str">
        <f t="shared" si="31"/>
        <v/>
      </c>
      <c r="AM27" s="88" t="str">
        <f t="shared" si="32"/>
        <v/>
      </c>
      <c r="AN27" s="88" t="str">
        <f t="shared" si="33"/>
        <v/>
      </c>
      <c r="AO27" s="90"/>
    </row>
    <row r="28" spans="1:41" s="77" customFormat="1" ht="15.75" x14ac:dyDescent="0.25">
      <c r="A28" s="84" t="s">
        <v>172</v>
      </c>
      <c r="B28" s="167"/>
      <c r="C28" s="167"/>
      <c r="D28" s="169"/>
      <c r="E28" s="169"/>
      <c r="F28" s="167"/>
      <c r="G28" s="85"/>
      <c r="H28" s="85"/>
      <c r="I28" s="85"/>
      <c r="J28" s="86"/>
      <c r="K28" s="86"/>
      <c r="L28" s="86"/>
      <c r="M28" s="86"/>
      <c r="N28" s="86"/>
      <c r="O28" s="86"/>
      <c r="P28" s="86"/>
      <c r="Q28" s="86"/>
      <c r="R28" s="86"/>
      <c r="S28" s="166"/>
      <c r="T28" s="87"/>
      <c r="U28" s="87"/>
      <c r="V28" s="87"/>
      <c r="W28" s="87"/>
      <c r="X28" s="88" t="str">
        <f t="shared" si="17"/>
        <v/>
      </c>
      <c r="Y28" s="88" t="str">
        <f t="shared" si="18"/>
        <v/>
      </c>
      <c r="Z28" s="88" t="str">
        <f t="shared" si="19"/>
        <v/>
      </c>
      <c r="AA28" s="88" t="str">
        <f t="shared" si="20"/>
        <v/>
      </c>
      <c r="AB28" s="88" t="str">
        <f t="shared" si="21"/>
        <v/>
      </c>
      <c r="AC28" s="88" t="str">
        <f t="shared" si="22"/>
        <v/>
      </c>
      <c r="AD28" s="88" t="str">
        <f t="shared" si="23"/>
        <v/>
      </c>
      <c r="AE28" s="88" t="str">
        <f t="shared" si="24"/>
        <v/>
      </c>
      <c r="AF28" s="89" t="str">
        <f t="shared" si="25"/>
        <v/>
      </c>
      <c r="AG28" s="88" t="str">
        <f t="shared" si="26"/>
        <v/>
      </c>
      <c r="AH28" s="88" t="str">
        <f t="shared" si="27"/>
        <v/>
      </c>
      <c r="AI28" s="88" t="str">
        <f t="shared" si="28"/>
        <v/>
      </c>
      <c r="AJ28" s="88" t="str">
        <f t="shared" si="29"/>
        <v/>
      </c>
      <c r="AK28" s="88" t="str">
        <f t="shared" si="30"/>
        <v/>
      </c>
      <c r="AL28" s="88" t="str">
        <f t="shared" si="31"/>
        <v/>
      </c>
      <c r="AM28" s="88" t="str">
        <f t="shared" si="32"/>
        <v/>
      </c>
      <c r="AN28" s="88" t="str">
        <f t="shared" si="33"/>
        <v/>
      </c>
      <c r="AO28" s="90"/>
    </row>
    <row r="29" spans="1:41" s="77" customFormat="1" ht="15.75" x14ac:dyDescent="0.25">
      <c r="A29" s="84" t="s">
        <v>173</v>
      </c>
      <c r="B29" s="167"/>
      <c r="C29" s="167"/>
      <c r="D29" s="169"/>
      <c r="E29" s="169"/>
      <c r="F29" s="167"/>
      <c r="G29" s="85"/>
      <c r="H29" s="85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166"/>
      <c r="T29" s="87"/>
      <c r="U29" s="87"/>
      <c r="V29" s="87"/>
      <c r="W29" s="87"/>
      <c r="X29" s="88" t="str">
        <f t="shared" si="17"/>
        <v/>
      </c>
      <c r="Y29" s="88" t="str">
        <f t="shared" si="18"/>
        <v/>
      </c>
      <c r="Z29" s="88" t="str">
        <f t="shared" si="19"/>
        <v/>
      </c>
      <c r="AA29" s="88" t="str">
        <f t="shared" si="20"/>
        <v/>
      </c>
      <c r="AB29" s="88" t="str">
        <f t="shared" si="21"/>
        <v/>
      </c>
      <c r="AC29" s="88" t="str">
        <f t="shared" si="22"/>
        <v/>
      </c>
      <c r="AD29" s="88" t="str">
        <f t="shared" si="23"/>
        <v/>
      </c>
      <c r="AE29" s="88" t="str">
        <f t="shared" si="24"/>
        <v/>
      </c>
      <c r="AF29" s="89" t="str">
        <f t="shared" si="25"/>
        <v/>
      </c>
      <c r="AG29" s="88" t="str">
        <f t="shared" si="26"/>
        <v/>
      </c>
      <c r="AH29" s="88" t="str">
        <f t="shared" si="27"/>
        <v/>
      </c>
      <c r="AI29" s="88" t="str">
        <f t="shared" si="28"/>
        <v/>
      </c>
      <c r="AJ29" s="88" t="str">
        <f t="shared" si="29"/>
        <v/>
      </c>
      <c r="AK29" s="88" t="str">
        <f t="shared" si="30"/>
        <v/>
      </c>
      <c r="AL29" s="88" t="str">
        <f t="shared" si="31"/>
        <v/>
      </c>
      <c r="AM29" s="88" t="str">
        <f t="shared" si="32"/>
        <v/>
      </c>
      <c r="AN29" s="88" t="str">
        <f t="shared" si="33"/>
        <v/>
      </c>
      <c r="AO29" s="90"/>
    </row>
    <row r="30" spans="1:41" s="77" customFormat="1" ht="15.75" x14ac:dyDescent="0.25">
      <c r="A30" s="84" t="s">
        <v>174</v>
      </c>
      <c r="B30" s="167"/>
      <c r="C30" s="167"/>
      <c r="D30" s="169"/>
      <c r="E30" s="169"/>
      <c r="F30" s="16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166"/>
      <c r="T30" s="87"/>
      <c r="U30" s="87"/>
      <c r="V30" s="87"/>
      <c r="W30" s="87"/>
      <c r="X30" s="88" t="str">
        <f t="shared" si="17"/>
        <v/>
      </c>
      <c r="Y30" s="88" t="str">
        <f t="shared" si="18"/>
        <v/>
      </c>
      <c r="Z30" s="88" t="str">
        <f t="shared" si="19"/>
        <v/>
      </c>
      <c r="AA30" s="88" t="str">
        <f t="shared" si="20"/>
        <v/>
      </c>
      <c r="AB30" s="88" t="str">
        <f t="shared" si="21"/>
        <v/>
      </c>
      <c r="AC30" s="88" t="str">
        <f t="shared" si="22"/>
        <v/>
      </c>
      <c r="AD30" s="88" t="str">
        <f t="shared" si="23"/>
        <v/>
      </c>
      <c r="AE30" s="88" t="str">
        <f t="shared" si="24"/>
        <v/>
      </c>
      <c r="AF30" s="89" t="str">
        <f t="shared" si="25"/>
        <v/>
      </c>
      <c r="AG30" s="88" t="str">
        <f t="shared" si="26"/>
        <v/>
      </c>
      <c r="AH30" s="88" t="str">
        <f t="shared" si="27"/>
        <v/>
      </c>
      <c r="AI30" s="88" t="str">
        <f t="shared" si="28"/>
        <v/>
      </c>
      <c r="AJ30" s="88" t="str">
        <f t="shared" si="29"/>
        <v/>
      </c>
      <c r="AK30" s="88" t="str">
        <f t="shared" si="30"/>
        <v/>
      </c>
      <c r="AL30" s="88" t="str">
        <f t="shared" si="31"/>
        <v/>
      </c>
      <c r="AM30" s="88" t="str">
        <f t="shared" si="32"/>
        <v/>
      </c>
      <c r="AN30" s="88" t="str">
        <f t="shared" si="33"/>
        <v/>
      </c>
      <c r="AO30" s="90"/>
    </row>
    <row r="31" spans="1:41" s="77" customFormat="1" ht="15.75" x14ac:dyDescent="0.25">
      <c r="A31" s="84" t="s">
        <v>175</v>
      </c>
      <c r="B31" s="167"/>
      <c r="C31" s="167"/>
      <c r="D31" s="167"/>
      <c r="E31" s="167"/>
      <c r="F31" s="16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166"/>
      <c r="T31" s="87"/>
      <c r="U31" s="87"/>
      <c r="V31" s="87"/>
      <c r="W31" s="87"/>
      <c r="X31" s="88" t="str">
        <f t="shared" si="17"/>
        <v/>
      </c>
      <c r="Y31" s="88" t="str">
        <f t="shared" si="18"/>
        <v/>
      </c>
      <c r="Z31" s="88" t="str">
        <f t="shared" si="19"/>
        <v/>
      </c>
      <c r="AA31" s="88" t="str">
        <f t="shared" si="20"/>
        <v/>
      </c>
      <c r="AB31" s="88" t="str">
        <f t="shared" si="21"/>
        <v/>
      </c>
      <c r="AC31" s="88" t="str">
        <f t="shared" si="22"/>
        <v/>
      </c>
      <c r="AD31" s="88" t="str">
        <f t="shared" si="23"/>
        <v/>
      </c>
      <c r="AE31" s="88" t="str">
        <f t="shared" si="24"/>
        <v/>
      </c>
      <c r="AF31" s="89" t="str">
        <f t="shared" si="25"/>
        <v/>
      </c>
      <c r="AG31" s="88" t="str">
        <f t="shared" si="26"/>
        <v/>
      </c>
      <c r="AH31" s="88" t="str">
        <f t="shared" si="27"/>
        <v/>
      </c>
      <c r="AI31" s="88" t="str">
        <f t="shared" si="28"/>
        <v/>
      </c>
      <c r="AJ31" s="88" t="str">
        <f t="shared" si="29"/>
        <v/>
      </c>
      <c r="AK31" s="88" t="str">
        <f t="shared" si="30"/>
        <v/>
      </c>
      <c r="AL31" s="88" t="str">
        <f t="shared" si="31"/>
        <v/>
      </c>
      <c r="AM31" s="88" t="str">
        <f t="shared" si="32"/>
        <v/>
      </c>
      <c r="AN31" s="88" t="str">
        <f t="shared" si="33"/>
        <v/>
      </c>
      <c r="AO31" s="90"/>
    </row>
    <row r="32" spans="1:41" s="77" customFormat="1" ht="15.75" x14ac:dyDescent="0.25">
      <c r="A32" s="84" t="s">
        <v>176</v>
      </c>
      <c r="B32" s="167"/>
      <c r="C32" s="167"/>
      <c r="D32" s="167"/>
      <c r="E32" s="167"/>
      <c r="F32" s="16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166"/>
      <c r="T32" s="87"/>
      <c r="U32" s="87"/>
      <c r="V32" s="87"/>
      <c r="W32" s="87"/>
      <c r="X32" s="88" t="str">
        <f t="shared" si="17"/>
        <v/>
      </c>
      <c r="Y32" s="88" t="str">
        <f t="shared" si="18"/>
        <v/>
      </c>
      <c r="Z32" s="88" t="str">
        <f t="shared" si="19"/>
        <v/>
      </c>
      <c r="AA32" s="88" t="str">
        <f t="shared" si="20"/>
        <v/>
      </c>
      <c r="AB32" s="88" t="str">
        <f t="shared" si="21"/>
        <v/>
      </c>
      <c r="AC32" s="88" t="str">
        <f t="shared" si="22"/>
        <v/>
      </c>
      <c r="AD32" s="88" t="str">
        <f t="shared" si="23"/>
        <v/>
      </c>
      <c r="AE32" s="88" t="str">
        <f t="shared" si="24"/>
        <v/>
      </c>
      <c r="AF32" s="89" t="str">
        <f t="shared" si="25"/>
        <v/>
      </c>
      <c r="AG32" s="88" t="str">
        <f t="shared" si="26"/>
        <v/>
      </c>
      <c r="AH32" s="88" t="str">
        <f t="shared" si="27"/>
        <v/>
      </c>
      <c r="AI32" s="88" t="str">
        <f t="shared" si="28"/>
        <v/>
      </c>
      <c r="AJ32" s="88" t="str">
        <f t="shared" si="29"/>
        <v/>
      </c>
      <c r="AK32" s="88" t="str">
        <f t="shared" si="30"/>
        <v/>
      </c>
      <c r="AL32" s="88" t="str">
        <f t="shared" si="31"/>
        <v/>
      </c>
      <c r="AM32" s="88" t="str">
        <f t="shared" si="32"/>
        <v/>
      </c>
      <c r="AN32" s="88" t="str">
        <f t="shared" si="33"/>
        <v/>
      </c>
      <c r="AO32" s="90"/>
    </row>
    <row r="33" spans="1:41" ht="15.75" x14ac:dyDescent="0.25">
      <c r="A33" s="84" t="s">
        <v>177</v>
      </c>
      <c r="B33" s="167"/>
      <c r="C33" s="167"/>
      <c r="D33" s="167"/>
      <c r="E33" s="167"/>
      <c r="F33" s="16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166"/>
      <c r="T33" s="87"/>
      <c r="U33" s="87"/>
      <c r="V33" s="87"/>
      <c r="W33" s="87"/>
      <c r="X33" s="88" t="str">
        <f t="shared" si="17"/>
        <v/>
      </c>
      <c r="Y33" s="88" t="str">
        <f t="shared" si="18"/>
        <v/>
      </c>
      <c r="Z33" s="88" t="str">
        <f t="shared" si="19"/>
        <v/>
      </c>
      <c r="AA33" s="88" t="str">
        <f t="shared" si="20"/>
        <v/>
      </c>
      <c r="AB33" s="88" t="str">
        <f t="shared" si="21"/>
        <v/>
      </c>
      <c r="AC33" s="88" t="str">
        <f t="shared" si="22"/>
        <v/>
      </c>
      <c r="AD33" s="88" t="str">
        <f t="shared" si="23"/>
        <v/>
      </c>
      <c r="AE33" s="88" t="str">
        <f t="shared" si="24"/>
        <v/>
      </c>
      <c r="AF33" s="89" t="str">
        <f t="shared" si="25"/>
        <v/>
      </c>
      <c r="AG33" s="88" t="str">
        <f t="shared" si="26"/>
        <v/>
      </c>
      <c r="AH33" s="88" t="str">
        <f t="shared" si="27"/>
        <v/>
      </c>
      <c r="AI33" s="88" t="str">
        <f t="shared" si="28"/>
        <v/>
      </c>
      <c r="AJ33" s="88" t="str">
        <f t="shared" si="29"/>
        <v/>
      </c>
      <c r="AK33" s="88" t="str">
        <f t="shared" si="30"/>
        <v/>
      </c>
      <c r="AL33" s="88" t="str">
        <f t="shared" si="31"/>
        <v/>
      </c>
      <c r="AM33" s="88" t="str">
        <f t="shared" si="32"/>
        <v/>
      </c>
      <c r="AN33" s="88" t="str">
        <f t="shared" si="33"/>
        <v/>
      </c>
      <c r="AO33" s="90"/>
    </row>
    <row r="34" spans="1:41" ht="15.75" x14ac:dyDescent="0.25">
      <c r="A34" s="84" t="s">
        <v>178</v>
      </c>
      <c r="B34" s="167"/>
      <c r="C34" s="167"/>
      <c r="D34" s="167"/>
      <c r="E34" s="167"/>
      <c r="F34" s="16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166"/>
      <c r="T34" s="87"/>
      <c r="U34" s="87"/>
      <c r="V34" s="87"/>
      <c r="W34" s="87"/>
      <c r="X34" s="88" t="str">
        <f t="shared" si="17"/>
        <v/>
      </c>
      <c r="Y34" s="88" t="str">
        <f t="shared" si="18"/>
        <v/>
      </c>
      <c r="Z34" s="88" t="str">
        <f t="shared" si="19"/>
        <v/>
      </c>
      <c r="AA34" s="88" t="str">
        <f t="shared" si="20"/>
        <v/>
      </c>
      <c r="AB34" s="88" t="str">
        <f t="shared" si="21"/>
        <v/>
      </c>
      <c r="AC34" s="88" t="str">
        <f t="shared" si="22"/>
        <v/>
      </c>
      <c r="AD34" s="88" t="str">
        <f t="shared" si="23"/>
        <v/>
      </c>
      <c r="AE34" s="88" t="str">
        <f t="shared" si="24"/>
        <v/>
      </c>
      <c r="AF34" s="89" t="str">
        <f t="shared" si="25"/>
        <v/>
      </c>
      <c r="AG34" s="88" t="str">
        <f t="shared" si="26"/>
        <v/>
      </c>
      <c r="AH34" s="88" t="str">
        <f t="shared" si="27"/>
        <v/>
      </c>
      <c r="AI34" s="88" t="str">
        <f t="shared" si="28"/>
        <v/>
      </c>
      <c r="AJ34" s="88" t="str">
        <f t="shared" si="29"/>
        <v/>
      </c>
      <c r="AK34" s="88" t="str">
        <f t="shared" si="30"/>
        <v/>
      </c>
      <c r="AL34" s="88" t="str">
        <f t="shared" si="31"/>
        <v/>
      </c>
      <c r="AM34" s="88" t="str">
        <f t="shared" si="32"/>
        <v/>
      </c>
      <c r="AN34" s="88" t="str">
        <f t="shared" si="33"/>
        <v/>
      </c>
      <c r="AO34" s="90"/>
    </row>
    <row r="35" spans="1:41" ht="15.75" x14ac:dyDescent="0.25">
      <c r="A35" s="84" t="s">
        <v>179</v>
      </c>
      <c r="B35" s="167"/>
      <c r="C35" s="167"/>
      <c r="D35" s="167"/>
      <c r="E35" s="167"/>
      <c r="F35" s="16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166"/>
      <c r="T35" s="87"/>
      <c r="U35" s="87"/>
      <c r="V35" s="87"/>
      <c r="W35" s="87"/>
      <c r="X35" s="88" t="str">
        <f t="shared" si="17"/>
        <v/>
      </c>
      <c r="Y35" s="88" t="str">
        <f t="shared" si="18"/>
        <v/>
      </c>
      <c r="Z35" s="88" t="str">
        <f t="shared" si="19"/>
        <v/>
      </c>
      <c r="AA35" s="88" t="str">
        <f t="shared" si="20"/>
        <v/>
      </c>
      <c r="AB35" s="88" t="str">
        <f t="shared" si="21"/>
        <v/>
      </c>
      <c r="AC35" s="88" t="str">
        <f t="shared" si="22"/>
        <v/>
      </c>
      <c r="AD35" s="88" t="str">
        <f t="shared" si="23"/>
        <v/>
      </c>
      <c r="AE35" s="88" t="str">
        <f t="shared" si="24"/>
        <v/>
      </c>
      <c r="AF35" s="89" t="str">
        <f t="shared" si="25"/>
        <v/>
      </c>
      <c r="AG35" s="88" t="str">
        <f t="shared" si="26"/>
        <v/>
      </c>
      <c r="AH35" s="88" t="str">
        <f t="shared" si="27"/>
        <v/>
      </c>
      <c r="AI35" s="88" t="str">
        <f t="shared" si="28"/>
        <v/>
      </c>
      <c r="AJ35" s="88" t="str">
        <f t="shared" si="29"/>
        <v/>
      </c>
      <c r="AK35" s="88" t="str">
        <f t="shared" si="30"/>
        <v/>
      </c>
      <c r="AL35" s="88" t="str">
        <f t="shared" si="31"/>
        <v/>
      </c>
      <c r="AM35" s="88" t="str">
        <f t="shared" si="32"/>
        <v/>
      </c>
      <c r="AN35" s="88" t="str">
        <f t="shared" si="33"/>
        <v/>
      </c>
      <c r="AO35" s="90"/>
    </row>
    <row r="36" spans="1:41" ht="15.75" x14ac:dyDescent="0.25">
      <c r="A36" s="84" t="s">
        <v>180</v>
      </c>
      <c r="B36" s="167"/>
      <c r="C36" s="167"/>
      <c r="D36" s="167"/>
      <c r="E36" s="167"/>
      <c r="F36" s="16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166"/>
      <c r="T36" s="87"/>
      <c r="U36" s="87"/>
      <c r="V36" s="87"/>
      <c r="W36" s="87"/>
      <c r="X36" s="88" t="str">
        <f t="shared" si="17"/>
        <v/>
      </c>
      <c r="Y36" s="88" t="str">
        <f t="shared" si="18"/>
        <v/>
      </c>
      <c r="Z36" s="88" t="str">
        <f t="shared" si="19"/>
        <v/>
      </c>
      <c r="AA36" s="88" t="str">
        <f t="shared" si="20"/>
        <v/>
      </c>
      <c r="AB36" s="88" t="str">
        <f t="shared" si="21"/>
        <v/>
      </c>
      <c r="AC36" s="88" t="str">
        <f t="shared" si="22"/>
        <v/>
      </c>
      <c r="AD36" s="88" t="str">
        <f t="shared" si="23"/>
        <v/>
      </c>
      <c r="AE36" s="88" t="str">
        <f t="shared" si="24"/>
        <v/>
      </c>
      <c r="AF36" s="89" t="str">
        <f t="shared" si="25"/>
        <v/>
      </c>
      <c r="AG36" s="88" t="str">
        <f t="shared" si="26"/>
        <v/>
      </c>
      <c r="AH36" s="88" t="str">
        <f t="shared" si="27"/>
        <v/>
      </c>
      <c r="AI36" s="88" t="str">
        <f t="shared" si="28"/>
        <v/>
      </c>
      <c r="AJ36" s="88" t="str">
        <f t="shared" si="29"/>
        <v/>
      </c>
      <c r="AK36" s="88" t="str">
        <f t="shared" si="30"/>
        <v/>
      </c>
      <c r="AL36" s="88" t="str">
        <f t="shared" si="31"/>
        <v/>
      </c>
      <c r="AM36" s="88" t="str">
        <f t="shared" si="32"/>
        <v/>
      </c>
      <c r="AN36" s="88" t="str">
        <f t="shared" si="33"/>
        <v/>
      </c>
      <c r="AO36" s="90"/>
    </row>
    <row r="37" spans="1:41" ht="15.75" x14ac:dyDescent="0.25">
      <c r="A37" s="84" t="s">
        <v>181</v>
      </c>
      <c r="B37" s="167"/>
      <c r="C37" s="167"/>
      <c r="D37" s="167"/>
      <c r="E37" s="167"/>
      <c r="F37" s="16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166"/>
      <c r="T37" s="87"/>
      <c r="U37" s="87"/>
      <c r="V37" s="87"/>
      <c r="W37" s="87"/>
      <c r="X37" s="88" t="str">
        <f t="shared" ref="X37:X57" si="34">IF(S37=0,"",T37/S37)</f>
        <v/>
      </c>
      <c r="Y37" s="88" t="str">
        <f t="shared" ref="Y37:Y57" si="35">IF(S37=0,"",U37/S37)</f>
        <v/>
      </c>
      <c r="Z37" s="88" t="str">
        <f t="shared" ref="Z37:Z57" si="36">IF(S37=0,"",V37/S37)</f>
        <v/>
      </c>
      <c r="AA37" s="88" t="str">
        <f t="shared" ref="AA37:AE57" si="37">IF($V37=0,"",B37/$V37)</f>
        <v/>
      </c>
      <c r="AB37" s="88" t="str">
        <f t="shared" si="37"/>
        <v/>
      </c>
      <c r="AC37" s="88" t="str">
        <f t="shared" si="37"/>
        <v/>
      </c>
      <c r="AD37" s="88" t="str">
        <f t="shared" si="37"/>
        <v/>
      </c>
      <c r="AE37" s="88" t="str">
        <f t="shared" si="37"/>
        <v/>
      </c>
      <c r="AF37" s="89" t="str">
        <f t="shared" ref="AF37:AF58" si="38">IF($S37=0,"",W37/$S37)</f>
        <v/>
      </c>
      <c r="AG37" s="88" t="str">
        <f t="shared" ref="AG37:AN48" si="39">IF($S37=0,"",J37/$S37)</f>
        <v/>
      </c>
      <c r="AH37" s="88" t="str">
        <f t="shared" si="39"/>
        <v/>
      </c>
      <c r="AI37" s="88" t="str">
        <f t="shared" si="39"/>
        <v/>
      </c>
      <c r="AJ37" s="88" t="str">
        <f t="shared" si="39"/>
        <v/>
      </c>
      <c r="AK37" s="88" t="str">
        <f t="shared" si="39"/>
        <v/>
      </c>
      <c r="AL37" s="88" t="str">
        <f t="shared" si="39"/>
        <v/>
      </c>
      <c r="AM37" s="88" t="str">
        <f t="shared" si="39"/>
        <v/>
      </c>
      <c r="AN37" s="88" t="str">
        <f t="shared" si="39"/>
        <v/>
      </c>
      <c r="AO37" s="90"/>
    </row>
    <row r="38" spans="1:41" ht="15.75" x14ac:dyDescent="0.25">
      <c r="A38" s="84" t="s">
        <v>182</v>
      </c>
      <c r="B38" s="167"/>
      <c r="C38" s="167"/>
      <c r="D38" s="167"/>
      <c r="E38" s="167"/>
      <c r="F38" s="16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166"/>
      <c r="T38" s="87"/>
      <c r="U38" s="87"/>
      <c r="V38" s="87"/>
      <c r="W38" s="87"/>
      <c r="X38" s="88" t="str">
        <f t="shared" si="34"/>
        <v/>
      </c>
      <c r="Y38" s="88" t="str">
        <f t="shared" si="35"/>
        <v/>
      </c>
      <c r="Z38" s="88" t="str">
        <f t="shared" si="36"/>
        <v/>
      </c>
      <c r="AA38" s="88" t="str">
        <f t="shared" si="37"/>
        <v/>
      </c>
      <c r="AB38" s="88" t="str">
        <f t="shared" si="37"/>
        <v/>
      </c>
      <c r="AC38" s="88" t="str">
        <f t="shared" si="37"/>
        <v/>
      </c>
      <c r="AD38" s="88" t="str">
        <f t="shared" si="37"/>
        <v/>
      </c>
      <c r="AE38" s="88" t="str">
        <f t="shared" si="37"/>
        <v/>
      </c>
      <c r="AF38" s="89" t="str">
        <f t="shared" si="38"/>
        <v/>
      </c>
      <c r="AG38" s="88" t="str">
        <f t="shared" si="39"/>
        <v/>
      </c>
      <c r="AH38" s="88" t="str">
        <f t="shared" si="39"/>
        <v/>
      </c>
      <c r="AI38" s="88" t="str">
        <f t="shared" si="39"/>
        <v/>
      </c>
      <c r="AJ38" s="88" t="str">
        <f t="shared" si="39"/>
        <v/>
      </c>
      <c r="AK38" s="88" t="str">
        <f t="shared" si="39"/>
        <v/>
      </c>
      <c r="AL38" s="88" t="str">
        <f t="shared" si="39"/>
        <v/>
      </c>
      <c r="AM38" s="88" t="str">
        <f t="shared" si="39"/>
        <v/>
      </c>
      <c r="AN38" s="88" t="str">
        <f t="shared" si="39"/>
        <v/>
      </c>
      <c r="AO38" s="90"/>
    </row>
    <row r="39" spans="1:41" ht="15.75" x14ac:dyDescent="0.25">
      <c r="A39" s="84" t="s">
        <v>183</v>
      </c>
      <c r="B39" s="167"/>
      <c r="C39" s="167"/>
      <c r="D39" s="167"/>
      <c r="E39" s="167"/>
      <c r="F39" s="16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153"/>
      <c r="T39" s="87"/>
      <c r="U39" s="87"/>
      <c r="V39" s="87"/>
      <c r="W39" s="87"/>
      <c r="X39" s="88" t="str">
        <f t="shared" si="34"/>
        <v/>
      </c>
      <c r="Y39" s="88" t="str">
        <f t="shared" si="35"/>
        <v/>
      </c>
      <c r="Z39" s="88" t="str">
        <f t="shared" si="36"/>
        <v/>
      </c>
      <c r="AA39" s="88" t="str">
        <f t="shared" si="37"/>
        <v/>
      </c>
      <c r="AB39" s="88" t="str">
        <f t="shared" si="37"/>
        <v/>
      </c>
      <c r="AC39" s="88" t="str">
        <f t="shared" si="37"/>
        <v/>
      </c>
      <c r="AD39" s="88" t="str">
        <f t="shared" si="37"/>
        <v/>
      </c>
      <c r="AE39" s="88" t="str">
        <f t="shared" si="37"/>
        <v/>
      </c>
      <c r="AF39" s="89" t="str">
        <f t="shared" si="38"/>
        <v/>
      </c>
      <c r="AG39" s="88" t="str">
        <f t="shared" si="39"/>
        <v/>
      </c>
      <c r="AH39" s="88" t="str">
        <f t="shared" si="39"/>
        <v/>
      </c>
      <c r="AI39" s="88" t="str">
        <f t="shared" si="39"/>
        <v/>
      </c>
      <c r="AJ39" s="88" t="str">
        <f t="shared" si="39"/>
        <v/>
      </c>
      <c r="AK39" s="88" t="str">
        <f t="shared" si="39"/>
        <v/>
      </c>
      <c r="AL39" s="88" t="str">
        <f t="shared" si="39"/>
        <v/>
      </c>
      <c r="AM39" s="88" t="str">
        <f t="shared" si="39"/>
        <v/>
      </c>
      <c r="AN39" s="88" t="str">
        <f t="shared" si="39"/>
        <v/>
      </c>
      <c r="AO39" s="90"/>
    </row>
    <row r="40" spans="1:41" ht="15.75" x14ac:dyDescent="0.25">
      <c r="A40" s="84" t="s">
        <v>184</v>
      </c>
      <c r="B40" s="167"/>
      <c r="C40" s="167"/>
      <c r="D40" s="167"/>
      <c r="E40" s="167"/>
      <c r="F40" s="16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153"/>
      <c r="T40" s="87"/>
      <c r="U40" s="87"/>
      <c r="V40" s="87"/>
      <c r="W40" s="87"/>
      <c r="X40" s="88" t="str">
        <f t="shared" si="34"/>
        <v/>
      </c>
      <c r="Y40" s="88" t="str">
        <f t="shared" si="35"/>
        <v/>
      </c>
      <c r="Z40" s="88" t="str">
        <f t="shared" si="36"/>
        <v/>
      </c>
      <c r="AA40" s="88" t="str">
        <f t="shared" si="37"/>
        <v/>
      </c>
      <c r="AB40" s="88" t="str">
        <f t="shared" si="37"/>
        <v/>
      </c>
      <c r="AC40" s="88" t="str">
        <f t="shared" si="37"/>
        <v/>
      </c>
      <c r="AD40" s="88" t="str">
        <f t="shared" si="37"/>
        <v/>
      </c>
      <c r="AE40" s="88" t="str">
        <f t="shared" si="37"/>
        <v/>
      </c>
      <c r="AF40" s="89" t="str">
        <f t="shared" si="38"/>
        <v/>
      </c>
      <c r="AG40" s="88" t="str">
        <f t="shared" si="39"/>
        <v/>
      </c>
      <c r="AH40" s="88" t="str">
        <f t="shared" si="39"/>
        <v/>
      </c>
      <c r="AI40" s="88" t="str">
        <f t="shared" si="39"/>
        <v/>
      </c>
      <c r="AJ40" s="88" t="str">
        <f t="shared" si="39"/>
        <v/>
      </c>
      <c r="AK40" s="88" t="str">
        <f t="shared" si="39"/>
        <v/>
      </c>
      <c r="AL40" s="88" t="str">
        <f t="shared" si="39"/>
        <v/>
      </c>
      <c r="AM40" s="88" t="str">
        <f t="shared" si="39"/>
        <v/>
      </c>
      <c r="AN40" s="88" t="str">
        <f t="shared" si="39"/>
        <v/>
      </c>
      <c r="AO40" s="90"/>
    </row>
    <row r="41" spans="1:41" ht="15.75" x14ac:dyDescent="0.25">
      <c r="A41" s="84" t="s">
        <v>185</v>
      </c>
      <c r="B41" s="167"/>
      <c r="C41" s="167"/>
      <c r="D41" s="167"/>
      <c r="E41" s="167"/>
      <c r="F41" s="16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153"/>
      <c r="T41" s="87"/>
      <c r="U41" s="87"/>
      <c r="V41" s="87"/>
      <c r="W41" s="87"/>
      <c r="X41" s="88" t="str">
        <f t="shared" si="34"/>
        <v/>
      </c>
      <c r="Y41" s="88" t="str">
        <f t="shared" si="35"/>
        <v/>
      </c>
      <c r="Z41" s="88" t="str">
        <f t="shared" si="36"/>
        <v/>
      </c>
      <c r="AA41" s="88" t="str">
        <f t="shared" si="37"/>
        <v/>
      </c>
      <c r="AB41" s="88" t="str">
        <f t="shared" si="37"/>
        <v/>
      </c>
      <c r="AC41" s="88" t="str">
        <f t="shared" si="37"/>
        <v/>
      </c>
      <c r="AD41" s="88" t="str">
        <f t="shared" si="37"/>
        <v/>
      </c>
      <c r="AE41" s="88" t="str">
        <f t="shared" si="37"/>
        <v/>
      </c>
      <c r="AF41" s="89" t="str">
        <f t="shared" si="38"/>
        <v/>
      </c>
      <c r="AG41" s="88" t="str">
        <f t="shared" si="39"/>
        <v/>
      </c>
      <c r="AH41" s="88" t="str">
        <f t="shared" si="39"/>
        <v/>
      </c>
      <c r="AI41" s="88" t="str">
        <f t="shared" si="39"/>
        <v/>
      </c>
      <c r="AJ41" s="88" t="str">
        <f t="shared" si="39"/>
        <v/>
      </c>
      <c r="AK41" s="88" t="str">
        <f t="shared" si="39"/>
        <v/>
      </c>
      <c r="AL41" s="88" t="str">
        <f t="shared" si="39"/>
        <v/>
      </c>
      <c r="AM41" s="88" t="str">
        <f t="shared" si="39"/>
        <v/>
      </c>
      <c r="AN41" s="88" t="str">
        <f t="shared" si="39"/>
        <v/>
      </c>
      <c r="AO41" s="90"/>
    </row>
    <row r="42" spans="1:41" ht="15.75" x14ac:dyDescent="0.25">
      <c r="A42" s="84" t="s">
        <v>186</v>
      </c>
      <c r="B42" s="167"/>
      <c r="C42" s="167"/>
      <c r="D42" s="167"/>
      <c r="E42" s="167"/>
      <c r="F42" s="16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153"/>
      <c r="T42" s="87"/>
      <c r="U42" s="87"/>
      <c r="V42" s="87"/>
      <c r="W42" s="87"/>
      <c r="X42" s="88" t="str">
        <f t="shared" si="34"/>
        <v/>
      </c>
      <c r="Y42" s="88" t="str">
        <f t="shared" si="35"/>
        <v/>
      </c>
      <c r="Z42" s="88" t="str">
        <f t="shared" si="36"/>
        <v/>
      </c>
      <c r="AA42" s="88" t="str">
        <f t="shared" si="37"/>
        <v/>
      </c>
      <c r="AB42" s="88" t="str">
        <f t="shared" si="37"/>
        <v/>
      </c>
      <c r="AC42" s="88" t="str">
        <f t="shared" si="37"/>
        <v/>
      </c>
      <c r="AD42" s="88" t="str">
        <f t="shared" si="37"/>
        <v/>
      </c>
      <c r="AE42" s="88" t="str">
        <f t="shared" si="37"/>
        <v/>
      </c>
      <c r="AF42" s="89" t="str">
        <f t="shared" si="38"/>
        <v/>
      </c>
      <c r="AG42" s="88" t="str">
        <f t="shared" si="39"/>
        <v/>
      </c>
      <c r="AH42" s="88" t="str">
        <f t="shared" si="39"/>
        <v/>
      </c>
      <c r="AI42" s="88" t="str">
        <f t="shared" si="39"/>
        <v/>
      </c>
      <c r="AJ42" s="88" t="str">
        <f t="shared" si="39"/>
        <v/>
      </c>
      <c r="AK42" s="88" t="str">
        <f t="shared" si="39"/>
        <v/>
      </c>
      <c r="AL42" s="88" t="str">
        <f t="shared" si="39"/>
        <v/>
      </c>
      <c r="AM42" s="88" t="str">
        <f t="shared" si="39"/>
        <v/>
      </c>
      <c r="AN42" s="88" t="str">
        <f t="shared" si="39"/>
        <v/>
      </c>
      <c r="AO42" s="90"/>
    </row>
    <row r="43" spans="1:41" ht="15.75" x14ac:dyDescent="0.25">
      <c r="A43" s="84" t="s">
        <v>187</v>
      </c>
      <c r="B43" s="167"/>
      <c r="C43" s="167"/>
      <c r="D43" s="167"/>
      <c r="E43" s="167"/>
      <c r="F43" s="16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153"/>
      <c r="T43" s="87"/>
      <c r="U43" s="87"/>
      <c r="V43" s="87"/>
      <c r="W43" s="87"/>
      <c r="X43" s="88" t="str">
        <f t="shared" si="34"/>
        <v/>
      </c>
      <c r="Y43" s="88" t="str">
        <f t="shared" si="35"/>
        <v/>
      </c>
      <c r="Z43" s="88" t="str">
        <f t="shared" si="36"/>
        <v/>
      </c>
      <c r="AA43" s="88" t="str">
        <f t="shared" si="37"/>
        <v/>
      </c>
      <c r="AB43" s="88" t="str">
        <f t="shared" si="37"/>
        <v/>
      </c>
      <c r="AC43" s="88" t="str">
        <f t="shared" si="37"/>
        <v/>
      </c>
      <c r="AD43" s="88" t="str">
        <f t="shared" si="37"/>
        <v/>
      </c>
      <c r="AE43" s="88" t="str">
        <f t="shared" si="37"/>
        <v/>
      </c>
      <c r="AF43" s="89" t="str">
        <f t="shared" si="38"/>
        <v/>
      </c>
      <c r="AG43" s="88" t="str">
        <f t="shared" si="39"/>
        <v/>
      </c>
      <c r="AH43" s="88" t="str">
        <f t="shared" si="39"/>
        <v/>
      </c>
      <c r="AI43" s="88" t="str">
        <f t="shared" si="39"/>
        <v/>
      </c>
      <c r="AJ43" s="88" t="str">
        <f t="shared" si="39"/>
        <v/>
      </c>
      <c r="AK43" s="88" t="str">
        <f t="shared" si="39"/>
        <v/>
      </c>
      <c r="AL43" s="88" t="str">
        <f t="shared" si="39"/>
        <v/>
      </c>
      <c r="AM43" s="88" t="str">
        <f t="shared" si="39"/>
        <v/>
      </c>
      <c r="AN43" s="88" t="str">
        <f t="shared" si="39"/>
        <v/>
      </c>
      <c r="AO43" s="90"/>
    </row>
    <row r="44" spans="1:41" ht="15.75" x14ac:dyDescent="0.25">
      <c r="A44" s="84" t="s">
        <v>188</v>
      </c>
      <c r="B44" s="167"/>
      <c r="C44" s="167"/>
      <c r="D44" s="167"/>
      <c r="E44" s="167"/>
      <c r="F44" s="16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153"/>
      <c r="T44" s="87"/>
      <c r="U44" s="87"/>
      <c r="V44" s="87"/>
      <c r="W44" s="87"/>
      <c r="X44" s="88" t="str">
        <f t="shared" si="34"/>
        <v/>
      </c>
      <c r="Y44" s="88" t="str">
        <f t="shared" si="35"/>
        <v/>
      </c>
      <c r="Z44" s="88" t="str">
        <f t="shared" si="36"/>
        <v/>
      </c>
      <c r="AA44" s="88" t="str">
        <f t="shared" si="37"/>
        <v/>
      </c>
      <c r="AB44" s="88" t="str">
        <f t="shared" si="37"/>
        <v/>
      </c>
      <c r="AC44" s="88" t="str">
        <f t="shared" si="37"/>
        <v/>
      </c>
      <c r="AD44" s="88" t="str">
        <f t="shared" si="37"/>
        <v/>
      </c>
      <c r="AE44" s="88" t="str">
        <f t="shared" si="37"/>
        <v/>
      </c>
      <c r="AF44" s="89" t="str">
        <f t="shared" si="38"/>
        <v/>
      </c>
      <c r="AG44" s="88" t="str">
        <f t="shared" si="39"/>
        <v/>
      </c>
      <c r="AH44" s="88" t="str">
        <f t="shared" si="39"/>
        <v/>
      </c>
      <c r="AI44" s="88" t="str">
        <f t="shared" si="39"/>
        <v/>
      </c>
      <c r="AJ44" s="88" t="str">
        <f t="shared" si="39"/>
        <v/>
      </c>
      <c r="AK44" s="88" t="str">
        <f t="shared" si="39"/>
        <v/>
      </c>
      <c r="AL44" s="88" t="str">
        <f t="shared" si="39"/>
        <v/>
      </c>
      <c r="AM44" s="88" t="str">
        <f t="shared" si="39"/>
        <v/>
      </c>
      <c r="AN44" s="88" t="str">
        <f t="shared" si="39"/>
        <v/>
      </c>
      <c r="AO44" s="90"/>
    </row>
    <row r="45" spans="1:41" ht="15.75" x14ac:dyDescent="0.25">
      <c r="A45" s="84" t="s">
        <v>189</v>
      </c>
      <c r="B45" s="167"/>
      <c r="C45" s="167"/>
      <c r="D45" s="167"/>
      <c r="E45" s="167"/>
      <c r="F45" s="16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153"/>
      <c r="T45" s="87"/>
      <c r="U45" s="87"/>
      <c r="V45" s="87"/>
      <c r="W45" s="87"/>
      <c r="X45" s="88" t="str">
        <f t="shared" si="34"/>
        <v/>
      </c>
      <c r="Y45" s="88" t="str">
        <f t="shared" si="35"/>
        <v/>
      </c>
      <c r="Z45" s="88" t="str">
        <f t="shared" si="36"/>
        <v/>
      </c>
      <c r="AA45" s="88" t="str">
        <f t="shared" si="37"/>
        <v/>
      </c>
      <c r="AB45" s="88" t="str">
        <f t="shared" si="37"/>
        <v/>
      </c>
      <c r="AC45" s="88" t="str">
        <f t="shared" si="37"/>
        <v/>
      </c>
      <c r="AD45" s="88" t="str">
        <f t="shared" si="37"/>
        <v/>
      </c>
      <c r="AE45" s="88" t="str">
        <f t="shared" si="37"/>
        <v/>
      </c>
      <c r="AF45" s="89" t="str">
        <f t="shared" si="38"/>
        <v/>
      </c>
      <c r="AG45" s="88" t="str">
        <f t="shared" si="39"/>
        <v/>
      </c>
      <c r="AH45" s="88" t="str">
        <f t="shared" si="39"/>
        <v/>
      </c>
      <c r="AI45" s="88" t="str">
        <f t="shared" si="39"/>
        <v/>
      </c>
      <c r="AJ45" s="88" t="str">
        <f t="shared" si="39"/>
        <v/>
      </c>
      <c r="AK45" s="88" t="str">
        <f t="shared" si="39"/>
        <v/>
      </c>
      <c r="AL45" s="88" t="str">
        <f t="shared" si="39"/>
        <v/>
      </c>
      <c r="AM45" s="88" t="str">
        <f t="shared" si="39"/>
        <v/>
      </c>
      <c r="AN45" s="88" t="str">
        <f t="shared" si="39"/>
        <v/>
      </c>
      <c r="AO45" s="90"/>
    </row>
    <row r="46" spans="1:41" ht="15.75" x14ac:dyDescent="0.25">
      <c r="A46" s="84" t="s">
        <v>190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153"/>
      <c r="T46" s="87"/>
      <c r="U46" s="87"/>
      <c r="V46" s="87"/>
      <c r="W46" s="87"/>
      <c r="X46" s="88" t="str">
        <f t="shared" si="34"/>
        <v/>
      </c>
      <c r="Y46" s="88" t="str">
        <f t="shared" si="35"/>
        <v/>
      </c>
      <c r="Z46" s="88" t="str">
        <f t="shared" si="36"/>
        <v/>
      </c>
      <c r="AA46" s="88" t="str">
        <f t="shared" si="37"/>
        <v/>
      </c>
      <c r="AB46" s="88" t="str">
        <f t="shared" si="37"/>
        <v/>
      </c>
      <c r="AC46" s="88" t="str">
        <f t="shared" si="37"/>
        <v/>
      </c>
      <c r="AD46" s="88" t="str">
        <f t="shared" si="37"/>
        <v/>
      </c>
      <c r="AE46" s="88" t="str">
        <f t="shared" si="37"/>
        <v/>
      </c>
      <c r="AF46" s="89" t="str">
        <f t="shared" si="38"/>
        <v/>
      </c>
      <c r="AG46" s="88" t="str">
        <f t="shared" si="39"/>
        <v/>
      </c>
      <c r="AH46" s="88" t="str">
        <f t="shared" si="39"/>
        <v/>
      </c>
      <c r="AI46" s="88" t="str">
        <f t="shared" si="39"/>
        <v/>
      </c>
      <c r="AJ46" s="88" t="str">
        <f t="shared" si="39"/>
        <v/>
      </c>
      <c r="AK46" s="88" t="str">
        <f t="shared" si="39"/>
        <v/>
      </c>
      <c r="AL46" s="88" t="str">
        <f t="shared" si="39"/>
        <v/>
      </c>
      <c r="AM46" s="88" t="str">
        <f t="shared" si="39"/>
        <v/>
      </c>
      <c r="AN46" s="88" t="str">
        <f t="shared" si="39"/>
        <v/>
      </c>
      <c r="AO46" s="90"/>
    </row>
    <row r="47" spans="1:41" ht="15.75" x14ac:dyDescent="0.25">
      <c r="A47" s="84" t="s">
        <v>191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153"/>
      <c r="T47" s="87"/>
      <c r="U47" s="87"/>
      <c r="V47" s="87"/>
      <c r="W47" s="87"/>
      <c r="X47" s="88" t="str">
        <f t="shared" si="34"/>
        <v/>
      </c>
      <c r="Y47" s="88" t="str">
        <f t="shared" si="35"/>
        <v/>
      </c>
      <c r="Z47" s="88" t="str">
        <f t="shared" si="36"/>
        <v/>
      </c>
      <c r="AA47" s="88" t="str">
        <f t="shared" si="37"/>
        <v/>
      </c>
      <c r="AB47" s="88" t="str">
        <f t="shared" si="37"/>
        <v/>
      </c>
      <c r="AC47" s="88" t="str">
        <f t="shared" si="37"/>
        <v/>
      </c>
      <c r="AD47" s="88" t="str">
        <f t="shared" si="37"/>
        <v/>
      </c>
      <c r="AE47" s="88" t="str">
        <f t="shared" si="37"/>
        <v/>
      </c>
      <c r="AF47" s="89" t="str">
        <f t="shared" si="38"/>
        <v/>
      </c>
      <c r="AG47" s="88" t="str">
        <f t="shared" si="39"/>
        <v/>
      </c>
      <c r="AH47" s="88" t="str">
        <f t="shared" si="39"/>
        <v/>
      </c>
      <c r="AI47" s="88" t="str">
        <f t="shared" si="39"/>
        <v/>
      </c>
      <c r="AJ47" s="88" t="str">
        <f t="shared" si="39"/>
        <v/>
      </c>
      <c r="AK47" s="88" t="str">
        <f t="shared" si="39"/>
        <v/>
      </c>
      <c r="AL47" s="88" t="str">
        <f t="shared" si="39"/>
        <v/>
      </c>
      <c r="AM47" s="88" t="str">
        <f t="shared" si="39"/>
        <v/>
      </c>
      <c r="AN47" s="88" t="str">
        <f t="shared" si="39"/>
        <v/>
      </c>
      <c r="AO47" s="90"/>
    </row>
    <row r="48" spans="1:41" ht="15.75" x14ac:dyDescent="0.25">
      <c r="A48" s="84" t="s">
        <v>192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153"/>
      <c r="T48" s="87"/>
      <c r="U48" s="87"/>
      <c r="V48" s="87"/>
      <c r="W48" s="87"/>
      <c r="X48" s="88" t="str">
        <f t="shared" si="34"/>
        <v/>
      </c>
      <c r="Y48" s="88" t="str">
        <f t="shared" si="35"/>
        <v/>
      </c>
      <c r="Z48" s="88" t="str">
        <f t="shared" si="36"/>
        <v/>
      </c>
      <c r="AA48" s="88" t="str">
        <f t="shared" si="37"/>
        <v/>
      </c>
      <c r="AB48" s="88" t="str">
        <f t="shared" si="37"/>
        <v/>
      </c>
      <c r="AC48" s="88" t="str">
        <f t="shared" si="37"/>
        <v/>
      </c>
      <c r="AD48" s="88" t="str">
        <f t="shared" si="37"/>
        <v/>
      </c>
      <c r="AE48" s="88" t="str">
        <f t="shared" si="37"/>
        <v/>
      </c>
      <c r="AF48" s="89" t="str">
        <f t="shared" si="38"/>
        <v/>
      </c>
      <c r="AG48" s="88" t="str">
        <f t="shared" si="39"/>
        <v/>
      </c>
      <c r="AH48" s="88" t="str">
        <f t="shared" si="39"/>
        <v/>
      </c>
      <c r="AI48" s="88" t="str">
        <f t="shared" si="39"/>
        <v/>
      </c>
      <c r="AJ48" s="88" t="str">
        <f t="shared" si="39"/>
        <v/>
      </c>
      <c r="AK48" s="88" t="str">
        <f t="shared" ref="AK48:AN58" si="40">IF($S48=0,"",N48/$S48)</f>
        <v/>
      </c>
      <c r="AL48" s="88" t="str">
        <f t="shared" si="40"/>
        <v/>
      </c>
      <c r="AM48" s="88" t="str">
        <f t="shared" si="40"/>
        <v/>
      </c>
      <c r="AN48" s="88" t="str">
        <f t="shared" si="40"/>
        <v/>
      </c>
      <c r="AO48" s="90"/>
    </row>
    <row r="49" spans="1:41" ht="15.75" x14ac:dyDescent="0.25">
      <c r="A49" s="84" t="s">
        <v>193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153"/>
      <c r="T49" s="87"/>
      <c r="U49" s="87"/>
      <c r="V49" s="87"/>
      <c r="W49" s="87"/>
      <c r="X49" s="88" t="str">
        <f t="shared" si="34"/>
        <v/>
      </c>
      <c r="Y49" s="88" t="str">
        <f t="shared" si="35"/>
        <v/>
      </c>
      <c r="Z49" s="88" t="str">
        <f t="shared" si="36"/>
        <v/>
      </c>
      <c r="AA49" s="88" t="str">
        <f t="shared" si="37"/>
        <v/>
      </c>
      <c r="AB49" s="88" t="str">
        <f t="shared" si="37"/>
        <v/>
      </c>
      <c r="AC49" s="88" t="str">
        <f t="shared" si="37"/>
        <v/>
      </c>
      <c r="AD49" s="88" t="str">
        <f t="shared" si="37"/>
        <v/>
      </c>
      <c r="AE49" s="88" t="str">
        <f t="shared" si="37"/>
        <v/>
      </c>
      <c r="AF49" s="89" t="str">
        <f t="shared" si="38"/>
        <v/>
      </c>
      <c r="AG49" s="88" t="str">
        <f t="shared" ref="AG49:AJ57" si="41">IF($S49=0,"",J49/$S49)</f>
        <v/>
      </c>
      <c r="AH49" s="88" t="str">
        <f t="shared" si="41"/>
        <v/>
      </c>
      <c r="AI49" s="88" t="str">
        <f t="shared" si="41"/>
        <v/>
      </c>
      <c r="AJ49" s="88" t="str">
        <f t="shared" si="41"/>
        <v/>
      </c>
      <c r="AK49" s="88" t="str">
        <f t="shared" si="40"/>
        <v/>
      </c>
      <c r="AL49" s="88" t="str">
        <f t="shared" si="40"/>
        <v/>
      </c>
      <c r="AM49" s="88" t="str">
        <f t="shared" si="40"/>
        <v/>
      </c>
      <c r="AN49" s="88" t="str">
        <f t="shared" si="40"/>
        <v/>
      </c>
      <c r="AO49" s="90"/>
    </row>
    <row r="50" spans="1:41" ht="15.75" x14ac:dyDescent="0.25">
      <c r="A50" s="84" t="s">
        <v>194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153"/>
      <c r="T50" s="87"/>
      <c r="U50" s="87"/>
      <c r="V50" s="87"/>
      <c r="W50" s="87"/>
      <c r="X50" s="88" t="str">
        <f t="shared" si="34"/>
        <v/>
      </c>
      <c r="Y50" s="88" t="str">
        <f t="shared" si="35"/>
        <v/>
      </c>
      <c r="Z50" s="88" t="str">
        <f t="shared" si="36"/>
        <v/>
      </c>
      <c r="AA50" s="88" t="str">
        <f t="shared" si="37"/>
        <v/>
      </c>
      <c r="AB50" s="88" t="str">
        <f t="shared" si="37"/>
        <v/>
      </c>
      <c r="AC50" s="88" t="str">
        <f t="shared" si="37"/>
        <v/>
      </c>
      <c r="AD50" s="88" t="str">
        <f t="shared" si="37"/>
        <v/>
      </c>
      <c r="AE50" s="88" t="str">
        <f t="shared" si="37"/>
        <v/>
      </c>
      <c r="AF50" s="89" t="str">
        <f t="shared" si="38"/>
        <v/>
      </c>
      <c r="AG50" s="88" t="str">
        <f t="shared" si="41"/>
        <v/>
      </c>
      <c r="AH50" s="88" t="str">
        <f t="shared" si="41"/>
        <v/>
      </c>
      <c r="AI50" s="88" t="str">
        <f t="shared" si="41"/>
        <v/>
      </c>
      <c r="AJ50" s="88" t="str">
        <f t="shared" si="41"/>
        <v/>
      </c>
      <c r="AK50" s="88" t="str">
        <f t="shared" si="40"/>
        <v/>
      </c>
      <c r="AL50" s="88" t="str">
        <f t="shared" si="40"/>
        <v/>
      </c>
      <c r="AM50" s="88" t="str">
        <f t="shared" si="40"/>
        <v/>
      </c>
      <c r="AN50" s="88" t="str">
        <f t="shared" si="40"/>
        <v/>
      </c>
      <c r="AO50" s="90"/>
    </row>
    <row r="51" spans="1:41" ht="15.75" x14ac:dyDescent="0.25">
      <c r="A51" s="84" t="s">
        <v>195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153"/>
      <c r="T51" s="87"/>
      <c r="U51" s="87"/>
      <c r="V51" s="87"/>
      <c r="W51" s="87"/>
      <c r="X51" s="88" t="str">
        <f t="shared" si="34"/>
        <v/>
      </c>
      <c r="Y51" s="88" t="str">
        <f t="shared" si="35"/>
        <v/>
      </c>
      <c r="Z51" s="88" t="str">
        <f t="shared" si="36"/>
        <v/>
      </c>
      <c r="AA51" s="88" t="str">
        <f t="shared" si="37"/>
        <v/>
      </c>
      <c r="AB51" s="88" t="str">
        <f t="shared" si="37"/>
        <v/>
      </c>
      <c r="AC51" s="88" t="str">
        <f t="shared" si="37"/>
        <v/>
      </c>
      <c r="AD51" s="88" t="str">
        <f t="shared" si="37"/>
        <v/>
      </c>
      <c r="AE51" s="88" t="str">
        <f t="shared" si="37"/>
        <v/>
      </c>
      <c r="AF51" s="89" t="str">
        <f t="shared" si="38"/>
        <v/>
      </c>
      <c r="AG51" s="88" t="str">
        <f t="shared" si="41"/>
        <v/>
      </c>
      <c r="AH51" s="88" t="str">
        <f t="shared" si="41"/>
        <v/>
      </c>
      <c r="AI51" s="88" t="str">
        <f t="shared" si="41"/>
        <v/>
      </c>
      <c r="AJ51" s="88" t="str">
        <f t="shared" si="41"/>
        <v/>
      </c>
      <c r="AK51" s="88" t="str">
        <f t="shared" si="40"/>
        <v/>
      </c>
      <c r="AL51" s="88" t="str">
        <f t="shared" si="40"/>
        <v/>
      </c>
      <c r="AM51" s="88" t="str">
        <f t="shared" si="40"/>
        <v/>
      </c>
      <c r="AN51" s="88" t="str">
        <f t="shared" si="40"/>
        <v/>
      </c>
      <c r="AO51" s="90"/>
    </row>
    <row r="52" spans="1:41" ht="15.75" x14ac:dyDescent="0.25">
      <c r="A52" s="84" t="s">
        <v>196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153"/>
      <c r="T52" s="87"/>
      <c r="U52" s="87"/>
      <c r="V52" s="87"/>
      <c r="W52" s="87"/>
      <c r="X52" s="88" t="str">
        <f t="shared" si="34"/>
        <v/>
      </c>
      <c r="Y52" s="88" t="str">
        <f t="shared" si="35"/>
        <v/>
      </c>
      <c r="Z52" s="88" t="str">
        <f t="shared" si="36"/>
        <v/>
      </c>
      <c r="AA52" s="88" t="str">
        <f t="shared" si="37"/>
        <v/>
      </c>
      <c r="AB52" s="88" t="str">
        <f t="shared" si="37"/>
        <v/>
      </c>
      <c r="AC52" s="88" t="str">
        <f t="shared" si="37"/>
        <v/>
      </c>
      <c r="AD52" s="88" t="str">
        <f t="shared" si="37"/>
        <v/>
      </c>
      <c r="AE52" s="88" t="str">
        <f t="shared" si="37"/>
        <v/>
      </c>
      <c r="AF52" s="89" t="str">
        <f t="shared" si="38"/>
        <v/>
      </c>
      <c r="AG52" s="88" t="str">
        <f t="shared" si="41"/>
        <v/>
      </c>
      <c r="AH52" s="88" t="str">
        <f t="shared" si="41"/>
        <v/>
      </c>
      <c r="AI52" s="88" t="str">
        <f t="shared" si="41"/>
        <v/>
      </c>
      <c r="AJ52" s="88" t="str">
        <f t="shared" si="41"/>
        <v/>
      </c>
      <c r="AK52" s="88" t="str">
        <f t="shared" si="40"/>
        <v/>
      </c>
      <c r="AL52" s="88" t="str">
        <f t="shared" si="40"/>
        <v/>
      </c>
      <c r="AM52" s="88" t="str">
        <f t="shared" si="40"/>
        <v/>
      </c>
      <c r="AN52" s="88" t="str">
        <f t="shared" si="40"/>
        <v/>
      </c>
      <c r="AO52" s="90"/>
    </row>
    <row r="53" spans="1:41" ht="15.75" x14ac:dyDescent="0.25">
      <c r="A53" s="84" t="s">
        <v>197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7"/>
      <c r="T53" s="87"/>
      <c r="U53" s="87"/>
      <c r="V53" s="87"/>
      <c r="W53" s="87"/>
      <c r="X53" s="88" t="str">
        <f t="shared" si="34"/>
        <v/>
      </c>
      <c r="Y53" s="88" t="str">
        <f t="shared" si="35"/>
        <v/>
      </c>
      <c r="Z53" s="88" t="str">
        <f t="shared" si="36"/>
        <v/>
      </c>
      <c r="AA53" s="88" t="str">
        <f t="shared" si="37"/>
        <v/>
      </c>
      <c r="AB53" s="88" t="str">
        <f t="shared" si="37"/>
        <v/>
      </c>
      <c r="AC53" s="88" t="str">
        <f t="shared" si="37"/>
        <v/>
      </c>
      <c r="AD53" s="88" t="str">
        <f t="shared" si="37"/>
        <v/>
      </c>
      <c r="AE53" s="88" t="str">
        <f t="shared" si="37"/>
        <v/>
      </c>
      <c r="AF53" s="89" t="str">
        <f t="shared" si="38"/>
        <v/>
      </c>
      <c r="AG53" s="88" t="str">
        <f t="shared" si="41"/>
        <v/>
      </c>
      <c r="AH53" s="88" t="str">
        <f t="shared" si="41"/>
        <v/>
      </c>
      <c r="AI53" s="88" t="str">
        <f t="shared" si="41"/>
        <v/>
      </c>
      <c r="AJ53" s="88" t="str">
        <f t="shared" si="41"/>
        <v/>
      </c>
      <c r="AK53" s="88" t="str">
        <f t="shared" si="40"/>
        <v/>
      </c>
      <c r="AL53" s="88" t="str">
        <f t="shared" si="40"/>
        <v/>
      </c>
      <c r="AM53" s="88" t="str">
        <f t="shared" si="40"/>
        <v/>
      </c>
      <c r="AN53" s="88" t="str">
        <f t="shared" si="40"/>
        <v/>
      </c>
      <c r="AO53" s="90"/>
    </row>
    <row r="54" spans="1:41" ht="15.75" x14ac:dyDescent="0.25">
      <c r="A54" s="84" t="s">
        <v>198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7"/>
      <c r="T54" s="87"/>
      <c r="U54" s="87"/>
      <c r="V54" s="87"/>
      <c r="W54" s="87"/>
      <c r="X54" s="88" t="str">
        <f t="shared" si="34"/>
        <v/>
      </c>
      <c r="Y54" s="88" t="str">
        <f t="shared" si="35"/>
        <v/>
      </c>
      <c r="Z54" s="88" t="str">
        <f t="shared" si="36"/>
        <v/>
      </c>
      <c r="AA54" s="88" t="str">
        <f t="shared" si="37"/>
        <v/>
      </c>
      <c r="AB54" s="88" t="str">
        <f t="shared" si="37"/>
        <v/>
      </c>
      <c r="AC54" s="88" t="str">
        <f t="shared" si="37"/>
        <v/>
      </c>
      <c r="AD54" s="88" t="str">
        <f t="shared" si="37"/>
        <v/>
      </c>
      <c r="AE54" s="88" t="str">
        <f t="shared" si="37"/>
        <v/>
      </c>
      <c r="AF54" s="89" t="str">
        <f t="shared" si="38"/>
        <v/>
      </c>
      <c r="AG54" s="88" t="str">
        <f t="shared" si="41"/>
        <v/>
      </c>
      <c r="AH54" s="88" t="str">
        <f t="shared" si="41"/>
        <v/>
      </c>
      <c r="AI54" s="88" t="str">
        <f t="shared" si="41"/>
        <v/>
      </c>
      <c r="AJ54" s="88" t="str">
        <f t="shared" si="41"/>
        <v/>
      </c>
      <c r="AK54" s="88" t="str">
        <f t="shared" si="40"/>
        <v/>
      </c>
      <c r="AL54" s="88" t="str">
        <f t="shared" si="40"/>
        <v/>
      </c>
      <c r="AM54" s="88" t="str">
        <f t="shared" si="40"/>
        <v/>
      </c>
      <c r="AN54" s="88" t="str">
        <f t="shared" si="40"/>
        <v/>
      </c>
      <c r="AO54" s="90"/>
    </row>
    <row r="55" spans="1:41" ht="15.75" x14ac:dyDescent="0.25">
      <c r="A55" s="84" t="s">
        <v>199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7"/>
      <c r="T55" s="87"/>
      <c r="U55" s="87"/>
      <c r="V55" s="87"/>
      <c r="W55" s="87"/>
      <c r="X55" s="88" t="str">
        <f t="shared" si="34"/>
        <v/>
      </c>
      <c r="Y55" s="88" t="str">
        <f t="shared" si="35"/>
        <v/>
      </c>
      <c r="Z55" s="88" t="str">
        <f t="shared" si="36"/>
        <v/>
      </c>
      <c r="AA55" s="88" t="str">
        <f t="shared" si="37"/>
        <v/>
      </c>
      <c r="AB55" s="88" t="str">
        <f t="shared" si="37"/>
        <v/>
      </c>
      <c r="AC55" s="88" t="str">
        <f t="shared" si="37"/>
        <v/>
      </c>
      <c r="AD55" s="88" t="str">
        <f t="shared" si="37"/>
        <v/>
      </c>
      <c r="AE55" s="88" t="str">
        <f t="shared" si="37"/>
        <v/>
      </c>
      <c r="AF55" s="89" t="str">
        <f t="shared" si="38"/>
        <v/>
      </c>
      <c r="AG55" s="88" t="str">
        <f t="shared" si="41"/>
        <v/>
      </c>
      <c r="AH55" s="88" t="str">
        <f t="shared" si="41"/>
        <v/>
      </c>
      <c r="AI55" s="88" t="str">
        <f t="shared" si="41"/>
        <v/>
      </c>
      <c r="AJ55" s="88" t="str">
        <f t="shared" si="41"/>
        <v/>
      </c>
      <c r="AK55" s="88" t="str">
        <f t="shared" si="40"/>
        <v/>
      </c>
      <c r="AL55" s="88" t="str">
        <f t="shared" si="40"/>
        <v/>
      </c>
      <c r="AM55" s="88" t="str">
        <f t="shared" si="40"/>
        <v/>
      </c>
      <c r="AN55" s="88" t="str">
        <f t="shared" si="40"/>
        <v/>
      </c>
      <c r="AO55" s="90"/>
    </row>
    <row r="56" spans="1:41" ht="15.75" x14ac:dyDescent="0.25">
      <c r="A56" s="84" t="s">
        <v>200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7"/>
      <c r="T56" s="87"/>
      <c r="U56" s="87"/>
      <c r="V56" s="87"/>
      <c r="W56" s="87"/>
      <c r="X56" s="88" t="str">
        <f t="shared" si="34"/>
        <v/>
      </c>
      <c r="Y56" s="88" t="str">
        <f t="shared" si="35"/>
        <v/>
      </c>
      <c r="Z56" s="88" t="str">
        <f t="shared" si="36"/>
        <v/>
      </c>
      <c r="AA56" s="88" t="str">
        <f t="shared" si="37"/>
        <v/>
      </c>
      <c r="AB56" s="88" t="str">
        <f t="shared" si="37"/>
        <v/>
      </c>
      <c r="AC56" s="88" t="str">
        <f t="shared" si="37"/>
        <v/>
      </c>
      <c r="AD56" s="88" t="str">
        <f t="shared" si="37"/>
        <v/>
      </c>
      <c r="AE56" s="88" t="str">
        <f t="shared" si="37"/>
        <v/>
      </c>
      <c r="AF56" s="89" t="str">
        <f t="shared" si="38"/>
        <v/>
      </c>
      <c r="AG56" s="88" t="str">
        <f t="shared" si="41"/>
        <v/>
      </c>
      <c r="AH56" s="88" t="str">
        <f t="shared" si="41"/>
        <v/>
      </c>
      <c r="AI56" s="88" t="str">
        <f t="shared" si="41"/>
        <v/>
      </c>
      <c r="AJ56" s="88" t="str">
        <f t="shared" si="41"/>
        <v/>
      </c>
      <c r="AK56" s="88" t="str">
        <f t="shared" si="40"/>
        <v/>
      </c>
      <c r="AL56" s="88" t="str">
        <f t="shared" si="40"/>
        <v/>
      </c>
      <c r="AM56" s="88" t="str">
        <f t="shared" si="40"/>
        <v/>
      </c>
      <c r="AN56" s="88" t="str">
        <f t="shared" si="40"/>
        <v/>
      </c>
      <c r="AO56" s="90"/>
    </row>
    <row r="57" spans="1:41" ht="15.75" x14ac:dyDescent="0.25">
      <c r="A57" s="84" t="s">
        <v>201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7"/>
      <c r="T57" s="87"/>
      <c r="U57" s="87"/>
      <c r="V57" s="87"/>
      <c r="W57" s="87"/>
      <c r="X57" s="88" t="str">
        <f t="shared" si="34"/>
        <v/>
      </c>
      <c r="Y57" s="88" t="str">
        <f t="shared" si="35"/>
        <v/>
      </c>
      <c r="Z57" s="88" t="str">
        <f t="shared" si="36"/>
        <v/>
      </c>
      <c r="AA57" s="88" t="str">
        <f t="shared" si="37"/>
        <v/>
      </c>
      <c r="AB57" s="88" t="str">
        <f t="shared" si="37"/>
        <v/>
      </c>
      <c r="AC57" s="88" t="str">
        <f t="shared" si="37"/>
        <v/>
      </c>
      <c r="AD57" s="88" t="str">
        <f t="shared" si="37"/>
        <v/>
      </c>
      <c r="AE57" s="88" t="str">
        <f t="shared" si="37"/>
        <v/>
      </c>
      <c r="AF57" s="89" t="str">
        <f t="shared" si="38"/>
        <v/>
      </c>
      <c r="AG57" s="88" t="str">
        <f t="shared" si="41"/>
        <v/>
      </c>
      <c r="AH57" s="88" t="str">
        <f t="shared" si="41"/>
        <v/>
      </c>
      <c r="AI57" s="88" t="str">
        <f t="shared" si="41"/>
        <v/>
      </c>
      <c r="AJ57" s="88" t="str">
        <f t="shared" si="41"/>
        <v/>
      </c>
      <c r="AK57" s="88" t="str">
        <f t="shared" si="40"/>
        <v/>
      </c>
      <c r="AL57" s="88" t="str">
        <f t="shared" si="40"/>
        <v/>
      </c>
      <c r="AM57" s="88" t="str">
        <f t="shared" si="40"/>
        <v/>
      </c>
      <c r="AN57" s="88" t="str">
        <f t="shared" si="40"/>
        <v/>
      </c>
      <c r="AO57" s="90"/>
    </row>
    <row r="58" spans="1:41" s="94" customFormat="1" ht="27.75" customHeight="1" x14ac:dyDescent="0.2">
      <c r="A58" s="91" t="s">
        <v>33</v>
      </c>
      <c r="B58" s="91">
        <f t="shared" ref="B58:W58" si="42">SUM(B6:B57)</f>
        <v>0</v>
      </c>
      <c r="C58" s="91">
        <f t="shared" si="42"/>
        <v>0</v>
      </c>
      <c r="D58" s="91">
        <f t="shared" si="42"/>
        <v>0</v>
      </c>
      <c r="E58" s="91">
        <f t="shared" si="42"/>
        <v>0</v>
      </c>
      <c r="F58" s="91">
        <f t="shared" si="42"/>
        <v>0</v>
      </c>
      <c r="G58" s="91">
        <f t="shared" si="42"/>
        <v>0</v>
      </c>
      <c r="H58" s="91">
        <f t="shared" si="42"/>
        <v>0</v>
      </c>
      <c r="I58" s="91">
        <f t="shared" si="42"/>
        <v>0</v>
      </c>
      <c r="J58" s="91">
        <f t="shared" si="42"/>
        <v>0</v>
      </c>
      <c r="K58" s="91">
        <f t="shared" si="42"/>
        <v>0</v>
      </c>
      <c r="L58" s="91">
        <f t="shared" si="42"/>
        <v>0</v>
      </c>
      <c r="M58" s="91">
        <f t="shared" si="42"/>
        <v>0</v>
      </c>
      <c r="N58" s="91">
        <f t="shared" si="42"/>
        <v>0</v>
      </c>
      <c r="O58" s="91">
        <f t="shared" si="42"/>
        <v>0</v>
      </c>
      <c r="P58" s="91">
        <f t="shared" si="42"/>
        <v>0</v>
      </c>
      <c r="Q58" s="91">
        <f t="shared" si="42"/>
        <v>0</v>
      </c>
      <c r="R58" s="91">
        <f t="shared" si="42"/>
        <v>0</v>
      </c>
      <c r="S58" s="91">
        <f>SUM(S6:S57)</f>
        <v>0</v>
      </c>
      <c r="T58" s="91">
        <f>SUM(T6:T57)</f>
        <v>0</v>
      </c>
      <c r="U58" s="91">
        <f t="shared" si="42"/>
        <v>0</v>
      </c>
      <c r="V58" s="91">
        <f t="shared" si="42"/>
        <v>0</v>
      </c>
      <c r="W58" s="91">
        <f t="shared" si="42"/>
        <v>0</v>
      </c>
      <c r="X58" s="92" t="str">
        <f>IF(S58=0,"",T58/S58)</f>
        <v/>
      </c>
      <c r="Y58" s="92" t="str">
        <f>IF(S58=0,"",U58/S58)</f>
        <v/>
      </c>
      <c r="Z58" s="92" t="str">
        <f>IF(S58=0,"",V58/S58)</f>
        <v/>
      </c>
      <c r="AA58" s="92" t="str">
        <f>IF($V58=0,"",B58/$V58)</f>
        <v/>
      </c>
      <c r="AB58" s="92" t="str">
        <f>IF($V58=0,"",C58/$V58)</f>
        <v/>
      </c>
      <c r="AC58" s="92" t="str">
        <f>IF($V58=0,"",D58/$V58)</f>
        <v/>
      </c>
      <c r="AD58" s="92" t="str">
        <f>IF($V58=0,"",E58/$V58)</f>
        <v/>
      </c>
      <c r="AE58" s="92" t="str">
        <f>IF($V58=0,"",F58/$V58)</f>
        <v/>
      </c>
      <c r="AF58" s="93" t="str">
        <f t="shared" si="38"/>
        <v/>
      </c>
      <c r="AG58" s="92" t="str">
        <f>IF($S58=0,"",J58/$S58)</f>
        <v/>
      </c>
      <c r="AH58" s="92" t="str">
        <f>IF($S58=0,"",K58/$S58)</f>
        <v/>
      </c>
      <c r="AI58" s="92" t="str">
        <f>IF($S58=0,"",L58/$S58)</f>
        <v/>
      </c>
      <c r="AJ58" s="92" t="str">
        <f>IF($S58=0,"",M58/$S58)</f>
        <v/>
      </c>
      <c r="AK58" s="92" t="str">
        <f>IF($S58=0,"",N58/$S58)</f>
        <v/>
      </c>
      <c r="AL58" s="92" t="str">
        <f t="shared" si="40"/>
        <v/>
      </c>
      <c r="AM58" s="92" t="str">
        <f t="shared" si="40"/>
        <v/>
      </c>
      <c r="AN58" s="92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</row>
    <row r="60" spans="1:41" ht="37.5" customHeight="1" x14ac:dyDescent="0.25">
      <c r="A60" s="350" t="s">
        <v>331</v>
      </c>
      <c r="B60" s="350"/>
      <c r="C60" s="350"/>
      <c r="D60" s="350"/>
      <c r="E60" s="350"/>
      <c r="F60" s="350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97" customFormat="1" ht="36" customHeight="1" x14ac:dyDescent="0.25">
      <c r="A61" s="344" t="s">
        <v>263</v>
      </c>
      <c r="B61" s="345"/>
      <c r="C61" s="345"/>
      <c r="D61" s="345"/>
      <c r="E61" s="346"/>
      <c r="F61" s="96" t="e">
        <f>T58/S58</f>
        <v>#DIV/0!</v>
      </c>
      <c r="S61" s="98"/>
      <c r="T61" s="99"/>
      <c r="U61" s="99"/>
      <c r="V61" s="99"/>
      <c r="W61" s="99"/>
      <c r="X61" s="99"/>
      <c r="Y61" s="99"/>
      <c r="Z61" s="99"/>
      <c r="AA61" s="98"/>
      <c r="AB61" s="98"/>
    </row>
    <row r="62" spans="1:41" s="97" customFormat="1" ht="36" customHeight="1" x14ac:dyDescent="0.25">
      <c r="A62" s="344" t="s">
        <v>264</v>
      </c>
      <c r="B62" s="345"/>
      <c r="C62" s="345"/>
      <c r="D62" s="345"/>
      <c r="E62" s="346"/>
      <c r="F62" s="96" t="e">
        <f>U58/S58</f>
        <v>#DIV/0!</v>
      </c>
      <c r="S62" s="98"/>
      <c r="T62" s="99"/>
      <c r="U62" s="99"/>
      <c r="V62" s="99"/>
      <c r="W62" s="99"/>
      <c r="X62" s="99"/>
      <c r="Y62" s="99"/>
      <c r="Z62" s="99"/>
      <c r="AA62" s="98"/>
      <c r="AB62" s="98"/>
    </row>
    <row r="63" spans="1:41" s="97" customFormat="1" ht="36" customHeight="1" x14ac:dyDescent="0.25">
      <c r="A63" s="100"/>
      <c r="B63" s="344" t="s">
        <v>265</v>
      </c>
      <c r="C63" s="345"/>
      <c r="D63" s="345"/>
      <c r="E63" s="346"/>
      <c r="F63" s="96" t="e">
        <f>V58/S58</f>
        <v>#DIV/0!</v>
      </c>
      <c r="S63" s="98"/>
      <c r="T63" s="99"/>
      <c r="U63" s="99"/>
      <c r="V63" s="99"/>
      <c r="W63" s="99"/>
      <c r="X63" s="99"/>
      <c r="Y63" s="99"/>
      <c r="Z63" s="99"/>
      <c r="AA63" s="98"/>
      <c r="AB63" s="98"/>
    </row>
    <row r="64" spans="1:41" s="97" customFormat="1" ht="36" customHeight="1" x14ac:dyDescent="0.25">
      <c r="A64" s="100"/>
      <c r="B64" s="344" t="s">
        <v>266</v>
      </c>
      <c r="C64" s="345"/>
      <c r="D64" s="345"/>
      <c r="E64" s="346"/>
      <c r="F64" s="96" t="e">
        <f>W58/S58</f>
        <v>#DIV/0!</v>
      </c>
      <c r="S64" s="98"/>
      <c r="T64" s="99"/>
      <c r="U64" s="99"/>
      <c r="V64" s="99"/>
      <c r="W64" s="99"/>
      <c r="X64" s="99"/>
      <c r="Y64" s="99"/>
      <c r="Z64" s="99"/>
      <c r="AA64" s="98"/>
      <c r="AB64" s="98"/>
    </row>
    <row r="65" spans="1:28" ht="37.5" customHeight="1" x14ac:dyDescent="0.25">
      <c r="A65" s="347" t="s">
        <v>267</v>
      </c>
      <c r="B65" s="348"/>
      <c r="C65" s="348"/>
      <c r="D65" s="348"/>
      <c r="E65" s="349"/>
      <c r="F65" s="96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1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1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1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2"/>
    </row>
    <row r="70" spans="1:28" ht="15.75" x14ac:dyDescent="0.25">
      <c r="S70" s="102"/>
    </row>
    <row r="71" spans="1:28" ht="15.75" x14ac:dyDescent="0.25">
      <c r="S71" s="102"/>
    </row>
    <row r="72" spans="1:28" ht="18.75" x14ac:dyDescent="0.3">
      <c r="S72" s="103"/>
    </row>
    <row r="73" spans="1:28" ht="15.75" x14ac:dyDescent="0.25">
      <c r="S73" s="104"/>
    </row>
    <row r="74" spans="1:28" ht="15.75" x14ac:dyDescent="0.25">
      <c r="S74" s="104"/>
    </row>
    <row r="75" spans="1:28" ht="15.75" x14ac:dyDescent="0.25">
      <c r="S75" s="104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J60"/>
  <sheetViews>
    <sheetView showGridLines="0" zoomScale="80" zoomScaleNormal="80" workbookViewId="0">
      <selection activeCell="A2" sqref="A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226" customWidth="1"/>
    <col min="16" max="19" width="12.42578125" customWidth="1"/>
    <col min="20" max="20" width="12.28515625" customWidth="1"/>
    <col min="21" max="21" width="12.42578125" customWidth="1"/>
    <col min="22" max="23" width="12.42578125" style="226" customWidth="1"/>
    <col min="24" max="27" width="12.42578125" customWidth="1"/>
    <col min="30" max="31" width="11.42578125" style="226"/>
  </cols>
  <sheetData>
    <row r="1" spans="1:36" ht="25.5" customHeight="1" x14ac:dyDescent="0.35">
      <c r="A1" s="270" t="s">
        <v>234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Q1" s="16"/>
      <c r="R1" s="16"/>
      <c r="T1" s="16"/>
      <c r="U1" s="16"/>
      <c r="V1" s="16"/>
      <c r="W1" s="16"/>
      <c r="X1" s="16"/>
      <c r="Y1" s="16"/>
      <c r="Z1" s="16"/>
    </row>
    <row r="2" spans="1:36" ht="20.25" x14ac:dyDescent="0.3">
      <c r="A2" s="60" t="s">
        <v>270</v>
      </c>
      <c r="B2" s="16"/>
      <c r="C2" s="16"/>
      <c r="D2" s="16"/>
      <c r="E2" s="16"/>
      <c r="F2" s="16"/>
      <c r="G2" s="16"/>
      <c r="H2" s="16"/>
      <c r="J2" s="285" t="s">
        <v>316</v>
      </c>
      <c r="K2" s="16"/>
      <c r="L2" s="148"/>
      <c r="M2" s="149"/>
      <c r="N2" s="149"/>
      <c r="O2" s="149"/>
      <c r="P2" s="16"/>
      <c r="Q2" s="16"/>
      <c r="R2" s="16"/>
      <c r="T2" s="16"/>
      <c r="U2" s="16"/>
      <c r="V2" s="16"/>
      <c r="W2" s="16"/>
      <c r="X2" s="16"/>
      <c r="Y2" s="16"/>
      <c r="Z2" s="16"/>
    </row>
    <row r="3" spans="1:36" ht="15" customHeight="1" x14ac:dyDescent="0.25">
      <c r="A3" s="154" t="str">
        <f>IF(Leyendas!$E$2&lt;&gt;"","Health center:",IF(Leyendas!$D$2&lt;&gt;"","Region:","Country:"))</f>
        <v>Country:</v>
      </c>
      <c r="B3" s="155" t="str">
        <f>IF(Leyendas!$E$2&lt;&gt;"",Leyendas!$E$2,IF(Leyendas!$D$2&lt;&gt;"",Leyendas!$D$2,Leyendas!$C$2))</f>
        <v>St. Lucia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Q3" s="5"/>
      <c r="R3" s="5"/>
      <c r="T3" s="6"/>
      <c r="U3" s="5"/>
      <c r="V3" s="5"/>
      <c r="W3" s="5"/>
      <c r="X3" s="5"/>
      <c r="Y3" s="5"/>
      <c r="Z3" s="5"/>
    </row>
    <row r="4" spans="1:36" s="206" customFormat="1" ht="15" customHeight="1" x14ac:dyDescent="0.3">
      <c r="A4" s="228"/>
      <c r="B4" s="271" t="str">
        <f>Leyendas!$B$2</f>
        <v>SARI</v>
      </c>
      <c r="C4" s="272">
        <f>Leyendas!$A$2</f>
        <v>2017</v>
      </c>
      <c r="D4" s="205"/>
      <c r="E4" s="205"/>
      <c r="F4" s="205"/>
      <c r="G4" s="356"/>
      <c r="H4" s="356"/>
      <c r="I4" s="356"/>
      <c r="J4" s="355"/>
      <c r="K4" s="355"/>
      <c r="L4" s="355"/>
      <c r="M4" s="355"/>
      <c r="N4" s="282"/>
      <c r="O4" s="282"/>
      <c r="P4" s="205"/>
      <c r="Q4" s="205"/>
      <c r="R4" s="205"/>
      <c r="S4" s="205"/>
      <c r="T4" s="353"/>
      <c r="U4" s="353"/>
      <c r="V4" s="354"/>
      <c r="W4" s="354"/>
      <c r="X4" s="353"/>
      <c r="Y4" s="353"/>
      <c r="Z4" s="353"/>
      <c r="AA4" s="353"/>
      <c r="AB4" s="355"/>
      <c r="AC4" s="355"/>
      <c r="AD4" s="282"/>
      <c r="AE4" s="282"/>
      <c r="AF4" s="204"/>
      <c r="AG4" s="204"/>
    </row>
    <row r="5" spans="1:36" ht="60" customHeight="1" x14ac:dyDescent="0.25">
      <c r="C5" s="25"/>
      <c r="D5" s="364" t="s">
        <v>279</v>
      </c>
      <c r="E5" s="365"/>
      <c r="F5" s="365"/>
      <c r="G5" s="365"/>
      <c r="H5" s="365"/>
      <c r="I5" s="366"/>
      <c r="J5" s="357" t="s">
        <v>280</v>
      </c>
      <c r="K5" s="358"/>
      <c r="L5" s="359" t="s">
        <v>281</v>
      </c>
      <c r="M5" s="360"/>
      <c r="N5" s="361"/>
      <c r="O5" s="361"/>
      <c r="P5" s="360"/>
      <c r="Q5" s="360"/>
      <c r="R5" s="360"/>
      <c r="S5" s="362"/>
      <c r="T5" s="367" t="s">
        <v>282</v>
      </c>
      <c r="U5" s="368"/>
      <c r="V5" s="369"/>
      <c r="W5" s="369"/>
      <c r="X5" s="368"/>
      <c r="Y5" s="368"/>
      <c r="Z5" s="368"/>
      <c r="AA5" s="370"/>
      <c r="AB5" s="363" t="s">
        <v>283</v>
      </c>
      <c r="AC5" s="363"/>
      <c r="AD5" s="363"/>
      <c r="AE5" s="363"/>
      <c r="AF5" s="363"/>
      <c r="AG5" s="363"/>
      <c r="AH5" s="363"/>
      <c r="AI5" s="363"/>
    </row>
    <row r="6" spans="1:36" ht="234" customHeight="1" x14ac:dyDescent="0.25">
      <c r="A6" s="24" t="s">
        <v>271</v>
      </c>
      <c r="B6" s="24" t="s">
        <v>224</v>
      </c>
      <c r="C6" s="21" t="s">
        <v>272</v>
      </c>
      <c r="D6" s="55" t="s">
        <v>273</v>
      </c>
      <c r="E6" s="55" t="s">
        <v>274</v>
      </c>
      <c r="F6" s="55" t="s">
        <v>275</v>
      </c>
      <c r="G6" s="144" t="s">
        <v>276</v>
      </c>
      <c r="H6" s="145" t="s">
        <v>277</v>
      </c>
      <c r="I6" s="146" t="s">
        <v>278</v>
      </c>
      <c r="J6" s="143" t="s">
        <v>284</v>
      </c>
      <c r="K6" s="29" t="s">
        <v>285</v>
      </c>
      <c r="L6" s="56" t="s">
        <v>286</v>
      </c>
      <c r="M6" s="56" t="s">
        <v>287</v>
      </c>
      <c r="N6" s="56" t="s">
        <v>288</v>
      </c>
      <c r="O6" s="56" t="s">
        <v>289</v>
      </c>
      <c r="P6" s="56" t="s">
        <v>290</v>
      </c>
      <c r="Q6" s="56" t="s">
        <v>291</v>
      </c>
      <c r="R6" s="56" t="s">
        <v>292</v>
      </c>
      <c r="S6" s="56" t="s">
        <v>293</v>
      </c>
      <c r="T6" s="22" t="s">
        <v>286</v>
      </c>
      <c r="U6" s="22" t="s">
        <v>287</v>
      </c>
      <c r="V6" s="22" t="s">
        <v>288</v>
      </c>
      <c r="W6" s="22" t="s">
        <v>289</v>
      </c>
      <c r="X6" s="22" t="s">
        <v>290</v>
      </c>
      <c r="Y6" s="22" t="s">
        <v>291</v>
      </c>
      <c r="Z6" s="22" t="s">
        <v>292</v>
      </c>
      <c r="AA6" s="22" t="s">
        <v>293</v>
      </c>
      <c r="AB6" s="28" t="s">
        <v>286</v>
      </c>
      <c r="AC6" s="28" t="s">
        <v>287</v>
      </c>
      <c r="AD6" s="28" t="s">
        <v>288</v>
      </c>
      <c r="AE6" s="28" t="s">
        <v>289</v>
      </c>
      <c r="AF6" s="28" t="s">
        <v>290</v>
      </c>
      <c r="AG6" s="28" t="s">
        <v>291</v>
      </c>
      <c r="AH6" s="28" t="s">
        <v>292</v>
      </c>
      <c r="AI6" s="28" t="s">
        <v>293</v>
      </c>
    </row>
    <row r="7" spans="1:36" ht="45" x14ac:dyDescent="0.25">
      <c r="A7" s="33" t="s">
        <v>7</v>
      </c>
      <c r="B7" s="33" t="s">
        <v>5</v>
      </c>
      <c r="C7" s="33" t="s">
        <v>8</v>
      </c>
      <c r="D7" s="54" t="s">
        <v>68</v>
      </c>
      <c r="E7" s="34" t="s">
        <v>24</v>
      </c>
      <c r="F7" s="34" t="s">
        <v>73</v>
      </c>
      <c r="G7" s="35" t="s">
        <v>25</v>
      </c>
      <c r="H7" s="35" t="s">
        <v>208</v>
      </c>
      <c r="I7" s="35" t="s">
        <v>26</v>
      </c>
      <c r="J7" s="35" t="s">
        <v>20</v>
      </c>
      <c r="K7" s="35" t="s">
        <v>21</v>
      </c>
      <c r="L7" s="35" t="s">
        <v>294</v>
      </c>
      <c r="M7" s="35" t="s">
        <v>295</v>
      </c>
      <c r="N7" s="283" t="s">
        <v>296</v>
      </c>
      <c r="O7" s="283" t="s">
        <v>297</v>
      </c>
      <c r="P7" s="35" t="s">
        <v>298</v>
      </c>
      <c r="Q7" s="35" t="s">
        <v>299</v>
      </c>
      <c r="R7" s="35" t="s">
        <v>300</v>
      </c>
      <c r="S7" s="35" t="s">
        <v>301</v>
      </c>
      <c r="T7" s="35" t="s">
        <v>302</v>
      </c>
      <c r="U7" s="35" t="s">
        <v>303</v>
      </c>
      <c r="V7" s="283" t="s">
        <v>304</v>
      </c>
      <c r="W7" s="283" t="s">
        <v>207</v>
      </c>
      <c r="X7" s="35" t="s">
        <v>305</v>
      </c>
      <c r="Y7" s="35" t="s">
        <v>306</v>
      </c>
      <c r="Z7" s="35" t="s">
        <v>307</v>
      </c>
      <c r="AA7" s="35" t="s">
        <v>308</v>
      </c>
      <c r="AB7" s="41" t="s">
        <v>309</v>
      </c>
      <c r="AC7" s="41" t="s">
        <v>310</v>
      </c>
      <c r="AD7" s="41" t="s">
        <v>311</v>
      </c>
      <c r="AE7" s="41" t="s">
        <v>206</v>
      </c>
      <c r="AF7" s="41" t="s">
        <v>312</v>
      </c>
      <c r="AG7" s="41" t="s">
        <v>313</v>
      </c>
      <c r="AH7" s="41" t="s">
        <v>314</v>
      </c>
      <c r="AI7" s="35" t="s">
        <v>315</v>
      </c>
    </row>
    <row r="8" spans="1:36" s="217" customFormat="1" x14ac:dyDescent="0.25">
      <c r="A8" s="225" t="s">
        <v>214</v>
      </c>
      <c r="B8" s="225">
        <v>2017</v>
      </c>
      <c r="C8" s="224">
        <v>1</v>
      </c>
      <c r="D8" s="223"/>
      <c r="E8" s="223"/>
      <c r="F8" s="223"/>
      <c r="G8" s="222"/>
      <c r="H8" s="222"/>
      <c r="I8" s="222"/>
      <c r="J8" s="222"/>
      <c r="K8" s="221"/>
      <c r="L8" s="220"/>
      <c r="M8" s="220"/>
      <c r="N8" s="284"/>
      <c r="O8" s="284"/>
      <c r="P8" s="220"/>
      <c r="Q8" s="220"/>
      <c r="R8" s="220"/>
      <c r="S8" s="219"/>
      <c r="T8" s="219"/>
      <c r="U8" s="219"/>
      <c r="V8" s="210"/>
      <c r="W8" s="210"/>
      <c r="X8" s="219"/>
      <c r="Y8" s="219"/>
      <c r="Z8" s="219"/>
      <c r="AA8" s="219"/>
      <c r="AB8" s="219"/>
      <c r="AC8" s="219"/>
      <c r="AD8" s="210"/>
      <c r="AE8" s="210"/>
      <c r="AF8" s="219"/>
      <c r="AG8" s="219"/>
      <c r="AH8" s="219"/>
      <c r="AI8" s="219"/>
    </row>
    <row r="9" spans="1:36" s="217" customFormat="1" x14ac:dyDescent="0.25">
      <c r="A9" s="225" t="s">
        <v>214</v>
      </c>
      <c r="B9" s="225">
        <v>2017</v>
      </c>
      <c r="C9" s="216">
        <v>2</v>
      </c>
      <c r="D9" s="223"/>
      <c r="E9" s="223"/>
      <c r="F9" s="223"/>
      <c r="G9" s="222"/>
      <c r="H9" s="220"/>
      <c r="I9" s="222"/>
      <c r="J9" s="220"/>
      <c r="K9" s="221"/>
      <c r="L9" s="220"/>
      <c r="M9" s="220"/>
      <c r="N9" s="284"/>
      <c r="O9" s="284"/>
      <c r="P9" s="220"/>
      <c r="Q9" s="220"/>
      <c r="R9" s="220"/>
      <c r="S9" s="220"/>
      <c r="T9" s="220"/>
      <c r="U9" s="220"/>
      <c r="V9" s="284"/>
      <c r="W9" s="284"/>
      <c r="X9" s="220"/>
      <c r="Y9" s="220"/>
      <c r="Z9" s="219"/>
      <c r="AA9" s="219"/>
      <c r="AB9" s="219"/>
      <c r="AC9" s="219"/>
      <c r="AD9" s="210"/>
      <c r="AE9" s="210"/>
      <c r="AF9" s="219"/>
      <c r="AG9" s="219"/>
      <c r="AH9" s="219"/>
      <c r="AI9" s="219"/>
      <c r="AJ9" s="253"/>
    </row>
    <row r="10" spans="1:36" s="217" customFormat="1" x14ac:dyDescent="0.25">
      <c r="A10" s="225" t="s">
        <v>214</v>
      </c>
      <c r="B10" s="225">
        <v>2017</v>
      </c>
      <c r="C10" s="216">
        <v>3</v>
      </c>
      <c r="D10" s="223"/>
      <c r="E10" s="223"/>
      <c r="F10" s="223"/>
      <c r="G10" s="220"/>
      <c r="H10" s="220"/>
      <c r="I10" s="222"/>
      <c r="J10" s="220"/>
      <c r="K10" s="221"/>
      <c r="L10" s="220"/>
      <c r="M10" s="220"/>
      <c r="N10" s="284"/>
      <c r="O10" s="284"/>
      <c r="P10" s="220"/>
      <c r="Q10" s="220"/>
      <c r="R10" s="220"/>
      <c r="S10" s="220"/>
      <c r="T10" s="220"/>
      <c r="U10" s="220"/>
      <c r="V10" s="284"/>
      <c r="W10" s="284"/>
      <c r="X10" s="220"/>
      <c r="Y10" s="220"/>
      <c r="Z10" s="219"/>
      <c r="AA10" s="219"/>
      <c r="AB10" s="219"/>
      <c r="AC10" s="219"/>
      <c r="AD10" s="210"/>
      <c r="AE10" s="210"/>
      <c r="AF10" s="219"/>
      <c r="AG10" s="219"/>
      <c r="AH10" s="219"/>
      <c r="AI10" s="219"/>
    </row>
    <row r="11" spans="1:36" s="217" customFormat="1" x14ac:dyDescent="0.25">
      <c r="A11" s="225" t="s">
        <v>214</v>
      </c>
      <c r="B11" s="225">
        <v>2017</v>
      </c>
      <c r="C11" s="216">
        <v>4</v>
      </c>
      <c r="D11" s="223"/>
      <c r="E11" s="223"/>
      <c r="F11" s="223"/>
      <c r="G11" s="220"/>
      <c r="H11" s="220"/>
      <c r="I11" s="222"/>
      <c r="J11" s="220"/>
      <c r="K11" s="221"/>
      <c r="L11" s="220"/>
      <c r="M11" s="220"/>
      <c r="N11" s="284"/>
      <c r="O11" s="284"/>
      <c r="P11" s="220"/>
      <c r="Q11" s="220"/>
      <c r="R11" s="220"/>
      <c r="S11" s="220"/>
      <c r="T11" s="220"/>
      <c r="U11" s="220"/>
      <c r="V11" s="284"/>
      <c r="W11" s="284"/>
      <c r="X11" s="220"/>
      <c r="Y11" s="220"/>
      <c r="Z11" s="219"/>
      <c r="AA11" s="219"/>
      <c r="AB11" s="219"/>
      <c r="AC11" s="219"/>
      <c r="AD11" s="210"/>
      <c r="AE11" s="210"/>
      <c r="AF11" s="219"/>
      <c r="AG11" s="219"/>
      <c r="AH11" s="219"/>
      <c r="AI11" s="219"/>
    </row>
    <row r="12" spans="1:36" s="217" customFormat="1" x14ac:dyDescent="0.25">
      <c r="A12" s="225" t="s">
        <v>214</v>
      </c>
      <c r="B12" s="225">
        <v>2017</v>
      </c>
      <c r="C12" s="216">
        <v>5</v>
      </c>
      <c r="D12" s="223"/>
      <c r="E12" s="223"/>
      <c r="F12" s="223"/>
      <c r="G12" s="220"/>
      <c r="H12" s="220"/>
      <c r="I12" s="222"/>
      <c r="J12" s="220"/>
      <c r="K12" s="221"/>
      <c r="L12" s="220"/>
      <c r="M12" s="220"/>
      <c r="N12" s="284"/>
      <c r="O12" s="284"/>
      <c r="P12" s="220"/>
      <c r="Q12" s="220"/>
      <c r="R12" s="220"/>
      <c r="S12" s="220"/>
      <c r="T12" s="220"/>
      <c r="U12" s="220"/>
      <c r="V12" s="284"/>
      <c r="W12" s="284"/>
      <c r="X12" s="220"/>
      <c r="Y12" s="220"/>
      <c r="Z12" s="219"/>
      <c r="AA12" s="219"/>
      <c r="AB12" s="219"/>
      <c r="AC12" s="219"/>
      <c r="AD12" s="210"/>
      <c r="AE12" s="210"/>
      <c r="AF12" s="219"/>
      <c r="AG12" s="219"/>
      <c r="AH12" s="219"/>
      <c r="AI12" s="219"/>
    </row>
    <row r="13" spans="1:36" s="217" customFormat="1" x14ac:dyDescent="0.25">
      <c r="A13" s="225" t="s">
        <v>214</v>
      </c>
      <c r="B13" s="225">
        <v>2017</v>
      </c>
      <c r="C13" s="216">
        <v>6</v>
      </c>
      <c r="D13" s="223"/>
      <c r="E13" s="223"/>
      <c r="F13" s="223"/>
      <c r="G13" s="220"/>
      <c r="H13" s="220"/>
      <c r="I13" s="222"/>
      <c r="J13" s="220"/>
      <c r="K13" s="221"/>
      <c r="L13" s="220"/>
      <c r="M13" s="220"/>
      <c r="N13" s="284"/>
      <c r="O13" s="284"/>
      <c r="P13" s="220"/>
      <c r="Q13" s="220"/>
      <c r="R13" s="220"/>
      <c r="S13" s="220"/>
      <c r="T13" s="220"/>
      <c r="U13" s="220"/>
      <c r="V13" s="284"/>
      <c r="W13" s="284"/>
      <c r="X13" s="220"/>
      <c r="Y13" s="220"/>
      <c r="Z13" s="219"/>
      <c r="AA13" s="219"/>
      <c r="AB13" s="219"/>
      <c r="AC13" s="219"/>
      <c r="AD13" s="210"/>
      <c r="AE13" s="210"/>
      <c r="AF13" s="219"/>
      <c r="AG13" s="219"/>
      <c r="AH13" s="219"/>
      <c r="AI13" s="219"/>
    </row>
    <row r="14" spans="1:36" s="217" customFormat="1" ht="15" customHeight="1" x14ac:dyDescent="0.25">
      <c r="A14" s="225" t="s">
        <v>214</v>
      </c>
      <c r="B14" s="225">
        <v>2017</v>
      </c>
      <c r="C14" s="216">
        <v>7</v>
      </c>
      <c r="D14" s="223"/>
      <c r="E14" s="223"/>
      <c r="F14" s="223"/>
      <c r="G14" s="220"/>
      <c r="H14" s="220"/>
      <c r="I14" s="222"/>
      <c r="J14" s="220"/>
      <c r="K14" s="221"/>
      <c r="L14" s="220"/>
      <c r="M14" s="220"/>
      <c r="N14" s="284"/>
      <c r="O14" s="284"/>
      <c r="P14" s="220"/>
      <c r="Q14" s="220"/>
      <c r="R14" s="220"/>
      <c r="S14" s="220"/>
      <c r="T14" s="220"/>
      <c r="U14" s="220"/>
      <c r="V14" s="284"/>
      <c r="W14" s="284"/>
      <c r="X14" s="220"/>
      <c r="Y14" s="220"/>
      <c r="Z14" s="219"/>
      <c r="AA14" s="219"/>
      <c r="AB14" s="219"/>
      <c r="AC14" s="219"/>
      <c r="AD14" s="210"/>
      <c r="AE14" s="210"/>
      <c r="AF14" s="219"/>
      <c r="AG14" s="219"/>
      <c r="AH14" s="219"/>
      <c r="AI14" s="219"/>
    </row>
    <row r="15" spans="1:36" s="217" customFormat="1" x14ac:dyDescent="0.25">
      <c r="A15" s="225" t="s">
        <v>214</v>
      </c>
      <c r="B15" s="225">
        <v>2017</v>
      </c>
      <c r="C15" s="216">
        <v>8</v>
      </c>
      <c r="D15" s="223"/>
      <c r="E15" s="223"/>
      <c r="F15" s="223"/>
      <c r="G15" s="220"/>
      <c r="H15" s="220"/>
      <c r="I15" s="220"/>
      <c r="J15" s="220"/>
      <c r="K15" s="221"/>
      <c r="L15" s="220"/>
      <c r="M15" s="220"/>
      <c r="N15" s="284"/>
      <c r="O15" s="284"/>
      <c r="P15" s="220"/>
      <c r="Q15" s="220"/>
      <c r="R15" s="220"/>
      <c r="S15" s="220"/>
      <c r="T15" s="220"/>
      <c r="U15" s="220"/>
      <c r="V15" s="284"/>
      <c r="W15" s="284"/>
      <c r="X15" s="220"/>
      <c r="Y15" s="220"/>
      <c r="Z15" s="219"/>
      <c r="AA15" s="219"/>
      <c r="AB15" s="219"/>
      <c r="AC15" s="219"/>
      <c r="AD15" s="210"/>
      <c r="AE15" s="210"/>
      <c r="AF15" s="219"/>
      <c r="AG15" s="219"/>
      <c r="AH15" s="219"/>
      <c r="AI15" s="219"/>
    </row>
    <row r="16" spans="1:36" s="217" customFormat="1" x14ac:dyDescent="0.25">
      <c r="A16" s="225" t="s">
        <v>214</v>
      </c>
      <c r="B16" s="225">
        <v>2017</v>
      </c>
      <c r="C16" s="216">
        <v>9</v>
      </c>
      <c r="D16" s="223"/>
      <c r="E16" s="223"/>
      <c r="F16" s="223"/>
      <c r="G16" s="220"/>
      <c r="H16" s="220"/>
      <c r="I16" s="220"/>
      <c r="J16" s="220"/>
      <c r="K16" s="221"/>
      <c r="L16" s="220"/>
      <c r="M16" s="220"/>
      <c r="N16" s="284"/>
      <c r="O16" s="284"/>
      <c r="P16" s="220"/>
      <c r="Q16" s="220"/>
      <c r="R16" s="220"/>
      <c r="S16" s="220"/>
      <c r="T16" s="220"/>
      <c r="U16" s="220"/>
      <c r="V16" s="284"/>
      <c r="W16" s="284"/>
      <c r="X16" s="220"/>
      <c r="Y16" s="220"/>
      <c r="Z16" s="219"/>
      <c r="AA16" s="219"/>
      <c r="AB16" s="215"/>
      <c r="AC16" s="219"/>
      <c r="AD16" s="210"/>
      <c r="AE16" s="210"/>
      <c r="AF16" s="219"/>
      <c r="AG16" s="214"/>
      <c r="AH16" s="218"/>
      <c r="AI16" s="218"/>
    </row>
    <row r="17" spans="1:35" s="217" customFormat="1" x14ac:dyDescent="0.25">
      <c r="A17" s="225" t="s">
        <v>214</v>
      </c>
      <c r="B17" s="225">
        <v>2017</v>
      </c>
      <c r="C17" s="216">
        <v>10</v>
      </c>
      <c r="D17" s="223"/>
      <c r="E17" s="223"/>
      <c r="F17" s="223"/>
      <c r="G17" s="220"/>
      <c r="H17" s="220"/>
      <c r="I17" s="220"/>
      <c r="J17" s="220"/>
      <c r="K17" s="221"/>
      <c r="L17" s="220"/>
      <c r="M17" s="220"/>
      <c r="N17" s="284"/>
      <c r="O17" s="284"/>
      <c r="P17" s="220"/>
      <c r="Q17" s="220"/>
      <c r="R17" s="220"/>
      <c r="S17" s="220"/>
      <c r="T17" s="219"/>
      <c r="U17" s="219"/>
      <c r="V17" s="210"/>
      <c r="W17" s="210"/>
      <c r="X17" s="219"/>
      <c r="Y17" s="219"/>
      <c r="Z17" s="219"/>
      <c r="AA17" s="219"/>
      <c r="AB17" s="215"/>
      <c r="AC17" s="219"/>
      <c r="AD17" s="210"/>
      <c r="AE17" s="210"/>
      <c r="AF17" s="219"/>
      <c r="AG17" s="214"/>
      <c r="AH17" s="218"/>
      <c r="AI17" s="218"/>
    </row>
    <row r="18" spans="1:35" s="217" customFormat="1" x14ac:dyDescent="0.25">
      <c r="A18" s="225" t="s">
        <v>214</v>
      </c>
      <c r="B18" s="225">
        <v>2017</v>
      </c>
      <c r="C18" s="216">
        <v>11</v>
      </c>
      <c r="D18" s="223"/>
      <c r="E18" s="223"/>
      <c r="F18" s="223"/>
      <c r="G18" s="220"/>
      <c r="H18" s="220"/>
      <c r="I18" s="220"/>
      <c r="J18" s="220"/>
      <c r="K18" s="221"/>
      <c r="L18" s="220"/>
      <c r="M18" s="220"/>
      <c r="N18" s="284"/>
      <c r="O18" s="284"/>
      <c r="P18" s="220"/>
      <c r="Q18" s="220"/>
      <c r="R18" s="220"/>
      <c r="S18" s="220"/>
      <c r="T18" s="219"/>
      <c r="U18" s="219"/>
      <c r="V18" s="210"/>
      <c r="W18" s="210"/>
      <c r="X18" s="219"/>
      <c r="Y18" s="219"/>
      <c r="Z18" s="219"/>
      <c r="AA18" s="219"/>
      <c r="AB18" s="215"/>
      <c r="AC18" s="219"/>
      <c r="AD18" s="210"/>
      <c r="AE18" s="210"/>
      <c r="AF18" s="219"/>
      <c r="AG18" s="214"/>
      <c r="AH18" s="218"/>
      <c r="AI18" s="218"/>
    </row>
    <row r="19" spans="1:35" s="217" customFormat="1" x14ac:dyDescent="0.25">
      <c r="A19" s="225" t="s">
        <v>214</v>
      </c>
      <c r="B19" s="225">
        <v>2017</v>
      </c>
      <c r="C19" s="216">
        <v>12</v>
      </c>
      <c r="D19" s="223"/>
      <c r="E19" s="223"/>
      <c r="F19" s="223"/>
      <c r="G19" s="220"/>
      <c r="H19" s="220"/>
      <c r="I19" s="220"/>
      <c r="J19" s="220"/>
      <c r="K19" s="221"/>
      <c r="L19" s="220"/>
      <c r="M19" s="220"/>
      <c r="N19" s="284"/>
      <c r="O19" s="284"/>
      <c r="P19" s="220"/>
      <c r="Q19" s="220"/>
      <c r="R19" s="220"/>
      <c r="S19" s="220"/>
      <c r="T19" s="219"/>
      <c r="U19" s="219"/>
      <c r="V19" s="210"/>
      <c r="W19" s="210"/>
      <c r="X19" s="219"/>
      <c r="Y19" s="219"/>
      <c r="Z19" s="219"/>
      <c r="AA19" s="219"/>
      <c r="AB19" s="215"/>
      <c r="AC19" s="219"/>
      <c r="AD19" s="210"/>
      <c r="AE19" s="210"/>
      <c r="AF19" s="219"/>
      <c r="AG19" s="214"/>
      <c r="AH19" s="218"/>
      <c r="AI19" s="218"/>
    </row>
    <row r="20" spans="1:35" s="217" customFormat="1" x14ac:dyDescent="0.25">
      <c r="A20" s="225" t="s">
        <v>214</v>
      </c>
      <c r="B20" s="225">
        <v>2017</v>
      </c>
      <c r="C20" s="216">
        <v>13</v>
      </c>
      <c r="D20" s="223"/>
      <c r="E20" s="223"/>
      <c r="F20" s="223"/>
      <c r="G20" s="220"/>
      <c r="H20" s="220"/>
      <c r="I20" s="220"/>
      <c r="J20" s="220"/>
      <c r="K20" s="221"/>
      <c r="L20" s="220"/>
      <c r="M20" s="220"/>
      <c r="N20" s="284"/>
      <c r="O20" s="284"/>
      <c r="P20" s="220"/>
      <c r="Q20" s="220"/>
      <c r="R20" s="220"/>
      <c r="S20" s="220"/>
      <c r="T20" s="219"/>
      <c r="U20" s="219"/>
      <c r="V20" s="210"/>
      <c r="W20" s="210"/>
      <c r="X20" s="219"/>
      <c r="Y20" s="219"/>
      <c r="Z20" s="219"/>
      <c r="AA20" s="219"/>
      <c r="AB20" s="215"/>
      <c r="AC20" s="219"/>
      <c r="AD20" s="210"/>
      <c r="AE20" s="210"/>
      <c r="AF20" s="219"/>
      <c r="AG20" s="214"/>
      <c r="AH20" s="218"/>
      <c r="AI20" s="218"/>
    </row>
    <row r="21" spans="1:35" s="217" customFormat="1" x14ac:dyDescent="0.25">
      <c r="A21" s="225" t="s">
        <v>214</v>
      </c>
      <c r="B21" s="225">
        <v>2017</v>
      </c>
      <c r="C21" s="216">
        <v>14</v>
      </c>
      <c r="D21" s="223"/>
      <c r="E21" s="223"/>
      <c r="F21" s="223"/>
      <c r="G21" s="220"/>
      <c r="H21" s="220"/>
      <c r="I21" s="220"/>
      <c r="J21" s="220"/>
      <c r="K21" s="221"/>
      <c r="L21" s="220"/>
      <c r="M21" s="220"/>
      <c r="N21" s="284"/>
      <c r="O21" s="284"/>
      <c r="P21" s="220"/>
      <c r="Q21" s="220"/>
      <c r="R21" s="220"/>
      <c r="S21" s="220"/>
      <c r="T21" s="219"/>
      <c r="U21" s="219"/>
      <c r="V21" s="210"/>
      <c r="W21" s="210"/>
      <c r="X21" s="219"/>
      <c r="Y21" s="219"/>
      <c r="Z21" s="219"/>
      <c r="AA21" s="219"/>
      <c r="AB21" s="215"/>
      <c r="AC21" s="219"/>
      <c r="AD21" s="210"/>
      <c r="AE21" s="210"/>
      <c r="AF21" s="219"/>
      <c r="AG21" s="214"/>
      <c r="AH21" s="218"/>
      <c r="AI21" s="218"/>
    </row>
    <row r="22" spans="1:35" s="217" customFormat="1" x14ac:dyDescent="0.25">
      <c r="A22" s="225" t="s">
        <v>214</v>
      </c>
      <c r="B22" s="225">
        <v>2017</v>
      </c>
      <c r="C22" s="216">
        <v>15</v>
      </c>
      <c r="D22" s="223"/>
      <c r="E22" s="223"/>
      <c r="F22" s="223"/>
      <c r="G22" s="220"/>
      <c r="H22" s="220"/>
      <c r="I22" s="220"/>
      <c r="J22" s="220"/>
      <c r="K22" s="221"/>
      <c r="L22" s="220"/>
      <c r="M22" s="220"/>
      <c r="N22" s="284"/>
      <c r="O22" s="284"/>
      <c r="P22" s="220"/>
      <c r="Q22" s="220"/>
      <c r="R22" s="220"/>
      <c r="S22" s="220"/>
      <c r="T22" s="219"/>
      <c r="U22" s="219"/>
      <c r="V22" s="210"/>
      <c r="W22" s="210"/>
      <c r="X22" s="219"/>
      <c r="Y22" s="219"/>
      <c r="Z22" s="219"/>
      <c r="AA22" s="219"/>
      <c r="AB22" s="215"/>
      <c r="AC22" s="219"/>
      <c r="AD22" s="210"/>
      <c r="AE22" s="210"/>
      <c r="AF22" s="219"/>
      <c r="AG22" s="214"/>
      <c r="AH22" s="218"/>
      <c r="AI22" s="218"/>
    </row>
    <row r="23" spans="1:35" s="217" customFormat="1" x14ac:dyDescent="0.25">
      <c r="A23" s="225" t="s">
        <v>214</v>
      </c>
      <c r="B23" s="225">
        <v>2017</v>
      </c>
      <c r="C23" s="216">
        <v>16</v>
      </c>
      <c r="D23" s="223"/>
      <c r="E23" s="223"/>
      <c r="F23" s="223"/>
      <c r="G23" s="220"/>
      <c r="H23" s="220"/>
      <c r="I23" s="220"/>
      <c r="J23" s="220"/>
      <c r="K23" s="221"/>
      <c r="L23" s="220"/>
      <c r="M23" s="220"/>
      <c r="N23" s="284"/>
      <c r="O23" s="284"/>
      <c r="P23" s="220"/>
      <c r="Q23" s="220"/>
      <c r="R23" s="220"/>
      <c r="S23" s="220"/>
      <c r="T23" s="219"/>
      <c r="U23" s="219"/>
      <c r="V23" s="210"/>
      <c r="W23" s="210"/>
      <c r="X23" s="219"/>
      <c r="Y23" s="219"/>
      <c r="Z23" s="219"/>
      <c r="AA23" s="219"/>
      <c r="AB23" s="215"/>
      <c r="AC23" s="219"/>
      <c r="AD23" s="210"/>
      <c r="AE23" s="210"/>
      <c r="AF23" s="219"/>
      <c r="AG23" s="214"/>
      <c r="AH23" s="218"/>
      <c r="AI23" s="218"/>
    </row>
    <row r="24" spans="1:35" s="217" customFormat="1" x14ac:dyDescent="0.25">
      <c r="A24" s="225" t="s">
        <v>214</v>
      </c>
      <c r="B24" s="225">
        <v>2017</v>
      </c>
      <c r="C24" s="216">
        <v>17</v>
      </c>
      <c r="D24" s="223"/>
      <c r="E24" s="223"/>
      <c r="F24" s="223"/>
      <c r="G24" s="220"/>
      <c r="H24" s="220"/>
      <c r="I24" s="220"/>
      <c r="J24" s="220"/>
      <c r="K24" s="221"/>
      <c r="L24" s="220"/>
      <c r="M24" s="220"/>
      <c r="N24" s="284"/>
      <c r="O24" s="284"/>
      <c r="P24" s="220"/>
      <c r="Q24" s="220"/>
      <c r="R24" s="220"/>
      <c r="S24" s="220"/>
      <c r="T24" s="219"/>
      <c r="U24" s="219"/>
      <c r="V24" s="210"/>
      <c r="W24" s="210"/>
      <c r="X24" s="219"/>
      <c r="Y24" s="219"/>
      <c r="Z24" s="219"/>
      <c r="AA24" s="219"/>
      <c r="AB24" s="215"/>
      <c r="AC24" s="219"/>
      <c r="AD24" s="210"/>
      <c r="AE24" s="210"/>
      <c r="AF24" s="219"/>
      <c r="AG24" s="214"/>
      <c r="AH24" s="218"/>
      <c r="AI24" s="218"/>
    </row>
    <row r="25" spans="1:35" s="217" customFormat="1" x14ac:dyDescent="0.25">
      <c r="A25" s="225" t="s">
        <v>214</v>
      </c>
      <c r="B25" s="225">
        <v>2017</v>
      </c>
      <c r="C25" s="216">
        <v>18</v>
      </c>
      <c r="D25" s="223"/>
      <c r="E25" s="223"/>
      <c r="F25" s="223"/>
      <c r="G25" s="220"/>
      <c r="H25" s="220"/>
      <c r="I25" s="220"/>
      <c r="J25" s="220"/>
      <c r="K25" s="221"/>
      <c r="L25" s="220"/>
      <c r="M25" s="220"/>
      <c r="N25" s="284"/>
      <c r="O25" s="284"/>
      <c r="P25" s="220"/>
      <c r="Q25" s="220"/>
      <c r="R25" s="220"/>
      <c r="S25" s="220"/>
      <c r="T25" s="219"/>
      <c r="U25" s="219"/>
      <c r="V25" s="210"/>
      <c r="W25" s="210"/>
      <c r="X25" s="219"/>
      <c r="Y25" s="219"/>
      <c r="Z25" s="219"/>
      <c r="AA25" s="219"/>
      <c r="AB25" s="215"/>
      <c r="AC25" s="219"/>
      <c r="AD25" s="210"/>
      <c r="AE25" s="210"/>
      <c r="AF25" s="219"/>
      <c r="AG25" s="214"/>
      <c r="AH25" s="218"/>
      <c r="AI25" s="218"/>
    </row>
    <row r="26" spans="1:35" s="212" customFormat="1" x14ac:dyDescent="0.25">
      <c r="A26" s="225" t="s">
        <v>214</v>
      </c>
      <c r="B26" s="225">
        <v>2017</v>
      </c>
      <c r="C26" s="213">
        <v>19</v>
      </c>
      <c r="D26" s="223"/>
      <c r="E26" s="223"/>
      <c r="F26" s="223"/>
      <c r="G26" s="220"/>
      <c r="H26" s="220"/>
      <c r="I26" s="220"/>
      <c r="J26" s="220"/>
      <c r="K26" s="221"/>
      <c r="L26" s="220"/>
      <c r="M26" s="220"/>
      <c r="N26" s="284"/>
      <c r="O26" s="284"/>
      <c r="P26" s="220"/>
      <c r="Q26" s="220"/>
      <c r="R26" s="220"/>
      <c r="S26" s="220"/>
      <c r="T26" s="219"/>
      <c r="U26" s="219"/>
      <c r="V26" s="210"/>
      <c r="W26" s="210"/>
      <c r="X26" s="219"/>
      <c r="Y26" s="219"/>
      <c r="Z26" s="219"/>
      <c r="AA26" s="219"/>
      <c r="AB26" s="215"/>
      <c r="AC26" s="219"/>
      <c r="AD26" s="210"/>
      <c r="AE26" s="210"/>
      <c r="AF26" s="219"/>
      <c r="AG26" s="214"/>
      <c r="AH26" s="218"/>
      <c r="AI26" s="218"/>
    </row>
    <row r="27" spans="1:35" s="212" customFormat="1" x14ac:dyDescent="0.25">
      <c r="A27" s="225" t="s">
        <v>214</v>
      </c>
      <c r="B27" s="225">
        <v>2017</v>
      </c>
      <c r="C27" s="213">
        <v>20</v>
      </c>
      <c r="D27" s="223"/>
      <c r="E27" s="223"/>
      <c r="F27" s="223"/>
      <c r="G27" s="220"/>
      <c r="H27" s="220"/>
      <c r="I27" s="220"/>
      <c r="J27" s="220"/>
      <c r="K27" s="221"/>
      <c r="L27" s="220"/>
      <c r="M27" s="220"/>
      <c r="N27" s="284"/>
      <c r="O27" s="284"/>
      <c r="P27" s="220"/>
      <c r="Q27" s="220"/>
      <c r="R27" s="220"/>
      <c r="S27" s="220"/>
      <c r="T27" s="219"/>
      <c r="U27" s="219"/>
      <c r="V27" s="210"/>
      <c r="W27" s="210"/>
      <c r="X27" s="219"/>
      <c r="Y27" s="219"/>
      <c r="Z27" s="219"/>
      <c r="AA27" s="219"/>
      <c r="AB27" s="215"/>
      <c r="AC27" s="219"/>
      <c r="AD27" s="210"/>
      <c r="AE27" s="210"/>
      <c r="AF27" s="219"/>
      <c r="AG27" s="214"/>
      <c r="AH27" s="218"/>
      <c r="AI27" s="218"/>
    </row>
    <row r="28" spans="1:35" s="212" customFormat="1" x14ac:dyDescent="0.25">
      <c r="A28" s="225" t="s">
        <v>214</v>
      </c>
      <c r="B28" s="225">
        <v>2017</v>
      </c>
      <c r="C28" s="213">
        <v>21</v>
      </c>
      <c r="D28" s="223"/>
      <c r="E28" s="223"/>
      <c r="F28" s="223"/>
      <c r="G28" s="220"/>
      <c r="H28" s="220"/>
      <c r="I28" s="220"/>
      <c r="J28" s="220"/>
      <c r="K28" s="221"/>
      <c r="L28" s="220"/>
      <c r="M28" s="220"/>
      <c r="N28" s="284"/>
      <c r="O28" s="284"/>
      <c r="P28" s="220"/>
      <c r="Q28" s="220"/>
      <c r="R28" s="220"/>
      <c r="S28" s="220"/>
      <c r="T28" s="219"/>
      <c r="U28" s="219"/>
      <c r="V28" s="210"/>
      <c r="W28" s="210"/>
      <c r="X28" s="219"/>
      <c r="Y28" s="219"/>
      <c r="Z28" s="219"/>
      <c r="AA28" s="219"/>
      <c r="AB28" s="215"/>
      <c r="AC28" s="219"/>
      <c r="AD28" s="210"/>
      <c r="AE28" s="210"/>
      <c r="AF28" s="219"/>
      <c r="AG28" s="214"/>
      <c r="AH28" s="218"/>
      <c r="AI28" s="218"/>
    </row>
    <row r="29" spans="1:35" s="212" customFormat="1" ht="15" customHeight="1" x14ac:dyDescent="0.25">
      <c r="A29" s="225" t="s">
        <v>214</v>
      </c>
      <c r="B29" s="225">
        <v>2017</v>
      </c>
      <c r="C29" s="213">
        <v>22</v>
      </c>
      <c r="D29" s="223"/>
      <c r="E29" s="223"/>
      <c r="F29" s="223"/>
      <c r="G29" s="220"/>
      <c r="H29" s="220"/>
      <c r="I29" s="220"/>
      <c r="J29" s="220"/>
      <c r="K29" s="221"/>
      <c r="L29" s="220"/>
      <c r="M29" s="220"/>
      <c r="N29" s="284"/>
      <c r="O29" s="284"/>
      <c r="P29" s="220"/>
      <c r="Q29" s="220"/>
      <c r="R29" s="220"/>
      <c r="S29" s="220"/>
      <c r="T29" s="219"/>
      <c r="U29" s="219"/>
      <c r="V29" s="210"/>
      <c r="W29" s="210"/>
      <c r="X29" s="219"/>
      <c r="Y29" s="219"/>
      <c r="Z29" s="219"/>
      <c r="AA29" s="219"/>
      <c r="AB29" s="215"/>
      <c r="AC29" s="219"/>
      <c r="AD29" s="210"/>
      <c r="AE29" s="210"/>
      <c r="AF29" s="219"/>
      <c r="AG29" s="214"/>
      <c r="AH29" s="218"/>
      <c r="AI29" s="218"/>
    </row>
    <row r="30" spans="1:35" s="212" customFormat="1" x14ac:dyDescent="0.25">
      <c r="A30" s="225" t="s">
        <v>214</v>
      </c>
      <c r="B30" s="225">
        <v>2017</v>
      </c>
      <c r="C30" s="213">
        <v>23</v>
      </c>
      <c r="D30" s="223"/>
      <c r="E30" s="223"/>
      <c r="F30" s="223"/>
      <c r="G30" s="220"/>
      <c r="H30" s="220"/>
      <c r="I30" s="220"/>
      <c r="J30" s="220"/>
      <c r="K30" s="221"/>
      <c r="L30" s="220"/>
      <c r="M30" s="220"/>
      <c r="N30" s="284"/>
      <c r="O30" s="284"/>
      <c r="P30" s="220"/>
      <c r="Q30" s="220"/>
      <c r="R30" s="220"/>
      <c r="S30" s="220"/>
      <c r="T30" s="219"/>
      <c r="U30" s="219"/>
      <c r="V30" s="210"/>
      <c r="W30" s="210"/>
      <c r="X30" s="219"/>
      <c r="Y30" s="219"/>
      <c r="Z30" s="219"/>
      <c r="AA30" s="219"/>
      <c r="AB30" s="215"/>
      <c r="AC30" s="219"/>
      <c r="AD30" s="210"/>
      <c r="AE30" s="210"/>
      <c r="AF30" s="219"/>
      <c r="AG30" s="214"/>
      <c r="AH30" s="218"/>
      <c r="AI30" s="218"/>
    </row>
    <row r="31" spans="1:35" s="217" customFormat="1" x14ac:dyDescent="0.25">
      <c r="A31" s="225" t="s">
        <v>214</v>
      </c>
      <c r="B31" s="225">
        <v>2017</v>
      </c>
      <c r="C31" s="216">
        <v>24</v>
      </c>
      <c r="D31" s="223"/>
      <c r="E31" s="223"/>
      <c r="F31" s="223"/>
      <c r="G31" s="220"/>
      <c r="H31" s="220"/>
      <c r="I31" s="220"/>
      <c r="J31" s="220"/>
      <c r="K31" s="221"/>
      <c r="L31" s="220"/>
      <c r="M31" s="220"/>
      <c r="N31" s="284"/>
      <c r="O31" s="284"/>
      <c r="P31" s="220"/>
      <c r="Q31" s="220"/>
      <c r="R31" s="220"/>
      <c r="S31" s="220"/>
      <c r="T31" s="219"/>
      <c r="U31" s="219"/>
      <c r="V31" s="210"/>
      <c r="W31" s="210"/>
      <c r="X31" s="219"/>
      <c r="Y31" s="219"/>
      <c r="Z31" s="219"/>
      <c r="AA31" s="219"/>
      <c r="AB31" s="215"/>
      <c r="AC31" s="219"/>
      <c r="AD31" s="210"/>
      <c r="AE31" s="210"/>
      <c r="AF31" s="219"/>
      <c r="AG31" s="214"/>
      <c r="AH31" s="218"/>
      <c r="AI31" s="218"/>
    </row>
    <row r="32" spans="1:35" s="217" customFormat="1" x14ac:dyDescent="0.25">
      <c r="A32" s="225" t="s">
        <v>214</v>
      </c>
      <c r="B32" s="225">
        <v>2017</v>
      </c>
      <c r="C32" s="216">
        <v>25</v>
      </c>
      <c r="D32" s="223"/>
      <c r="E32" s="223"/>
      <c r="F32" s="223"/>
      <c r="G32" s="220"/>
      <c r="H32" s="220"/>
      <c r="I32" s="220"/>
      <c r="J32" s="220"/>
      <c r="K32" s="221"/>
      <c r="L32" s="220"/>
      <c r="M32" s="220"/>
      <c r="N32" s="284"/>
      <c r="O32" s="284"/>
      <c r="P32" s="220"/>
      <c r="Q32" s="220"/>
      <c r="R32" s="220"/>
      <c r="S32" s="220"/>
      <c r="T32" s="219"/>
      <c r="U32" s="219"/>
      <c r="V32" s="210"/>
      <c r="W32" s="210"/>
      <c r="X32" s="219"/>
      <c r="Y32" s="219"/>
      <c r="Z32" s="219"/>
      <c r="AA32" s="219"/>
      <c r="AB32" s="215"/>
      <c r="AC32" s="219"/>
      <c r="AD32" s="210"/>
      <c r="AE32" s="210"/>
      <c r="AF32" s="219"/>
      <c r="AG32" s="214"/>
      <c r="AH32" s="218"/>
      <c r="AI32" s="218"/>
    </row>
    <row r="33" spans="1:35" s="217" customFormat="1" x14ac:dyDescent="0.25">
      <c r="A33" s="225" t="s">
        <v>214</v>
      </c>
      <c r="B33" s="225">
        <v>2017</v>
      </c>
      <c r="C33" s="216">
        <v>26</v>
      </c>
      <c r="D33" s="223"/>
      <c r="E33" s="223"/>
      <c r="F33" s="223"/>
      <c r="G33" s="220"/>
      <c r="H33" s="220"/>
      <c r="I33" s="220"/>
      <c r="J33" s="220"/>
      <c r="K33" s="221"/>
      <c r="L33" s="220"/>
      <c r="M33" s="220"/>
      <c r="N33" s="284"/>
      <c r="O33" s="284"/>
      <c r="P33" s="220"/>
      <c r="Q33" s="220"/>
      <c r="R33" s="220"/>
      <c r="S33" s="220"/>
      <c r="T33" s="219"/>
      <c r="U33" s="219"/>
      <c r="V33" s="210"/>
      <c r="W33" s="210"/>
      <c r="X33" s="219"/>
      <c r="Y33" s="219"/>
      <c r="Z33" s="219"/>
      <c r="AA33" s="219"/>
      <c r="AB33" s="215"/>
      <c r="AC33" s="219"/>
      <c r="AD33" s="210"/>
      <c r="AE33" s="210"/>
      <c r="AF33" s="219"/>
      <c r="AG33" s="214"/>
      <c r="AH33" s="218"/>
      <c r="AI33" s="218"/>
    </row>
    <row r="34" spans="1:35" s="217" customFormat="1" x14ac:dyDescent="0.25">
      <c r="A34" s="225" t="s">
        <v>214</v>
      </c>
      <c r="B34" s="225">
        <v>2017</v>
      </c>
      <c r="C34" s="216">
        <v>27</v>
      </c>
      <c r="D34" s="223"/>
      <c r="E34" s="223"/>
      <c r="F34" s="223"/>
      <c r="G34" s="220"/>
      <c r="H34" s="220"/>
      <c r="I34" s="220"/>
      <c r="J34" s="220"/>
      <c r="K34" s="221"/>
      <c r="L34" s="220"/>
      <c r="M34" s="220"/>
      <c r="N34" s="284"/>
      <c r="O34" s="284"/>
      <c r="P34" s="220"/>
      <c r="Q34" s="220"/>
      <c r="R34" s="220"/>
      <c r="S34" s="220"/>
      <c r="T34" s="219"/>
      <c r="U34" s="219"/>
      <c r="V34" s="210"/>
      <c r="W34" s="210"/>
      <c r="X34" s="219"/>
      <c r="Y34" s="219"/>
      <c r="Z34" s="219"/>
      <c r="AA34" s="219"/>
      <c r="AB34" s="215"/>
      <c r="AC34" s="219"/>
      <c r="AD34" s="210"/>
      <c r="AE34" s="210"/>
      <c r="AF34" s="219"/>
      <c r="AG34" s="214"/>
      <c r="AH34" s="218"/>
      <c r="AI34" s="218"/>
    </row>
    <row r="35" spans="1:35" s="217" customFormat="1" x14ac:dyDescent="0.25">
      <c r="A35" s="225" t="s">
        <v>214</v>
      </c>
      <c r="B35" s="225">
        <v>2017</v>
      </c>
      <c r="C35" s="216">
        <v>28</v>
      </c>
      <c r="D35" s="223"/>
      <c r="E35" s="223"/>
      <c r="F35" s="223"/>
      <c r="G35" s="220"/>
      <c r="H35" s="220"/>
      <c r="I35" s="220"/>
      <c r="J35" s="220"/>
      <c r="K35" s="221"/>
      <c r="L35" s="220"/>
      <c r="M35" s="220"/>
      <c r="N35" s="284"/>
      <c r="O35" s="284"/>
      <c r="P35" s="220"/>
      <c r="Q35" s="220"/>
      <c r="R35" s="220"/>
      <c r="S35" s="220"/>
      <c r="T35" s="219"/>
      <c r="U35" s="219"/>
      <c r="V35" s="210"/>
      <c r="W35" s="210"/>
      <c r="X35" s="219"/>
      <c r="Y35" s="219"/>
      <c r="Z35" s="219"/>
      <c r="AA35" s="219"/>
      <c r="AB35" s="215"/>
      <c r="AC35" s="219"/>
      <c r="AD35" s="210"/>
      <c r="AE35" s="210"/>
      <c r="AF35" s="219"/>
      <c r="AG35" s="214"/>
      <c r="AH35" s="218"/>
      <c r="AI35" s="218"/>
    </row>
    <row r="36" spans="1:35" s="217" customFormat="1" x14ac:dyDescent="0.25">
      <c r="A36" s="225" t="s">
        <v>214</v>
      </c>
      <c r="B36" s="225">
        <v>2017</v>
      </c>
      <c r="C36" s="216">
        <v>29</v>
      </c>
      <c r="D36" s="223"/>
      <c r="E36" s="223"/>
      <c r="F36" s="223"/>
      <c r="G36" s="220"/>
      <c r="H36" s="220"/>
      <c r="I36" s="220"/>
      <c r="J36" s="220"/>
      <c r="K36" s="221"/>
      <c r="L36" s="220"/>
      <c r="M36" s="220"/>
      <c r="N36" s="284"/>
      <c r="O36" s="284"/>
      <c r="P36" s="220"/>
      <c r="Q36" s="220"/>
      <c r="R36" s="220"/>
      <c r="S36" s="220"/>
      <c r="T36" s="219"/>
      <c r="U36" s="219"/>
      <c r="V36" s="210"/>
      <c r="W36" s="210"/>
      <c r="X36" s="219"/>
      <c r="Y36" s="219"/>
      <c r="Z36" s="219"/>
      <c r="AA36" s="219"/>
      <c r="AB36" s="215"/>
      <c r="AC36" s="219"/>
      <c r="AD36" s="210"/>
      <c r="AE36" s="210"/>
      <c r="AF36" s="219"/>
      <c r="AG36" s="214"/>
      <c r="AH36" s="218"/>
      <c r="AI36" s="218"/>
    </row>
    <row r="37" spans="1:35" s="217" customFormat="1" x14ac:dyDescent="0.25">
      <c r="A37" s="225" t="s">
        <v>214</v>
      </c>
      <c r="B37" s="225">
        <v>2017</v>
      </c>
      <c r="C37" s="216">
        <v>30</v>
      </c>
      <c r="D37" s="223"/>
      <c r="E37" s="223"/>
      <c r="F37" s="223"/>
      <c r="G37" s="220"/>
      <c r="H37" s="220"/>
      <c r="I37" s="220"/>
      <c r="J37" s="220"/>
      <c r="K37" s="221"/>
      <c r="L37" s="220"/>
      <c r="M37" s="220"/>
      <c r="N37" s="284"/>
      <c r="O37" s="284"/>
      <c r="P37" s="220"/>
      <c r="Q37" s="220"/>
      <c r="R37" s="220"/>
      <c r="S37" s="220"/>
      <c r="T37" s="219"/>
      <c r="U37" s="219"/>
      <c r="V37" s="210"/>
      <c r="W37" s="210"/>
      <c r="X37" s="219"/>
      <c r="Y37" s="219"/>
      <c r="Z37" s="219"/>
      <c r="AA37" s="219"/>
      <c r="AB37" s="215"/>
      <c r="AC37" s="219"/>
      <c r="AD37" s="210"/>
      <c r="AE37" s="210"/>
      <c r="AF37" s="219"/>
      <c r="AG37" s="214"/>
      <c r="AH37" s="218"/>
      <c r="AI37" s="218"/>
    </row>
    <row r="38" spans="1:35" s="217" customFormat="1" x14ac:dyDescent="0.25">
      <c r="A38" s="225" t="s">
        <v>214</v>
      </c>
      <c r="B38" s="225">
        <v>2017</v>
      </c>
      <c r="C38" s="216">
        <v>31</v>
      </c>
      <c r="D38" s="223"/>
      <c r="E38" s="223"/>
      <c r="F38" s="223"/>
      <c r="G38" s="220"/>
      <c r="H38" s="220"/>
      <c r="I38" s="220"/>
      <c r="J38" s="220"/>
      <c r="K38" s="221"/>
      <c r="L38" s="220"/>
      <c r="M38" s="220"/>
      <c r="N38" s="284"/>
      <c r="O38" s="284"/>
      <c r="P38" s="220"/>
      <c r="Q38" s="220"/>
      <c r="R38" s="220"/>
      <c r="S38" s="220"/>
      <c r="T38" s="219"/>
      <c r="U38" s="219"/>
      <c r="V38" s="210"/>
      <c r="W38" s="210"/>
      <c r="X38" s="219"/>
      <c r="Y38" s="219"/>
      <c r="Z38" s="219"/>
      <c r="AA38" s="219"/>
      <c r="AB38" s="215"/>
      <c r="AC38" s="219"/>
      <c r="AD38" s="210"/>
      <c r="AE38" s="210"/>
      <c r="AF38" s="219"/>
      <c r="AG38" s="214"/>
      <c r="AH38" s="218"/>
      <c r="AI38" s="218"/>
    </row>
    <row r="39" spans="1:35" s="217" customFormat="1" x14ac:dyDescent="0.25">
      <c r="A39" s="225" t="s">
        <v>214</v>
      </c>
      <c r="B39" s="225">
        <v>2017</v>
      </c>
      <c r="C39" s="216">
        <v>32</v>
      </c>
      <c r="D39" s="223"/>
      <c r="E39" s="223"/>
      <c r="F39" s="223"/>
      <c r="G39" s="220"/>
      <c r="H39" s="220"/>
      <c r="I39" s="220"/>
      <c r="J39" s="220"/>
      <c r="K39" s="221"/>
      <c r="L39" s="220"/>
      <c r="M39" s="220"/>
      <c r="N39" s="284"/>
      <c r="O39" s="284"/>
      <c r="P39" s="220"/>
      <c r="Q39" s="220"/>
      <c r="R39" s="220"/>
      <c r="S39" s="220"/>
      <c r="T39" s="219"/>
      <c r="U39" s="219"/>
      <c r="V39" s="210"/>
      <c r="W39" s="210"/>
      <c r="X39" s="219"/>
      <c r="Y39" s="219"/>
      <c r="Z39" s="219"/>
      <c r="AA39" s="219"/>
      <c r="AB39" s="215"/>
      <c r="AC39" s="219"/>
      <c r="AD39" s="210"/>
      <c r="AE39" s="210"/>
      <c r="AF39" s="219"/>
      <c r="AG39" s="214"/>
      <c r="AH39" s="218"/>
      <c r="AI39" s="218"/>
    </row>
    <row r="40" spans="1:35" s="217" customFormat="1" x14ac:dyDescent="0.25">
      <c r="A40" s="225" t="s">
        <v>214</v>
      </c>
      <c r="B40" s="225">
        <v>2017</v>
      </c>
      <c r="C40" s="216">
        <v>33</v>
      </c>
      <c r="D40" s="223"/>
      <c r="E40" s="223"/>
      <c r="F40" s="223"/>
      <c r="G40" s="220"/>
      <c r="H40" s="220"/>
      <c r="I40" s="220"/>
      <c r="J40" s="220"/>
      <c r="K40" s="221"/>
      <c r="L40" s="220"/>
      <c r="M40" s="220"/>
      <c r="N40" s="284"/>
      <c r="O40" s="284"/>
      <c r="P40" s="220"/>
      <c r="Q40" s="220"/>
      <c r="R40" s="220"/>
      <c r="S40" s="220"/>
      <c r="T40" s="219"/>
      <c r="U40" s="219"/>
      <c r="V40" s="210"/>
      <c r="W40" s="210"/>
      <c r="X40" s="219"/>
      <c r="Y40" s="219"/>
      <c r="Z40" s="219"/>
      <c r="AA40" s="219"/>
      <c r="AB40" s="215"/>
      <c r="AC40" s="219"/>
      <c r="AD40" s="210"/>
      <c r="AE40" s="210"/>
      <c r="AF40" s="219"/>
      <c r="AG40" s="214"/>
      <c r="AH40" s="218"/>
      <c r="AI40" s="218"/>
    </row>
    <row r="41" spans="1:35" s="217" customFormat="1" x14ac:dyDescent="0.25">
      <c r="A41" s="225" t="s">
        <v>214</v>
      </c>
      <c r="B41" s="225">
        <v>2017</v>
      </c>
      <c r="C41" s="216">
        <v>34</v>
      </c>
      <c r="D41" s="223"/>
      <c r="E41" s="223"/>
      <c r="F41" s="223"/>
      <c r="G41" s="220"/>
      <c r="H41" s="220"/>
      <c r="I41" s="220"/>
      <c r="J41" s="220"/>
      <c r="K41" s="221"/>
      <c r="L41" s="220"/>
      <c r="M41" s="220"/>
      <c r="N41" s="284"/>
      <c r="O41" s="284"/>
      <c r="P41" s="220"/>
      <c r="Q41" s="220"/>
      <c r="R41" s="220"/>
      <c r="S41" s="220"/>
      <c r="T41" s="219"/>
      <c r="U41" s="219"/>
      <c r="V41" s="210"/>
      <c r="W41" s="210"/>
      <c r="X41" s="219"/>
      <c r="Y41" s="219"/>
      <c r="Z41" s="219"/>
      <c r="AA41" s="219"/>
      <c r="AB41" s="215"/>
      <c r="AC41" s="219"/>
      <c r="AD41" s="210"/>
      <c r="AE41" s="210"/>
      <c r="AF41" s="219"/>
      <c r="AG41" s="214"/>
      <c r="AH41" s="218"/>
      <c r="AI41" s="218"/>
    </row>
    <row r="42" spans="1:35" s="217" customFormat="1" x14ac:dyDescent="0.25">
      <c r="A42" s="225" t="s">
        <v>214</v>
      </c>
      <c r="B42" s="225">
        <v>2017</v>
      </c>
      <c r="C42" s="216">
        <v>35</v>
      </c>
      <c r="D42" s="223"/>
      <c r="E42" s="223"/>
      <c r="F42" s="223"/>
      <c r="G42" s="220"/>
      <c r="H42" s="220"/>
      <c r="I42" s="220"/>
      <c r="J42" s="220"/>
      <c r="K42" s="221"/>
      <c r="L42" s="220"/>
      <c r="M42" s="220"/>
      <c r="N42" s="284"/>
      <c r="O42" s="284"/>
      <c r="P42" s="220"/>
      <c r="Q42" s="220"/>
      <c r="R42" s="220"/>
      <c r="S42" s="220"/>
      <c r="T42" s="219"/>
      <c r="U42" s="219"/>
      <c r="V42" s="210"/>
      <c r="W42" s="210"/>
      <c r="X42" s="219"/>
      <c r="Y42" s="219"/>
      <c r="Z42" s="219"/>
      <c r="AA42" s="219"/>
      <c r="AB42" s="215"/>
      <c r="AC42" s="219"/>
      <c r="AD42" s="210"/>
      <c r="AE42" s="210"/>
      <c r="AF42" s="219"/>
      <c r="AG42" s="214"/>
      <c r="AH42" s="218"/>
      <c r="AI42" s="218"/>
    </row>
    <row r="43" spans="1:35" s="217" customFormat="1" x14ac:dyDescent="0.25">
      <c r="A43" s="225" t="s">
        <v>214</v>
      </c>
      <c r="B43" s="225">
        <v>2017</v>
      </c>
      <c r="C43" s="216">
        <v>36</v>
      </c>
      <c r="D43" s="223"/>
      <c r="E43" s="223"/>
      <c r="F43" s="223"/>
      <c r="G43" s="220"/>
      <c r="H43" s="220"/>
      <c r="I43" s="220"/>
      <c r="J43" s="220"/>
      <c r="K43" s="221"/>
      <c r="L43" s="220"/>
      <c r="M43" s="220"/>
      <c r="N43" s="284"/>
      <c r="O43" s="284"/>
      <c r="P43" s="220"/>
      <c r="Q43" s="220"/>
      <c r="R43" s="220"/>
      <c r="S43" s="220"/>
      <c r="T43" s="219"/>
      <c r="U43" s="219"/>
      <c r="V43" s="210"/>
      <c r="W43" s="210"/>
      <c r="X43" s="219"/>
      <c r="Y43" s="219"/>
      <c r="Z43" s="219"/>
      <c r="AA43" s="219"/>
      <c r="AB43" s="215"/>
      <c r="AC43" s="219"/>
      <c r="AD43" s="210"/>
      <c r="AE43" s="210"/>
      <c r="AF43" s="219"/>
      <c r="AG43" s="214"/>
      <c r="AH43" s="218"/>
      <c r="AI43" s="218"/>
    </row>
    <row r="44" spans="1:35" s="217" customFormat="1" ht="15" customHeight="1" x14ac:dyDescent="0.25">
      <c r="A44" s="225" t="s">
        <v>214</v>
      </c>
      <c r="B44" s="225">
        <v>2017</v>
      </c>
      <c r="C44" s="216">
        <v>37</v>
      </c>
      <c r="D44" s="223"/>
      <c r="E44" s="223"/>
      <c r="F44" s="223"/>
      <c r="G44" s="220"/>
      <c r="H44" s="220"/>
      <c r="I44" s="220"/>
      <c r="J44" s="220"/>
      <c r="K44" s="221"/>
      <c r="L44" s="220"/>
      <c r="M44" s="220"/>
      <c r="N44" s="284"/>
      <c r="O44" s="284"/>
      <c r="P44" s="220"/>
      <c r="Q44" s="220"/>
      <c r="R44" s="220"/>
      <c r="S44" s="220"/>
      <c r="T44" s="219"/>
      <c r="U44" s="219"/>
      <c r="V44" s="210"/>
      <c r="W44" s="210"/>
      <c r="X44" s="219"/>
      <c r="Y44" s="219"/>
      <c r="Z44" s="219"/>
      <c r="AA44" s="219"/>
      <c r="AB44" s="215"/>
      <c r="AC44" s="219"/>
      <c r="AD44" s="210"/>
      <c r="AE44" s="210"/>
      <c r="AF44" s="219"/>
      <c r="AG44" s="214"/>
      <c r="AH44" s="218"/>
      <c r="AI44" s="218"/>
    </row>
    <row r="45" spans="1:35" s="217" customFormat="1" x14ac:dyDescent="0.25">
      <c r="A45" s="225" t="s">
        <v>214</v>
      </c>
      <c r="B45" s="225">
        <v>2017</v>
      </c>
      <c r="C45" s="216">
        <v>38</v>
      </c>
      <c r="D45" s="223"/>
      <c r="E45" s="223"/>
      <c r="F45" s="223"/>
      <c r="G45" s="220"/>
      <c r="H45" s="220"/>
      <c r="I45" s="220"/>
      <c r="J45" s="220"/>
      <c r="K45" s="221"/>
      <c r="L45" s="220"/>
      <c r="M45" s="220"/>
      <c r="N45" s="284"/>
      <c r="O45" s="284"/>
      <c r="P45" s="220"/>
      <c r="Q45" s="220"/>
      <c r="R45" s="220"/>
      <c r="S45" s="220"/>
      <c r="T45" s="219"/>
      <c r="U45" s="219"/>
      <c r="V45" s="210"/>
      <c r="W45" s="210"/>
      <c r="X45" s="219"/>
      <c r="Y45" s="219"/>
      <c r="Z45" s="219"/>
      <c r="AA45" s="219"/>
      <c r="AB45" s="215"/>
      <c r="AC45" s="219"/>
      <c r="AD45" s="210"/>
      <c r="AE45" s="210"/>
      <c r="AF45" s="219"/>
      <c r="AG45" s="214"/>
      <c r="AH45" s="218"/>
      <c r="AI45" s="218"/>
    </row>
    <row r="46" spans="1:35" s="217" customFormat="1" x14ac:dyDescent="0.25">
      <c r="A46" s="225" t="s">
        <v>214</v>
      </c>
      <c r="B46" s="225">
        <v>2017</v>
      </c>
      <c r="C46" s="216">
        <v>39</v>
      </c>
      <c r="D46" s="223"/>
      <c r="E46" s="223"/>
      <c r="F46" s="223"/>
      <c r="G46" s="220"/>
      <c r="H46" s="220"/>
      <c r="I46" s="220"/>
      <c r="J46" s="220"/>
      <c r="K46" s="221"/>
      <c r="L46" s="220"/>
      <c r="M46" s="220"/>
      <c r="N46" s="284"/>
      <c r="O46" s="284"/>
      <c r="P46" s="220"/>
      <c r="Q46" s="220"/>
      <c r="R46" s="220"/>
      <c r="S46" s="220"/>
      <c r="T46" s="219"/>
      <c r="U46" s="219"/>
      <c r="V46" s="210"/>
      <c r="W46" s="210"/>
      <c r="X46" s="219"/>
      <c r="Y46" s="219"/>
      <c r="Z46" s="219"/>
      <c r="AA46" s="219"/>
      <c r="AB46" s="215"/>
      <c r="AC46" s="219"/>
      <c r="AD46" s="210"/>
      <c r="AE46" s="210"/>
      <c r="AF46" s="219"/>
      <c r="AG46" s="214"/>
      <c r="AH46" s="218"/>
      <c r="AI46" s="218"/>
    </row>
    <row r="47" spans="1:35" s="217" customFormat="1" x14ac:dyDescent="0.25">
      <c r="A47" s="225" t="s">
        <v>214</v>
      </c>
      <c r="B47" s="225">
        <v>2017</v>
      </c>
      <c r="C47" s="216">
        <v>40</v>
      </c>
      <c r="D47" s="223"/>
      <c r="E47" s="223"/>
      <c r="F47" s="223"/>
      <c r="G47" s="220"/>
      <c r="H47" s="220"/>
      <c r="I47" s="220"/>
      <c r="J47" s="220"/>
      <c r="K47" s="221"/>
      <c r="L47" s="220"/>
      <c r="M47" s="220"/>
      <c r="N47" s="284"/>
      <c r="O47" s="284"/>
      <c r="P47" s="220"/>
      <c r="Q47" s="220"/>
      <c r="R47" s="220"/>
      <c r="S47" s="220"/>
      <c r="T47" s="219"/>
      <c r="U47" s="219"/>
      <c r="V47" s="210"/>
      <c r="W47" s="210"/>
      <c r="X47" s="219"/>
      <c r="Y47" s="219"/>
      <c r="Z47" s="219"/>
      <c r="AA47" s="219"/>
      <c r="AB47" s="215"/>
      <c r="AC47" s="219"/>
      <c r="AD47" s="210"/>
      <c r="AE47" s="210"/>
      <c r="AF47" s="219"/>
      <c r="AG47" s="214"/>
      <c r="AH47" s="218"/>
      <c r="AI47" s="218"/>
    </row>
    <row r="48" spans="1:35" s="217" customFormat="1" x14ac:dyDescent="0.25">
      <c r="A48" s="225" t="s">
        <v>214</v>
      </c>
      <c r="B48" s="225">
        <v>2017</v>
      </c>
      <c r="C48" s="216">
        <v>41</v>
      </c>
      <c r="D48" s="223"/>
      <c r="E48" s="223"/>
      <c r="F48" s="223"/>
      <c r="G48" s="220"/>
      <c r="H48" s="220"/>
      <c r="I48" s="220"/>
      <c r="J48" s="220"/>
      <c r="K48" s="221"/>
      <c r="L48" s="220"/>
      <c r="M48" s="220"/>
      <c r="N48" s="284"/>
      <c r="O48" s="284"/>
      <c r="P48" s="220"/>
      <c r="Q48" s="220"/>
      <c r="R48" s="220"/>
      <c r="S48" s="220"/>
      <c r="T48" s="219"/>
      <c r="U48" s="219"/>
      <c r="V48" s="210"/>
      <c r="W48" s="210"/>
      <c r="X48" s="219"/>
      <c r="Y48" s="219"/>
      <c r="Z48" s="219"/>
      <c r="AA48" s="219"/>
      <c r="AB48" s="215"/>
      <c r="AC48" s="219"/>
      <c r="AD48" s="210"/>
      <c r="AE48" s="210"/>
      <c r="AF48" s="219"/>
      <c r="AG48" s="214"/>
      <c r="AH48" s="218"/>
      <c r="AI48" s="218"/>
    </row>
    <row r="49" spans="1:35" s="217" customFormat="1" x14ac:dyDescent="0.25">
      <c r="A49" s="225" t="s">
        <v>214</v>
      </c>
      <c r="B49" s="225">
        <v>2017</v>
      </c>
      <c r="C49" s="216">
        <v>42</v>
      </c>
      <c r="D49" s="223"/>
      <c r="E49" s="223"/>
      <c r="F49" s="223"/>
      <c r="G49" s="220"/>
      <c r="H49" s="220"/>
      <c r="I49" s="220"/>
      <c r="J49" s="220"/>
      <c r="K49" s="221"/>
      <c r="L49" s="220"/>
      <c r="M49" s="220"/>
      <c r="N49" s="284"/>
      <c r="O49" s="284"/>
      <c r="P49" s="220"/>
      <c r="Q49" s="220"/>
      <c r="R49" s="220"/>
      <c r="S49" s="220"/>
      <c r="T49" s="219"/>
      <c r="U49" s="219"/>
      <c r="V49" s="210"/>
      <c r="W49" s="210"/>
      <c r="X49" s="219"/>
      <c r="Y49" s="219"/>
      <c r="Z49" s="219"/>
      <c r="AA49" s="219"/>
      <c r="AB49" s="215"/>
      <c r="AC49" s="219"/>
      <c r="AD49" s="210"/>
      <c r="AE49" s="210"/>
      <c r="AF49" s="219"/>
      <c r="AG49" s="214"/>
      <c r="AH49" s="218"/>
      <c r="AI49" s="218"/>
    </row>
    <row r="50" spans="1:35" s="217" customFormat="1" x14ac:dyDescent="0.25">
      <c r="A50" s="225" t="s">
        <v>214</v>
      </c>
      <c r="B50" s="225">
        <v>2017</v>
      </c>
      <c r="C50" s="216">
        <v>43</v>
      </c>
      <c r="D50" s="223"/>
      <c r="E50" s="223"/>
      <c r="F50" s="223"/>
      <c r="G50" s="220"/>
      <c r="H50" s="220"/>
      <c r="I50" s="220"/>
      <c r="J50" s="220"/>
      <c r="K50" s="221"/>
      <c r="L50" s="220"/>
      <c r="M50" s="220"/>
      <c r="N50" s="284"/>
      <c r="O50" s="284"/>
      <c r="P50" s="220"/>
      <c r="Q50" s="220"/>
      <c r="R50" s="220"/>
      <c r="S50" s="220"/>
      <c r="T50" s="219"/>
      <c r="U50" s="219"/>
      <c r="V50" s="210"/>
      <c r="W50" s="210"/>
      <c r="X50" s="219"/>
      <c r="Y50" s="219"/>
      <c r="Z50" s="219"/>
      <c r="AA50" s="219"/>
      <c r="AB50" s="215"/>
      <c r="AC50" s="219"/>
      <c r="AD50" s="210"/>
      <c r="AE50" s="210"/>
      <c r="AF50" s="219"/>
      <c r="AG50" s="214"/>
      <c r="AH50" s="218"/>
      <c r="AI50" s="218"/>
    </row>
    <row r="51" spans="1:35" s="217" customFormat="1" x14ac:dyDescent="0.25">
      <c r="A51" s="225" t="s">
        <v>214</v>
      </c>
      <c r="B51" s="225">
        <v>2017</v>
      </c>
      <c r="C51" s="216">
        <v>44</v>
      </c>
      <c r="D51" s="223"/>
      <c r="E51" s="223"/>
      <c r="F51" s="223"/>
      <c r="G51" s="220"/>
      <c r="H51" s="220"/>
      <c r="I51" s="220"/>
      <c r="J51" s="220"/>
      <c r="K51" s="221"/>
      <c r="L51" s="220"/>
      <c r="M51" s="220"/>
      <c r="N51" s="284"/>
      <c r="O51" s="284"/>
      <c r="P51" s="220"/>
      <c r="Q51" s="220"/>
      <c r="R51" s="220"/>
      <c r="S51" s="220"/>
      <c r="T51" s="219"/>
      <c r="U51" s="219"/>
      <c r="V51" s="210"/>
      <c r="W51" s="210"/>
      <c r="X51" s="219"/>
      <c r="Y51" s="219"/>
      <c r="Z51" s="219"/>
      <c r="AA51" s="219"/>
      <c r="AB51" s="215"/>
      <c r="AC51" s="219"/>
      <c r="AD51" s="210"/>
      <c r="AE51" s="210"/>
      <c r="AF51" s="219"/>
      <c r="AG51" s="214"/>
      <c r="AH51" s="218"/>
      <c r="AI51" s="218"/>
    </row>
    <row r="52" spans="1:35" s="217" customFormat="1" x14ac:dyDescent="0.25">
      <c r="A52" s="225" t="s">
        <v>214</v>
      </c>
      <c r="B52" s="225">
        <v>2017</v>
      </c>
      <c r="C52" s="216">
        <v>45</v>
      </c>
      <c r="D52" s="223"/>
      <c r="E52" s="223"/>
      <c r="F52" s="223"/>
      <c r="G52" s="220"/>
      <c r="H52" s="220"/>
      <c r="I52" s="220"/>
      <c r="J52" s="220"/>
      <c r="K52" s="221"/>
      <c r="L52" s="220"/>
      <c r="M52" s="220"/>
      <c r="N52" s="284"/>
      <c r="O52" s="284"/>
      <c r="P52" s="220"/>
      <c r="Q52" s="220"/>
      <c r="R52" s="220"/>
      <c r="S52" s="220"/>
      <c r="T52" s="219"/>
      <c r="U52" s="219"/>
      <c r="V52" s="210"/>
      <c r="W52" s="210"/>
      <c r="X52" s="219"/>
      <c r="Y52" s="219"/>
      <c r="Z52" s="219"/>
      <c r="AA52" s="219"/>
      <c r="AB52" s="215"/>
      <c r="AC52" s="219"/>
      <c r="AD52" s="210"/>
      <c r="AE52" s="210"/>
      <c r="AF52" s="219"/>
      <c r="AG52" s="214"/>
      <c r="AH52" s="218"/>
      <c r="AI52" s="218"/>
    </row>
    <row r="53" spans="1:35" s="217" customFormat="1" ht="15" customHeight="1" x14ac:dyDescent="0.25">
      <c r="A53" s="225" t="s">
        <v>214</v>
      </c>
      <c r="B53" s="225">
        <v>2017</v>
      </c>
      <c r="C53" s="216">
        <v>46</v>
      </c>
      <c r="D53" s="223"/>
      <c r="E53" s="223"/>
      <c r="F53" s="223"/>
      <c r="G53" s="220"/>
      <c r="H53" s="220"/>
      <c r="I53" s="220"/>
      <c r="J53" s="220"/>
      <c r="K53" s="221"/>
      <c r="L53" s="220"/>
      <c r="M53" s="220"/>
      <c r="N53" s="284"/>
      <c r="O53" s="284"/>
      <c r="P53" s="220"/>
      <c r="Q53" s="220"/>
      <c r="R53" s="220"/>
      <c r="S53" s="220"/>
      <c r="T53" s="219"/>
      <c r="U53" s="219"/>
      <c r="V53" s="210"/>
      <c r="W53" s="210"/>
      <c r="X53" s="219"/>
      <c r="Y53" s="219"/>
      <c r="Z53" s="219"/>
      <c r="AA53" s="219"/>
      <c r="AB53" s="215"/>
      <c r="AC53" s="219"/>
      <c r="AD53" s="210"/>
      <c r="AE53" s="210"/>
      <c r="AF53" s="219"/>
      <c r="AG53" s="214"/>
      <c r="AH53" s="218"/>
      <c r="AI53" s="218"/>
    </row>
    <row r="54" spans="1:35" s="217" customFormat="1" x14ac:dyDescent="0.25">
      <c r="A54" s="225" t="s">
        <v>214</v>
      </c>
      <c r="B54" s="225">
        <v>2017</v>
      </c>
      <c r="C54" s="216">
        <v>47</v>
      </c>
      <c r="D54" s="223"/>
      <c r="E54" s="223"/>
      <c r="F54" s="223"/>
      <c r="G54" s="220"/>
      <c r="H54" s="220"/>
      <c r="I54" s="220"/>
      <c r="J54" s="220"/>
      <c r="K54" s="221"/>
      <c r="L54" s="220"/>
      <c r="M54" s="220"/>
      <c r="N54" s="284"/>
      <c r="O54" s="284"/>
      <c r="P54" s="220"/>
      <c r="Q54" s="220"/>
      <c r="R54" s="220"/>
      <c r="S54" s="220"/>
      <c r="T54" s="219"/>
      <c r="U54" s="219"/>
      <c r="V54" s="210"/>
      <c r="W54" s="210"/>
      <c r="X54" s="219"/>
      <c r="Y54" s="219"/>
      <c r="Z54" s="219"/>
      <c r="AA54" s="219"/>
      <c r="AB54" s="215"/>
      <c r="AC54" s="219"/>
      <c r="AD54" s="210"/>
      <c r="AE54" s="210"/>
      <c r="AF54" s="219"/>
      <c r="AG54" s="214"/>
      <c r="AH54" s="218"/>
      <c r="AI54" s="218"/>
    </row>
    <row r="55" spans="1:35" s="217" customFormat="1" x14ac:dyDescent="0.25">
      <c r="A55" s="225" t="s">
        <v>214</v>
      </c>
      <c r="B55" s="225">
        <v>2017</v>
      </c>
      <c r="C55" s="216">
        <v>48</v>
      </c>
      <c r="D55" s="211"/>
      <c r="E55" s="211"/>
      <c r="F55" s="211"/>
      <c r="G55" s="210"/>
      <c r="H55" s="209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08"/>
      <c r="AH55" s="207"/>
      <c r="AI55" s="207"/>
    </row>
    <row r="56" spans="1:35" s="217" customFormat="1" x14ac:dyDescent="0.25">
      <c r="A56" s="225" t="s">
        <v>214</v>
      </c>
      <c r="B56" s="225">
        <v>2017</v>
      </c>
      <c r="C56" s="216">
        <v>49</v>
      </c>
      <c r="D56" s="211"/>
      <c r="E56" s="211"/>
      <c r="F56" s="211"/>
      <c r="G56" s="210"/>
      <c r="H56" s="209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08"/>
      <c r="AH56" s="207"/>
      <c r="AI56" s="207"/>
    </row>
    <row r="57" spans="1:35" s="217" customFormat="1" x14ac:dyDescent="0.25">
      <c r="A57" s="225" t="s">
        <v>214</v>
      </c>
      <c r="B57" s="225">
        <v>2017</v>
      </c>
      <c r="C57" s="216">
        <v>50</v>
      </c>
      <c r="D57" s="211"/>
      <c r="E57" s="211"/>
      <c r="F57" s="211"/>
      <c r="G57" s="210"/>
      <c r="H57" s="209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08"/>
      <c r="AH57" s="207"/>
      <c r="AI57" s="207"/>
    </row>
    <row r="58" spans="1:35" s="217" customFormat="1" x14ac:dyDescent="0.25">
      <c r="A58" s="225" t="s">
        <v>214</v>
      </c>
      <c r="B58" s="225">
        <v>2017</v>
      </c>
      <c r="C58" s="216">
        <v>51</v>
      </c>
      <c r="D58" s="211"/>
      <c r="E58" s="211"/>
      <c r="F58" s="211"/>
      <c r="G58" s="210"/>
      <c r="H58" s="209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08"/>
      <c r="AH58" s="207"/>
      <c r="AI58" s="207"/>
    </row>
    <row r="59" spans="1:35" s="217" customFormat="1" x14ac:dyDescent="0.25">
      <c r="A59" s="225" t="s">
        <v>214</v>
      </c>
      <c r="B59" s="225">
        <v>2017</v>
      </c>
      <c r="C59" s="216">
        <v>52</v>
      </c>
      <c r="D59" s="211"/>
      <c r="E59" s="211"/>
      <c r="F59" s="211"/>
      <c r="G59" s="210"/>
      <c r="H59" s="209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08"/>
      <c r="AH59" s="207"/>
      <c r="AI59" s="207"/>
    </row>
    <row r="60" spans="1:35" x14ac:dyDescent="0.25">
      <c r="C60" t="s">
        <v>33</v>
      </c>
      <c r="D60">
        <f>SUM(D8:D59)</f>
        <v>0</v>
      </c>
      <c r="E60" s="226">
        <f t="shared" ref="E60:AI60" si="0">SUM(E8:E59)</f>
        <v>0</v>
      </c>
      <c r="F60" s="226">
        <f t="shared" si="0"/>
        <v>0</v>
      </c>
      <c r="G60" s="226">
        <f t="shared" si="0"/>
        <v>0</v>
      </c>
      <c r="H60" s="226">
        <f t="shared" si="0"/>
        <v>0</v>
      </c>
      <c r="I60" s="226">
        <f t="shared" si="0"/>
        <v>0</v>
      </c>
      <c r="J60" s="226">
        <f t="shared" si="0"/>
        <v>0</v>
      </c>
      <c r="K60" s="226">
        <f t="shared" si="0"/>
        <v>0</v>
      </c>
      <c r="L60" s="226">
        <f t="shared" si="0"/>
        <v>0</v>
      </c>
      <c r="M60" s="226">
        <f t="shared" si="0"/>
        <v>0</v>
      </c>
      <c r="N60" s="226">
        <f t="shared" si="0"/>
        <v>0</v>
      </c>
      <c r="O60" s="226">
        <f t="shared" si="0"/>
        <v>0</v>
      </c>
      <c r="P60" s="226">
        <f t="shared" si="0"/>
        <v>0</v>
      </c>
      <c r="Q60" s="226">
        <f t="shared" si="0"/>
        <v>0</v>
      </c>
      <c r="R60" s="226">
        <f t="shared" si="0"/>
        <v>0</v>
      </c>
      <c r="S60" s="226">
        <f t="shared" si="0"/>
        <v>0</v>
      </c>
      <c r="T60" s="226">
        <f t="shared" si="0"/>
        <v>0</v>
      </c>
      <c r="U60" s="226">
        <f t="shared" si="0"/>
        <v>0</v>
      </c>
      <c r="V60" s="226">
        <f t="shared" si="0"/>
        <v>0</v>
      </c>
      <c r="W60" s="226">
        <f t="shared" si="0"/>
        <v>0</v>
      </c>
      <c r="X60" s="226">
        <f t="shared" si="0"/>
        <v>0</v>
      </c>
      <c r="Y60" s="226">
        <f t="shared" si="0"/>
        <v>0</v>
      </c>
      <c r="Z60" s="226">
        <f t="shared" si="0"/>
        <v>0</v>
      </c>
      <c r="AA60" s="226">
        <f t="shared" si="0"/>
        <v>0</v>
      </c>
      <c r="AB60" s="226">
        <f t="shared" si="0"/>
        <v>0</v>
      </c>
      <c r="AC60" s="226">
        <f t="shared" si="0"/>
        <v>0</v>
      </c>
      <c r="AD60" s="226">
        <f t="shared" si="0"/>
        <v>0</v>
      </c>
      <c r="AE60" s="226">
        <f t="shared" si="0"/>
        <v>0</v>
      </c>
      <c r="AF60" s="226">
        <f t="shared" si="0"/>
        <v>0</v>
      </c>
      <c r="AG60" s="226">
        <f t="shared" si="0"/>
        <v>0</v>
      </c>
      <c r="AH60" s="226">
        <f t="shared" si="0"/>
        <v>0</v>
      </c>
      <c r="AI60" s="226">
        <f t="shared" si="0"/>
        <v>0</v>
      </c>
    </row>
  </sheetData>
  <protectedRanges>
    <protectedRange sqref="G55:AF59" name="Rango1"/>
    <protectedRange sqref="AB7:AH7" name="Rango1_5"/>
    <protectedRange sqref="C4" name="Datos_1"/>
    <protectedRange sqref="G8:J54" name="Rango1_5_5"/>
    <protectedRange sqref="K8:S54" name="Rango1_5_7"/>
    <protectedRange sqref="T8:AA54" name="Rango1_5_9"/>
    <protectedRange sqref="AB16:AI54" name="Rango1_5_10"/>
    <protectedRange sqref="AJ9" name="Rango1_5_1"/>
    <protectedRange sqref="AB8:AI15" name="Rango1_5_10_2_2"/>
  </protectedRanges>
  <mergeCells count="10">
    <mergeCell ref="T4:AA4"/>
    <mergeCell ref="J4:K4"/>
    <mergeCell ref="G4:I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2" customWidth="1"/>
    <col min="6" max="6" width="6.42578125" customWidth="1"/>
    <col min="7" max="7" width="4.5703125" customWidth="1"/>
    <col min="8" max="17" width="6.7109375" style="115" customWidth="1"/>
    <col min="18" max="19" width="4.5703125" style="116" customWidth="1"/>
    <col min="20" max="20" width="3" customWidth="1"/>
    <col min="21" max="21" width="4.5703125" customWidth="1"/>
    <col min="22" max="26" width="4.5703125" style="116" customWidth="1"/>
  </cols>
  <sheetData>
    <row r="1" spans="1:26" x14ac:dyDescent="0.25">
      <c r="A1" s="108"/>
      <c r="B1" s="108"/>
      <c r="C1" s="113"/>
      <c r="D1" s="121"/>
      <c r="E1" s="121"/>
      <c r="F1" s="108"/>
      <c r="G1" s="371"/>
      <c r="H1" s="371"/>
      <c r="I1" s="371"/>
      <c r="J1" s="371"/>
      <c r="K1" s="371"/>
      <c r="L1" s="371"/>
      <c r="M1" s="122"/>
      <c r="N1" s="371"/>
      <c r="O1" s="371"/>
      <c r="P1" s="371"/>
      <c r="Q1" s="371"/>
      <c r="R1" s="371"/>
      <c r="S1" s="371"/>
      <c r="T1" s="108"/>
      <c r="U1" s="371"/>
      <c r="V1" s="371"/>
      <c r="W1" s="371"/>
      <c r="X1" s="371"/>
      <c r="Y1" s="371"/>
      <c r="Z1" s="371"/>
    </row>
    <row r="2" spans="1:26" x14ac:dyDescent="0.25">
      <c r="A2" s="13"/>
      <c r="B2" s="13"/>
      <c r="C2" s="13"/>
      <c r="D2" s="123"/>
      <c r="E2" s="123"/>
      <c r="F2" s="14"/>
      <c r="G2" s="108"/>
      <c r="H2" s="124"/>
      <c r="I2" s="124"/>
      <c r="J2" s="124"/>
      <c r="K2" s="124"/>
      <c r="L2" s="124"/>
      <c r="M2" s="122"/>
      <c r="N2" s="122"/>
      <c r="O2" s="124"/>
      <c r="P2" s="124"/>
      <c r="Q2" s="124"/>
      <c r="R2" s="124"/>
      <c r="S2" s="124"/>
      <c r="T2" s="108"/>
      <c r="U2" s="108"/>
      <c r="V2" s="124"/>
      <c r="W2" s="124"/>
      <c r="X2" s="124"/>
      <c r="Y2" s="124"/>
      <c r="Z2" s="124"/>
    </row>
    <row r="3" spans="1:26" x14ac:dyDescent="0.25">
      <c r="A3" s="113"/>
      <c r="B3" s="113"/>
      <c r="C3" s="113"/>
      <c r="D3" s="121"/>
      <c r="E3" s="121"/>
      <c r="F3" s="108"/>
      <c r="G3" s="108"/>
      <c r="H3" s="125"/>
      <c r="I3" s="125"/>
      <c r="J3" s="125"/>
      <c r="K3" s="125"/>
      <c r="L3" s="125"/>
      <c r="M3" s="122"/>
      <c r="N3" s="122"/>
      <c r="O3" s="126"/>
      <c r="P3" s="126"/>
      <c r="Q3" s="126"/>
      <c r="R3" s="127"/>
      <c r="S3" s="127"/>
      <c r="T3" s="108"/>
      <c r="U3" s="108"/>
      <c r="V3" s="127"/>
      <c r="W3" s="127"/>
      <c r="X3" s="127"/>
      <c r="Y3" s="127"/>
      <c r="Z3" s="127"/>
    </row>
    <row r="4" spans="1:26" x14ac:dyDescent="0.25">
      <c r="A4" s="113"/>
      <c r="B4" s="113"/>
      <c r="C4" s="113"/>
      <c r="D4" s="121"/>
      <c r="E4" s="121"/>
      <c r="F4" s="108"/>
      <c r="G4" s="108"/>
      <c r="H4" s="125"/>
      <c r="I4" s="125"/>
      <c r="J4" s="125"/>
      <c r="K4" s="125"/>
      <c r="L4" s="125"/>
      <c r="M4" s="122"/>
      <c r="N4" s="122"/>
      <c r="O4" s="126"/>
      <c r="P4" s="126"/>
      <c r="Q4" s="126"/>
      <c r="R4" s="127"/>
      <c r="S4" s="127"/>
      <c r="T4" s="108"/>
      <c r="U4" s="108"/>
      <c r="V4" s="127"/>
      <c r="W4" s="127"/>
      <c r="X4" s="127"/>
      <c r="Y4" s="127"/>
      <c r="Z4" s="127"/>
    </row>
    <row r="5" spans="1:26" x14ac:dyDescent="0.25">
      <c r="A5" s="113"/>
      <c r="B5" s="113"/>
      <c r="C5" s="113"/>
      <c r="D5" s="121"/>
      <c r="E5" s="121"/>
      <c r="F5" s="108"/>
      <c r="G5" s="108"/>
      <c r="H5" s="125"/>
      <c r="I5" s="125"/>
      <c r="J5" s="125"/>
      <c r="K5" s="125"/>
      <c r="L5" s="125"/>
      <c r="M5" s="122"/>
      <c r="N5" s="122"/>
      <c r="O5" s="126"/>
      <c r="P5" s="126"/>
      <c r="Q5" s="126"/>
      <c r="R5" s="127"/>
      <c r="S5" s="127"/>
      <c r="T5" s="108"/>
      <c r="U5" s="108"/>
      <c r="V5" s="127"/>
      <c r="W5" s="127"/>
      <c r="X5" s="127"/>
      <c r="Y5" s="127"/>
      <c r="Z5" s="127"/>
    </row>
    <row r="6" spans="1:26" x14ac:dyDescent="0.25">
      <c r="A6" s="113"/>
      <c r="B6" s="113"/>
      <c r="C6" s="113"/>
      <c r="D6" s="121"/>
      <c r="E6" s="121"/>
      <c r="F6" s="108"/>
      <c r="G6" s="108"/>
      <c r="H6" s="125"/>
      <c r="I6" s="125"/>
      <c r="J6" s="125"/>
      <c r="K6" s="125"/>
      <c r="L6" s="125"/>
      <c r="M6" s="122"/>
      <c r="N6" s="122"/>
      <c r="O6" s="126"/>
      <c r="P6" s="126"/>
      <c r="Q6" s="126"/>
      <c r="R6" s="127"/>
      <c r="S6" s="127"/>
      <c r="T6" s="108"/>
      <c r="U6" s="108"/>
      <c r="V6" s="127"/>
      <c r="W6" s="127"/>
      <c r="X6" s="127"/>
      <c r="Y6" s="127"/>
      <c r="Z6" s="127"/>
    </row>
    <row r="7" spans="1:26" x14ac:dyDescent="0.25">
      <c r="A7" s="113"/>
      <c r="B7" s="113"/>
      <c r="C7" s="113"/>
      <c r="D7" s="121"/>
      <c r="E7" s="121"/>
      <c r="F7" s="108"/>
      <c r="G7" s="108"/>
      <c r="H7" s="125"/>
      <c r="I7" s="125"/>
      <c r="J7" s="125"/>
      <c r="K7" s="125"/>
      <c r="L7" s="125"/>
      <c r="M7" s="122"/>
      <c r="N7" s="122"/>
      <c r="O7" s="126"/>
      <c r="P7" s="126"/>
      <c r="Q7" s="126"/>
      <c r="R7" s="127"/>
      <c r="S7" s="127"/>
      <c r="T7" s="108"/>
      <c r="U7" s="108"/>
      <c r="V7" s="127"/>
      <c r="W7" s="127"/>
      <c r="X7" s="127"/>
      <c r="Y7" s="127"/>
      <c r="Z7" s="127"/>
    </row>
    <row r="8" spans="1:26" x14ac:dyDescent="0.25">
      <c r="A8" s="113"/>
      <c r="B8" s="113"/>
      <c r="C8" s="113"/>
      <c r="D8" s="121"/>
      <c r="E8" s="121"/>
      <c r="F8" s="108"/>
      <c r="G8" s="108"/>
      <c r="H8" s="125"/>
      <c r="I8" s="125"/>
      <c r="J8" s="125"/>
      <c r="K8" s="125"/>
      <c r="L8" s="125"/>
      <c r="M8" s="122"/>
      <c r="N8" s="122"/>
      <c r="O8" s="126"/>
      <c r="P8" s="126"/>
      <c r="Q8" s="126"/>
      <c r="R8" s="127"/>
      <c r="S8" s="127"/>
      <c r="T8" s="108"/>
      <c r="U8" s="108"/>
      <c r="V8" s="127"/>
      <c r="W8" s="127"/>
      <c r="X8" s="127"/>
      <c r="Y8" s="127"/>
      <c r="Z8" s="127"/>
    </row>
    <row r="9" spans="1:26" x14ac:dyDescent="0.25">
      <c r="A9" s="113"/>
      <c r="B9" s="113"/>
      <c r="C9" s="113"/>
      <c r="D9" s="121"/>
      <c r="E9" s="121"/>
      <c r="F9" s="108"/>
      <c r="G9" s="108"/>
      <c r="H9" s="125"/>
      <c r="I9" s="125"/>
      <c r="J9" s="125"/>
      <c r="K9" s="125"/>
      <c r="L9" s="125"/>
      <c r="M9" s="122"/>
      <c r="N9" s="122"/>
      <c r="O9" s="126"/>
      <c r="P9" s="126"/>
      <c r="Q9" s="126"/>
      <c r="R9" s="127"/>
      <c r="S9" s="127"/>
      <c r="T9" s="108"/>
      <c r="U9" s="108"/>
      <c r="V9" s="127"/>
      <c r="W9" s="127"/>
      <c r="X9" s="127"/>
      <c r="Y9" s="127"/>
      <c r="Z9" s="127"/>
    </row>
    <row r="10" spans="1:26" x14ac:dyDescent="0.25">
      <c r="A10" s="113"/>
      <c r="B10" s="113"/>
      <c r="C10" s="113"/>
      <c r="D10" s="121"/>
      <c r="E10" s="121"/>
      <c r="F10" s="108"/>
      <c r="G10" s="108"/>
      <c r="H10" s="125"/>
      <c r="I10" s="125"/>
      <c r="J10" s="125"/>
      <c r="K10" s="125"/>
      <c r="L10" s="125"/>
      <c r="M10" s="122"/>
      <c r="N10" s="122"/>
      <c r="O10" s="126"/>
      <c r="P10" s="126"/>
      <c r="Q10" s="126"/>
      <c r="R10" s="127"/>
      <c r="S10" s="127"/>
      <c r="T10" s="108"/>
      <c r="U10" s="108"/>
      <c r="V10" s="127"/>
      <c r="W10" s="127"/>
      <c r="X10" s="127"/>
      <c r="Y10" s="127"/>
      <c r="Z10" s="127"/>
    </row>
    <row r="11" spans="1:26" x14ac:dyDescent="0.25">
      <c r="A11" s="113"/>
      <c r="B11" s="113"/>
      <c r="C11" s="113"/>
      <c r="D11" s="121"/>
      <c r="E11" s="121"/>
      <c r="F11" s="108"/>
      <c r="G11" s="108"/>
      <c r="H11" s="125"/>
      <c r="I11" s="125"/>
      <c r="J11" s="125"/>
      <c r="K11" s="125"/>
      <c r="L11" s="125"/>
      <c r="M11" s="122"/>
      <c r="N11" s="122"/>
      <c r="O11" s="126"/>
      <c r="P11" s="126"/>
      <c r="Q11" s="126"/>
      <c r="R11" s="127"/>
      <c r="S11" s="127"/>
      <c r="T11" s="108"/>
      <c r="U11" s="108"/>
      <c r="V11" s="127"/>
      <c r="W11" s="127"/>
      <c r="X11" s="127"/>
      <c r="Y11" s="127"/>
      <c r="Z11" s="127"/>
    </row>
    <row r="12" spans="1:26" x14ac:dyDescent="0.25">
      <c r="A12" s="113"/>
      <c r="B12" s="113"/>
      <c r="C12" s="113"/>
      <c r="D12" s="121"/>
      <c r="E12" s="121"/>
      <c r="F12" s="108"/>
      <c r="G12" s="108"/>
      <c r="H12" s="125"/>
      <c r="I12" s="125"/>
      <c r="J12" s="125"/>
      <c r="K12" s="125"/>
      <c r="L12" s="125"/>
      <c r="M12" s="122"/>
      <c r="N12" s="122"/>
      <c r="O12" s="126"/>
      <c r="P12" s="126"/>
      <c r="Q12" s="126"/>
      <c r="R12" s="127"/>
      <c r="S12" s="127"/>
      <c r="T12" s="108"/>
      <c r="U12" s="108"/>
      <c r="V12" s="127"/>
      <c r="W12" s="127"/>
      <c r="X12" s="127"/>
      <c r="Y12" s="127"/>
      <c r="Z12" s="127"/>
    </row>
    <row r="13" spans="1:26" x14ac:dyDescent="0.25">
      <c r="A13" s="113"/>
      <c r="B13" s="113"/>
      <c r="C13" s="113"/>
      <c r="D13" s="121"/>
      <c r="E13" s="121"/>
      <c r="F13" s="108"/>
      <c r="G13" s="108"/>
      <c r="H13" s="125"/>
      <c r="I13" s="125"/>
      <c r="J13" s="125"/>
      <c r="K13" s="125"/>
      <c r="L13" s="125"/>
      <c r="M13" s="122"/>
      <c r="N13" s="122"/>
      <c r="O13" s="126"/>
      <c r="P13" s="126"/>
      <c r="Q13" s="126"/>
      <c r="R13" s="127"/>
      <c r="S13" s="127"/>
      <c r="T13" s="108"/>
      <c r="U13" s="108"/>
      <c r="V13" s="127"/>
      <c r="W13" s="127"/>
      <c r="X13" s="127"/>
      <c r="Y13" s="127"/>
      <c r="Z13" s="127"/>
    </row>
    <row r="14" spans="1:26" x14ac:dyDescent="0.25">
      <c r="A14" s="113"/>
      <c r="B14" s="113"/>
      <c r="C14" s="113"/>
      <c r="D14" s="121"/>
      <c r="E14" s="121"/>
      <c r="F14" s="108"/>
      <c r="G14" s="108"/>
      <c r="H14" s="125"/>
      <c r="I14" s="125"/>
      <c r="J14" s="125"/>
      <c r="K14" s="125"/>
      <c r="L14" s="125"/>
      <c r="M14" s="122"/>
      <c r="N14" s="122"/>
      <c r="O14" s="126"/>
      <c r="P14" s="126"/>
      <c r="Q14" s="126"/>
      <c r="R14" s="127"/>
      <c r="S14" s="127"/>
      <c r="T14" s="108"/>
      <c r="U14" s="108"/>
      <c r="V14" s="127"/>
      <c r="W14" s="127"/>
      <c r="X14" s="127"/>
      <c r="Y14" s="127"/>
      <c r="Z14" s="127"/>
    </row>
    <row r="15" spans="1:26" x14ac:dyDescent="0.25">
      <c r="A15" s="113"/>
      <c r="B15" s="113"/>
      <c r="C15" s="113"/>
      <c r="D15" s="121"/>
      <c r="E15" s="121"/>
      <c r="F15" s="108"/>
      <c r="G15" s="108"/>
      <c r="H15" s="125"/>
      <c r="I15" s="125"/>
      <c r="J15" s="125"/>
      <c r="K15" s="125"/>
      <c r="L15" s="125"/>
      <c r="M15" s="122"/>
      <c r="N15" s="122"/>
      <c r="O15" s="126"/>
      <c r="P15" s="126"/>
      <c r="Q15" s="126"/>
      <c r="R15" s="127"/>
      <c r="S15" s="127"/>
      <c r="T15" s="108"/>
      <c r="U15" s="108"/>
      <c r="V15" s="127"/>
      <c r="W15" s="127"/>
      <c r="X15" s="127"/>
      <c r="Y15" s="127"/>
      <c r="Z15" s="127"/>
    </row>
    <row r="16" spans="1:26" x14ac:dyDescent="0.25">
      <c r="A16" s="113"/>
      <c r="B16" s="113"/>
      <c r="C16" s="113"/>
      <c r="D16" s="121"/>
      <c r="E16" s="121"/>
      <c r="F16" s="108"/>
      <c r="G16" s="108"/>
      <c r="H16" s="125"/>
      <c r="I16" s="125"/>
      <c r="J16" s="125"/>
      <c r="K16" s="125"/>
      <c r="L16" s="125"/>
      <c r="M16" s="122"/>
      <c r="N16" s="122"/>
      <c r="O16" s="126"/>
      <c r="P16" s="126"/>
      <c r="Q16" s="126"/>
      <c r="R16" s="127"/>
      <c r="S16" s="127"/>
      <c r="T16" s="108"/>
      <c r="U16" s="108"/>
      <c r="V16" s="127"/>
      <c r="W16" s="127"/>
      <c r="X16" s="127"/>
      <c r="Y16" s="127"/>
      <c r="Z16" s="127"/>
    </row>
    <row r="17" spans="1:26" x14ac:dyDescent="0.25">
      <c r="A17" s="113"/>
      <c r="B17" s="113"/>
      <c r="C17" s="113"/>
      <c r="D17" s="121"/>
      <c r="E17" s="121"/>
      <c r="F17" s="108"/>
      <c r="G17" s="108"/>
      <c r="H17" s="125"/>
      <c r="I17" s="125"/>
      <c r="J17" s="125"/>
      <c r="K17" s="125"/>
      <c r="L17" s="125"/>
      <c r="M17" s="122"/>
      <c r="N17" s="122"/>
      <c r="O17" s="126"/>
      <c r="P17" s="126"/>
      <c r="Q17" s="126"/>
      <c r="R17" s="127"/>
      <c r="S17" s="127"/>
      <c r="T17" s="108"/>
      <c r="U17" s="108"/>
      <c r="V17" s="127"/>
      <c r="W17" s="127"/>
      <c r="X17" s="127"/>
      <c r="Y17" s="127"/>
      <c r="Z17" s="127"/>
    </row>
    <row r="18" spans="1:26" x14ac:dyDescent="0.25">
      <c r="A18" s="113"/>
      <c r="B18" s="113"/>
      <c r="C18" s="113"/>
      <c r="D18" s="121"/>
      <c r="E18" s="121"/>
      <c r="F18" s="108"/>
      <c r="G18" s="108"/>
      <c r="H18" s="125"/>
      <c r="I18" s="125"/>
      <c r="J18" s="125"/>
      <c r="K18" s="125"/>
      <c r="L18" s="125"/>
      <c r="M18" s="122"/>
      <c r="N18" s="122"/>
      <c r="O18" s="126"/>
      <c r="P18" s="126"/>
      <c r="Q18" s="126"/>
      <c r="R18" s="127"/>
      <c r="S18" s="127"/>
      <c r="T18" s="108"/>
      <c r="U18" s="108"/>
      <c r="V18" s="127"/>
      <c r="W18" s="127"/>
      <c r="X18" s="127"/>
      <c r="Y18" s="127"/>
      <c r="Z18" s="127"/>
    </row>
    <row r="19" spans="1:26" x14ac:dyDescent="0.25">
      <c r="A19" s="113"/>
      <c r="B19" s="113"/>
      <c r="C19" s="113"/>
      <c r="D19" s="121"/>
      <c r="E19" s="121"/>
      <c r="F19" s="108"/>
      <c r="G19" s="108"/>
      <c r="H19" s="125"/>
      <c r="I19" s="125"/>
      <c r="J19" s="125"/>
      <c r="K19" s="125"/>
      <c r="L19" s="125"/>
      <c r="M19" s="122"/>
      <c r="N19" s="122"/>
      <c r="O19" s="126"/>
      <c r="P19" s="126"/>
      <c r="Q19" s="126"/>
      <c r="R19" s="127"/>
      <c r="S19" s="127"/>
      <c r="T19" s="108"/>
      <c r="U19" s="108"/>
      <c r="V19" s="127"/>
      <c r="W19" s="127"/>
      <c r="X19" s="127"/>
      <c r="Y19" s="127"/>
      <c r="Z19" s="127"/>
    </row>
    <row r="20" spans="1:26" x14ac:dyDescent="0.25">
      <c r="A20" s="113"/>
      <c r="B20" s="113"/>
      <c r="C20" s="113"/>
      <c r="D20" s="121"/>
      <c r="E20" s="121"/>
      <c r="F20" s="108"/>
      <c r="G20" s="108"/>
      <c r="H20" s="125"/>
      <c r="I20" s="125"/>
      <c r="J20" s="125"/>
      <c r="K20" s="125"/>
      <c r="L20" s="125"/>
      <c r="M20" s="122"/>
      <c r="N20" s="122"/>
      <c r="O20" s="126"/>
      <c r="P20" s="126"/>
      <c r="Q20" s="126"/>
      <c r="R20" s="127"/>
      <c r="S20" s="127"/>
      <c r="T20" s="108"/>
      <c r="U20" s="108"/>
      <c r="V20" s="127"/>
      <c r="W20" s="127"/>
      <c r="X20" s="127"/>
      <c r="Y20" s="127"/>
      <c r="Z20" s="127"/>
    </row>
    <row r="21" spans="1:26" x14ac:dyDescent="0.25">
      <c r="A21" s="113"/>
      <c r="B21" s="113"/>
      <c r="C21" s="113"/>
      <c r="D21" s="121"/>
      <c r="E21" s="121"/>
      <c r="F21" s="108"/>
      <c r="G21" s="108"/>
      <c r="H21" s="125"/>
      <c r="I21" s="125"/>
      <c r="J21" s="125"/>
      <c r="K21" s="125"/>
      <c r="L21" s="125"/>
      <c r="M21" s="122"/>
      <c r="N21" s="122"/>
      <c r="O21" s="126"/>
      <c r="P21" s="126"/>
      <c r="Q21" s="126"/>
      <c r="R21" s="127"/>
      <c r="S21" s="127"/>
      <c r="T21" s="108"/>
      <c r="U21" s="108"/>
      <c r="V21" s="127"/>
      <c r="W21" s="127"/>
      <c r="X21" s="127"/>
      <c r="Y21" s="127"/>
      <c r="Z21" s="127"/>
    </row>
    <row r="22" spans="1:26" x14ac:dyDescent="0.25">
      <c r="A22" s="113"/>
      <c r="B22" s="113"/>
      <c r="C22" s="113"/>
      <c r="D22" s="121"/>
      <c r="E22" s="121"/>
      <c r="F22" s="108"/>
      <c r="G22" s="108"/>
      <c r="H22" s="125"/>
      <c r="I22" s="125"/>
      <c r="J22" s="125"/>
      <c r="K22" s="125"/>
      <c r="L22" s="125"/>
      <c r="M22" s="122"/>
      <c r="N22" s="122"/>
      <c r="O22" s="126"/>
      <c r="P22" s="126"/>
      <c r="Q22" s="126"/>
      <c r="R22" s="127"/>
      <c r="S22" s="127"/>
      <c r="T22" s="108"/>
      <c r="U22" s="108"/>
      <c r="V22" s="127"/>
      <c r="W22" s="127"/>
      <c r="X22" s="127"/>
      <c r="Y22" s="127"/>
      <c r="Z22" s="127"/>
    </row>
    <row r="23" spans="1:26" x14ac:dyDescent="0.25">
      <c r="A23" s="113"/>
      <c r="B23" s="113"/>
      <c r="C23" s="113"/>
      <c r="D23" s="121"/>
      <c r="E23" s="121"/>
      <c r="F23" s="108"/>
      <c r="G23" s="108"/>
      <c r="H23" s="125"/>
      <c r="I23" s="125"/>
      <c r="J23" s="125"/>
      <c r="K23" s="125"/>
      <c r="L23" s="125"/>
      <c r="M23" s="122"/>
      <c r="N23" s="122"/>
      <c r="O23" s="126"/>
      <c r="P23" s="126"/>
      <c r="Q23" s="126"/>
      <c r="R23" s="127"/>
      <c r="S23" s="127"/>
      <c r="T23" s="108"/>
      <c r="U23" s="108"/>
      <c r="V23" s="127"/>
      <c r="W23" s="127"/>
      <c r="X23" s="127"/>
      <c r="Y23" s="127"/>
      <c r="Z23" s="127"/>
    </row>
    <row r="24" spans="1:26" x14ac:dyDescent="0.25">
      <c r="A24" s="113"/>
      <c r="B24" s="113"/>
      <c r="C24" s="113"/>
      <c r="D24" s="121"/>
      <c r="E24" s="121"/>
      <c r="F24" s="108"/>
      <c r="G24" s="108"/>
      <c r="H24" s="125"/>
      <c r="I24" s="125"/>
      <c r="J24" s="125"/>
      <c r="K24" s="125"/>
      <c r="L24" s="125"/>
      <c r="M24" s="122"/>
      <c r="N24" s="122"/>
      <c r="O24" s="126"/>
      <c r="P24" s="126"/>
      <c r="Q24" s="126"/>
      <c r="R24" s="127"/>
      <c r="S24" s="127"/>
      <c r="T24" s="108"/>
      <c r="U24" s="108"/>
      <c r="V24" s="127"/>
      <c r="W24" s="127"/>
      <c r="X24" s="127"/>
      <c r="Y24" s="127"/>
      <c r="Z24" s="127"/>
    </row>
    <row r="25" spans="1:26" x14ac:dyDescent="0.25">
      <c r="A25" s="113"/>
      <c r="B25" s="113"/>
      <c r="C25" s="113"/>
      <c r="D25" s="121"/>
      <c r="E25" s="121"/>
      <c r="F25" s="108"/>
      <c r="G25" s="108"/>
      <c r="H25" s="125"/>
      <c r="I25" s="125"/>
      <c r="J25" s="125"/>
      <c r="K25" s="125"/>
      <c r="L25" s="125"/>
      <c r="M25" s="122"/>
      <c r="N25" s="122"/>
      <c r="O25" s="126"/>
      <c r="P25" s="126"/>
      <c r="Q25" s="126"/>
      <c r="R25" s="127"/>
      <c r="S25" s="127"/>
      <c r="T25" s="108"/>
      <c r="U25" s="108"/>
      <c r="V25" s="127"/>
      <c r="W25" s="127"/>
      <c r="X25" s="127"/>
      <c r="Y25" s="127"/>
      <c r="Z25" s="127"/>
    </row>
    <row r="26" spans="1:26" x14ac:dyDescent="0.25">
      <c r="A26" s="113"/>
      <c r="B26" s="113"/>
      <c r="C26" s="113"/>
      <c r="D26" s="121"/>
      <c r="E26" s="121"/>
      <c r="F26" s="108"/>
      <c r="G26" s="108"/>
      <c r="H26" s="125"/>
      <c r="I26" s="125"/>
      <c r="J26" s="125"/>
      <c r="K26" s="125"/>
      <c r="L26" s="125"/>
      <c r="M26" s="122"/>
      <c r="N26" s="122"/>
      <c r="O26" s="126"/>
      <c r="P26" s="126"/>
      <c r="Q26" s="126"/>
      <c r="R26" s="127"/>
      <c r="S26" s="127"/>
      <c r="T26" s="108"/>
      <c r="U26" s="108"/>
      <c r="V26" s="127"/>
      <c r="W26" s="127"/>
      <c r="X26" s="127"/>
      <c r="Y26" s="127"/>
      <c r="Z26" s="127"/>
    </row>
    <row r="27" spans="1:26" x14ac:dyDescent="0.25">
      <c r="A27" s="113"/>
      <c r="B27" s="113"/>
      <c r="C27" s="113"/>
      <c r="D27" s="121"/>
      <c r="E27" s="121"/>
      <c r="F27" s="108"/>
      <c r="G27" s="108"/>
      <c r="H27" s="125"/>
      <c r="I27" s="125"/>
      <c r="J27" s="125"/>
      <c r="K27" s="125"/>
      <c r="L27" s="125"/>
      <c r="M27" s="122"/>
      <c r="N27" s="122"/>
      <c r="O27" s="126"/>
      <c r="P27" s="126"/>
      <c r="Q27" s="126"/>
      <c r="R27" s="127"/>
      <c r="S27" s="127"/>
      <c r="T27" s="108"/>
      <c r="U27" s="108"/>
      <c r="V27" s="127"/>
      <c r="W27" s="127"/>
      <c r="X27" s="127"/>
      <c r="Y27" s="127"/>
      <c r="Z27" s="127"/>
    </row>
    <row r="28" spans="1:26" x14ac:dyDescent="0.25">
      <c r="A28" s="113"/>
      <c r="B28" s="113"/>
      <c r="C28" s="113"/>
      <c r="D28" s="121"/>
      <c r="E28" s="121"/>
      <c r="F28" s="108"/>
      <c r="G28" s="108"/>
      <c r="H28" s="125"/>
      <c r="I28" s="125"/>
      <c r="J28" s="125"/>
      <c r="K28" s="125"/>
      <c r="L28" s="125"/>
      <c r="M28" s="122"/>
      <c r="N28" s="122"/>
      <c r="O28" s="126"/>
      <c r="P28" s="126"/>
      <c r="Q28" s="126"/>
      <c r="R28" s="127"/>
      <c r="S28" s="127"/>
      <c r="T28" s="108"/>
      <c r="U28" s="108"/>
      <c r="V28" s="127"/>
      <c r="W28" s="127"/>
      <c r="X28" s="127"/>
      <c r="Y28" s="127"/>
      <c r="Z28" s="127"/>
    </row>
    <row r="29" spans="1:26" x14ac:dyDescent="0.25">
      <c r="A29" s="113"/>
      <c r="B29" s="113"/>
      <c r="C29" s="113"/>
      <c r="D29" s="121"/>
      <c r="E29" s="121"/>
      <c r="F29" s="108"/>
      <c r="G29" s="108"/>
      <c r="H29" s="125"/>
      <c r="I29" s="125"/>
      <c r="J29" s="125"/>
      <c r="K29" s="125"/>
      <c r="L29" s="125"/>
      <c r="M29" s="122"/>
      <c r="N29" s="122"/>
      <c r="O29" s="126"/>
      <c r="P29" s="126"/>
      <c r="Q29" s="126"/>
      <c r="R29" s="127"/>
      <c r="S29" s="127"/>
      <c r="T29" s="108"/>
      <c r="U29" s="108"/>
      <c r="V29" s="127"/>
      <c r="W29" s="127"/>
      <c r="X29" s="127"/>
      <c r="Y29" s="127"/>
      <c r="Z29" s="127"/>
    </row>
    <row r="30" spans="1:26" x14ac:dyDescent="0.25">
      <c r="A30" s="113"/>
      <c r="B30" s="113"/>
      <c r="C30" s="113"/>
      <c r="D30" s="121"/>
      <c r="E30" s="121"/>
      <c r="F30" s="108"/>
      <c r="G30" s="108"/>
      <c r="H30" s="125"/>
      <c r="I30" s="125"/>
      <c r="J30" s="125"/>
      <c r="K30" s="125"/>
      <c r="L30" s="125"/>
      <c r="M30" s="122"/>
      <c r="N30" s="122"/>
      <c r="O30" s="126"/>
      <c r="P30" s="126"/>
      <c r="Q30" s="126"/>
      <c r="R30" s="127"/>
      <c r="S30" s="127"/>
      <c r="T30" s="108"/>
      <c r="U30" s="108"/>
      <c r="V30" s="127"/>
      <c r="W30" s="127"/>
      <c r="X30" s="127"/>
      <c r="Y30" s="127"/>
      <c r="Z30" s="127"/>
    </row>
    <row r="31" spans="1:26" x14ac:dyDescent="0.25">
      <c r="A31" s="113"/>
      <c r="B31" s="113"/>
      <c r="C31" s="113"/>
      <c r="D31" s="121"/>
      <c r="E31" s="121"/>
      <c r="F31" s="108"/>
      <c r="G31" s="108"/>
      <c r="H31" s="125"/>
      <c r="I31" s="125"/>
      <c r="J31" s="125"/>
      <c r="K31" s="125"/>
      <c r="L31" s="125"/>
      <c r="M31" s="122"/>
      <c r="N31" s="122"/>
      <c r="O31" s="126"/>
      <c r="P31" s="126"/>
      <c r="Q31" s="126"/>
      <c r="R31" s="127"/>
      <c r="S31" s="127"/>
      <c r="T31" s="108"/>
      <c r="U31" s="108"/>
      <c r="V31" s="127"/>
      <c r="W31" s="127"/>
      <c r="X31" s="127"/>
      <c r="Y31" s="127"/>
      <c r="Z31" s="127"/>
    </row>
    <row r="32" spans="1:26" x14ac:dyDescent="0.25">
      <c r="A32" s="113"/>
      <c r="B32" s="113"/>
      <c r="C32" s="113"/>
      <c r="D32" s="121"/>
      <c r="E32" s="121"/>
      <c r="F32" s="108"/>
      <c r="G32" s="108"/>
      <c r="H32" s="125"/>
      <c r="I32" s="125"/>
      <c r="J32" s="125"/>
      <c r="K32" s="125"/>
      <c r="L32" s="125"/>
      <c r="M32" s="122"/>
      <c r="N32" s="122"/>
      <c r="O32" s="126"/>
      <c r="P32" s="126"/>
      <c r="Q32" s="126"/>
      <c r="R32" s="127"/>
      <c r="S32" s="127"/>
      <c r="T32" s="108"/>
      <c r="U32" s="108"/>
      <c r="V32" s="127"/>
      <c r="W32" s="127"/>
      <c r="X32" s="127"/>
      <c r="Y32" s="127"/>
      <c r="Z32" s="127"/>
    </row>
    <row r="33" spans="1:26" x14ac:dyDescent="0.25">
      <c r="A33" s="113"/>
      <c r="B33" s="113"/>
      <c r="C33" s="113"/>
      <c r="D33" s="121"/>
      <c r="E33" s="121"/>
      <c r="F33" s="108"/>
      <c r="G33" s="108"/>
      <c r="H33" s="125"/>
      <c r="I33" s="125"/>
      <c r="J33" s="125"/>
      <c r="K33" s="125"/>
      <c r="L33" s="125"/>
      <c r="M33" s="122"/>
      <c r="N33" s="122"/>
      <c r="O33" s="126"/>
      <c r="P33" s="126"/>
      <c r="Q33" s="126"/>
      <c r="R33" s="127"/>
      <c r="S33" s="127"/>
      <c r="T33" s="108"/>
      <c r="U33" s="108"/>
      <c r="V33" s="127"/>
      <c r="W33" s="127"/>
      <c r="X33" s="127"/>
      <c r="Y33" s="127"/>
      <c r="Z33" s="127"/>
    </row>
    <row r="34" spans="1:26" x14ac:dyDescent="0.25">
      <c r="A34" s="113"/>
      <c r="B34" s="113"/>
      <c r="C34" s="113"/>
      <c r="D34" s="121"/>
      <c r="E34" s="121"/>
      <c r="F34" s="108"/>
      <c r="G34" s="108"/>
      <c r="H34" s="125"/>
      <c r="I34" s="125"/>
      <c r="J34" s="125"/>
      <c r="K34" s="125"/>
      <c r="L34" s="125"/>
      <c r="M34" s="122"/>
      <c r="N34" s="122"/>
      <c r="O34" s="126"/>
      <c r="P34" s="126"/>
      <c r="Q34" s="126"/>
      <c r="R34" s="127"/>
      <c r="S34" s="127"/>
      <c r="T34" s="108"/>
      <c r="U34" s="108"/>
      <c r="V34" s="127"/>
      <c r="W34" s="127"/>
      <c r="X34" s="127"/>
      <c r="Y34" s="127"/>
      <c r="Z34" s="127"/>
    </row>
    <row r="35" spans="1:26" x14ac:dyDescent="0.25">
      <c r="A35" s="113"/>
      <c r="B35" s="113"/>
      <c r="C35" s="113"/>
      <c r="D35" s="121"/>
      <c r="E35" s="121"/>
      <c r="F35" s="108"/>
      <c r="G35" s="108"/>
      <c r="H35" s="125"/>
      <c r="I35" s="125"/>
      <c r="J35" s="125"/>
      <c r="K35" s="125"/>
      <c r="L35" s="125"/>
      <c r="M35" s="122"/>
      <c r="N35" s="122"/>
      <c r="O35" s="126"/>
      <c r="P35" s="126"/>
      <c r="Q35" s="126"/>
      <c r="R35" s="127"/>
      <c r="S35" s="127"/>
      <c r="T35" s="108"/>
      <c r="U35" s="108"/>
      <c r="V35" s="127"/>
      <c r="W35" s="127"/>
      <c r="X35" s="127"/>
      <c r="Y35" s="127"/>
      <c r="Z35" s="127"/>
    </row>
    <row r="36" spans="1:26" x14ac:dyDescent="0.25">
      <c r="A36" s="113"/>
      <c r="B36" s="113"/>
      <c r="C36" s="113"/>
      <c r="D36" s="121"/>
      <c r="E36" s="121"/>
      <c r="F36" s="108"/>
      <c r="G36" s="108"/>
      <c r="H36" s="125"/>
      <c r="I36" s="125"/>
      <c r="J36" s="125"/>
      <c r="K36" s="125"/>
      <c r="L36" s="125"/>
      <c r="M36" s="122"/>
      <c r="N36" s="122"/>
      <c r="O36" s="126"/>
      <c r="P36" s="126"/>
      <c r="Q36" s="126"/>
      <c r="R36" s="127"/>
      <c r="S36" s="127"/>
      <c r="T36" s="108"/>
      <c r="U36" s="108"/>
      <c r="V36" s="127"/>
      <c r="W36" s="127"/>
      <c r="X36" s="127"/>
      <c r="Y36" s="127"/>
      <c r="Z36" s="127"/>
    </row>
    <row r="37" spans="1:26" x14ac:dyDescent="0.25">
      <c r="A37" s="113"/>
      <c r="B37" s="113"/>
      <c r="C37" s="113"/>
      <c r="D37" s="121"/>
      <c r="E37" s="121"/>
      <c r="F37" s="108"/>
      <c r="G37" s="108"/>
      <c r="H37" s="125"/>
      <c r="I37" s="125"/>
      <c r="J37" s="125"/>
      <c r="K37" s="125"/>
      <c r="L37" s="125"/>
      <c r="M37" s="122"/>
      <c r="N37" s="122"/>
      <c r="O37" s="126"/>
      <c r="P37" s="126"/>
      <c r="Q37" s="126"/>
      <c r="R37" s="127"/>
      <c r="S37" s="127"/>
      <c r="T37" s="108"/>
      <c r="U37" s="108"/>
      <c r="V37" s="127"/>
      <c r="W37" s="127"/>
      <c r="X37" s="127"/>
      <c r="Y37" s="127"/>
      <c r="Z37" s="127"/>
    </row>
    <row r="38" spans="1:26" x14ac:dyDescent="0.25">
      <c r="A38" s="113"/>
      <c r="B38" s="113"/>
      <c r="C38" s="113"/>
      <c r="D38" s="121"/>
      <c r="E38" s="121"/>
      <c r="F38" s="108"/>
      <c r="G38" s="108"/>
      <c r="H38" s="125"/>
      <c r="I38" s="125"/>
      <c r="J38" s="125"/>
      <c r="K38" s="125"/>
      <c r="L38" s="125"/>
      <c r="M38" s="122"/>
      <c r="N38" s="122"/>
      <c r="O38" s="126"/>
      <c r="P38" s="126"/>
      <c r="Q38" s="126"/>
      <c r="R38" s="127"/>
      <c r="S38" s="127"/>
      <c r="T38" s="108"/>
      <c r="U38" s="108"/>
      <c r="V38" s="127"/>
      <c r="W38" s="127"/>
      <c r="X38" s="127"/>
      <c r="Y38" s="127"/>
      <c r="Z38" s="127"/>
    </row>
    <row r="39" spans="1:26" x14ac:dyDescent="0.25">
      <c r="A39" s="113"/>
      <c r="B39" s="113"/>
      <c r="C39" s="113"/>
      <c r="D39" s="121"/>
      <c r="E39" s="121"/>
      <c r="F39" s="108"/>
      <c r="G39" s="108"/>
      <c r="H39" s="125"/>
      <c r="I39" s="125"/>
      <c r="J39" s="125"/>
      <c r="K39" s="125"/>
      <c r="L39" s="125"/>
      <c r="M39" s="122"/>
      <c r="N39" s="122"/>
      <c r="O39" s="126"/>
      <c r="P39" s="126"/>
      <c r="Q39" s="126"/>
      <c r="R39" s="127"/>
      <c r="S39" s="127"/>
      <c r="T39" s="108"/>
      <c r="U39" s="108"/>
      <c r="V39" s="127"/>
      <c r="W39" s="127"/>
      <c r="X39" s="127"/>
      <c r="Y39" s="127"/>
      <c r="Z39" s="127"/>
    </row>
    <row r="40" spans="1:26" x14ac:dyDescent="0.25">
      <c r="A40" s="113"/>
      <c r="B40" s="113"/>
      <c r="C40" s="113"/>
      <c r="D40" s="121"/>
      <c r="E40" s="121"/>
      <c r="F40" s="108"/>
      <c r="G40" s="108"/>
      <c r="H40" s="125"/>
      <c r="I40" s="125"/>
      <c r="J40" s="125"/>
      <c r="K40" s="125"/>
      <c r="L40" s="125"/>
      <c r="M40" s="122"/>
      <c r="N40" s="122"/>
      <c r="O40" s="126"/>
      <c r="P40" s="126"/>
      <c r="Q40" s="126"/>
      <c r="R40" s="127"/>
      <c r="S40" s="127"/>
      <c r="T40" s="108"/>
      <c r="U40" s="108"/>
      <c r="V40" s="127"/>
      <c r="W40" s="127"/>
      <c r="X40" s="127"/>
      <c r="Y40" s="127"/>
      <c r="Z40" s="127"/>
    </row>
    <row r="41" spans="1:26" x14ac:dyDescent="0.25">
      <c r="A41" s="113"/>
      <c r="B41" s="113"/>
      <c r="C41" s="113"/>
      <c r="D41" s="121"/>
      <c r="E41" s="121"/>
      <c r="F41" s="108"/>
      <c r="G41" s="108"/>
      <c r="H41" s="125"/>
      <c r="I41" s="125"/>
      <c r="J41" s="125"/>
      <c r="K41" s="125"/>
      <c r="L41" s="125"/>
      <c r="M41" s="122"/>
      <c r="N41" s="122"/>
      <c r="O41" s="126"/>
      <c r="P41" s="126"/>
      <c r="Q41" s="126"/>
      <c r="R41" s="127"/>
      <c r="S41" s="127"/>
      <c r="T41" s="108"/>
      <c r="U41" s="108"/>
      <c r="V41" s="127"/>
      <c r="W41" s="127"/>
      <c r="X41" s="127"/>
      <c r="Y41" s="127"/>
      <c r="Z41" s="127"/>
    </row>
    <row r="42" spans="1:26" x14ac:dyDescent="0.25">
      <c r="A42" s="113"/>
      <c r="B42" s="113"/>
      <c r="C42" s="113"/>
      <c r="D42" s="121"/>
      <c r="E42" s="121"/>
      <c r="F42" s="108"/>
      <c r="G42" s="108"/>
      <c r="H42" s="125"/>
      <c r="I42" s="125"/>
      <c r="J42" s="125"/>
      <c r="K42" s="125"/>
      <c r="L42" s="125"/>
      <c r="M42" s="122"/>
      <c r="N42" s="122"/>
      <c r="O42" s="126"/>
      <c r="P42" s="126"/>
      <c r="Q42" s="126"/>
      <c r="R42" s="127"/>
      <c r="S42" s="127"/>
      <c r="T42" s="108"/>
      <c r="U42" s="108"/>
      <c r="V42" s="127"/>
      <c r="W42" s="127"/>
      <c r="X42" s="127"/>
      <c r="Y42" s="127"/>
      <c r="Z42" s="127"/>
    </row>
    <row r="43" spans="1:26" x14ac:dyDescent="0.25">
      <c r="A43" s="113"/>
      <c r="B43" s="113"/>
      <c r="C43" s="113"/>
      <c r="D43" s="121"/>
      <c r="E43" s="121"/>
      <c r="F43" s="108"/>
      <c r="G43" s="108"/>
      <c r="H43" s="125"/>
      <c r="I43" s="125"/>
      <c r="J43" s="125"/>
      <c r="K43" s="125"/>
      <c r="L43" s="125"/>
      <c r="M43" s="122"/>
      <c r="N43" s="122"/>
      <c r="O43" s="126"/>
      <c r="P43" s="126"/>
      <c r="Q43" s="126"/>
      <c r="R43" s="127"/>
      <c r="S43" s="127"/>
      <c r="T43" s="108"/>
      <c r="U43" s="108"/>
      <c r="V43" s="127"/>
      <c r="W43" s="127"/>
      <c r="X43" s="127"/>
      <c r="Y43" s="127"/>
      <c r="Z43" s="127"/>
    </row>
    <row r="44" spans="1:26" x14ac:dyDescent="0.25">
      <c r="A44" s="113"/>
      <c r="B44" s="113"/>
      <c r="C44" s="113"/>
      <c r="D44" s="121"/>
      <c r="E44" s="121"/>
      <c r="F44" s="108"/>
      <c r="G44" s="108"/>
      <c r="H44" s="125"/>
      <c r="I44" s="125"/>
      <c r="J44" s="125"/>
      <c r="K44" s="125"/>
      <c r="L44" s="125"/>
      <c r="M44" s="122"/>
      <c r="N44" s="122"/>
      <c r="O44" s="126"/>
      <c r="P44" s="126"/>
      <c r="Q44" s="126"/>
      <c r="R44" s="127"/>
      <c r="S44" s="127"/>
      <c r="T44" s="108"/>
      <c r="U44" s="108"/>
      <c r="V44" s="127"/>
      <c r="W44" s="127"/>
      <c r="X44" s="127"/>
      <c r="Y44" s="127"/>
      <c r="Z44" s="127"/>
    </row>
    <row r="45" spans="1:26" x14ac:dyDescent="0.25">
      <c r="A45" s="113"/>
      <c r="B45" s="113"/>
      <c r="C45" s="113"/>
      <c r="D45" s="121"/>
      <c r="E45" s="121"/>
      <c r="F45" s="108"/>
      <c r="G45" s="108"/>
      <c r="H45" s="125"/>
      <c r="I45" s="125"/>
      <c r="J45" s="125"/>
      <c r="K45" s="125"/>
      <c r="L45" s="125"/>
      <c r="M45" s="122"/>
      <c r="N45" s="122"/>
      <c r="O45" s="126"/>
      <c r="P45" s="126"/>
      <c r="Q45" s="126"/>
      <c r="R45" s="127"/>
      <c r="S45" s="127"/>
      <c r="T45" s="108"/>
      <c r="U45" s="108"/>
      <c r="V45" s="127"/>
      <c r="W45" s="127"/>
      <c r="X45" s="127"/>
      <c r="Y45" s="127"/>
      <c r="Z45" s="127"/>
    </row>
    <row r="46" spans="1:26" x14ac:dyDescent="0.25">
      <c r="A46" s="113"/>
      <c r="B46" s="113"/>
      <c r="C46" s="113"/>
      <c r="D46" s="121"/>
      <c r="E46" s="121"/>
      <c r="F46" s="108"/>
      <c r="G46" s="108"/>
      <c r="H46" s="125"/>
      <c r="I46" s="125"/>
      <c r="J46" s="125"/>
      <c r="K46" s="125"/>
      <c r="L46" s="125"/>
      <c r="M46" s="122"/>
      <c r="N46" s="122"/>
      <c r="O46" s="126"/>
      <c r="P46" s="126"/>
      <c r="Q46" s="126"/>
      <c r="R46" s="127"/>
      <c r="S46" s="127"/>
      <c r="T46" s="108"/>
      <c r="U46" s="108"/>
      <c r="V46" s="127"/>
      <c r="W46" s="127"/>
      <c r="X46" s="127"/>
      <c r="Y46" s="127"/>
      <c r="Z46" s="127"/>
    </row>
    <row r="47" spans="1:26" x14ac:dyDescent="0.25">
      <c r="A47" s="113"/>
      <c r="B47" s="113"/>
      <c r="C47" s="113"/>
      <c r="D47" s="121"/>
      <c r="E47" s="121"/>
      <c r="F47" s="108"/>
      <c r="G47" s="108"/>
      <c r="H47" s="125"/>
      <c r="I47" s="125"/>
      <c r="J47" s="125"/>
      <c r="K47" s="125"/>
      <c r="L47" s="125"/>
      <c r="M47" s="122"/>
      <c r="N47" s="122"/>
      <c r="O47" s="126"/>
      <c r="P47" s="126"/>
      <c r="Q47" s="126"/>
      <c r="R47" s="127"/>
      <c r="S47" s="127"/>
      <c r="T47" s="108"/>
      <c r="U47" s="108"/>
      <c r="V47" s="127"/>
      <c r="W47" s="127"/>
      <c r="X47" s="127"/>
      <c r="Y47" s="127"/>
      <c r="Z47" s="127"/>
    </row>
    <row r="48" spans="1:26" x14ac:dyDescent="0.25">
      <c r="A48" s="113"/>
      <c r="B48" s="113"/>
      <c r="C48" s="113"/>
      <c r="D48" s="121"/>
      <c r="E48" s="121"/>
      <c r="F48" s="108"/>
      <c r="G48" s="108"/>
      <c r="H48" s="125"/>
      <c r="I48" s="125"/>
      <c r="J48" s="125"/>
      <c r="K48" s="125"/>
      <c r="L48" s="125"/>
      <c r="M48" s="122"/>
      <c r="N48" s="122"/>
      <c r="O48" s="126"/>
      <c r="P48" s="126"/>
      <c r="Q48" s="126"/>
      <c r="R48" s="127"/>
      <c r="S48" s="127"/>
      <c r="T48" s="108"/>
      <c r="U48" s="108"/>
      <c r="V48" s="127"/>
      <c r="W48" s="127"/>
      <c r="X48" s="127"/>
      <c r="Y48" s="127"/>
      <c r="Z48" s="127"/>
    </row>
    <row r="49" spans="1:26" x14ac:dyDescent="0.25">
      <c r="A49" s="113"/>
      <c r="B49" s="113"/>
      <c r="C49" s="113"/>
      <c r="D49" s="121"/>
      <c r="E49" s="121"/>
      <c r="F49" s="108"/>
      <c r="G49" s="108"/>
      <c r="H49" s="125"/>
      <c r="I49" s="125"/>
      <c r="J49" s="125"/>
      <c r="K49" s="125"/>
      <c r="L49" s="125"/>
      <c r="M49" s="122"/>
      <c r="N49" s="122"/>
      <c r="O49" s="126"/>
      <c r="P49" s="126"/>
      <c r="Q49" s="126"/>
      <c r="R49" s="127"/>
      <c r="S49" s="127"/>
      <c r="T49" s="108"/>
      <c r="U49" s="108"/>
      <c r="V49" s="127"/>
      <c r="W49" s="127"/>
      <c r="X49" s="127"/>
      <c r="Y49" s="127"/>
      <c r="Z49" s="127"/>
    </row>
    <row r="50" spans="1:26" x14ac:dyDescent="0.25">
      <c r="A50" s="113"/>
      <c r="B50" s="113"/>
      <c r="C50" s="113"/>
      <c r="D50" s="121"/>
      <c r="E50" s="121"/>
      <c r="F50" s="108"/>
      <c r="G50" s="108"/>
      <c r="H50" s="125"/>
      <c r="I50" s="125"/>
      <c r="J50" s="125"/>
      <c r="K50" s="125"/>
      <c r="L50" s="125"/>
      <c r="M50" s="122"/>
      <c r="N50" s="122"/>
      <c r="O50" s="126"/>
      <c r="P50" s="126"/>
      <c r="Q50" s="126"/>
      <c r="R50" s="127"/>
      <c r="S50" s="127"/>
      <c r="T50" s="108"/>
      <c r="U50" s="108"/>
      <c r="V50" s="127"/>
      <c r="W50" s="127"/>
      <c r="X50" s="127"/>
      <c r="Y50" s="127"/>
      <c r="Z50" s="127"/>
    </row>
    <row r="51" spans="1:26" x14ac:dyDescent="0.25">
      <c r="A51" s="113"/>
      <c r="B51" s="113"/>
      <c r="C51" s="113"/>
      <c r="D51" s="121"/>
      <c r="E51" s="121"/>
      <c r="F51" s="108"/>
      <c r="G51" s="108"/>
      <c r="H51" s="125"/>
      <c r="I51" s="125"/>
      <c r="J51" s="125"/>
      <c r="K51" s="125"/>
      <c r="L51" s="125"/>
      <c r="M51" s="122"/>
      <c r="N51" s="122"/>
      <c r="O51" s="126"/>
      <c r="P51" s="126"/>
      <c r="Q51" s="126"/>
      <c r="R51" s="127"/>
      <c r="S51" s="127"/>
      <c r="T51" s="108"/>
      <c r="U51" s="108"/>
      <c r="V51" s="127"/>
      <c r="W51" s="127"/>
      <c r="X51" s="127"/>
      <c r="Y51" s="127"/>
      <c r="Z51" s="127"/>
    </row>
    <row r="52" spans="1:26" x14ac:dyDescent="0.25">
      <c r="A52" s="113"/>
      <c r="B52" s="113"/>
      <c r="C52" s="113"/>
      <c r="D52" s="121"/>
      <c r="E52" s="121"/>
      <c r="F52" s="108"/>
      <c r="G52" s="108"/>
      <c r="H52" s="125"/>
      <c r="I52" s="125"/>
      <c r="J52" s="125"/>
      <c r="K52" s="125"/>
      <c r="L52" s="125"/>
      <c r="M52" s="122"/>
      <c r="N52" s="122"/>
      <c r="O52" s="126"/>
      <c r="P52" s="126"/>
      <c r="Q52" s="126"/>
      <c r="R52" s="127"/>
      <c r="S52" s="127"/>
      <c r="T52" s="108"/>
      <c r="U52" s="108"/>
      <c r="V52" s="127"/>
      <c r="W52" s="127"/>
      <c r="X52" s="127"/>
      <c r="Y52" s="127"/>
      <c r="Z52" s="127"/>
    </row>
    <row r="53" spans="1:26" x14ac:dyDescent="0.25">
      <c r="A53" s="113"/>
      <c r="B53" s="113"/>
      <c r="C53" s="113"/>
      <c r="D53" s="121"/>
      <c r="E53" s="121"/>
      <c r="F53" s="108"/>
      <c r="G53" s="108"/>
      <c r="H53" s="125"/>
      <c r="I53" s="125"/>
      <c r="J53" s="125"/>
      <c r="K53" s="125"/>
      <c r="L53" s="125"/>
      <c r="M53" s="122"/>
      <c r="N53" s="122"/>
      <c r="O53" s="126"/>
      <c r="P53" s="126"/>
      <c r="Q53" s="126"/>
      <c r="R53" s="127"/>
      <c r="S53" s="127"/>
      <c r="T53" s="108"/>
      <c r="U53" s="108"/>
      <c r="V53" s="127"/>
      <c r="W53" s="127"/>
      <c r="X53" s="127"/>
      <c r="Y53" s="127"/>
      <c r="Z53" s="127"/>
    </row>
    <row r="54" spans="1:26" x14ac:dyDescent="0.25">
      <c r="A54" s="113"/>
      <c r="B54" s="113"/>
      <c r="C54" s="113"/>
      <c r="D54" s="121"/>
      <c r="E54" s="121"/>
      <c r="F54" s="108"/>
      <c r="G54" s="108"/>
      <c r="H54" s="125"/>
      <c r="I54" s="125"/>
      <c r="J54" s="125"/>
      <c r="K54" s="125"/>
      <c r="L54" s="125"/>
      <c r="M54" s="122"/>
      <c r="N54" s="122"/>
      <c r="O54" s="126"/>
      <c r="P54" s="126"/>
      <c r="Q54" s="126"/>
      <c r="R54" s="127"/>
      <c r="S54" s="127"/>
      <c r="T54" s="108"/>
      <c r="U54" s="108"/>
      <c r="V54" s="127"/>
      <c r="W54" s="127"/>
      <c r="X54" s="127"/>
      <c r="Y54" s="127"/>
      <c r="Z54" s="127"/>
    </row>
    <row r="55" spans="1:26" x14ac:dyDescent="0.25">
      <c r="A55" s="113"/>
      <c r="B55" s="113"/>
      <c r="C55" s="113"/>
      <c r="D55" s="121"/>
      <c r="E55" s="121"/>
      <c r="F55" s="108"/>
      <c r="G55" s="108"/>
      <c r="H55" s="125"/>
      <c r="I55" s="125"/>
      <c r="J55" s="125"/>
      <c r="K55" s="125"/>
      <c r="L55" s="125"/>
      <c r="M55" s="122"/>
      <c r="N55" s="122"/>
      <c r="O55" s="126"/>
      <c r="P55" s="126"/>
      <c r="Q55" s="126"/>
      <c r="R55" s="127"/>
      <c r="S55" s="127"/>
      <c r="T55" s="108"/>
      <c r="U55" s="108"/>
      <c r="V55" s="127"/>
      <c r="W55" s="127"/>
      <c r="X55" s="127"/>
      <c r="Y55" s="127"/>
      <c r="Z55" s="127"/>
    </row>
    <row r="56" spans="1:26" x14ac:dyDescent="0.25">
      <c r="A56" s="113"/>
      <c r="B56" s="113"/>
      <c r="C56" s="113"/>
      <c r="D56" s="121"/>
      <c r="E56" s="121"/>
      <c r="F56" s="108"/>
      <c r="G56" s="108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18"/>
      <c r="S56" s="118"/>
      <c r="T56" s="108"/>
      <c r="U56" s="108"/>
      <c r="V56" s="118"/>
      <c r="W56" s="118"/>
      <c r="X56" s="118"/>
      <c r="Y56" s="118"/>
      <c r="Z56" s="118"/>
    </row>
    <row r="57" spans="1:26" x14ac:dyDescent="0.25">
      <c r="A57" s="113"/>
      <c r="B57" s="113"/>
      <c r="C57" s="113"/>
      <c r="D57" s="121"/>
      <c r="E57" s="121"/>
      <c r="F57" s="108"/>
      <c r="G57" s="108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18"/>
      <c r="S57" s="118"/>
      <c r="T57" s="108"/>
      <c r="U57" s="108"/>
      <c r="V57" s="118"/>
      <c r="W57" s="118"/>
      <c r="X57" s="118"/>
      <c r="Y57" s="118"/>
      <c r="Z57" s="118"/>
    </row>
    <row r="58" spans="1:26" x14ac:dyDescent="0.25">
      <c r="A58" s="113"/>
      <c r="B58" s="113"/>
      <c r="C58" s="113"/>
      <c r="D58" s="121"/>
      <c r="E58" s="121"/>
      <c r="F58" s="108"/>
      <c r="G58" s="108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18"/>
      <c r="S58" s="118"/>
      <c r="T58" s="108"/>
      <c r="U58" s="108"/>
      <c r="V58" s="118"/>
      <c r="W58" s="118"/>
      <c r="X58" s="118"/>
      <c r="Y58" s="118"/>
      <c r="Z58" s="118"/>
    </row>
    <row r="59" spans="1:26" x14ac:dyDescent="0.25">
      <c r="A59" s="113"/>
      <c r="B59" s="113"/>
      <c r="C59" s="113"/>
      <c r="D59" s="121"/>
      <c r="E59" s="121"/>
      <c r="F59" s="108"/>
      <c r="G59" s="108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18"/>
      <c r="S59" s="118"/>
      <c r="T59" s="108"/>
      <c r="U59" s="108"/>
      <c r="V59" s="118"/>
      <c r="W59" s="118"/>
      <c r="X59" s="118"/>
      <c r="Y59" s="118"/>
      <c r="Z59" s="118"/>
    </row>
    <row r="60" spans="1:26" x14ac:dyDescent="0.25">
      <c r="A60" s="113"/>
      <c r="B60" s="113"/>
      <c r="C60" s="113"/>
      <c r="D60" s="121"/>
      <c r="E60" s="121"/>
      <c r="F60" s="108"/>
      <c r="G60" s="108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18"/>
      <c r="S60" s="118"/>
      <c r="T60" s="108"/>
      <c r="U60" s="108"/>
      <c r="V60" s="118"/>
      <c r="W60" s="118"/>
      <c r="X60" s="118"/>
      <c r="Y60" s="118"/>
      <c r="Z60" s="118"/>
    </row>
    <row r="61" spans="1:26" x14ac:dyDescent="0.25">
      <c r="A61" s="113"/>
      <c r="B61" s="113"/>
      <c r="C61" s="113"/>
      <c r="D61" s="121"/>
      <c r="E61" s="121"/>
      <c r="F61" s="108"/>
      <c r="G61" s="108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18"/>
      <c r="S61" s="118"/>
      <c r="T61" s="108"/>
      <c r="U61" s="108"/>
      <c r="V61" s="118"/>
      <c r="W61" s="118"/>
      <c r="X61" s="118"/>
      <c r="Y61" s="118"/>
      <c r="Z61" s="118"/>
    </row>
    <row r="62" spans="1:26" x14ac:dyDescent="0.25">
      <c r="A62" s="113"/>
      <c r="B62" s="113"/>
      <c r="C62" s="113"/>
      <c r="D62" s="121"/>
      <c r="E62" s="121"/>
      <c r="F62" s="108"/>
      <c r="G62" s="108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18"/>
      <c r="S62" s="118"/>
      <c r="T62" s="108"/>
      <c r="U62" s="108"/>
      <c r="V62" s="118"/>
      <c r="W62" s="118"/>
      <c r="X62" s="118"/>
      <c r="Y62" s="118"/>
      <c r="Z62" s="118"/>
    </row>
    <row r="63" spans="1:26" x14ac:dyDescent="0.25">
      <c r="A63" s="113"/>
      <c r="B63" s="113"/>
      <c r="C63" s="113"/>
      <c r="D63" s="121"/>
      <c r="E63" s="121"/>
      <c r="F63" s="108"/>
      <c r="G63" s="108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18"/>
      <c r="S63" s="118"/>
      <c r="T63" s="108"/>
      <c r="U63" s="108"/>
      <c r="V63" s="118"/>
      <c r="W63" s="118"/>
      <c r="X63" s="118"/>
      <c r="Y63" s="118"/>
      <c r="Z63" s="118"/>
    </row>
    <row r="64" spans="1:26" x14ac:dyDescent="0.25">
      <c r="A64" s="113"/>
      <c r="B64" s="113"/>
      <c r="C64" s="113"/>
      <c r="D64" s="121"/>
      <c r="E64" s="121"/>
      <c r="F64" s="108"/>
      <c r="G64" s="108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18"/>
      <c r="S64" s="118"/>
      <c r="T64" s="108"/>
      <c r="U64" s="108"/>
      <c r="V64" s="118"/>
      <c r="W64" s="118"/>
      <c r="X64" s="118"/>
      <c r="Y64" s="118"/>
      <c r="Z64" s="118"/>
    </row>
    <row r="65" spans="1:26" x14ac:dyDescent="0.25">
      <c r="A65" s="113"/>
      <c r="B65" s="113"/>
      <c r="C65" s="113"/>
      <c r="D65" s="121"/>
      <c r="E65" s="121"/>
      <c r="F65" s="108"/>
      <c r="G65" s="108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18"/>
      <c r="S65" s="118"/>
      <c r="T65" s="108"/>
      <c r="U65" s="108"/>
      <c r="V65" s="118"/>
      <c r="W65" s="118"/>
      <c r="X65" s="118"/>
      <c r="Y65" s="118"/>
      <c r="Z65" s="118"/>
    </row>
    <row r="66" spans="1:26" x14ac:dyDescent="0.25">
      <c r="A66" s="113"/>
      <c r="B66" s="113"/>
      <c r="C66" s="113"/>
      <c r="D66" s="121"/>
      <c r="E66" s="121"/>
      <c r="F66" s="108"/>
      <c r="G66" s="108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18"/>
      <c r="S66" s="118"/>
      <c r="T66" s="108"/>
      <c r="U66" s="108"/>
      <c r="V66" s="118"/>
      <c r="W66" s="118"/>
      <c r="X66" s="118"/>
      <c r="Y66" s="118"/>
      <c r="Z66" s="118"/>
    </row>
    <row r="67" spans="1:26" x14ac:dyDescent="0.25">
      <c r="A67" s="113"/>
      <c r="B67" s="113"/>
      <c r="C67" s="113"/>
      <c r="D67" s="121"/>
      <c r="E67" s="121"/>
      <c r="F67" s="108"/>
      <c r="G67" s="108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18"/>
      <c r="S67" s="118"/>
      <c r="T67" s="108"/>
      <c r="U67" s="108"/>
      <c r="V67" s="118"/>
      <c r="W67" s="118"/>
      <c r="X67" s="118"/>
      <c r="Y67" s="118"/>
      <c r="Z67" s="118"/>
    </row>
    <row r="68" spans="1:26" x14ac:dyDescent="0.25">
      <c r="A68" s="113"/>
      <c r="B68" s="113"/>
      <c r="C68" s="113"/>
      <c r="D68" s="121"/>
      <c r="E68" s="121"/>
      <c r="F68" s="108"/>
      <c r="G68" s="108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18"/>
      <c r="S68" s="118"/>
      <c r="T68" s="108"/>
      <c r="U68" s="108"/>
      <c r="V68" s="118"/>
      <c r="W68" s="118"/>
      <c r="X68" s="118"/>
      <c r="Y68" s="118"/>
      <c r="Z68" s="118"/>
    </row>
    <row r="69" spans="1:26" x14ac:dyDescent="0.25">
      <c r="A69" s="113"/>
      <c r="B69" s="113"/>
      <c r="C69" s="113"/>
      <c r="D69" s="121"/>
      <c r="E69" s="121"/>
      <c r="F69" s="108"/>
      <c r="G69" s="108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18"/>
      <c r="S69" s="118"/>
      <c r="T69" s="108"/>
      <c r="U69" s="108"/>
      <c r="V69" s="118"/>
      <c r="W69" s="118"/>
      <c r="X69" s="118"/>
      <c r="Y69" s="118"/>
      <c r="Z69" s="118"/>
    </row>
    <row r="70" spans="1:26" x14ac:dyDescent="0.25">
      <c r="A70" s="113"/>
      <c r="B70" s="113"/>
      <c r="C70" s="113"/>
      <c r="D70" s="121"/>
      <c r="E70" s="121"/>
      <c r="F70" s="108"/>
      <c r="G70" s="108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18"/>
      <c r="S70" s="118"/>
      <c r="T70" s="108"/>
      <c r="U70" s="108"/>
      <c r="V70" s="118"/>
      <c r="W70" s="118"/>
      <c r="X70" s="118"/>
      <c r="Y70" s="118"/>
      <c r="Z70" s="118"/>
    </row>
    <row r="71" spans="1:26" x14ac:dyDescent="0.25">
      <c r="A71" s="113"/>
      <c r="B71" s="113"/>
      <c r="C71" s="113"/>
      <c r="D71" s="121"/>
      <c r="E71" s="121"/>
      <c r="F71" s="108"/>
      <c r="G71" s="108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18"/>
      <c r="S71" s="118"/>
      <c r="T71" s="108"/>
      <c r="U71" s="108"/>
      <c r="V71" s="118"/>
      <c r="W71" s="118"/>
      <c r="X71" s="118"/>
      <c r="Y71" s="118"/>
      <c r="Z71" s="118"/>
    </row>
    <row r="72" spans="1:26" x14ac:dyDescent="0.25">
      <c r="A72" s="113"/>
      <c r="B72" s="113"/>
      <c r="C72" s="113"/>
      <c r="D72" s="121"/>
      <c r="E72" s="121"/>
      <c r="F72" s="108"/>
      <c r="G72" s="108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18"/>
      <c r="S72" s="118"/>
      <c r="T72" s="108"/>
      <c r="U72" s="108"/>
      <c r="V72" s="118"/>
      <c r="W72" s="118"/>
      <c r="X72" s="118"/>
      <c r="Y72" s="118"/>
      <c r="Z72" s="118"/>
    </row>
    <row r="73" spans="1:26" x14ac:dyDescent="0.25">
      <c r="A73" s="113"/>
      <c r="B73" s="113"/>
      <c r="C73" s="113"/>
      <c r="D73" s="121"/>
      <c r="E73" s="121"/>
      <c r="F73" s="108"/>
      <c r="G73" s="108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18"/>
      <c r="S73" s="118"/>
      <c r="T73" s="108"/>
      <c r="U73" s="108"/>
      <c r="V73" s="118"/>
      <c r="W73" s="118"/>
      <c r="X73" s="118"/>
      <c r="Y73" s="118"/>
      <c r="Z73" s="118"/>
    </row>
    <row r="74" spans="1:26" x14ac:dyDescent="0.25">
      <c r="A74" s="113"/>
      <c r="B74" s="113"/>
      <c r="C74" s="113"/>
      <c r="D74" s="121"/>
      <c r="E74" s="121"/>
      <c r="F74" s="108"/>
      <c r="G74" s="108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18"/>
      <c r="S74" s="118"/>
      <c r="T74" s="108"/>
      <c r="U74" s="108"/>
      <c r="V74" s="118"/>
      <c r="W74" s="118"/>
      <c r="X74" s="118"/>
      <c r="Y74" s="118"/>
      <c r="Z74" s="118"/>
    </row>
    <row r="75" spans="1:26" x14ac:dyDescent="0.25">
      <c r="A75" s="113"/>
      <c r="B75" s="113"/>
      <c r="C75" s="113"/>
      <c r="D75" s="121"/>
      <c r="E75" s="121"/>
      <c r="F75" s="108"/>
      <c r="G75" s="108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18"/>
      <c r="S75" s="118"/>
      <c r="T75" s="108"/>
      <c r="U75" s="108"/>
      <c r="V75" s="118"/>
      <c r="W75" s="118"/>
      <c r="X75" s="118"/>
      <c r="Y75" s="118"/>
      <c r="Z75" s="118"/>
    </row>
    <row r="76" spans="1:26" x14ac:dyDescent="0.25">
      <c r="A76" s="113"/>
      <c r="B76" s="113"/>
      <c r="C76" s="113"/>
      <c r="D76" s="121"/>
      <c r="E76" s="121"/>
      <c r="F76" s="108"/>
      <c r="G76" s="108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18"/>
      <c r="S76" s="118"/>
      <c r="T76" s="108"/>
      <c r="U76" s="108"/>
      <c r="V76" s="118"/>
      <c r="W76" s="118"/>
      <c r="X76" s="118"/>
      <c r="Y76" s="118"/>
      <c r="Z76" s="118"/>
    </row>
    <row r="77" spans="1:26" x14ac:dyDescent="0.25">
      <c r="A77" s="113"/>
      <c r="B77" s="113"/>
      <c r="C77" s="113"/>
      <c r="D77" s="121"/>
      <c r="E77" s="121"/>
      <c r="F77" s="108"/>
      <c r="G77" s="108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18"/>
      <c r="S77" s="118"/>
      <c r="T77" s="108"/>
      <c r="U77" s="108"/>
      <c r="V77" s="118"/>
      <c r="W77" s="118"/>
      <c r="X77" s="118"/>
      <c r="Y77" s="118"/>
      <c r="Z77" s="118"/>
    </row>
    <row r="78" spans="1:26" x14ac:dyDescent="0.25">
      <c r="A78" s="113"/>
      <c r="B78" s="113"/>
      <c r="C78" s="113"/>
      <c r="D78" s="121"/>
      <c r="E78" s="121"/>
      <c r="F78" s="108"/>
      <c r="G78" s="108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18"/>
      <c r="S78" s="118"/>
      <c r="T78" s="108"/>
      <c r="U78" s="108"/>
      <c r="V78" s="118"/>
      <c r="W78" s="118"/>
      <c r="X78" s="118"/>
      <c r="Y78" s="118"/>
      <c r="Z78" s="118"/>
    </row>
    <row r="79" spans="1:26" x14ac:dyDescent="0.25">
      <c r="A79" s="113"/>
      <c r="B79" s="113"/>
      <c r="C79" s="113"/>
      <c r="D79" s="121"/>
      <c r="E79" s="121"/>
      <c r="F79" s="108"/>
      <c r="G79" s="108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18"/>
      <c r="S79" s="118"/>
      <c r="T79" s="108"/>
      <c r="U79" s="108"/>
      <c r="V79" s="118"/>
      <c r="W79" s="118"/>
      <c r="X79" s="118"/>
      <c r="Y79" s="118"/>
      <c r="Z79" s="118"/>
    </row>
    <row r="80" spans="1:26" x14ac:dyDescent="0.25">
      <c r="A80" s="113"/>
      <c r="B80" s="113"/>
      <c r="C80" s="113"/>
      <c r="D80" s="121"/>
      <c r="E80" s="121"/>
      <c r="F80" s="108"/>
      <c r="G80" s="108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18"/>
      <c r="S80" s="118"/>
      <c r="T80" s="108"/>
      <c r="U80" s="108"/>
      <c r="V80" s="118"/>
      <c r="W80" s="118"/>
      <c r="X80" s="118"/>
      <c r="Y80" s="118"/>
      <c r="Z80" s="118"/>
    </row>
    <row r="81" spans="1:36" x14ac:dyDescent="0.25">
      <c r="A81" s="113"/>
      <c r="B81" s="113"/>
      <c r="C81" s="113"/>
      <c r="D81" s="121"/>
      <c r="E81" s="121"/>
      <c r="F81" s="108"/>
      <c r="G81" s="108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18"/>
      <c r="S81" s="118"/>
      <c r="T81" s="108"/>
      <c r="U81" s="108"/>
      <c r="V81" s="118"/>
      <c r="W81" s="118"/>
      <c r="X81" s="118"/>
      <c r="Y81" s="118"/>
      <c r="Z81" s="118"/>
    </row>
    <row r="82" spans="1:36" x14ac:dyDescent="0.25">
      <c r="A82" s="113"/>
      <c r="B82" s="113"/>
      <c r="C82" s="113"/>
      <c r="D82" s="121"/>
      <c r="E82" s="121"/>
      <c r="F82" s="108"/>
      <c r="G82" s="108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18"/>
      <c r="S82" s="118"/>
      <c r="T82" s="108"/>
      <c r="U82" s="108"/>
      <c r="V82" s="118"/>
      <c r="W82" s="118"/>
      <c r="X82" s="118"/>
      <c r="Y82" s="118"/>
      <c r="Z82" s="118"/>
    </row>
    <row r="83" spans="1:36" x14ac:dyDescent="0.25">
      <c r="A83" s="113"/>
      <c r="B83" s="113"/>
      <c r="C83" s="113"/>
      <c r="D83" s="121"/>
      <c r="E83" s="121"/>
      <c r="F83" s="108"/>
      <c r="G83" s="108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18"/>
      <c r="S83" s="118"/>
      <c r="T83" s="108"/>
      <c r="U83" s="108"/>
      <c r="V83" s="118"/>
      <c r="W83" s="118"/>
      <c r="X83" s="118"/>
      <c r="Y83" s="118"/>
      <c r="Z83" s="118"/>
    </row>
    <row r="84" spans="1:36" x14ac:dyDescent="0.25">
      <c r="A84" s="113"/>
      <c r="B84" s="113"/>
      <c r="C84" s="113"/>
      <c r="D84" s="121"/>
      <c r="E84" s="121"/>
      <c r="F84" s="108"/>
      <c r="G84" s="108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18"/>
      <c r="S84" s="118"/>
      <c r="T84" s="108"/>
      <c r="U84" s="108"/>
      <c r="V84" s="118"/>
      <c r="W84" s="118"/>
      <c r="X84" s="118"/>
      <c r="Y84" s="118"/>
      <c r="Z84" s="118"/>
      <c r="AJ84" s="15"/>
    </row>
    <row r="85" spans="1:36" x14ac:dyDescent="0.25">
      <c r="A85" s="113"/>
      <c r="B85" s="113"/>
      <c r="C85" s="113"/>
      <c r="D85" s="121"/>
      <c r="E85" s="121"/>
      <c r="F85" s="108"/>
      <c r="G85" s="108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18"/>
      <c r="S85" s="118"/>
      <c r="T85" s="108"/>
      <c r="U85" s="108"/>
      <c r="V85" s="118"/>
      <c r="W85" s="118"/>
      <c r="X85" s="118"/>
      <c r="Y85" s="118"/>
      <c r="Z85" s="118"/>
    </row>
    <row r="86" spans="1:36" x14ac:dyDescent="0.25">
      <c r="A86" s="113"/>
      <c r="B86" s="113"/>
      <c r="C86" s="113"/>
      <c r="D86" s="121"/>
      <c r="E86" s="121"/>
      <c r="F86" s="108"/>
      <c r="G86" s="108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18"/>
      <c r="S86" s="118"/>
      <c r="T86" s="108"/>
      <c r="U86" s="108"/>
      <c r="V86" s="118"/>
      <c r="W86" s="118"/>
      <c r="X86" s="118"/>
      <c r="Y86" s="118"/>
      <c r="Z86" s="118"/>
    </row>
    <row r="87" spans="1:36" x14ac:dyDescent="0.25">
      <c r="A87" s="113"/>
      <c r="B87" s="113"/>
      <c r="C87" s="113"/>
      <c r="D87" s="121"/>
      <c r="E87" s="121"/>
      <c r="F87" s="108"/>
      <c r="G87" s="108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18"/>
      <c r="S87" s="118"/>
      <c r="T87" s="108"/>
      <c r="U87" s="108"/>
      <c r="V87" s="118"/>
      <c r="W87" s="118"/>
      <c r="X87" s="118"/>
      <c r="Y87" s="118"/>
      <c r="Z87" s="118"/>
    </row>
    <row r="88" spans="1:36" x14ac:dyDescent="0.25">
      <c r="A88" s="113"/>
      <c r="B88" s="113"/>
      <c r="C88" s="113"/>
      <c r="D88" s="121"/>
      <c r="E88" s="121"/>
      <c r="F88" s="108"/>
      <c r="G88" s="108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18"/>
      <c r="S88" s="118"/>
      <c r="T88" s="108"/>
      <c r="U88" s="108"/>
      <c r="V88" s="118"/>
      <c r="W88" s="118"/>
      <c r="X88" s="118"/>
      <c r="Y88" s="118"/>
      <c r="Z88" s="118"/>
    </row>
    <row r="89" spans="1:36" x14ac:dyDescent="0.25">
      <c r="A89" s="113"/>
      <c r="B89" s="113"/>
      <c r="C89" s="113"/>
      <c r="D89" s="121"/>
      <c r="E89" s="121"/>
      <c r="F89" s="108"/>
      <c r="G89" s="108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18"/>
      <c r="S89" s="118"/>
      <c r="T89" s="108"/>
      <c r="U89" s="108"/>
      <c r="V89" s="118"/>
      <c r="W89" s="118"/>
      <c r="X89" s="118"/>
      <c r="Y89" s="118"/>
      <c r="Z89" s="118"/>
    </row>
    <row r="90" spans="1:36" x14ac:dyDescent="0.25">
      <c r="A90" s="113"/>
      <c r="B90" s="113"/>
      <c r="C90" s="113"/>
      <c r="D90" s="121"/>
      <c r="E90" s="121"/>
      <c r="F90" s="108"/>
      <c r="G90" s="108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18"/>
      <c r="S90" s="118"/>
      <c r="T90" s="108"/>
      <c r="U90" s="108"/>
      <c r="V90" s="118"/>
      <c r="W90" s="118"/>
      <c r="X90" s="118"/>
      <c r="Y90" s="118"/>
      <c r="Z90" s="118"/>
    </row>
    <row r="91" spans="1:36" x14ac:dyDescent="0.25">
      <c r="A91" s="113"/>
      <c r="B91" s="113"/>
      <c r="C91" s="113"/>
      <c r="D91" s="121"/>
      <c r="E91" s="121"/>
      <c r="F91" s="108"/>
      <c r="G91" s="108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18"/>
      <c r="S91" s="118"/>
      <c r="T91" s="108"/>
      <c r="U91" s="108"/>
      <c r="V91" s="118"/>
      <c r="W91" s="118"/>
      <c r="X91" s="118"/>
      <c r="Y91" s="118"/>
      <c r="Z91" s="118"/>
    </row>
    <row r="92" spans="1:36" x14ac:dyDescent="0.25">
      <c r="A92" s="113"/>
      <c r="B92" s="113"/>
      <c r="C92" s="113"/>
      <c r="D92" s="121"/>
      <c r="E92" s="121"/>
      <c r="F92" s="108"/>
      <c r="G92" s="108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18"/>
      <c r="S92" s="118"/>
      <c r="T92" s="108"/>
      <c r="U92" s="108"/>
      <c r="V92" s="118"/>
      <c r="W92" s="118"/>
      <c r="X92" s="118"/>
      <c r="Y92" s="118"/>
      <c r="Z92" s="118"/>
    </row>
    <row r="93" spans="1:36" x14ac:dyDescent="0.25">
      <c r="A93" s="113"/>
      <c r="B93" s="113"/>
      <c r="C93" s="113"/>
      <c r="D93" s="121"/>
      <c r="E93" s="121"/>
      <c r="F93" s="108"/>
      <c r="G93" s="108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18"/>
      <c r="S93" s="118"/>
      <c r="T93" s="108"/>
      <c r="U93" s="108"/>
      <c r="V93" s="118"/>
      <c r="W93" s="118"/>
      <c r="X93" s="118"/>
      <c r="Y93" s="118"/>
      <c r="Z93" s="118"/>
    </row>
    <row r="94" spans="1:36" x14ac:dyDescent="0.25">
      <c r="A94" s="113"/>
      <c r="B94" s="113"/>
      <c r="C94" s="113"/>
      <c r="D94" s="121"/>
      <c r="E94" s="121"/>
      <c r="F94" s="108"/>
      <c r="G94" s="108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18"/>
      <c r="S94" s="118"/>
      <c r="T94" s="108"/>
      <c r="U94" s="108"/>
      <c r="V94" s="118"/>
      <c r="W94" s="118"/>
      <c r="X94" s="118"/>
      <c r="Y94" s="118"/>
      <c r="Z94" s="118"/>
    </row>
    <row r="95" spans="1:36" x14ac:dyDescent="0.25">
      <c r="A95" s="113"/>
      <c r="B95" s="113"/>
      <c r="C95" s="113"/>
      <c r="D95" s="121"/>
      <c r="E95" s="121"/>
      <c r="F95" s="108"/>
      <c r="G95" s="108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18"/>
      <c r="S95" s="118"/>
      <c r="T95" s="108"/>
      <c r="U95" s="108"/>
      <c r="V95" s="118"/>
      <c r="W95" s="118"/>
      <c r="X95" s="118"/>
      <c r="Y95" s="118"/>
      <c r="Z95" s="118"/>
    </row>
    <row r="96" spans="1:36" x14ac:dyDescent="0.25">
      <c r="A96" s="113"/>
      <c r="B96" s="113"/>
      <c r="C96" s="113"/>
      <c r="D96" s="121"/>
      <c r="E96" s="121"/>
      <c r="F96" s="108"/>
      <c r="G96" s="108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18"/>
      <c r="S96" s="118"/>
      <c r="T96" s="108"/>
      <c r="U96" s="108"/>
      <c r="V96" s="118"/>
      <c r="W96" s="118"/>
      <c r="X96" s="118"/>
      <c r="Y96" s="118"/>
      <c r="Z96" s="118"/>
    </row>
    <row r="97" spans="1:26" x14ac:dyDescent="0.25">
      <c r="A97" s="113"/>
      <c r="B97" s="113"/>
      <c r="C97" s="113"/>
      <c r="D97" s="121"/>
      <c r="E97" s="121"/>
      <c r="F97" s="108"/>
      <c r="G97" s="108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18"/>
      <c r="S97" s="118"/>
      <c r="T97" s="108"/>
      <c r="U97" s="108"/>
      <c r="V97" s="118"/>
      <c r="W97" s="118"/>
      <c r="X97" s="118"/>
      <c r="Y97" s="118"/>
      <c r="Z97" s="118"/>
    </row>
    <row r="98" spans="1:26" x14ac:dyDescent="0.25">
      <c r="A98" s="113"/>
      <c r="B98" s="113"/>
      <c r="C98" s="113"/>
      <c r="D98" s="121"/>
      <c r="E98" s="121"/>
      <c r="F98" s="108"/>
      <c r="G98" s="108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18"/>
      <c r="S98" s="118"/>
      <c r="T98" s="108"/>
      <c r="U98" s="108"/>
      <c r="V98" s="118"/>
      <c r="W98" s="118"/>
      <c r="X98" s="118"/>
      <c r="Y98" s="118"/>
      <c r="Z98" s="118"/>
    </row>
    <row r="99" spans="1:26" x14ac:dyDescent="0.25">
      <c r="A99" s="113"/>
      <c r="B99" s="113"/>
      <c r="C99" s="113"/>
      <c r="D99" s="121"/>
      <c r="E99" s="121"/>
      <c r="F99" s="108"/>
      <c r="G99" s="108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18"/>
      <c r="S99" s="118"/>
      <c r="T99" s="108"/>
      <c r="U99" s="108"/>
      <c r="V99" s="118"/>
      <c r="W99" s="118"/>
      <c r="X99" s="118"/>
      <c r="Y99" s="118"/>
      <c r="Z99" s="118"/>
    </row>
    <row r="100" spans="1:26" x14ac:dyDescent="0.25">
      <c r="A100" s="113"/>
      <c r="B100" s="113"/>
      <c r="C100" s="113"/>
      <c r="D100" s="121"/>
      <c r="E100" s="121"/>
      <c r="F100" s="108"/>
      <c r="G100" s="108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18"/>
      <c r="S100" s="118"/>
      <c r="T100" s="108"/>
      <c r="U100" s="108"/>
      <c r="V100" s="118"/>
      <c r="W100" s="118"/>
      <c r="X100" s="118"/>
      <c r="Y100" s="118"/>
      <c r="Z100" s="118"/>
    </row>
    <row r="101" spans="1:26" x14ac:dyDescent="0.25">
      <c r="A101" s="113"/>
      <c r="B101" s="113"/>
      <c r="C101" s="113"/>
      <c r="D101" s="121"/>
      <c r="E101" s="121"/>
      <c r="F101" s="108"/>
      <c r="G101" s="108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18"/>
      <c r="S101" s="118"/>
      <c r="T101" s="108"/>
      <c r="U101" s="108"/>
      <c r="V101" s="118"/>
      <c r="W101" s="118"/>
      <c r="X101" s="118"/>
      <c r="Y101" s="118"/>
      <c r="Z101" s="118"/>
    </row>
    <row r="102" spans="1:26" x14ac:dyDescent="0.25">
      <c r="A102" s="113"/>
      <c r="B102" s="113"/>
      <c r="C102" s="113"/>
      <c r="D102" s="121"/>
      <c r="E102" s="121"/>
      <c r="F102" s="108"/>
      <c r="G102" s="108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18"/>
      <c r="S102" s="118"/>
      <c r="T102" s="108"/>
      <c r="U102" s="108"/>
      <c r="V102" s="118"/>
      <c r="W102" s="118"/>
      <c r="X102" s="118"/>
      <c r="Y102" s="118"/>
      <c r="Z102" s="118"/>
    </row>
    <row r="103" spans="1:26" x14ac:dyDescent="0.25">
      <c r="A103" s="113"/>
      <c r="B103" s="113"/>
      <c r="C103" s="113"/>
      <c r="D103" s="121"/>
      <c r="E103" s="121"/>
      <c r="F103" s="108"/>
      <c r="G103" s="108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18"/>
      <c r="S103" s="118"/>
      <c r="T103" s="108"/>
      <c r="U103" s="108"/>
      <c r="V103" s="118"/>
      <c r="W103" s="118"/>
      <c r="X103" s="118"/>
      <c r="Y103" s="118"/>
      <c r="Z103" s="118"/>
    </row>
    <row r="104" spans="1:26" x14ac:dyDescent="0.25">
      <c r="A104" s="113"/>
      <c r="B104" s="113"/>
      <c r="C104" s="113"/>
      <c r="D104" s="121"/>
      <c r="E104" s="121"/>
      <c r="F104" s="108"/>
      <c r="G104" s="108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18"/>
      <c r="S104" s="118"/>
      <c r="T104" s="108"/>
      <c r="U104" s="108"/>
      <c r="V104" s="118"/>
      <c r="W104" s="118"/>
      <c r="X104" s="118"/>
      <c r="Y104" s="118"/>
      <c r="Z104" s="118"/>
    </row>
    <row r="105" spans="1:26" x14ac:dyDescent="0.25">
      <c r="A105" s="113"/>
      <c r="B105" s="113"/>
      <c r="C105" s="113"/>
      <c r="D105" s="121"/>
      <c r="E105" s="121"/>
      <c r="F105" s="108"/>
      <c r="G105" s="108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18"/>
      <c r="S105" s="118"/>
      <c r="T105" s="108"/>
      <c r="U105" s="108"/>
      <c r="V105" s="118"/>
      <c r="W105" s="118"/>
      <c r="X105" s="118"/>
      <c r="Y105" s="118"/>
      <c r="Z105" s="118"/>
    </row>
    <row r="106" spans="1:26" x14ac:dyDescent="0.25">
      <c r="A106" s="113"/>
      <c r="B106" s="113"/>
      <c r="C106" s="113"/>
      <c r="D106" s="121"/>
      <c r="E106" s="121"/>
      <c r="F106" s="108"/>
      <c r="G106" s="108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18"/>
      <c r="S106" s="118"/>
      <c r="T106" s="108"/>
      <c r="U106" s="108"/>
      <c r="V106" s="118"/>
      <c r="W106" s="118"/>
      <c r="X106" s="118"/>
      <c r="Y106" s="118"/>
      <c r="Z106" s="118"/>
    </row>
    <row r="107" spans="1:26" x14ac:dyDescent="0.25">
      <c r="A107" s="113"/>
      <c r="B107" s="113"/>
      <c r="C107" s="113"/>
      <c r="D107" s="121"/>
      <c r="E107" s="121"/>
      <c r="F107" s="108"/>
      <c r="G107" s="108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18"/>
      <c r="S107" s="118"/>
      <c r="T107" s="108"/>
      <c r="U107" s="108"/>
      <c r="V107" s="118"/>
      <c r="W107" s="118"/>
      <c r="X107" s="118"/>
      <c r="Y107" s="118"/>
      <c r="Z107" s="118"/>
    </row>
    <row r="108" spans="1:26" x14ac:dyDescent="0.25">
      <c r="A108" s="113"/>
      <c r="B108" s="113"/>
      <c r="C108" s="113"/>
      <c r="D108" s="121"/>
      <c r="E108" s="121"/>
      <c r="F108" s="108"/>
      <c r="G108" s="108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18"/>
      <c r="S108" s="118"/>
      <c r="T108" s="108"/>
      <c r="U108" s="108"/>
      <c r="V108" s="118"/>
      <c r="W108" s="118"/>
      <c r="X108" s="118"/>
      <c r="Y108" s="118"/>
      <c r="Z108" s="118"/>
    </row>
    <row r="109" spans="1:26" x14ac:dyDescent="0.25">
      <c r="A109" s="113"/>
      <c r="B109" s="113"/>
      <c r="C109" s="113"/>
      <c r="D109" s="121"/>
      <c r="E109" s="121"/>
      <c r="F109" s="108"/>
      <c r="G109" s="108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18"/>
      <c r="S109" s="118"/>
      <c r="T109" s="108"/>
      <c r="U109" s="108"/>
      <c r="V109" s="118"/>
      <c r="W109" s="118"/>
      <c r="X109" s="118"/>
      <c r="Y109" s="118"/>
      <c r="Z109" s="118"/>
    </row>
    <row r="110" spans="1:26" x14ac:dyDescent="0.25">
      <c r="A110" s="113"/>
      <c r="B110" s="113"/>
      <c r="C110" s="113"/>
      <c r="D110" s="121"/>
      <c r="E110" s="121"/>
      <c r="F110" s="108"/>
      <c r="G110" s="108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18"/>
      <c r="S110" s="118"/>
      <c r="T110" s="108"/>
      <c r="U110" s="108"/>
      <c r="V110" s="118"/>
      <c r="W110" s="118"/>
      <c r="X110" s="118"/>
      <c r="Y110" s="118"/>
      <c r="Z110" s="118"/>
    </row>
    <row r="111" spans="1:26" x14ac:dyDescent="0.25">
      <c r="A111" s="113"/>
      <c r="B111" s="113"/>
      <c r="C111" s="113"/>
      <c r="D111" s="121"/>
      <c r="E111" s="121"/>
      <c r="F111" s="108"/>
      <c r="G111" s="108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08"/>
      <c r="U111" s="108"/>
      <c r="V111" s="118"/>
      <c r="W111" s="118"/>
      <c r="X111" s="118"/>
      <c r="Y111" s="118"/>
      <c r="Z111" s="118"/>
    </row>
    <row r="112" spans="1:26" x14ac:dyDescent="0.25">
      <c r="A112" s="113"/>
      <c r="B112" s="113"/>
      <c r="C112" s="113"/>
      <c r="D112" s="121"/>
      <c r="E112" s="121"/>
      <c r="F112" s="108"/>
      <c r="G112" s="108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18"/>
      <c r="S112" s="118"/>
      <c r="T112" s="108"/>
      <c r="U112" s="108"/>
      <c r="V112" s="118"/>
      <c r="W112" s="118"/>
      <c r="X112" s="118"/>
      <c r="Y112" s="118"/>
      <c r="Z112" s="118"/>
    </row>
    <row r="113" spans="1:26" x14ac:dyDescent="0.25">
      <c r="A113" s="113"/>
      <c r="B113" s="113"/>
      <c r="C113" s="113"/>
      <c r="D113" s="121"/>
      <c r="E113" s="121"/>
      <c r="F113" s="108"/>
      <c r="G113" s="108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18"/>
      <c r="S113" s="118"/>
      <c r="T113" s="108"/>
      <c r="U113" s="108"/>
      <c r="V113" s="118"/>
      <c r="W113" s="118"/>
      <c r="X113" s="118"/>
      <c r="Y113" s="118"/>
      <c r="Z113" s="118"/>
    </row>
    <row r="114" spans="1:26" x14ac:dyDescent="0.25">
      <c r="A114" s="113"/>
      <c r="B114" s="113"/>
      <c r="C114" s="113"/>
      <c r="D114" s="121"/>
      <c r="E114" s="121"/>
      <c r="F114" s="108"/>
      <c r="G114" s="108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18"/>
      <c r="S114" s="118"/>
      <c r="T114" s="108"/>
      <c r="U114" s="108"/>
      <c r="V114" s="118"/>
      <c r="W114" s="118"/>
      <c r="X114" s="118"/>
      <c r="Y114" s="118"/>
      <c r="Z114" s="118"/>
    </row>
    <row r="115" spans="1:26" x14ac:dyDescent="0.25">
      <c r="A115" s="113"/>
      <c r="B115" s="113"/>
      <c r="C115" s="113"/>
      <c r="D115" s="121"/>
      <c r="E115" s="121"/>
      <c r="F115" s="108"/>
      <c r="G115" s="108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08"/>
      <c r="U115" s="108"/>
      <c r="V115" s="118"/>
      <c r="W115" s="118"/>
      <c r="X115" s="118"/>
      <c r="Y115" s="118"/>
      <c r="Z115" s="118"/>
    </row>
    <row r="116" spans="1:26" x14ac:dyDescent="0.25">
      <c r="A116" s="113"/>
      <c r="B116" s="113"/>
      <c r="C116" s="113"/>
      <c r="D116" s="121"/>
      <c r="E116" s="121"/>
      <c r="F116" s="108"/>
      <c r="G116" s="108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18"/>
      <c r="S116" s="118"/>
      <c r="T116" s="108"/>
      <c r="U116" s="108"/>
      <c r="V116" s="118"/>
      <c r="W116" s="118"/>
      <c r="X116" s="118"/>
      <c r="Y116" s="118"/>
      <c r="Z116" s="118"/>
    </row>
    <row r="117" spans="1:26" x14ac:dyDescent="0.25">
      <c r="A117" s="113"/>
      <c r="B117" s="113"/>
      <c r="C117" s="113"/>
      <c r="D117" s="121"/>
      <c r="E117" s="121"/>
      <c r="F117" s="108"/>
      <c r="G117" s="108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18"/>
      <c r="S117" s="118"/>
      <c r="T117" s="108"/>
      <c r="U117" s="108"/>
      <c r="V117" s="118"/>
      <c r="W117" s="118"/>
      <c r="X117" s="118"/>
      <c r="Y117" s="118"/>
      <c r="Z117" s="118"/>
    </row>
    <row r="118" spans="1:26" x14ac:dyDescent="0.25">
      <c r="A118" s="113"/>
      <c r="B118" s="113"/>
      <c r="C118" s="113"/>
      <c r="D118" s="121"/>
      <c r="E118" s="121"/>
      <c r="F118" s="108"/>
      <c r="G118" s="108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18"/>
      <c r="S118" s="118"/>
      <c r="T118" s="108"/>
      <c r="U118" s="108"/>
      <c r="V118" s="118"/>
      <c r="W118" s="118"/>
      <c r="X118" s="118"/>
      <c r="Y118" s="118"/>
      <c r="Z118" s="118"/>
    </row>
    <row r="119" spans="1:26" x14ac:dyDescent="0.25">
      <c r="A119" s="113"/>
      <c r="B119" s="113"/>
      <c r="C119" s="113"/>
      <c r="D119" s="121"/>
      <c r="E119" s="121"/>
      <c r="F119" s="108"/>
      <c r="G119" s="108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18"/>
      <c r="S119" s="118"/>
      <c r="T119" s="108"/>
      <c r="U119" s="108"/>
      <c r="V119" s="118"/>
      <c r="W119" s="118"/>
      <c r="X119" s="118"/>
      <c r="Y119" s="118"/>
      <c r="Z119" s="118"/>
    </row>
    <row r="120" spans="1:26" x14ac:dyDescent="0.25">
      <c r="A120" s="113"/>
      <c r="B120" s="113"/>
      <c r="C120" s="113"/>
      <c r="D120" s="121"/>
      <c r="E120" s="121"/>
      <c r="F120" s="108"/>
      <c r="G120" s="108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18"/>
      <c r="S120" s="118"/>
      <c r="T120" s="108"/>
      <c r="U120" s="108"/>
      <c r="V120" s="118"/>
      <c r="W120" s="118"/>
      <c r="X120" s="118"/>
      <c r="Y120" s="118"/>
      <c r="Z120" s="118"/>
    </row>
    <row r="121" spans="1:26" x14ac:dyDescent="0.25">
      <c r="A121" s="113"/>
      <c r="B121" s="113"/>
      <c r="C121" s="113"/>
      <c r="D121" s="121"/>
      <c r="E121" s="121"/>
      <c r="F121" s="108"/>
      <c r="G121" s="108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18"/>
      <c r="S121" s="118"/>
      <c r="T121" s="108"/>
      <c r="U121" s="108"/>
      <c r="V121" s="118"/>
      <c r="W121" s="118"/>
      <c r="X121" s="118"/>
      <c r="Y121" s="118"/>
      <c r="Z121" s="118"/>
    </row>
    <row r="122" spans="1:26" x14ac:dyDescent="0.25">
      <c r="A122" s="113"/>
      <c r="B122" s="113"/>
      <c r="C122" s="113"/>
      <c r="D122" s="121"/>
      <c r="E122" s="121"/>
      <c r="F122" s="108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118"/>
      <c r="S122" s="118"/>
      <c r="T122" s="108"/>
      <c r="U122" s="108"/>
      <c r="V122" s="118"/>
      <c r="W122" s="118"/>
      <c r="X122" s="118"/>
      <c r="Y122" s="118"/>
      <c r="Z122" s="118"/>
    </row>
    <row r="123" spans="1:26" x14ac:dyDescent="0.25">
      <c r="A123" s="113"/>
      <c r="B123" s="113"/>
      <c r="C123" s="113"/>
      <c r="D123" s="121"/>
      <c r="E123" s="121"/>
      <c r="F123" s="108"/>
      <c r="G123" s="10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18"/>
      <c r="S123" s="118"/>
      <c r="T123" s="108"/>
      <c r="U123" s="108"/>
      <c r="V123" s="118"/>
      <c r="W123" s="118"/>
      <c r="X123" s="118"/>
      <c r="Y123" s="118"/>
      <c r="Z123" s="118"/>
    </row>
    <row r="124" spans="1:26" x14ac:dyDescent="0.25">
      <c r="A124" s="113"/>
      <c r="B124" s="113"/>
      <c r="C124" s="113"/>
      <c r="D124" s="121"/>
      <c r="E124" s="121"/>
      <c r="F124" s="108"/>
      <c r="G124" s="108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18"/>
      <c r="S124" s="118"/>
      <c r="T124" s="108"/>
      <c r="U124" s="108"/>
      <c r="V124" s="118"/>
      <c r="W124" s="118"/>
      <c r="X124" s="118"/>
      <c r="Y124" s="118"/>
      <c r="Z124" s="118"/>
    </row>
    <row r="125" spans="1:26" x14ac:dyDescent="0.25">
      <c r="A125" s="113"/>
      <c r="B125" s="113"/>
      <c r="C125" s="113"/>
      <c r="D125" s="121"/>
      <c r="E125" s="121"/>
      <c r="F125" s="108"/>
      <c r="G125" s="108"/>
      <c r="H125" s="125"/>
      <c r="I125" s="125"/>
      <c r="J125" s="125"/>
      <c r="K125" s="125"/>
      <c r="L125" s="125"/>
      <c r="M125" s="122"/>
      <c r="N125" s="122"/>
      <c r="O125" s="122"/>
      <c r="P125" s="122"/>
      <c r="Q125" s="122"/>
      <c r="R125" s="118"/>
      <c r="S125" s="118"/>
      <c r="T125" s="108"/>
      <c r="U125" s="108"/>
      <c r="V125" s="118"/>
      <c r="W125" s="118"/>
      <c r="X125" s="118"/>
      <c r="Y125" s="118"/>
      <c r="Z125" s="118"/>
    </row>
    <row r="126" spans="1:26" x14ac:dyDescent="0.25">
      <c r="A126" s="113"/>
      <c r="B126" s="113"/>
      <c r="C126" s="113"/>
      <c r="D126" s="121"/>
      <c r="E126" s="121"/>
      <c r="F126" s="108"/>
      <c r="G126" s="108"/>
      <c r="H126" s="125"/>
      <c r="I126" s="125"/>
      <c r="J126" s="125"/>
      <c r="K126" s="125"/>
      <c r="L126" s="125"/>
      <c r="M126" s="122"/>
      <c r="N126" s="122"/>
      <c r="O126" s="122"/>
      <c r="P126" s="122"/>
      <c r="Q126" s="122"/>
      <c r="R126" s="118"/>
      <c r="S126" s="118"/>
      <c r="T126" s="108"/>
      <c r="U126" s="108"/>
      <c r="V126" s="118"/>
      <c r="W126" s="118"/>
      <c r="X126" s="118"/>
      <c r="Y126" s="118"/>
      <c r="Z126" s="118"/>
    </row>
    <row r="127" spans="1:26" x14ac:dyDescent="0.25">
      <c r="A127" s="113"/>
      <c r="B127" s="113"/>
      <c r="C127" s="113"/>
      <c r="D127" s="121"/>
      <c r="E127" s="121"/>
      <c r="F127" s="108"/>
      <c r="G127" s="108"/>
      <c r="H127" s="125"/>
      <c r="I127" s="125"/>
      <c r="J127" s="125"/>
      <c r="K127" s="125"/>
      <c r="L127" s="125"/>
      <c r="M127" s="122"/>
      <c r="N127" s="122"/>
      <c r="O127" s="122"/>
      <c r="P127" s="122"/>
      <c r="Q127" s="122"/>
      <c r="R127" s="118"/>
      <c r="S127" s="118"/>
      <c r="T127" s="108"/>
      <c r="U127" s="108"/>
      <c r="V127" s="118"/>
      <c r="W127" s="118"/>
      <c r="X127" s="118"/>
      <c r="Y127" s="118"/>
      <c r="Z127" s="118"/>
    </row>
    <row r="128" spans="1:26" x14ac:dyDescent="0.25">
      <c r="A128" s="113"/>
      <c r="B128" s="113"/>
      <c r="C128" s="113"/>
      <c r="D128" s="121"/>
      <c r="E128" s="121"/>
      <c r="F128" s="108"/>
      <c r="G128" s="108"/>
      <c r="H128" s="125"/>
      <c r="I128" s="125"/>
      <c r="J128" s="125"/>
      <c r="K128" s="125"/>
      <c r="L128" s="125"/>
      <c r="M128" s="122"/>
      <c r="N128" s="122"/>
      <c r="O128" s="122"/>
      <c r="P128" s="122"/>
      <c r="Q128" s="122"/>
      <c r="R128" s="118"/>
      <c r="S128" s="118"/>
      <c r="T128" s="108"/>
      <c r="U128" s="108"/>
      <c r="V128" s="118"/>
      <c r="W128" s="118"/>
      <c r="X128" s="118"/>
      <c r="Y128" s="118"/>
      <c r="Z128" s="118"/>
    </row>
    <row r="129" spans="1:26" x14ac:dyDescent="0.25">
      <c r="A129" s="113"/>
      <c r="B129" s="113"/>
      <c r="C129" s="113"/>
      <c r="D129" s="121"/>
      <c r="E129" s="121"/>
      <c r="F129" s="108"/>
      <c r="G129" s="108"/>
      <c r="H129" s="125"/>
      <c r="I129" s="125"/>
      <c r="J129" s="125"/>
      <c r="K129" s="125"/>
      <c r="L129" s="125"/>
      <c r="M129" s="122"/>
      <c r="N129" s="122"/>
      <c r="O129" s="122"/>
      <c r="P129" s="122"/>
      <c r="Q129" s="122"/>
      <c r="R129" s="118"/>
      <c r="S129" s="118"/>
      <c r="T129" s="108"/>
      <c r="U129" s="108"/>
      <c r="V129" s="118"/>
      <c r="W129" s="118"/>
      <c r="X129" s="118"/>
      <c r="Y129" s="118"/>
      <c r="Z129" s="118"/>
    </row>
    <row r="130" spans="1:26" x14ac:dyDescent="0.25">
      <c r="A130" s="113"/>
      <c r="B130" s="113"/>
      <c r="C130" s="113"/>
      <c r="D130" s="121"/>
      <c r="E130" s="121"/>
      <c r="F130" s="108"/>
      <c r="G130" s="108"/>
      <c r="H130" s="125"/>
      <c r="I130" s="125"/>
      <c r="J130" s="125"/>
      <c r="K130" s="125"/>
      <c r="L130" s="125"/>
      <c r="M130" s="122"/>
      <c r="N130" s="122"/>
      <c r="O130" s="122"/>
      <c r="P130" s="122"/>
      <c r="Q130" s="122"/>
      <c r="R130" s="118"/>
      <c r="S130" s="118"/>
      <c r="T130" s="108"/>
      <c r="U130" s="108"/>
      <c r="V130" s="118"/>
      <c r="W130" s="118"/>
      <c r="X130" s="118"/>
      <c r="Y130" s="118"/>
      <c r="Z130" s="118"/>
    </row>
    <row r="131" spans="1:26" x14ac:dyDescent="0.25">
      <c r="A131" s="113"/>
      <c r="B131" s="113"/>
      <c r="C131" s="113"/>
      <c r="D131" s="121"/>
      <c r="E131" s="121"/>
      <c r="F131" s="108"/>
      <c r="G131" s="108"/>
      <c r="H131" s="125"/>
      <c r="I131" s="125"/>
      <c r="J131" s="125"/>
      <c r="K131" s="125"/>
      <c r="L131" s="125"/>
      <c r="M131" s="122"/>
      <c r="N131" s="122"/>
      <c r="O131" s="122"/>
      <c r="P131" s="122"/>
      <c r="Q131" s="122"/>
      <c r="R131" s="118"/>
      <c r="S131" s="118"/>
      <c r="T131" s="108"/>
      <c r="U131" s="108"/>
      <c r="V131" s="118"/>
      <c r="W131" s="118"/>
      <c r="X131" s="118"/>
      <c r="Y131" s="118"/>
      <c r="Z131" s="118"/>
    </row>
    <row r="132" spans="1:26" x14ac:dyDescent="0.25">
      <c r="A132" s="113"/>
      <c r="B132" s="113"/>
      <c r="C132" s="113"/>
      <c r="D132" s="121"/>
      <c r="E132" s="121"/>
      <c r="F132" s="108"/>
      <c r="G132" s="108"/>
      <c r="H132" s="125"/>
      <c r="I132" s="125"/>
      <c r="J132" s="125"/>
      <c r="K132" s="125"/>
      <c r="L132" s="125"/>
      <c r="M132" s="122"/>
      <c r="N132" s="122"/>
      <c r="O132" s="122"/>
      <c r="P132" s="122"/>
      <c r="Q132" s="122"/>
      <c r="R132" s="118"/>
      <c r="S132" s="118"/>
      <c r="T132" s="108"/>
      <c r="U132" s="108"/>
      <c r="V132" s="118"/>
      <c r="W132" s="118"/>
      <c r="X132" s="118"/>
      <c r="Y132" s="118"/>
      <c r="Z132" s="118"/>
    </row>
    <row r="133" spans="1:26" x14ac:dyDescent="0.25">
      <c r="A133" s="113"/>
      <c r="B133" s="113"/>
      <c r="C133" s="113"/>
      <c r="D133" s="121"/>
      <c r="E133" s="121"/>
      <c r="F133" s="108"/>
      <c r="G133" s="108"/>
      <c r="H133" s="125"/>
      <c r="I133" s="125"/>
      <c r="J133" s="125"/>
      <c r="K133" s="125"/>
      <c r="L133" s="125"/>
      <c r="M133" s="122"/>
      <c r="N133" s="122"/>
      <c r="O133" s="122"/>
      <c r="P133" s="122"/>
      <c r="Q133" s="122"/>
      <c r="R133" s="118"/>
      <c r="S133" s="118"/>
      <c r="T133" s="108"/>
      <c r="U133" s="108"/>
      <c r="V133" s="118"/>
      <c r="W133" s="118"/>
      <c r="X133" s="118"/>
      <c r="Y133" s="118"/>
      <c r="Z133" s="118"/>
    </row>
    <row r="134" spans="1:26" x14ac:dyDescent="0.25">
      <c r="A134" s="113"/>
      <c r="B134" s="113"/>
      <c r="C134" s="113"/>
      <c r="D134" s="121"/>
      <c r="E134" s="121"/>
      <c r="F134" s="108"/>
      <c r="G134" s="108"/>
      <c r="H134" s="125"/>
      <c r="I134" s="125"/>
      <c r="J134" s="125"/>
      <c r="K134" s="125"/>
      <c r="L134" s="125"/>
      <c r="M134" s="122"/>
      <c r="N134" s="122"/>
      <c r="O134" s="122"/>
      <c r="P134" s="122"/>
      <c r="Q134" s="122"/>
      <c r="R134" s="118"/>
      <c r="S134" s="118"/>
      <c r="T134" s="108"/>
      <c r="U134" s="108"/>
      <c r="V134" s="118"/>
      <c r="W134" s="118"/>
      <c r="X134" s="118"/>
      <c r="Y134" s="118"/>
      <c r="Z134" s="118"/>
    </row>
    <row r="135" spans="1:26" x14ac:dyDescent="0.25">
      <c r="A135" s="113"/>
      <c r="B135" s="113"/>
      <c r="C135" s="113"/>
      <c r="D135" s="121"/>
      <c r="E135" s="121"/>
      <c r="F135" s="108"/>
      <c r="G135" s="108"/>
      <c r="H135" s="125"/>
      <c r="I135" s="125"/>
      <c r="J135" s="125"/>
      <c r="K135" s="125"/>
      <c r="L135" s="125"/>
      <c r="M135" s="122"/>
      <c r="N135" s="122"/>
      <c r="O135" s="122"/>
      <c r="P135" s="122"/>
      <c r="Q135" s="122"/>
      <c r="R135" s="118"/>
      <c r="S135" s="118"/>
      <c r="T135" s="108"/>
      <c r="U135" s="108"/>
      <c r="V135" s="118"/>
      <c r="W135" s="118"/>
      <c r="X135" s="118"/>
      <c r="Y135" s="118"/>
      <c r="Z135" s="118"/>
    </row>
    <row r="136" spans="1:26" x14ac:dyDescent="0.25">
      <c r="A136" s="113"/>
      <c r="B136" s="113"/>
      <c r="C136" s="113"/>
      <c r="D136" s="121"/>
      <c r="E136" s="121"/>
      <c r="F136" s="108"/>
      <c r="G136" s="108"/>
      <c r="H136" s="125"/>
      <c r="I136" s="125"/>
      <c r="J136" s="125"/>
      <c r="K136" s="125"/>
      <c r="L136" s="125"/>
      <c r="M136" s="122"/>
      <c r="N136" s="122"/>
      <c r="O136" s="122"/>
      <c r="P136" s="122"/>
      <c r="Q136" s="122"/>
      <c r="R136" s="118"/>
      <c r="S136" s="118"/>
      <c r="T136" s="108"/>
      <c r="U136" s="108"/>
      <c r="V136" s="118"/>
      <c r="W136" s="118"/>
      <c r="X136" s="118"/>
      <c r="Y136" s="118"/>
      <c r="Z136" s="118"/>
    </row>
    <row r="137" spans="1:26" x14ac:dyDescent="0.25">
      <c r="A137" s="113"/>
      <c r="B137" s="113"/>
      <c r="C137" s="113"/>
      <c r="D137" s="121"/>
      <c r="E137" s="121"/>
      <c r="F137" s="108"/>
      <c r="G137" s="108"/>
      <c r="H137" s="125"/>
      <c r="I137" s="125"/>
      <c r="J137" s="125"/>
      <c r="K137" s="125"/>
      <c r="L137" s="125"/>
      <c r="M137" s="122"/>
      <c r="N137" s="122"/>
      <c r="O137" s="122"/>
      <c r="P137" s="122"/>
      <c r="Q137" s="122"/>
      <c r="R137" s="118"/>
      <c r="S137" s="118"/>
      <c r="T137" s="108"/>
      <c r="U137" s="108"/>
      <c r="V137" s="118"/>
      <c r="W137" s="118"/>
      <c r="X137" s="118"/>
      <c r="Y137" s="118"/>
      <c r="Z137" s="118"/>
    </row>
    <row r="138" spans="1:26" x14ac:dyDescent="0.25">
      <c r="A138" s="113"/>
      <c r="B138" s="113"/>
      <c r="C138" s="113"/>
      <c r="D138" s="121"/>
      <c r="E138" s="121"/>
      <c r="F138" s="108"/>
      <c r="G138" s="108"/>
      <c r="H138" s="125"/>
      <c r="I138" s="125"/>
      <c r="J138" s="125"/>
      <c r="K138" s="125"/>
      <c r="L138" s="125"/>
      <c r="M138" s="122"/>
      <c r="N138" s="122"/>
      <c r="O138" s="122"/>
      <c r="P138" s="122"/>
      <c r="Q138" s="122"/>
      <c r="R138" s="118"/>
      <c r="S138" s="118"/>
      <c r="T138" s="108"/>
      <c r="U138" s="108"/>
      <c r="V138" s="118"/>
      <c r="W138" s="118"/>
      <c r="X138" s="118"/>
      <c r="Y138" s="118"/>
      <c r="Z138" s="118"/>
    </row>
    <row r="139" spans="1:26" x14ac:dyDescent="0.25">
      <c r="A139" s="113"/>
      <c r="B139" s="113"/>
      <c r="C139" s="113"/>
      <c r="D139" s="121"/>
      <c r="E139" s="121"/>
      <c r="F139" s="108"/>
      <c r="G139" s="108"/>
      <c r="H139" s="125"/>
      <c r="I139" s="125"/>
      <c r="J139" s="125"/>
      <c r="K139" s="125"/>
      <c r="L139" s="125"/>
      <c r="M139" s="122"/>
      <c r="N139" s="122"/>
      <c r="O139" s="122"/>
      <c r="P139" s="122"/>
      <c r="Q139" s="122"/>
      <c r="R139" s="118"/>
      <c r="S139" s="118"/>
      <c r="T139" s="108"/>
      <c r="U139" s="108"/>
      <c r="V139" s="118"/>
      <c r="W139" s="118"/>
      <c r="X139" s="118"/>
      <c r="Y139" s="118"/>
      <c r="Z139" s="118"/>
    </row>
    <row r="140" spans="1:26" x14ac:dyDescent="0.25">
      <c r="A140" s="113"/>
      <c r="B140" s="113"/>
      <c r="C140" s="113"/>
      <c r="D140" s="121"/>
      <c r="E140" s="121"/>
      <c r="F140" s="108"/>
      <c r="G140" s="108"/>
      <c r="H140" s="125"/>
      <c r="I140" s="125"/>
      <c r="J140" s="125"/>
      <c r="K140" s="125"/>
      <c r="L140" s="125"/>
      <c r="M140" s="122"/>
      <c r="N140" s="122"/>
      <c r="O140" s="122"/>
      <c r="P140" s="122"/>
      <c r="Q140" s="122"/>
      <c r="R140" s="118"/>
      <c r="S140" s="118"/>
      <c r="T140" s="108"/>
      <c r="U140" s="108"/>
      <c r="V140" s="118"/>
      <c r="W140" s="118"/>
      <c r="X140" s="118"/>
      <c r="Y140" s="118"/>
      <c r="Z140" s="118"/>
    </row>
    <row r="141" spans="1:26" x14ac:dyDescent="0.25">
      <c r="A141" s="113"/>
      <c r="B141" s="113"/>
      <c r="C141" s="113"/>
      <c r="D141" s="121"/>
      <c r="E141" s="121"/>
      <c r="F141" s="108"/>
      <c r="G141" s="108"/>
      <c r="H141" s="125"/>
      <c r="I141" s="125"/>
      <c r="J141" s="125"/>
      <c r="K141" s="125"/>
      <c r="L141" s="125"/>
      <c r="M141" s="122"/>
      <c r="N141" s="122"/>
      <c r="O141" s="122"/>
      <c r="P141" s="122"/>
      <c r="Q141" s="122"/>
      <c r="R141" s="118"/>
      <c r="S141" s="118"/>
      <c r="T141" s="108"/>
      <c r="U141" s="108"/>
      <c r="V141" s="118"/>
      <c r="W141" s="118"/>
      <c r="X141" s="118"/>
      <c r="Y141" s="118"/>
      <c r="Z141" s="118"/>
    </row>
    <row r="142" spans="1:26" x14ac:dyDescent="0.25">
      <c r="A142" s="113"/>
      <c r="B142" s="113"/>
      <c r="C142" s="113"/>
      <c r="D142" s="121"/>
      <c r="E142" s="121"/>
      <c r="F142" s="108"/>
      <c r="G142" s="108"/>
      <c r="H142" s="125"/>
      <c r="I142" s="125"/>
      <c r="J142" s="125"/>
      <c r="K142" s="125"/>
      <c r="L142" s="125"/>
      <c r="M142" s="122"/>
      <c r="N142" s="122"/>
      <c r="O142" s="122"/>
      <c r="P142" s="122"/>
      <c r="Q142" s="122"/>
      <c r="R142" s="118"/>
      <c r="S142" s="118"/>
      <c r="T142" s="108"/>
      <c r="U142" s="108"/>
      <c r="V142" s="118"/>
      <c r="W142" s="118"/>
      <c r="X142" s="118"/>
      <c r="Y142" s="118"/>
      <c r="Z142" s="118"/>
    </row>
    <row r="143" spans="1:26" x14ac:dyDescent="0.25">
      <c r="A143" s="113"/>
      <c r="B143" s="113"/>
      <c r="C143" s="113"/>
      <c r="D143" s="121"/>
      <c r="E143" s="121"/>
      <c r="F143" s="108"/>
      <c r="G143" s="108"/>
      <c r="H143" s="125"/>
      <c r="I143" s="125"/>
      <c r="J143" s="125"/>
      <c r="K143" s="125"/>
      <c r="L143" s="125"/>
      <c r="M143" s="122"/>
      <c r="N143" s="122"/>
      <c r="O143" s="122"/>
      <c r="P143" s="122"/>
      <c r="Q143" s="122"/>
      <c r="R143" s="118"/>
      <c r="S143" s="118"/>
      <c r="T143" s="108"/>
      <c r="U143" s="108"/>
      <c r="V143" s="118"/>
      <c r="W143" s="118"/>
      <c r="X143" s="118"/>
      <c r="Y143" s="118"/>
      <c r="Z143" s="118"/>
    </row>
    <row r="144" spans="1:26" x14ac:dyDescent="0.25">
      <c r="A144" s="113"/>
      <c r="B144" s="113"/>
      <c r="C144" s="113"/>
      <c r="D144" s="121"/>
      <c r="E144" s="121"/>
      <c r="F144" s="108"/>
      <c r="G144" s="108"/>
      <c r="H144" s="125"/>
      <c r="I144" s="125"/>
      <c r="J144" s="125"/>
      <c r="K144" s="125"/>
      <c r="L144" s="125"/>
      <c r="M144" s="122"/>
      <c r="N144" s="122"/>
      <c r="O144" s="122"/>
      <c r="P144" s="122"/>
      <c r="Q144" s="122"/>
      <c r="R144" s="118"/>
      <c r="S144" s="118"/>
      <c r="T144" s="108"/>
      <c r="U144" s="108"/>
      <c r="V144" s="118"/>
      <c r="W144" s="118"/>
      <c r="X144" s="118"/>
      <c r="Y144" s="118"/>
      <c r="Z144" s="118"/>
    </row>
    <row r="145" spans="1:26" x14ac:dyDescent="0.25">
      <c r="A145" s="113"/>
      <c r="B145" s="113"/>
      <c r="C145" s="113"/>
      <c r="D145" s="121"/>
      <c r="E145" s="121"/>
      <c r="F145" s="108"/>
      <c r="G145" s="108"/>
      <c r="H145" s="125"/>
      <c r="I145" s="125"/>
      <c r="J145" s="125"/>
      <c r="K145" s="125"/>
      <c r="L145" s="125"/>
      <c r="M145" s="122"/>
      <c r="N145" s="122"/>
      <c r="O145" s="122"/>
      <c r="P145" s="122"/>
      <c r="Q145" s="122"/>
      <c r="R145" s="118"/>
      <c r="S145" s="118"/>
      <c r="T145" s="108"/>
      <c r="U145" s="108"/>
      <c r="V145" s="118"/>
      <c r="W145" s="118"/>
      <c r="X145" s="118"/>
      <c r="Y145" s="118"/>
      <c r="Z145" s="118"/>
    </row>
    <row r="146" spans="1:26" x14ac:dyDescent="0.25">
      <c r="A146" s="113"/>
      <c r="B146" s="113"/>
      <c r="C146" s="113"/>
      <c r="D146" s="121"/>
      <c r="E146" s="121"/>
      <c r="F146" s="108"/>
      <c r="G146" s="108"/>
      <c r="H146" s="125"/>
      <c r="I146" s="125"/>
      <c r="J146" s="125"/>
      <c r="K146" s="125"/>
      <c r="L146" s="125"/>
      <c r="M146" s="122"/>
      <c r="N146" s="122"/>
      <c r="O146" s="122"/>
      <c r="P146" s="122"/>
      <c r="Q146" s="122"/>
      <c r="R146" s="118"/>
      <c r="S146" s="118"/>
      <c r="T146" s="108"/>
      <c r="U146" s="108"/>
      <c r="V146" s="118"/>
      <c r="W146" s="118"/>
      <c r="X146" s="118"/>
      <c r="Y146" s="118"/>
      <c r="Z146" s="118"/>
    </row>
    <row r="147" spans="1:26" x14ac:dyDescent="0.25">
      <c r="A147" s="113"/>
      <c r="B147" s="113"/>
      <c r="C147" s="113"/>
      <c r="D147" s="121"/>
      <c r="E147" s="121"/>
      <c r="F147" s="108"/>
      <c r="G147" s="108"/>
      <c r="H147" s="125"/>
      <c r="I147" s="125"/>
      <c r="J147" s="125"/>
      <c r="K147" s="125"/>
      <c r="L147" s="125"/>
      <c r="M147" s="122"/>
      <c r="N147" s="122"/>
      <c r="O147" s="122"/>
      <c r="P147" s="122"/>
      <c r="Q147" s="122"/>
      <c r="R147" s="118"/>
      <c r="S147" s="118"/>
      <c r="T147" s="108"/>
      <c r="U147" s="108"/>
      <c r="V147" s="118"/>
      <c r="W147" s="118"/>
      <c r="X147" s="118"/>
      <c r="Y147" s="118"/>
      <c r="Z147" s="118"/>
    </row>
    <row r="148" spans="1:26" x14ac:dyDescent="0.25">
      <c r="A148" s="113"/>
      <c r="B148" s="113"/>
      <c r="C148" s="113"/>
      <c r="D148" s="121"/>
      <c r="E148" s="121"/>
      <c r="F148" s="108"/>
      <c r="G148" s="108"/>
      <c r="H148" s="125"/>
      <c r="I148" s="125"/>
      <c r="J148" s="125"/>
      <c r="K148" s="125"/>
      <c r="L148" s="125"/>
      <c r="M148" s="122"/>
      <c r="N148" s="122"/>
      <c r="O148" s="122"/>
      <c r="P148" s="122"/>
      <c r="Q148" s="122"/>
      <c r="R148" s="118"/>
      <c r="S148" s="118"/>
      <c r="T148" s="108"/>
      <c r="U148" s="108"/>
      <c r="V148" s="118"/>
      <c r="W148" s="118"/>
      <c r="X148" s="118"/>
      <c r="Y148" s="118"/>
      <c r="Z148" s="118"/>
    </row>
    <row r="149" spans="1:26" x14ac:dyDescent="0.25">
      <c r="A149" s="113"/>
      <c r="B149" s="113"/>
      <c r="C149" s="113"/>
      <c r="D149" s="121"/>
      <c r="E149" s="121"/>
      <c r="F149" s="108"/>
      <c r="G149" s="108"/>
      <c r="H149" s="125"/>
      <c r="I149" s="125"/>
      <c r="J149" s="125"/>
      <c r="K149" s="125"/>
      <c r="L149" s="125"/>
      <c r="M149" s="122"/>
      <c r="N149" s="122"/>
      <c r="O149" s="122"/>
      <c r="P149" s="122"/>
      <c r="Q149" s="122"/>
      <c r="R149" s="118"/>
      <c r="S149" s="118"/>
      <c r="T149" s="108"/>
      <c r="U149" s="108"/>
      <c r="V149" s="118"/>
      <c r="W149" s="118"/>
      <c r="X149" s="118"/>
      <c r="Y149" s="118"/>
      <c r="Z149" s="118"/>
    </row>
    <row r="150" spans="1:26" x14ac:dyDescent="0.25">
      <c r="A150" s="113"/>
      <c r="B150" s="113"/>
      <c r="C150" s="113"/>
      <c r="D150" s="121"/>
      <c r="E150" s="121"/>
      <c r="F150" s="108"/>
      <c r="G150" s="108"/>
      <c r="H150" s="125"/>
      <c r="I150" s="125"/>
      <c r="J150" s="125"/>
      <c r="K150" s="125"/>
      <c r="L150" s="125"/>
      <c r="M150" s="122"/>
      <c r="N150" s="122"/>
      <c r="O150" s="122"/>
      <c r="P150" s="122"/>
      <c r="Q150" s="122"/>
      <c r="R150" s="118"/>
      <c r="S150" s="118"/>
      <c r="T150" s="108"/>
      <c r="U150" s="108"/>
      <c r="V150" s="118"/>
      <c r="W150" s="118"/>
      <c r="X150" s="118"/>
      <c r="Y150" s="118"/>
      <c r="Z150" s="118"/>
    </row>
    <row r="151" spans="1:26" x14ac:dyDescent="0.25">
      <c r="A151" s="113"/>
      <c r="B151" s="113"/>
      <c r="C151" s="113"/>
      <c r="D151" s="121"/>
      <c r="E151" s="121"/>
      <c r="F151" s="108"/>
      <c r="G151" s="108"/>
      <c r="H151" s="125"/>
      <c r="I151" s="125"/>
      <c r="J151" s="125"/>
      <c r="K151" s="125"/>
      <c r="L151" s="125"/>
      <c r="M151" s="122"/>
      <c r="N151" s="122"/>
      <c r="O151" s="122"/>
      <c r="P151" s="122"/>
      <c r="Q151" s="122"/>
      <c r="R151" s="118"/>
      <c r="S151" s="118"/>
      <c r="T151" s="108"/>
      <c r="U151" s="108"/>
      <c r="V151" s="118"/>
      <c r="W151" s="118"/>
      <c r="X151" s="118"/>
      <c r="Y151" s="118"/>
      <c r="Z151" s="118"/>
    </row>
    <row r="152" spans="1:26" x14ac:dyDescent="0.25">
      <c r="A152" s="113"/>
      <c r="B152" s="113"/>
      <c r="C152" s="113"/>
      <c r="D152" s="121"/>
      <c r="E152" s="121"/>
      <c r="F152" s="108"/>
      <c r="G152" s="108"/>
      <c r="H152" s="125"/>
      <c r="I152" s="125"/>
      <c r="J152" s="125"/>
      <c r="K152" s="125"/>
      <c r="L152" s="125"/>
      <c r="M152" s="122"/>
      <c r="N152" s="122"/>
      <c r="O152" s="122"/>
      <c r="P152" s="122"/>
      <c r="Q152" s="122"/>
      <c r="R152" s="118"/>
      <c r="S152" s="118"/>
      <c r="T152" s="108"/>
      <c r="U152" s="108"/>
      <c r="V152" s="118"/>
      <c r="W152" s="118"/>
      <c r="X152" s="118"/>
      <c r="Y152" s="118"/>
      <c r="Z152" s="118"/>
    </row>
    <row r="153" spans="1:26" x14ac:dyDescent="0.25">
      <c r="A153" s="113"/>
      <c r="B153" s="113"/>
      <c r="C153" s="113"/>
      <c r="D153" s="121"/>
      <c r="E153" s="121"/>
      <c r="F153" s="108"/>
      <c r="G153" s="108"/>
      <c r="H153" s="125"/>
      <c r="I153" s="125"/>
      <c r="J153" s="125"/>
      <c r="K153" s="125"/>
      <c r="L153" s="125"/>
      <c r="M153" s="122"/>
      <c r="N153" s="122"/>
      <c r="O153" s="122"/>
      <c r="P153" s="122"/>
      <c r="Q153" s="122"/>
      <c r="R153" s="118"/>
      <c r="S153" s="118"/>
      <c r="T153" s="108"/>
      <c r="U153" s="108"/>
      <c r="V153" s="118"/>
      <c r="W153" s="118"/>
      <c r="X153" s="118"/>
      <c r="Y153" s="118"/>
      <c r="Z153" s="118"/>
    </row>
    <row r="154" spans="1:26" x14ac:dyDescent="0.25">
      <c r="A154" s="113"/>
      <c r="B154" s="113"/>
      <c r="C154" s="113"/>
      <c r="D154" s="121"/>
      <c r="E154" s="121"/>
      <c r="F154" s="108"/>
      <c r="G154" s="108"/>
      <c r="H154" s="125"/>
      <c r="I154" s="125"/>
      <c r="J154" s="125"/>
      <c r="K154" s="125"/>
      <c r="L154" s="125"/>
      <c r="M154" s="122"/>
      <c r="N154" s="122"/>
      <c r="O154" s="122"/>
      <c r="P154" s="122"/>
      <c r="Q154" s="122"/>
      <c r="R154" s="118"/>
      <c r="S154" s="118"/>
      <c r="T154" s="108"/>
      <c r="U154" s="108"/>
      <c r="V154" s="118"/>
      <c r="W154" s="118"/>
      <c r="X154" s="118"/>
      <c r="Y154" s="118"/>
      <c r="Z154" s="118"/>
    </row>
    <row r="155" spans="1:26" x14ac:dyDescent="0.25">
      <c r="A155" s="113"/>
      <c r="B155" s="113"/>
      <c r="C155" s="113"/>
      <c r="D155" s="121"/>
      <c r="E155" s="121"/>
      <c r="F155" s="108"/>
      <c r="G155" s="108"/>
      <c r="H155" s="125"/>
      <c r="I155" s="125"/>
      <c r="J155" s="125"/>
      <c r="K155" s="125"/>
      <c r="L155" s="125"/>
      <c r="M155" s="122"/>
      <c r="N155" s="122"/>
      <c r="O155" s="122"/>
      <c r="P155" s="122"/>
      <c r="Q155" s="122"/>
      <c r="R155" s="118"/>
      <c r="S155" s="118"/>
      <c r="T155" s="108"/>
      <c r="U155" s="108"/>
      <c r="V155" s="118"/>
      <c r="W155" s="118"/>
      <c r="X155" s="118"/>
      <c r="Y155" s="118"/>
      <c r="Z155" s="118"/>
    </row>
    <row r="156" spans="1:26" x14ac:dyDescent="0.25">
      <c r="A156" s="113"/>
      <c r="B156" s="113"/>
      <c r="C156" s="113"/>
      <c r="D156" s="121"/>
      <c r="E156" s="121"/>
      <c r="F156" s="108"/>
      <c r="G156" s="108"/>
      <c r="H156" s="125"/>
      <c r="I156" s="125"/>
      <c r="J156" s="125"/>
      <c r="K156" s="125"/>
      <c r="L156" s="125"/>
      <c r="M156" s="122"/>
      <c r="N156" s="122"/>
      <c r="O156" s="122"/>
      <c r="P156" s="122"/>
      <c r="Q156" s="122"/>
      <c r="R156" s="118"/>
      <c r="S156" s="118"/>
      <c r="T156" s="108"/>
      <c r="U156" s="108"/>
      <c r="V156" s="118"/>
      <c r="W156" s="118"/>
      <c r="X156" s="118"/>
      <c r="Y156" s="118"/>
      <c r="Z156" s="118"/>
    </row>
    <row r="157" spans="1:26" x14ac:dyDescent="0.25">
      <c r="A157" s="113"/>
      <c r="B157" s="113"/>
      <c r="C157" s="113"/>
      <c r="D157" s="121"/>
      <c r="E157" s="121"/>
      <c r="F157" s="108"/>
      <c r="G157" s="108"/>
      <c r="H157" s="125"/>
      <c r="I157" s="125"/>
      <c r="J157" s="125"/>
      <c r="K157" s="125"/>
      <c r="L157" s="125"/>
      <c r="M157" s="122"/>
      <c r="N157" s="122"/>
      <c r="O157" s="122"/>
      <c r="P157" s="122"/>
      <c r="Q157" s="122"/>
      <c r="R157" s="118"/>
      <c r="S157" s="118"/>
      <c r="T157" s="108"/>
      <c r="U157" s="108"/>
      <c r="V157" s="118"/>
      <c r="W157" s="118"/>
      <c r="X157" s="118"/>
      <c r="Y157" s="118"/>
      <c r="Z157" s="118"/>
    </row>
    <row r="158" spans="1:26" x14ac:dyDescent="0.25">
      <c r="A158" s="113"/>
      <c r="B158" s="113"/>
      <c r="C158" s="113"/>
      <c r="D158" s="121"/>
      <c r="E158" s="121"/>
      <c r="F158" s="108"/>
      <c r="G158" s="108"/>
      <c r="H158" s="125"/>
      <c r="I158" s="125"/>
      <c r="J158" s="125"/>
      <c r="K158" s="125"/>
      <c r="L158" s="125"/>
      <c r="M158" s="122"/>
      <c r="N158" s="122"/>
      <c r="O158" s="122"/>
      <c r="P158" s="122"/>
      <c r="Q158" s="122"/>
      <c r="R158" s="118"/>
      <c r="S158" s="118"/>
      <c r="T158" s="108"/>
      <c r="U158" s="108"/>
      <c r="V158" s="118"/>
      <c r="W158" s="118"/>
      <c r="X158" s="118"/>
      <c r="Y158" s="118"/>
      <c r="Z158" s="118"/>
    </row>
    <row r="159" spans="1:26" x14ac:dyDescent="0.25">
      <c r="A159" s="113"/>
      <c r="B159" s="113"/>
      <c r="C159" s="113"/>
      <c r="D159" s="121"/>
      <c r="E159" s="121"/>
      <c r="F159" s="108"/>
      <c r="G159" s="108"/>
      <c r="H159" s="125"/>
      <c r="I159" s="125"/>
      <c r="J159" s="125"/>
      <c r="K159" s="125"/>
      <c r="L159" s="125"/>
      <c r="M159" s="122"/>
      <c r="N159" s="122"/>
      <c r="O159" s="122"/>
      <c r="P159" s="122"/>
      <c r="Q159" s="122"/>
      <c r="R159" s="118"/>
      <c r="S159" s="118"/>
      <c r="T159" s="108"/>
      <c r="U159" s="108"/>
      <c r="V159" s="118"/>
      <c r="W159" s="118"/>
      <c r="X159" s="118"/>
      <c r="Y159" s="118"/>
      <c r="Z159" s="118"/>
    </row>
    <row r="160" spans="1:26" x14ac:dyDescent="0.25">
      <c r="A160" s="113"/>
      <c r="B160" s="113"/>
      <c r="C160" s="113"/>
      <c r="D160" s="121"/>
      <c r="E160" s="121"/>
      <c r="F160" s="108"/>
      <c r="G160" s="108"/>
      <c r="H160" s="125"/>
      <c r="I160" s="125"/>
      <c r="J160" s="125"/>
      <c r="K160" s="125"/>
      <c r="L160" s="125"/>
      <c r="M160" s="122"/>
      <c r="N160" s="122"/>
      <c r="O160" s="122"/>
      <c r="P160" s="122"/>
      <c r="Q160" s="122"/>
      <c r="R160" s="118"/>
      <c r="S160" s="118"/>
      <c r="T160" s="108"/>
      <c r="U160" s="108"/>
      <c r="V160" s="118"/>
      <c r="W160" s="118"/>
      <c r="X160" s="118"/>
      <c r="Y160" s="118"/>
      <c r="Z160" s="118"/>
    </row>
    <row r="161" spans="1:26" x14ac:dyDescent="0.25">
      <c r="A161" s="113"/>
      <c r="B161" s="113"/>
      <c r="C161" s="113"/>
      <c r="D161" s="121"/>
      <c r="E161" s="121"/>
      <c r="F161" s="108"/>
      <c r="G161" s="108"/>
      <c r="H161" s="125"/>
      <c r="I161" s="125"/>
      <c r="J161" s="125"/>
      <c r="K161" s="125"/>
      <c r="L161" s="125"/>
      <c r="M161" s="122"/>
      <c r="N161" s="122"/>
      <c r="O161" s="122"/>
      <c r="P161" s="122"/>
      <c r="Q161" s="122"/>
      <c r="R161" s="118"/>
      <c r="S161" s="118"/>
      <c r="T161" s="108"/>
      <c r="U161" s="108"/>
      <c r="V161" s="118"/>
      <c r="W161" s="118"/>
      <c r="X161" s="118"/>
      <c r="Y161" s="118"/>
      <c r="Z161" s="118"/>
    </row>
    <row r="162" spans="1:26" x14ac:dyDescent="0.25">
      <c r="A162" s="113"/>
      <c r="B162" s="113"/>
      <c r="C162" s="113"/>
      <c r="D162" s="121"/>
      <c r="E162" s="121"/>
      <c r="F162" s="108"/>
      <c r="G162" s="108"/>
      <c r="H162" s="125"/>
      <c r="I162" s="125"/>
      <c r="J162" s="125"/>
      <c r="K162" s="125"/>
      <c r="L162" s="125"/>
      <c r="M162" s="122"/>
      <c r="N162" s="122"/>
      <c r="O162" s="122"/>
      <c r="P162" s="122"/>
      <c r="Q162" s="122"/>
      <c r="R162" s="118"/>
      <c r="S162" s="118"/>
      <c r="T162" s="108"/>
      <c r="U162" s="108"/>
      <c r="V162" s="118"/>
      <c r="W162" s="118"/>
      <c r="X162" s="118"/>
      <c r="Y162" s="118"/>
      <c r="Z162" s="118"/>
    </row>
    <row r="163" spans="1:26" x14ac:dyDescent="0.25">
      <c r="A163" s="113"/>
      <c r="B163" s="113"/>
      <c r="C163" s="113"/>
      <c r="D163" s="121"/>
      <c r="E163" s="121"/>
      <c r="F163" s="108"/>
      <c r="G163" s="108"/>
      <c r="H163" s="125"/>
      <c r="I163" s="125"/>
      <c r="J163" s="125"/>
      <c r="K163" s="125"/>
      <c r="L163" s="125"/>
      <c r="M163" s="122"/>
      <c r="N163" s="122"/>
      <c r="O163" s="122"/>
      <c r="P163" s="122"/>
      <c r="Q163" s="122"/>
      <c r="R163" s="118"/>
      <c r="S163" s="118"/>
      <c r="T163" s="108"/>
      <c r="U163" s="108"/>
      <c r="V163" s="118"/>
      <c r="W163" s="118"/>
      <c r="X163" s="118"/>
      <c r="Y163" s="118"/>
      <c r="Z163" s="118"/>
    </row>
    <row r="164" spans="1:26" x14ac:dyDescent="0.25">
      <c r="A164" s="113"/>
      <c r="B164" s="113"/>
      <c r="C164" s="113"/>
      <c r="D164" s="121"/>
      <c r="E164" s="121"/>
      <c r="F164" s="108"/>
      <c r="G164" s="108"/>
      <c r="H164" s="125"/>
      <c r="I164" s="125"/>
      <c r="J164" s="125"/>
      <c r="K164" s="125"/>
      <c r="L164" s="125"/>
      <c r="M164" s="122"/>
      <c r="N164" s="122"/>
      <c r="O164" s="122"/>
      <c r="P164" s="122"/>
      <c r="Q164" s="122"/>
      <c r="R164" s="118"/>
      <c r="S164" s="118"/>
      <c r="T164" s="108"/>
      <c r="U164" s="108"/>
      <c r="V164" s="118"/>
      <c r="W164" s="118"/>
      <c r="X164" s="118"/>
      <c r="Y164" s="118"/>
      <c r="Z164" s="118"/>
    </row>
    <row r="165" spans="1:26" x14ac:dyDescent="0.25">
      <c r="A165" s="113"/>
      <c r="B165" s="113"/>
      <c r="C165" s="113"/>
      <c r="D165" s="121"/>
      <c r="E165" s="121"/>
      <c r="F165" s="108"/>
      <c r="G165" s="108"/>
      <c r="H165" s="125"/>
      <c r="I165" s="125"/>
      <c r="J165" s="125"/>
      <c r="K165" s="125"/>
      <c r="L165" s="125"/>
      <c r="M165" s="122"/>
      <c r="N165" s="122"/>
      <c r="O165" s="122"/>
      <c r="P165" s="122"/>
      <c r="Q165" s="122"/>
      <c r="R165" s="118"/>
      <c r="S165" s="118"/>
      <c r="T165" s="108"/>
      <c r="U165" s="108"/>
      <c r="V165" s="118"/>
      <c r="W165" s="118"/>
      <c r="X165" s="118"/>
      <c r="Y165" s="118"/>
      <c r="Z165" s="118"/>
    </row>
    <row r="166" spans="1:26" x14ac:dyDescent="0.25">
      <c r="A166" s="113"/>
      <c r="B166" s="113"/>
      <c r="C166" s="113"/>
      <c r="D166" s="121"/>
      <c r="E166" s="121"/>
      <c r="F166" s="108"/>
      <c r="G166" s="108"/>
      <c r="H166" s="125"/>
      <c r="I166" s="125"/>
      <c r="J166" s="125"/>
      <c r="K166" s="125"/>
      <c r="L166" s="125"/>
      <c r="M166" s="122"/>
      <c r="N166" s="122"/>
      <c r="O166" s="122"/>
      <c r="P166" s="122"/>
      <c r="Q166" s="122"/>
      <c r="R166" s="118"/>
      <c r="S166" s="118"/>
      <c r="T166" s="108"/>
      <c r="U166" s="108"/>
      <c r="V166" s="118"/>
      <c r="W166" s="118"/>
      <c r="X166" s="118"/>
      <c r="Y166" s="118"/>
      <c r="Z166" s="118"/>
    </row>
    <row r="167" spans="1:26" x14ac:dyDescent="0.25">
      <c r="A167" s="113"/>
      <c r="B167" s="113"/>
      <c r="C167" s="113"/>
      <c r="D167" s="121"/>
      <c r="E167" s="121"/>
      <c r="F167" s="108"/>
      <c r="G167" s="108"/>
      <c r="H167" s="125"/>
      <c r="I167" s="125"/>
      <c r="J167" s="125"/>
      <c r="K167" s="125"/>
      <c r="L167" s="125"/>
      <c r="M167" s="122"/>
      <c r="N167" s="122"/>
      <c r="O167" s="122"/>
      <c r="P167" s="122"/>
      <c r="Q167" s="122"/>
      <c r="R167" s="118"/>
      <c r="S167" s="118"/>
      <c r="T167" s="108"/>
      <c r="U167" s="108"/>
      <c r="V167" s="118"/>
      <c r="W167" s="118"/>
      <c r="X167" s="118"/>
      <c r="Y167" s="118"/>
      <c r="Z167" s="118"/>
    </row>
    <row r="168" spans="1:26" x14ac:dyDescent="0.25">
      <c r="A168" s="113"/>
      <c r="B168" s="113"/>
      <c r="C168" s="113"/>
      <c r="D168" s="121"/>
      <c r="E168" s="121"/>
      <c r="F168" s="108"/>
      <c r="G168" s="108"/>
      <c r="H168" s="125"/>
      <c r="I168" s="125"/>
      <c r="J168" s="125"/>
      <c r="K168" s="125"/>
      <c r="L168" s="125"/>
      <c r="M168" s="122"/>
      <c r="N168" s="122"/>
      <c r="O168" s="122"/>
      <c r="P168" s="122"/>
      <c r="Q168" s="122"/>
      <c r="R168" s="118"/>
      <c r="S168" s="118"/>
      <c r="T168" s="108"/>
      <c r="U168" s="108"/>
      <c r="V168" s="118"/>
      <c r="W168" s="118"/>
      <c r="X168" s="118"/>
      <c r="Y168" s="118"/>
      <c r="Z168" s="118"/>
    </row>
    <row r="169" spans="1:26" x14ac:dyDescent="0.25">
      <c r="A169" s="113"/>
      <c r="B169" s="113"/>
      <c r="C169" s="113"/>
      <c r="D169" s="121"/>
      <c r="E169" s="121"/>
      <c r="F169" s="108"/>
      <c r="G169" s="108"/>
      <c r="H169" s="125"/>
      <c r="I169" s="125"/>
      <c r="J169" s="125"/>
      <c r="K169" s="125"/>
      <c r="L169" s="125"/>
      <c r="M169" s="122"/>
      <c r="N169" s="122"/>
      <c r="O169" s="122"/>
      <c r="P169" s="122"/>
      <c r="Q169" s="122"/>
      <c r="R169" s="118"/>
      <c r="S169" s="118"/>
      <c r="T169" s="108"/>
      <c r="U169" s="108"/>
      <c r="V169" s="118"/>
      <c r="W169" s="118"/>
      <c r="X169" s="118"/>
      <c r="Y169" s="118"/>
      <c r="Z169" s="118"/>
    </row>
    <row r="170" spans="1:26" x14ac:dyDescent="0.25">
      <c r="A170" s="113"/>
      <c r="B170" s="113"/>
      <c r="C170" s="113"/>
      <c r="D170" s="121"/>
      <c r="E170" s="121"/>
      <c r="F170" s="108"/>
      <c r="G170" s="108"/>
      <c r="H170" s="125"/>
      <c r="I170" s="125"/>
      <c r="J170" s="125"/>
      <c r="K170" s="125"/>
      <c r="L170" s="125"/>
      <c r="M170" s="122"/>
      <c r="N170" s="122"/>
      <c r="O170" s="122"/>
      <c r="P170" s="122"/>
      <c r="Q170" s="122"/>
      <c r="R170" s="118"/>
      <c r="S170" s="118"/>
      <c r="T170" s="108"/>
      <c r="U170" s="108"/>
      <c r="V170" s="118"/>
      <c r="W170" s="118"/>
      <c r="X170" s="118"/>
      <c r="Y170" s="118"/>
      <c r="Z170" s="118"/>
    </row>
    <row r="171" spans="1:26" x14ac:dyDescent="0.25">
      <c r="A171" s="113"/>
      <c r="B171" s="113"/>
      <c r="C171" s="113"/>
      <c r="D171" s="121"/>
      <c r="E171" s="121"/>
      <c r="F171" s="108"/>
      <c r="G171" s="108"/>
      <c r="H171" s="125"/>
      <c r="I171" s="125"/>
      <c r="J171" s="125"/>
      <c r="K171" s="125"/>
      <c r="L171" s="125"/>
      <c r="M171" s="122"/>
      <c r="N171" s="122"/>
      <c r="O171" s="122"/>
      <c r="P171" s="122"/>
      <c r="Q171" s="122"/>
      <c r="R171" s="118"/>
      <c r="S171" s="118"/>
      <c r="T171" s="108"/>
      <c r="U171" s="108"/>
      <c r="V171" s="118"/>
      <c r="W171" s="118"/>
      <c r="X171" s="118"/>
      <c r="Y171" s="118"/>
      <c r="Z171" s="118"/>
    </row>
    <row r="172" spans="1:26" x14ac:dyDescent="0.25">
      <c r="A172" s="113"/>
      <c r="B172" s="113"/>
      <c r="C172" s="113"/>
      <c r="D172" s="121"/>
      <c r="E172" s="121"/>
      <c r="F172" s="108"/>
      <c r="G172" s="108"/>
      <c r="H172" s="125"/>
      <c r="I172" s="125"/>
      <c r="J172" s="125"/>
      <c r="K172" s="125"/>
      <c r="L172" s="125"/>
      <c r="M172" s="122"/>
      <c r="N172" s="122"/>
      <c r="O172" s="122"/>
      <c r="P172" s="122"/>
      <c r="Q172" s="122"/>
      <c r="R172" s="118"/>
      <c r="S172" s="118"/>
      <c r="T172" s="108"/>
      <c r="U172" s="108"/>
      <c r="V172" s="118"/>
      <c r="W172" s="118"/>
      <c r="X172" s="118"/>
      <c r="Y172" s="118"/>
      <c r="Z172" s="118"/>
    </row>
    <row r="173" spans="1:26" x14ac:dyDescent="0.25">
      <c r="A173" s="113"/>
      <c r="B173" s="113"/>
      <c r="C173" s="113"/>
      <c r="D173" s="121"/>
      <c r="E173" s="121"/>
      <c r="F173" s="108"/>
      <c r="G173" s="108"/>
      <c r="H173" s="125"/>
      <c r="I173" s="125"/>
      <c r="J173" s="125"/>
      <c r="K173" s="125"/>
      <c r="L173" s="125"/>
      <c r="M173" s="122"/>
      <c r="N173" s="122"/>
      <c r="O173" s="122"/>
      <c r="P173" s="122"/>
      <c r="Q173" s="122"/>
      <c r="R173" s="118"/>
      <c r="S173" s="118"/>
      <c r="T173" s="108"/>
      <c r="U173" s="108"/>
      <c r="V173" s="118"/>
      <c r="W173" s="118"/>
      <c r="X173" s="118"/>
      <c r="Y173" s="118"/>
      <c r="Z173" s="118"/>
    </row>
    <row r="174" spans="1:26" x14ac:dyDescent="0.25">
      <c r="A174" s="113"/>
      <c r="B174" s="113"/>
      <c r="C174" s="113"/>
      <c r="D174" s="121"/>
      <c r="E174" s="121"/>
      <c r="F174" s="108"/>
      <c r="G174" s="108"/>
      <c r="H174" s="125"/>
      <c r="I174" s="125"/>
      <c r="J174" s="125"/>
      <c r="K174" s="125"/>
      <c r="L174" s="125"/>
      <c r="M174" s="122"/>
      <c r="N174" s="122"/>
      <c r="O174" s="122"/>
      <c r="P174" s="122"/>
      <c r="Q174" s="122"/>
      <c r="R174" s="118"/>
      <c r="S174" s="118"/>
      <c r="T174" s="108"/>
      <c r="U174" s="108"/>
      <c r="V174" s="118"/>
      <c r="W174" s="118"/>
      <c r="X174" s="118"/>
      <c r="Y174" s="118"/>
      <c r="Z174" s="118"/>
    </row>
    <row r="175" spans="1:26" x14ac:dyDescent="0.25">
      <c r="A175" s="113"/>
      <c r="B175" s="113"/>
      <c r="C175" s="113"/>
      <c r="D175" s="121"/>
      <c r="E175" s="121"/>
      <c r="F175" s="108"/>
      <c r="G175" s="108"/>
      <c r="H175" s="125"/>
      <c r="I175" s="125"/>
      <c r="J175" s="125"/>
      <c r="K175" s="125"/>
      <c r="L175" s="125"/>
      <c r="M175" s="122"/>
      <c r="N175" s="122"/>
      <c r="O175" s="122"/>
      <c r="P175" s="122"/>
      <c r="Q175" s="122"/>
      <c r="R175" s="118"/>
      <c r="S175" s="118"/>
      <c r="T175" s="108"/>
      <c r="U175" s="108"/>
      <c r="V175" s="118"/>
      <c r="W175" s="118"/>
      <c r="X175" s="118"/>
      <c r="Y175" s="118"/>
      <c r="Z175" s="118"/>
    </row>
    <row r="176" spans="1:26" x14ac:dyDescent="0.25">
      <c r="A176" s="113"/>
      <c r="B176" s="113"/>
      <c r="C176" s="113"/>
      <c r="D176" s="121"/>
      <c r="E176" s="121"/>
      <c r="F176" s="108"/>
      <c r="G176" s="108"/>
      <c r="H176" s="125"/>
      <c r="I176" s="125"/>
      <c r="J176" s="125"/>
      <c r="K176" s="125"/>
      <c r="L176" s="125"/>
      <c r="M176" s="122"/>
      <c r="N176" s="122"/>
      <c r="O176" s="122"/>
      <c r="P176" s="122"/>
      <c r="Q176" s="122"/>
      <c r="R176" s="118"/>
      <c r="S176" s="118"/>
      <c r="T176" s="108"/>
      <c r="U176" s="108"/>
      <c r="V176" s="118"/>
      <c r="W176" s="118"/>
      <c r="X176" s="118"/>
      <c r="Y176" s="118"/>
      <c r="Z176" s="118"/>
    </row>
    <row r="177" spans="1:26" x14ac:dyDescent="0.25">
      <c r="A177" s="113"/>
      <c r="B177" s="113"/>
      <c r="C177" s="113"/>
      <c r="D177" s="121"/>
      <c r="E177" s="121"/>
      <c r="F177" s="108"/>
      <c r="G177" s="108"/>
      <c r="H177" s="125"/>
      <c r="I177" s="125"/>
      <c r="J177" s="125"/>
      <c r="K177" s="125"/>
      <c r="L177" s="125"/>
      <c r="M177" s="122"/>
      <c r="N177" s="122"/>
      <c r="O177" s="122"/>
      <c r="P177" s="122"/>
      <c r="Q177" s="122"/>
      <c r="R177" s="118"/>
      <c r="S177" s="118"/>
      <c r="T177" s="108"/>
      <c r="U177" s="108"/>
      <c r="V177" s="118"/>
      <c r="W177" s="118"/>
      <c r="X177" s="118"/>
      <c r="Y177" s="118"/>
      <c r="Z177" s="118"/>
    </row>
    <row r="178" spans="1:26" x14ac:dyDescent="0.25">
      <c r="A178" s="113"/>
      <c r="B178" s="113"/>
      <c r="C178" s="113"/>
      <c r="D178" s="121"/>
      <c r="E178" s="121"/>
      <c r="F178" s="108"/>
      <c r="G178" s="117"/>
      <c r="H178" s="130"/>
      <c r="I178" s="130"/>
      <c r="J178" s="130"/>
      <c r="K178" s="130"/>
      <c r="L178" s="130"/>
      <c r="M178" s="130"/>
      <c r="N178" s="130"/>
      <c r="O178" s="130"/>
      <c r="P178" s="130"/>
      <c r="Q178" s="122"/>
      <c r="R178" s="118"/>
      <c r="S178" s="118"/>
      <c r="T178" s="108"/>
      <c r="U178" s="108"/>
      <c r="V178" s="118"/>
      <c r="W178" s="118"/>
      <c r="X178" s="118"/>
      <c r="Y178" s="118"/>
      <c r="Z178" s="118"/>
    </row>
    <row r="179" spans="1:26" x14ac:dyDescent="0.25">
      <c r="A179" s="113"/>
      <c r="B179" s="113"/>
      <c r="C179" s="113"/>
      <c r="D179" s="121"/>
      <c r="E179" s="121"/>
      <c r="F179" s="108"/>
      <c r="G179" s="117"/>
      <c r="H179" s="130"/>
      <c r="I179" s="130"/>
      <c r="J179" s="130"/>
      <c r="K179" s="130"/>
      <c r="L179" s="130"/>
      <c r="M179" s="130"/>
      <c r="N179" s="130"/>
      <c r="O179" s="130"/>
      <c r="P179" s="130"/>
      <c r="Q179" s="122"/>
      <c r="R179" s="118"/>
      <c r="S179" s="118"/>
      <c r="T179" s="108"/>
      <c r="U179" s="108"/>
      <c r="V179" s="118"/>
      <c r="W179" s="118"/>
      <c r="X179" s="118"/>
      <c r="Y179" s="118"/>
      <c r="Z179" s="118"/>
    </row>
    <row r="180" spans="1:26" x14ac:dyDescent="0.25">
      <c r="A180" s="113"/>
      <c r="B180" s="113"/>
      <c r="C180" s="113"/>
      <c r="D180" s="121"/>
      <c r="E180" s="121"/>
      <c r="F180" s="108"/>
      <c r="G180" s="117"/>
      <c r="H180" s="131"/>
      <c r="I180" s="132"/>
      <c r="J180" s="132"/>
      <c r="K180" s="132"/>
      <c r="L180" s="130"/>
      <c r="M180" s="130"/>
      <c r="N180" s="130"/>
      <c r="O180" s="130"/>
      <c r="P180" s="130"/>
      <c r="Q180" s="122"/>
      <c r="R180" s="118"/>
      <c r="S180" s="118"/>
      <c r="T180" s="108"/>
      <c r="U180" s="108"/>
      <c r="V180" s="118"/>
      <c r="W180" s="118"/>
      <c r="X180" s="118"/>
      <c r="Y180" s="118"/>
      <c r="Z180" s="118"/>
    </row>
    <row r="181" spans="1:26" x14ac:dyDescent="0.25">
      <c r="A181" s="113"/>
      <c r="B181" s="113"/>
      <c r="C181" s="113"/>
      <c r="D181" s="121"/>
      <c r="E181" s="121"/>
      <c r="F181" s="108"/>
      <c r="G181" s="117"/>
      <c r="H181" s="131"/>
      <c r="I181" s="132"/>
      <c r="J181" s="132"/>
      <c r="K181" s="132"/>
      <c r="L181" s="130"/>
      <c r="M181" s="130"/>
      <c r="N181" s="130"/>
      <c r="O181" s="130"/>
      <c r="P181" s="130"/>
      <c r="Q181" s="122"/>
      <c r="R181" s="118"/>
      <c r="S181" s="118"/>
      <c r="T181" s="108"/>
      <c r="U181" s="108"/>
      <c r="V181" s="118"/>
      <c r="W181" s="118"/>
      <c r="X181" s="118"/>
      <c r="Y181" s="118"/>
      <c r="Z181" s="118"/>
    </row>
    <row r="182" spans="1:26" x14ac:dyDescent="0.25">
      <c r="A182" s="113"/>
      <c r="B182" s="113"/>
      <c r="C182" s="113"/>
      <c r="D182" s="121"/>
      <c r="E182" s="121"/>
      <c r="F182" s="108"/>
      <c r="G182" s="117"/>
      <c r="H182" s="131"/>
      <c r="I182" s="132"/>
      <c r="J182" s="132"/>
      <c r="K182" s="132"/>
      <c r="L182" s="130"/>
      <c r="M182" s="130"/>
      <c r="N182" s="130"/>
      <c r="O182" s="130"/>
      <c r="P182" s="130"/>
      <c r="Q182" s="122"/>
      <c r="R182" s="118"/>
      <c r="S182" s="118"/>
      <c r="T182" s="108"/>
      <c r="U182" s="108"/>
      <c r="V182" s="118"/>
      <c r="W182" s="118"/>
      <c r="X182" s="118"/>
      <c r="Y182" s="118"/>
      <c r="Z182" s="118"/>
    </row>
    <row r="183" spans="1:26" x14ac:dyDescent="0.25">
      <c r="A183" s="113"/>
      <c r="B183" s="113"/>
      <c r="C183" s="113"/>
      <c r="D183" s="121"/>
      <c r="E183" s="121"/>
      <c r="F183" s="108"/>
      <c r="G183" s="117"/>
      <c r="H183" s="131"/>
      <c r="I183" s="132"/>
      <c r="J183" s="132"/>
      <c r="K183" s="132"/>
      <c r="L183" s="130"/>
      <c r="M183" s="130"/>
      <c r="N183" s="130"/>
      <c r="O183" s="130"/>
      <c r="P183" s="130"/>
      <c r="Q183" s="122"/>
      <c r="R183" s="118"/>
      <c r="S183" s="118"/>
      <c r="T183" s="108"/>
      <c r="U183" s="108"/>
      <c r="V183" s="118"/>
      <c r="W183" s="118"/>
      <c r="X183" s="118"/>
      <c r="Y183" s="118"/>
      <c r="Z183" s="118"/>
    </row>
    <row r="184" spans="1:26" x14ac:dyDescent="0.25">
      <c r="A184" s="113"/>
      <c r="B184" s="113"/>
      <c r="C184" s="113"/>
      <c r="D184" s="121"/>
      <c r="E184" s="121"/>
      <c r="F184" s="108"/>
      <c r="G184" s="117"/>
      <c r="H184" s="131"/>
      <c r="I184" s="132"/>
      <c r="J184" s="132"/>
      <c r="K184" s="132"/>
      <c r="L184" s="130"/>
      <c r="M184" s="130"/>
      <c r="N184" s="130"/>
      <c r="O184" s="130"/>
      <c r="P184" s="130"/>
      <c r="Q184" s="122"/>
      <c r="R184" s="118"/>
      <c r="S184" s="118"/>
      <c r="T184" s="108"/>
      <c r="U184" s="108"/>
      <c r="V184" s="118"/>
      <c r="W184" s="118"/>
      <c r="X184" s="118"/>
      <c r="Y184" s="118"/>
      <c r="Z184" s="118"/>
    </row>
    <row r="185" spans="1:26" x14ac:dyDescent="0.25">
      <c r="A185" s="113"/>
      <c r="B185" s="113"/>
      <c r="C185" s="113"/>
      <c r="D185" s="121"/>
      <c r="E185" s="121"/>
      <c r="F185" s="108"/>
      <c r="G185" s="117"/>
      <c r="H185" s="130"/>
      <c r="I185" s="130"/>
      <c r="J185" s="130"/>
      <c r="K185" s="130"/>
      <c r="L185" s="130"/>
      <c r="M185" s="130"/>
      <c r="N185" s="130"/>
      <c r="O185" s="130"/>
      <c r="P185" s="130"/>
      <c r="Q185" s="122"/>
      <c r="R185" s="118"/>
      <c r="S185" s="118"/>
      <c r="T185" s="108"/>
      <c r="U185" s="108"/>
      <c r="V185" s="118"/>
      <c r="W185" s="118"/>
      <c r="X185" s="118"/>
      <c r="Y185" s="118"/>
      <c r="Z185" s="118"/>
    </row>
    <row r="186" spans="1:26" x14ac:dyDescent="0.25">
      <c r="A186" s="113"/>
      <c r="B186" s="113"/>
      <c r="C186" s="113"/>
      <c r="D186" s="121"/>
      <c r="E186" s="121"/>
      <c r="F186" s="108"/>
      <c r="G186" s="117"/>
      <c r="H186" s="130"/>
      <c r="I186" s="130"/>
      <c r="J186" s="130"/>
      <c r="K186" s="130"/>
      <c r="L186" s="130"/>
      <c r="M186" s="130"/>
      <c r="N186" s="130"/>
      <c r="O186" s="130"/>
      <c r="P186" s="130"/>
      <c r="Q186" s="122"/>
      <c r="R186" s="118"/>
      <c r="S186" s="118"/>
      <c r="T186" s="108"/>
      <c r="U186" s="108"/>
      <c r="V186" s="118"/>
      <c r="W186" s="118"/>
      <c r="X186" s="118"/>
      <c r="Y186" s="118"/>
      <c r="Z186" s="118"/>
    </row>
    <row r="187" spans="1:26" x14ac:dyDescent="0.25">
      <c r="A187" s="113"/>
      <c r="B187" s="113"/>
      <c r="C187" s="113"/>
      <c r="D187" s="121"/>
      <c r="E187" s="121"/>
      <c r="F187" s="108"/>
      <c r="G187" s="117"/>
      <c r="H187" s="132"/>
      <c r="I187" s="132"/>
      <c r="J187" s="132"/>
      <c r="K187" s="132"/>
      <c r="L187" s="132"/>
      <c r="M187" s="130"/>
      <c r="N187" s="130"/>
      <c r="O187" s="132"/>
      <c r="P187" s="132"/>
      <c r="Q187" s="133"/>
      <c r="R187" s="119"/>
      <c r="S187" s="119"/>
      <c r="T187" s="108"/>
      <c r="U187" s="108"/>
      <c r="V187" s="118"/>
      <c r="W187" s="118"/>
      <c r="X187" s="118"/>
      <c r="Y187" s="118"/>
      <c r="Z187" s="118"/>
    </row>
    <row r="188" spans="1:26" x14ac:dyDescent="0.25">
      <c r="A188" s="113"/>
      <c r="B188" s="113"/>
      <c r="C188" s="113"/>
      <c r="D188" s="121"/>
      <c r="E188" s="121"/>
      <c r="F188" s="108"/>
      <c r="G188" s="117"/>
      <c r="H188" s="131"/>
      <c r="I188" s="131"/>
      <c r="J188" s="131"/>
      <c r="K188" s="131"/>
      <c r="L188" s="131"/>
      <c r="M188" s="130"/>
      <c r="N188" s="130"/>
      <c r="O188" s="131"/>
      <c r="P188" s="131"/>
      <c r="Q188" s="125"/>
      <c r="R188" s="120"/>
      <c r="S188" s="120"/>
      <c r="T188" s="108"/>
      <c r="U188" s="108"/>
      <c r="V188" s="118"/>
      <c r="W188" s="118"/>
      <c r="X188" s="118"/>
      <c r="Y188" s="118"/>
      <c r="Z188" s="118"/>
    </row>
    <row r="189" spans="1:26" x14ac:dyDescent="0.25">
      <c r="A189" s="113"/>
      <c r="B189" s="113"/>
      <c r="C189" s="113"/>
      <c r="D189" s="121"/>
      <c r="E189" s="121"/>
      <c r="F189" s="108"/>
      <c r="G189" s="117"/>
      <c r="H189" s="130"/>
      <c r="I189" s="130"/>
      <c r="J189" s="130"/>
      <c r="K189" s="130"/>
      <c r="L189" s="130"/>
      <c r="M189" s="130"/>
      <c r="N189" s="130"/>
      <c r="O189" s="130"/>
      <c r="P189" s="130"/>
      <c r="Q189" s="122"/>
      <c r="R189" s="118"/>
      <c r="S189" s="118"/>
      <c r="T189" s="108"/>
      <c r="U189" s="108"/>
      <c r="V189" s="118"/>
      <c r="W189" s="118"/>
      <c r="X189" s="118"/>
      <c r="Y189" s="118"/>
      <c r="Z189" s="118"/>
    </row>
    <row r="190" spans="1:26" x14ac:dyDescent="0.25">
      <c r="A190" s="113"/>
      <c r="B190" s="113"/>
      <c r="C190" s="113"/>
      <c r="D190" s="121"/>
      <c r="E190" s="121"/>
      <c r="F190" s="108"/>
      <c r="G190" s="117"/>
      <c r="H190" s="130"/>
      <c r="I190" s="130"/>
      <c r="J190" s="130"/>
      <c r="K190" s="130"/>
      <c r="L190" s="130"/>
      <c r="M190" s="130"/>
      <c r="N190" s="130"/>
      <c r="O190" s="130"/>
      <c r="P190" s="130"/>
      <c r="Q190" s="122"/>
      <c r="R190" s="118"/>
      <c r="S190" s="118"/>
      <c r="T190" s="108"/>
      <c r="U190" s="108"/>
      <c r="V190" s="118"/>
      <c r="W190" s="118"/>
      <c r="X190" s="118"/>
      <c r="Y190" s="118"/>
      <c r="Z190" s="118"/>
    </row>
    <row r="191" spans="1:26" x14ac:dyDescent="0.25">
      <c r="A191" s="113"/>
      <c r="B191" s="113"/>
      <c r="C191" s="113"/>
      <c r="D191" s="121"/>
      <c r="E191" s="121"/>
      <c r="F191" s="108"/>
      <c r="G191" s="117"/>
      <c r="H191" s="130"/>
      <c r="I191" s="130"/>
      <c r="J191" s="130"/>
      <c r="K191" s="130"/>
      <c r="L191" s="130"/>
      <c r="M191" s="130"/>
      <c r="N191" s="130"/>
      <c r="O191" s="130"/>
      <c r="P191" s="130"/>
      <c r="Q191" s="122"/>
      <c r="R191" s="118"/>
      <c r="S191" s="118"/>
      <c r="T191" s="108"/>
      <c r="U191" s="108"/>
      <c r="V191" s="118"/>
      <c r="W191" s="118"/>
      <c r="X191" s="118"/>
      <c r="Y191" s="118"/>
      <c r="Z191" s="118"/>
    </row>
    <row r="192" spans="1:26" x14ac:dyDescent="0.25">
      <c r="A192" s="113"/>
      <c r="B192" s="113"/>
      <c r="C192" s="113"/>
      <c r="D192" s="121"/>
      <c r="E192" s="121"/>
      <c r="F192" s="108"/>
      <c r="G192" s="117"/>
      <c r="H192" s="130"/>
      <c r="I192" s="130"/>
      <c r="J192" s="130"/>
      <c r="K192" s="130"/>
      <c r="L192" s="130"/>
      <c r="M192" s="130"/>
      <c r="N192" s="130"/>
      <c r="O192" s="130"/>
      <c r="P192" s="130"/>
      <c r="Q192" s="122"/>
      <c r="R192" s="118"/>
      <c r="S192" s="118"/>
      <c r="T192" s="108"/>
      <c r="U192" s="108"/>
      <c r="V192" s="118"/>
      <c r="W192" s="118"/>
      <c r="X192" s="118"/>
      <c r="Y192" s="118"/>
      <c r="Z192" s="118"/>
    </row>
    <row r="193" spans="1:26" x14ac:dyDescent="0.25">
      <c r="A193" s="113"/>
      <c r="B193" s="113"/>
      <c r="C193" s="113"/>
      <c r="D193" s="121"/>
      <c r="E193" s="121"/>
      <c r="F193" s="108"/>
      <c r="G193" s="108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18"/>
      <c r="S193" s="118"/>
      <c r="T193" s="108"/>
      <c r="U193" s="108"/>
      <c r="V193" s="118"/>
      <c r="W193" s="118"/>
      <c r="X193" s="118"/>
      <c r="Y193" s="118"/>
      <c r="Z193" s="118"/>
    </row>
    <row r="194" spans="1:26" x14ac:dyDescent="0.25">
      <c r="A194" s="113"/>
      <c r="B194" s="113"/>
      <c r="C194" s="113"/>
      <c r="D194" s="121"/>
      <c r="E194" s="121"/>
      <c r="F194" s="108"/>
      <c r="G194" s="108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18"/>
      <c r="S194" s="118"/>
      <c r="T194" s="108"/>
      <c r="U194" s="108"/>
      <c r="V194" s="118"/>
      <c r="W194" s="118"/>
      <c r="X194" s="118"/>
      <c r="Y194" s="118"/>
      <c r="Z194" s="118"/>
    </row>
    <row r="195" spans="1:26" x14ac:dyDescent="0.25">
      <c r="A195" s="113"/>
      <c r="B195" s="113"/>
      <c r="C195" s="113"/>
      <c r="D195" s="121"/>
      <c r="E195" s="121"/>
      <c r="F195" s="108"/>
      <c r="G195" s="108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18"/>
      <c r="S195" s="118"/>
      <c r="T195" s="108"/>
      <c r="U195" s="108"/>
      <c r="V195" s="118"/>
      <c r="W195" s="118"/>
      <c r="X195" s="118"/>
      <c r="Y195" s="118"/>
      <c r="Z195" s="118"/>
    </row>
    <row r="196" spans="1:26" x14ac:dyDescent="0.25">
      <c r="A196" s="113"/>
      <c r="B196" s="113"/>
      <c r="C196" s="113"/>
      <c r="D196" s="121"/>
      <c r="E196" s="121"/>
      <c r="F196" s="108"/>
      <c r="G196" s="108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18"/>
      <c r="S196" s="118"/>
      <c r="T196" s="108"/>
      <c r="U196" s="108"/>
      <c r="V196" s="118"/>
      <c r="W196" s="118"/>
      <c r="X196" s="118"/>
      <c r="Y196" s="118"/>
      <c r="Z196" s="118"/>
    </row>
    <row r="197" spans="1:26" x14ac:dyDescent="0.25">
      <c r="A197" s="113"/>
      <c r="B197" s="113"/>
      <c r="C197" s="113"/>
      <c r="D197" s="121"/>
      <c r="E197" s="121"/>
      <c r="F197" s="108"/>
      <c r="G197" s="108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18"/>
      <c r="S197" s="118"/>
      <c r="T197" s="108"/>
      <c r="U197" s="108"/>
      <c r="V197" s="118"/>
      <c r="W197" s="118"/>
      <c r="X197" s="118"/>
      <c r="Y197" s="118"/>
      <c r="Z197" s="118"/>
    </row>
    <row r="198" spans="1:26" x14ac:dyDescent="0.25">
      <c r="A198" s="113"/>
      <c r="B198" s="113"/>
      <c r="C198" s="113"/>
      <c r="D198" s="121"/>
      <c r="E198" s="121"/>
      <c r="F198" s="108"/>
      <c r="G198" s="108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18"/>
      <c r="S198" s="118"/>
      <c r="T198" s="108"/>
      <c r="U198" s="108"/>
      <c r="V198" s="118"/>
      <c r="W198" s="118"/>
      <c r="X198" s="118"/>
      <c r="Y198" s="118"/>
      <c r="Z198" s="118"/>
    </row>
    <row r="199" spans="1:26" x14ac:dyDescent="0.25">
      <c r="A199" s="113"/>
      <c r="B199" s="113"/>
      <c r="C199" s="113"/>
      <c r="D199" s="121"/>
      <c r="E199" s="121"/>
      <c r="F199" s="108"/>
      <c r="G199" s="108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18"/>
      <c r="S199" s="118"/>
      <c r="T199" s="108"/>
      <c r="U199" s="108"/>
      <c r="V199" s="118"/>
      <c r="W199" s="118"/>
      <c r="X199" s="118"/>
      <c r="Y199" s="118"/>
      <c r="Z199" s="118"/>
    </row>
    <row r="200" spans="1:26" x14ac:dyDescent="0.25">
      <c r="A200" s="113"/>
      <c r="B200" s="113"/>
      <c r="C200" s="113"/>
      <c r="D200" s="121"/>
      <c r="E200" s="121"/>
      <c r="F200" s="108"/>
      <c r="G200" s="108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18"/>
      <c r="S200" s="118"/>
      <c r="T200" s="108"/>
      <c r="U200" s="108"/>
      <c r="V200" s="118"/>
      <c r="W200" s="118"/>
      <c r="X200" s="118"/>
      <c r="Y200" s="118"/>
      <c r="Z200" s="118"/>
    </row>
    <row r="201" spans="1:26" x14ac:dyDescent="0.25">
      <c r="A201" s="113"/>
      <c r="B201" s="113"/>
      <c r="C201" s="113"/>
      <c r="D201" s="121"/>
      <c r="E201" s="121"/>
      <c r="F201" s="108"/>
      <c r="G201" s="108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18"/>
      <c r="S201" s="118"/>
      <c r="T201" s="108"/>
      <c r="U201" s="108"/>
      <c r="V201" s="118"/>
      <c r="W201" s="118"/>
      <c r="X201" s="118"/>
      <c r="Y201" s="118"/>
      <c r="Z201" s="118"/>
    </row>
    <row r="202" spans="1:26" x14ac:dyDescent="0.25">
      <c r="A202" s="113"/>
      <c r="B202" s="113"/>
      <c r="C202" s="113"/>
      <c r="D202" s="121"/>
      <c r="E202" s="121"/>
      <c r="F202" s="108"/>
      <c r="G202" s="108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18"/>
      <c r="S202" s="118"/>
      <c r="T202" s="108"/>
      <c r="U202" s="108"/>
      <c r="V202" s="118"/>
      <c r="W202" s="118"/>
      <c r="X202" s="118"/>
      <c r="Y202" s="118"/>
      <c r="Z202" s="118"/>
    </row>
    <row r="203" spans="1:26" x14ac:dyDescent="0.25">
      <c r="A203" s="113"/>
      <c r="B203" s="113"/>
      <c r="C203" s="113"/>
      <c r="D203" s="121"/>
      <c r="E203" s="121"/>
      <c r="F203" s="108"/>
      <c r="G203" s="108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18"/>
      <c r="S203" s="118"/>
      <c r="T203" s="108"/>
      <c r="U203" s="108"/>
      <c r="V203" s="118"/>
      <c r="W203" s="118"/>
      <c r="X203" s="118"/>
      <c r="Y203" s="118"/>
      <c r="Z203" s="118"/>
    </row>
    <row r="204" spans="1:26" x14ac:dyDescent="0.25">
      <c r="A204" s="113"/>
      <c r="B204" s="113"/>
      <c r="C204" s="113"/>
      <c r="D204" s="121"/>
      <c r="E204" s="121"/>
      <c r="F204" s="108"/>
      <c r="G204" s="108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18"/>
      <c r="S204" s="118"/>
      <c r="T204" s="108"/>
      <c r="U204" s="108"/>
      <c r="V204" s="118"/>
      <c r="W204" s="118"/>
      <c r="X204" s="118"/>
      <c r="Y204" s="118"/>
      <c r="Z204" s="118"/>
    </row>
    <row r="205" spans="1:26" x14ac:dyDescent="0.25">
      <c r="A205" s="113"/>
      <c r="B205" s="113"/>
      <c r="C205" s="113"/>
      <c r="D205" s="121"/>
      <c r="E205" s="121"/>
      <c r="F205" s="108"/>
      <c r="G205" s="108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18"/>
      <c r="S205" s="118"/>
      <c r="T205" s="108"/>
      <c r="U205" s="108"/>
      <c r="V205" s="118"/>
      <c r="W205" s="118"/>
      <c r="X205" s="118"/>
      <c r="Y205" s="118"/>
      <c r="Z205" s="118"/>
    </row>
    <row r="206" spans="1:26" x14ac:dyDescent="0.25">
      <c r="A206" s="113"/>
      <c r="B206" s="113"/>
      <c r="C206" s="113"/>
      <c r="D206" s="121"/>
      <c r="E206" s="121"/>
      <c r="F206" s="108"/>
      <c r="G206" s="108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18"/>
      <c r="S206" s="118"/>
      <c r="T206" s="108"/>
      <c r="U206" s="108"/>
      <c r="V206" s="118"/>
      <c r="W206" s="118"/>
      <c r="X206" s="118"/>
      <c r="Y206" s="118"/>
      <c r="Z206" s="118"/>
    </row>
    <row r="207" spans="1:26" x14ac:dyDescent="0.25">
      <c r="A207" s="113"/>
      <c r="B207" s="113"/>
      <c r="C207" s="113"/>
      <c r="D207" s="121"/>
      <c r="E207" s="121"/>
      <c r="F207" s="108"/>
      <c r="G207" s="108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18"/>
      <c r="S207" s="118"/>
      <c r="T207" s="108"/>
      <c r="U207" s="108"/>
      <c r="V207" s="118"/>
      <c r="W207" s="118"/>
      <c r="X207" s="118"/>
      <c r="Y207" s="118"/>
      <c r="Z207" s="118"/>
    </row>
    <row r="208" spans="1:26" x14ac:dyDescent="0.25">
      <c r="A208" s="113"/>
      <c r="B208" s="113"/>
      <c r="C208" s="113"/>
      <c r="D208" s="121"/>
      <c r="E208" s="121"/>
      <c r="F208" s="108"/>
      <c r="G208" s="108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18"/>
      <c r="S208" s="118"/>
      <c r="T208" s="108"/>
      <c r="U208" s="108"/>
      <c r="V208" s="118"/>
      <c r="W208" s="118"/>
      <c r="X208" s="118"/>
      <c r="Y208" s="118"/>
      <c r="Z208" s="118"/>
    </row>
    <row r="209" spans="1:26" x14ac:dyDescent="0.25">
      <c r="A209" s="113"/>
      <c r="B209" s="113"/>
      <c r="C209" s="113"/>
      <c r="D209" s="121"/>
      <c r="E209" s="121"/>
      <c r="F209" s="108"/>
      <c r="G209" s="108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18"/>
      <c r="S209" s="118"/>
      <c r="T209" s="108"/>
      <c r="U209" s="108"/>
      <c r="V209" s="118"/>
      <c r="W209" s="118"/>
      <c r="X209" s="118"/>
      <c r="Y209" s="118"/>
      <c r="Z209" s="118"/>
    </row>
    <row r="210" spans="1:26" x14ac:dyDescent="0.25">
      <c r="A210" s="113"/>
      <c r="B210" s="113"/>
      <c r="C210" s="113"/>
      <c r="D210" s="121"/>
      <c r="E210" s="121"/>
      <c r="F210" s="108"/>
      <c r="G210" s="108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18"/>
      <c r="S210" s="118"/>
      <c r="T210" s="108"/>
      <c r="U210" s="108"/>
      <c r="V210" s="118"/>
      <c r="W210" s="118"/>
      <c r="X210" s="118"/>
      <c r="Y210" s="118"/>
      <c r="Z210" s="118"/>
    </row>
    <row r="211" spans="1:26" x14ac:dyDescent="0.25">
      <c r="A211" s="113"/>
      <c r="B211" s="113"/>
      <c r="C211" s="113"/>
      <c r="D211" s="121"/>
      <c r="E211" s="121"/>
      <c r="F211" s="108"/>
      <c r="G211" s="108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18"/>
      <c r="S211" s="118"/>
      <c r="T211" s="108"/>
      <c r="U211" s="108"/>
      <c r="V211" s="118"/>
      <c r="W211" s="118"/>
      <c r="X211" s="118"/>
      <c r="Y211" s="118"/>
      <c r="Z211" s="118"/>
    </row>
    <row r="212" spans="1:26" x14ac:dyDescent="0.25">
      <c r="A212" s="113"/>
      <c r="B212" s="113"/>
      <c r="C212" s="113"/>
      <c r="D212" s="121"/>
      <c r="E212" s="121"/>
      <c r="F212" s="108"/>
      <c r="G212" s="108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18"/>
      <c r="S212" s="118"/>
      <c r="T212" s="108"/>
      <c r="U212" s="108"/>
      <c r="V212" s="118"/>
      <c r="W212" s="118"/>
      <c r="X212" s="118"/>
      <c r="Y212" s="118"/>
      <c r="Z212" s="118"/>
    </row>
    <row r="213" spans="1:26" x14ac:dyDescent="0.25">
      <c r="A213" s="113"/>
      <c r="B213" s="113"/>
      <c r="C213" s="113"/>
      <c r="D213" s="121"/>
      <c r="E213" s="121"/>
      <c r="F213" s="108"/>
      <c r="G213" s="108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18"/>
      <c r="S213" s="118"/>
      <c r="T213" s="108"/>
      <c r="U213" s="108"/>
      <c r="V213" s="118"/>
      <c r="W213" s="118"/>
      <c r="X213" s="118"/>
      <c r="Y213" s="118"/>
      <c r="Z213" s="118"/>
    </row>
    <row r="214" spans="1:26" x14ac:dyDescent="0.25">
      <c r="A214" s="113"/>
      <c r="B214" s="113"/>
      <c r="C214" s="113"/>
      <c r="D214" s="121"/>
      <c r="E214" s="121"/>
      <c r="F214" s="108"/>
      <c r="G214" s="108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18"/>
      <c r="S214" s="118"/>
      <c r="T214" s="108"/>
      <c r="U214" s="108"/>
      <c r="V214" s="118"/>
      <c r="W214" s="118"/>
      <c r="X214" s="118"/>
      <c r="Y214" s="118"/>
      <c r="Z214" s="118"/>
    </row>
    <row r="215" spans="1:26" x14ac:dyDescent="0.25">
      <c r="A215" s="113"/>
      <c r="B215" s="113"/>
      <c r="C215" s="113"/>
      <c r="D215" s="121"/>
      <c r="E215" s="121"/>
      <c r="F215" s="108"/>
      <c r="G215" s="108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18"/>
      <c r="S215" s="118"/>
      <c r="T215" s="108"/>
      <c r="U215" s="108"/>
      <c r="V215" s="118"/>
      <c r="W215" s="118"/>
      <c r="X215" s="118"/>
      <c r="Y215" s="118"/>
      <c r="Z215" s="118"/>
    </row>
    <row r="216" spans="1:26" x14ac:dyDescent="0.25">
      <c r="A216" s="113"/>
      <c r="B216" s="113"/>
      <c r="C216" s="113"/>
      <c r="D216" s="121"/>
      <c r="E216" s="121"/>
      <c r="F216" s="108"/>
      <c r="G216" s="108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18"/>
      <c r="S216" s="118"/>
      <c r="T216" s="108"/>
      <c r="U216" s="108"/>
      <c r="V216" s="118"/>
      <c r="W216" s="118"/>
      <c r="X216" s="118"/>
      <c r="Y216" s="118"/>
      <c r="Z216" s="118"/>
    </row>
    <row r="217" spans="1:26" x14ac:dyDescent="0.25">
      <c r="A217" s="113"/>
      <c r="B217" s="113"/>
      <c r="C217" s="113"/>
      <c r="D217" s="121"/>
      <c r="E217" s="121"/>
      <c r="F217" s="108"/>
      <c r="G217" s="108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18"/>
      <c r="S217" s="118"/>
      <c r="T217" s="108"/>
      <c r="U217" s="108"/>
      <c r="V217" s="118"/>
      <c r="W217" s="118"/>
      <c r="X217" s="118"/>
      <c r="Y217" s="118"/>
      <c r="Z217" s="118"/>
    </row>
    <row r="218" spans="1:26" x14ac:dyDescent="0.25">
      <c r="A218" s="113"/>
      <c r="B218" s="113"/>
      <c r="C218" s="113"/>
      <c r="D218" s="121"/>
      <c r="E218" s="121"/>
      <c r="F218" s="108"/>
      <c r="G218" s="108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18"/>
      <c r="S218" s="118"/>
      <c r="T218" s="108"/>
      <c r="U218" s="108"/>
      <c r="V218" s="118"/>
      <c r="W218" s="118"/>
      <c r="X218" s="118"/>
      <c r="Y218" s="118"/>
      <c r="Z218" s="118"/>
    </row>
    <row r="219" spans="1:26" x14ac:dyDescent="0.25">
      <c r="A219" s="113"/>
      <c r="B219" s="113"/>
      <c r="C219" s="113"/>
      <c r="D219" s="121"/>
      <c r="E219" s="121"/>
      <c r="F219" s="108"/>
      <c r="G219" s="108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18"/>
      <c r="S219" s="118"/>
      <c r="T219" s="108"/>
      <c r="U219" s="108"/>
      <c r="V219" s="118"/>
      <c r="W219" s="118"/>
      <c r="X219" s="118"/>
      <c r="Y219" s="118"/>
      <c r="Z219" s="118"/>
    </row>
    <row r="220" spans="1:26" x14ac:dyDescent="0.25">
      <c r="A220" s="113"/>
      <c r="B220" s="113"/>
      <c r="C220" s="113"/>
      <c r="D220" s="121"/>
      <c r="E220" s="121"/>
      <c r="F220" s="108"/>
      <c r="G220" s="108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18"/>
      <c r="S220" s="118"/>
      <c r="T220" s="108"/>
      <c r="U220" s="108"/>
      <c r="V220" s="118"/>
      <c r="W220" s="118"/>
      <c r="X220" s="118"/>
      <c r="Y220" s="118"/>
      <c r="Z220" s="118"/>
    </row>
    <row r="221" spans="1:26" x14ac:dyDescent="0.25">
      <c r="A221" s="113"/>
      <c r="B221" s="113"/>
      <c r="C221" s="113"/>
      <c r="D221" s="121"/>
      <c r="E221" s="121"/>
      <c r="F221" s="108"/>
      <c r="G221" s="108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18"/>
      <c r="S221" s="118"/>
      <c r="T221" s="108"/>
      <c r="U221" s="108"/>
      <c r="V221" s="118"/>
      <c r="W221" s="118"/>
      <c r="X221" s="118"/>
      <c r="Y221" s="118"/>
      <c r="Z221" s="118"/>
    </row>
    <row r="222" spans="1:26" x14ac:dyDescent="0.25">
      <c r="A222" s="113"/>
      <c r="B222" s="113"/>
      <c r="C222" s="113"/>
      <c r="D222" s="121"/>
      <c r="E222" s="121"/>
      <c r="F222" s="108"/>
      <c r="G222" s="108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18"/>
      <c r="S222" s="118"/>
      <c r="T222" s="108"/>
      <c r="U222" s="108"/>
      <c r="V222" s="118"/>
      <c r="W222" s="118"/>
      <c r="X222" s="118"/>
      <c r="Y222" s="118"/>
      <c r="Z222" s="118"/>
    </row>
    <row r="223" spans="1:26" x14ac:dyDescent="0.25">
      <c r="A223" s="113"/>
      <c r="B223" s="113"/>
      <c r="C223" s="113"/>
      <c r="D223" s="121"/>
      <c r="E223" s="121"/>
      <c r="F223" s="108"/>
      <c r="G223" s="108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18"/>
      <c r="S223" s="118"/>
      <c r="T223" s="108"/>
      <c r="U223" s="108"/>
      <c r="V223" s="118"/>
      <c r="W223" s="118"/>
      <c r="X223" s="118"/>
      <c r="Y223" s="118"/>
      <c r="Z223" s="118"/>
    </row>
    <row r="224" spans="1:26" x14ac:dyDescent="0.25">
      <c r="A224" s="113"/>
      <c r="B224" s="113"/>
      <c r="C224" s="113"/>
      <c r="D224" s="121"/>
      <c r="E224" s="121"/>
      <c r="F224" s="108"/>
      <c r="G224" s="108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18"/>
      <c r="S224" s="118"/>
      <c r="T224" s="108"/>
      <c r="U224" s="108"/>
      <c r="V224" s="118"/>
      <c r="W224" s="118"/>
      <c r="X224" s="118"/>
      <c r="Y224" s="118"/>
      <c r="Z224" s="118"/>
    </row>
    <row r="225" spans="1:26" x14ac:dyDescent="0.25">
      <c r="A225" s="113"/>
      <c r="B225" s="113"/>
      <c r="C225" s="113"/>
      <c r="D225" s="121"/>
      <c r="E225" s="121"/>
      <c r="F225" s="108"/>
      <c r="G225" s="108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18"/>
      <c r="S225" s="118"/>
      <c r="T225" s="108"/>
      <c r="U225" s="108"/>
      <c r="V225" s="118"/>
      <c r="W225" s="118"/>
      <c r="X225" s="118"/>
      <c r="Y225" s="118"/>
      <c r="Z225" s="118"/>
    </row>
    <row r="226" spans="1:26" x14ac:dyDescent="0.25">
      <c r="A226" s="113"/>
      <c r="B226" s="113"/>
      <c r="C226" s="113"/>
      <c r="D226" s="121"/>
      <c r="E226" s="121"/>
      <c r="F226" s="108"/>
      <c r="G226" s="108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18"/>
      <c r="S226" s="118"/>
      <c r="T226" s="108"/>
      <c r="U226" s="108"/>
      <c r="V226" s="118"/>
      <c r="W226" s="118"/>
      <c r="X226" s="118"/>
      <c r="Y226" s="118"/>
      <c r="Z226" s="118"/>
    </row>
    <row r="227" spans="1:26" x14ac:dyDescent="0.25">
      <c r="A227" s="113"/>
      <c r="B227" s="113"/>
      <c r="C227" s="113"/>
      <c r="D227" s="121"/>
      <c r="E227" s="121"/>
      <c r="F227" s="108"/>
      <c r="G227" s="108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18"/>
      <c r="S227" s="118"/>
      <c r="T227" s="108"/>
      <c r="U227" s="108"/>
      <c r="V227" s="118"/>
      <c r="W227" s="118"/>
      <c r="X227" s="118"/>
      <c r="Y227" s="118"/>
      <c r="Z227" s="118"/>
    </row>
    <row r="228" spans="1:26" x14ac:dyDescent="0.25">
      <c r="A228" s="113"/>
      <c r="B228" s="113"/>
      <c r="C228" s="113"/>
      <c r="D228" s="121"/>
      <c r="E228" s="121"/>
      <c r="F228" s="108"/>
      <c r="G228" s="108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18"/>
      <c r="S228" s="118"/>
      <c r="T228" s="108"/>
      <c r="U228" s="108"/>
      <c r="V228" s="118"/>
      <c r="W228" s="118"/>
      <c r="X228" s="118"/>
      <c r="Y228" s="118"/>
      <c r="Z228" s="118"/>
    </row>
    <row r="229" spans="1:26" x14ac:dyDescent="0.25">
      <c r="A229" s="113"/>
      <c r="B229" s="113"/>
      <c r="C229" s="113"/>
      <c r="D229" s="121"/>
      <c r="E229" s="121"/>
      <c r="F229" s="108"/>
      <c r="G229" s="108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18"/>
      <c r="S229" s="118"/>
      <c r="T229" s="108"/>
      <c r="U229" s="108"/>
      <c r="V229" s="118"/>
      <c r="W229" s="118"/>
      <c r="X229" s="118"/>
      <c r="Y229" s="118"/>
      <c r="Z229" s="118"/>
    </row>
    <row r="230" spans="1:26" x14ac:dyDescent="0.25">
      <c r="A230" s="113"/>
      <c r="B230" s="113"/>
      <c r="C230" s="113"/>
      <c r="D230" s="121"/>
      <c r="E230" s="121"/>
      <c r="F230" s="108"/>
      <c r="G230" s="108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18"/>
      <c r="S230" s="118"/>
      <c r="T230" s="108"/>
      <c r="U230" s="108"/>
      <c r="V230" s="118"/>
      <c r="W230" s="118"/>
      <c r="X230" s="118"/>
      <c r="Y230" s="118"/>
      <c r="Z230" s="118"/>
    </row>
    <row r="231" spans="1:26" x14ac:dyDescent="0.25">
      <c r="A231" s="108"/>
      <c r="B231" s="108"/>
      <c r="C231" s="113"/>
      <c r="D231" s="121"/>
      <c r="E231" s="121"/>
      <c r="F231" s="108"/>
      <c r="G231" s="108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18"/>
      <c r="S231" s="118"/>
      <c r="T231" s="108"/>
      <c r="U231" s="108"/>
      <c r="V231" s="118"/>
      <c r="W231" s="118"/>
      <c r="X231" s="118"/>
      <c r="Y231" s="118"/>
      <c r="Z231" s="118"/>
    </row>
    <row r="232" spans="1:26" x14ac:dyDescent="0.25">
      <c r="A232" s="108"/>
      <c r="B232" s="108"/>
      <c r="C232" s="113"/>
      <c r="D232" s="121"/>
      <c r="E232" s="121"/>
      <c r="F232" s="108"/>
      <c r="G232" s="108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18"/>
      <c r="S232" s="118"/>
      <c r="T232" s="108"/>
      <c r="U232" s="108"/>
      <c r="V232" s="118"/>
      <c r="W232" s="118"/>
      <c r="X232" s="118"/>
      <c r="Y232" s="118"/>
      <c r="Z232" s="118"/>
    </row>
    <row r="233" spans="1:26" x14ac:dyDescent="0.25">
      <c r="A233" s="108"/>
      <c r="B233" s="108"/>
      <c r="C233" s="113"/>
      <c r="D233" s="121"/>
      <c r="E233" s="121"/>
      <c r="F233" s="108"/>
      <c r="G233" s="108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18"/>
      <c r="S233" s="118"/>
      <c r="T233" s="108"/>
      <c r="U233" s="108"/>
      <c r="V233" s="118"/>
      <c r="W233" s="118"/>
      <c r="X233" s="118"/>
      <c r="Y233" s="118"/>
      <c r="Z233" s="118"/>
    </row>
    <row r="234" spans="1:26" x14ac:dyDescent="0.25">
      <c r="A234" s="108"/>
      <c r="B234" s="108"/>
      <c r="C234" s="113"/>
      <c r="D234" s="121"/>
      <c r="E234" s="121"/>
      <c r="F234" s="108"/>
      <c r="G234" s="108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18"/>
      <c r="S234" s="118"/>
      <c r="T234" s="108"/>
      <c r="U234" s="108"/>
      <c r="V234" s="118"/>
      <c r="W234" s="118"/>
      <c r="X234" s="118"/>
      <c r="Y234" s="118"/>
      <c r="Z234" s="118"/>
    </row>
    <row r="235" spans="1:26" x14ac:dyDescent="0.25">
      <c r="A235" s="108"/>
      <c r="B235" s="108"/>
      <c r="C235" s="113"/>
      <c r="D235" s="121"/>
      <c r="E235" s="121"/>
      <c r="F235" s="108"/>
      <c r="G235" s="108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18"/>
      <c r="S235" s="118"/>
      <c r="T235" s="108"/>
      <c r="U235" s="108"/>
      <c r="V235" s="118"/>
      <c r="W235" s="118"/>
      <c r="X235" s="118"/>
      <c r="Y235" s="118"/>
      <c r="Z235" s="118"/>
    </row>
    <row r="236" spans="1:26" x14ac:dyDescent="0.25">
      <c r="F236" s="108"/>
      <c r="G236" s="108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18"/>
      <c r="S236" s="118"/>
      <c r="T236" s="108"/>
      <c r="U236" s="108"/>
      <c r="V236" s="118"/>
    </row>
    <row r="237" spans="1:26" x14ac:dyDescent="0.25">
      <c r="F237" s="108"/>
      <c r="G237" s="108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18"/>
      <c r="S237" s="118"/>
      <c r="T237" s="108"/>
      <c r="U237" s="108"/>
      <c r="V237" s="118"/>
    </row>
    <row r="238" spans="1:26" x14ac:dyDescent="0.25">
      <c r="F238" s="108"/>
      <c r="G238" s="108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18"/>
      <c r="S238" s="118"/>
      <c r="T238" s="108"/>
      <c r="U238" s="108"/>
      <c r="V238" s="118"/>
    </row>
    <row r="239" spans="1:26" x14ac:dyDescent="0.25">
      <c r="F239" s="108"/>
      <c r="G239" s="108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18"/>
      <c r="S239" s="118"/>
      <c r="T239" s="108"/>
      <c r="U239" s="108"/>
      <c r="V239" s="118"/>
    </row>
    <row r="240" spans="1:26" x14ac:dyDescent="0.25">
      <c r="F240" s="108"/>
      <c r="G240" s="108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18"/>
      <c r="S240" s="118"/>
      <c r="T240" s="108"/>
      <c r="U240" s="108"/>
      <c r="V240" s="118"/>
    </row>
    <row r="241" spans="6:22" x14ac:dyDescent="0.25">
      <c r="F241" s="108"/>
      <c r="G241" s="108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18"/>
      <c r="S241" s="118"/>
      <c r="T241" s="108"/>
      <c r="U241" s="108"/>
      <c r="V241" s="11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Z59"/>
  <sheetViews>
    <sheetView zoomScale="75" zoomScaleNormal="75" workbookViewId="0">
      <selection activeCell="A2" sqref="A2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226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7" max="17" width="12.85546875" customWidth="1"/>
  </cols>
  <sheetData>
    <row r="1" spans="1:26" ht="21" x14ac:dyDescent="0.35">
      <c r="A1" s="270" t="s">
        <v>234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6" ht="21" x14ac:dyDescent="0.35">
      <c r="A2" s="20" t="s">
        <v>344</v>
      </c>
      <c r="D2" s="16"/>
      <c r="E2" s="16"/>
      <c r="F2" s="16"/>
      <c r="G2" s="16"/>
      <c r="H2" s="16"/>
      <c r="I2" s="16"/>
      <c r="J2" s="16"/>
      <c r="K2" s="16"/>
      <c r="L2" s="16"/>
      <c r="M2" s="262"/>
      <c r="N2" s="43"/>
      <c r="O2" s="43"/>
      <c r="P2" s="43"/>
      <c r="Z2" s="140"/>
    </row>
    <row r="3" spans="1:26" ht="20.25" x14ac:dyDescent="0.3">
      <c r="A3" s="273" t="str">
        <f>IF(Leyendas!$E$2&lt;&gt;"","Health center:",IF(Leyendas!$D$2&lt;&gt;"","Region:","Country:"))</f>
        <v>Country:</v>
      </c>
      <c r="B3" s="155" t="str">
        <f>IF(Leyendas!$E$2&lt;&gt;"",Leyendas!$E$2,IF(Leyendas!$D$2&lt;&gt;"",Leyendas!$D$2,Leyendas!$C$2))</f>
        <v>St. Lucia</v>
      </c>
      <c r="C3" s="13"/>
      <c r="H3" s="5"/>
      <c r="I3" s="5"/>
      <c r="J3" s="5"/>
      <c r="K3" s="5"/>
      <c r="L3" s="5"/>
      <c r="M3" s="262"/>
      <c r="N3" s="260"/>
      <c r="O3" s="262"/>
      <c r="P3" s="43"/>
      <c r="W3" s="150"/>
    </row>
    <row r="4" spans="1:26" ht="15.75" x14ac:dyDescent="0.25">
      <c r="A4" s="106" t="s">
        <v>350</v>
      </c>
      <c r="B4" s="14"/>
      <c r="C4" s="13"/>
      <c r="H4" s="5"/>
      <c r="I4" s="5"/>
      <c r="J4" s="5"/>
      <c r="K4" s="5"/>
      <c r="L4" s="5"/>
      <c r="M4" s="106">
        <f>Leyendas!$A$2</f>
        <v>2017</v>
      </c>
    </row>
    <row r="5" spans="1:26" ht="21" x14ac:dyDescent="0.25">
      <c r="C5" s="151"/>
      <c r="D5" s="372" t="s">
        <v>348</v>
      </c>
      <c r="E5" s="373"/>
      <c r="F5" s="374"/>
      <c r="G5" s="374"/>
      <c r="H5" s="373"/>
      <c r="I5" s="373"/>
      <c r="J5" s="373"/>
      <c r="K5" s="373"/>
      <c r="L5" s="17"/>
      <c r="M5" s="17"/>
      <c r="N5" s="1"/>
      <c r="O5" s="372" t="s">
        <v>349</v>
      </c>
      <c r="P5" s="373"/>
      <c r="Q5" s="373"/>
      <c r="R5" s="373"/>
      <c r="S5" s="373"/>
      <c r="T5" s="373"/>
      <c r="U5" s="373"/>
      <c r="V5" s="373"/>
      <c r="W5" s="373"/>
    </row>
    <row r="6" spans="1:26" s="15" customFormat="1" ht="77.25" customHeight="1" x14ac:dyDescent="0.25">
      <c r="A6" s="24" t="s">
        <v>332</v>
      </c>
      <c r="B6" s="24" t="s">
        <v>224</v>
      </c>
      <c r="C6" s="21" t="s">
        <v>333</v>
      </c>
      <c r="D6" s="28" t="s">
        <v>286</v>
      </c>
      <c r="E6" s="28" t="s">
        <v>287</v>
      </c>
      <c r="F6" s="28" t="s">
        <v>288</v>
      </c>
      <c r="G6" s="28" t="s">
        <v>289</v>
      </c>
      <c r="H6" s="28" t="s">
        <v>290</v>
      </c>
      <c r="I6" s="28" t="s">
        <v>291</v>
      </c>
      <c r="J6" s="28" t="s">
        <v>292</v>
      </c>
      <c r="K6" s="28" t="s">
        <v>293</v>
      </c>
      <c r="L6" s="22" t="s">
        <v>342</v>
      </c>
      <c r="M6" s="22" t="s">
        <v>343</v>
      </c>
      <c r="O6" s="22" t="s">
        <v>1</v>
      </c>
      <c r="P6" s="22" t="s">
        <v>3</v>
      </c>
      <c r="Q6" s="22" t="s">
        <v>345</v>
      </c>
      <c r="R6" s="22" t="s">
        <v>4</v>
      </c>
      <c r="S6" s="22" t="s">
        <v>242</v>
      </c>
      <c r="T6" s="19" t="s">
        <v>346</v>
      </c>
      <c r="U6" s="19" t="s">
        <v>2</v>
      </c>
      <c r="V6" s="19" t="s">
        <v>244</v>
      </c>
      <c r="W6" s="19" t="s">
        <v>347</v>
      </c>
      <c r="X6" s="18"/>
      <c r="Y6" s="18"/>
      <c r="Z6" s="18"/>
    </row>
    <row r="7" spans="1:26" s="26" customFormat="1" ht="51" customHeight="1" x14ac:dyDescent="0.25">
      <c r="A7" s="36" t="s">
        <v>7</v>
      </c>
      <c r="B7" s="36" t="s">
        <v>5</v>
      </c>
      <c r="C7" s="36" t="s">
        <v>8</v>
      </c>
      <c r="D7" s="37" t="s">
        <v>334</v>
      </c>
      <c r="E7" s="37" t="s">
        <v>335</v>
      </c>
      <c r="F7" s="286" t="s">
        <v>336</v>
      </c>
      <c r="G7" s="286" t="s">
        <v>337</v>
      </c>
      <c r="H7" s="37" t="s">
        <v>338</v>
      </c>
      <c r="I7" s="37" t="s">
        <v>339</v>
      </c>
      <c r="J7" s="37" t="s">
        <v>340</v>
      </c>
      <c r="K7" s="37" t="s">
        <v>341</v>
      </c>
      <c r="L7" s="37" t="s">
        <v>9</v>
      </c>
      <c r="M7" s="37" t="s">
        <v>10</v>
      </c>
      <c r="N7" s="38"/>
      <c r="O7" s="39" t="s">
        <v>11</v>
      </c>
      <c r="P7" s="39" t="s">
        <v>12</v>
      </c>
      <c r="Q7" s="39" t="s">
        <v>13</v>
      </c>
      <c r="R7" s="39" t="s">
        <v>14</v>
      </c>
      <c r="S7" s="39" t="s">
        <v>15</v>
      </c>
      <c r="T7" s="40" t="s">
        <v>16</v>
      </c>
      <c r="U7" s="40" t="s">
        <v>17</v>
      </c>
      <c r="V7" s="40" t="s">
        <v>18</v>
      </c>
      <c r="W7" s="109" t="s">
        <v>19</v>
      </c>
      <c r="X7" s="107"/>
      <c r="Y7" s="107"/>
      <c r="Z7" s="27"/>
    </row>
    <row r="8" spans="1:26" s="193" customFormat="1" ht="13.5" customHeight="1" x14ac:dyDescent="0.25">
      <c r="A8" s="225" t="s">
        <v>214</v>
      </c>
      <c r="B8" s="203">
        <v>2017</v>
      </c>
      <c r="C8" s="202">
        <v>1</v>
      </c>
      <c r="D8" s="201"/>
      <c r="E8" s="201"/>
      <c r="F8" s="287"/>
      <c r="G8" s="287"/>
      <c r="H8" s="201"/>
      <c r="I8" s="201"/>
      <c r="J8" s="201"/>
      <c r="K8" s="201"/>
      <c r="L8" s="200"/>
      <c r="M8" s="200"/>
      <c r="N8" s="199"/>
      <c r="O8" s="198"/>
      <c r="P8" s="200"/>
      <c r="Q8" s="200"/>
      <c r="R8" s="200"/>
      <c r="S8" s="197"/>
      <c r="T8" s="197"/>
      <c r="U8" s="196"/>
      <c r="V8" s="196"/>
      <c r="W8" s="195"/>
      <c r="X8" s="202"/>
      <c r="Y8" s="194"/>
    </row>
    <row r="9" spans="1:26" s="193" customFormat="1" ht="13.5" customHeight="1" x14ac:dyDescent="0.25">
      <c r="A9" s="225" t="s">
        <v>214</v>
      </c>
      <c r="B9" s="203">
        <v>2017</v>
      </c>
      <c r="C9" s="202">
        <v>2</v>
      </c>
      <c r="D9" s="201"/>
      <c r="E9" s="201"/>
      <c r="F9" s="287"/>
      <c r="G9" s="287"/>
      <c r="H9" s="201"/>
      <c r="I9" s="201"/>
      <c r="J9" s="201"/>
      <c r="K9" s="201"/>
      <c r="L9" s="200"/>
      <c r="M9" s="200"/>
      <c r="N9" s="199"/>
      <c r="O9" s="198"/>
      <c r="P9" s="200"/>
      <c r="Q9" s="200"/>
      <c r="R9" s="200"/>
      <c r="S9" s="197"/>
      <c r="T9" s="197"/>
      <c r="U9" s="196"/>
      <c r="V9" s="196"/>
      <c r="W9" s="195"/>
      <c r="X9" s="202"/>
      <c r="Y9" s="194"/>
      <c r="Z9" s="264"/>
    </row>
    <row r="10" spans="1:26" s="193" customFormat="1" ht="13.5" customHeight="1" x14ac:dyDescent="0.25">
      <c r="A10" s="225" t="s">
        <v>214</v>
      </c>
      <c r="B10" s="203">
        <v>2017</v>
      </c>
      <c r="C10" s="202">
        <v>3</v>
      </c>
      <c r="D10" s="201"/>
      <c r="E10" s="201"/>
      <c r="F10" s="287"/>
      <c r="G10" s="287"/>
      <c r="H10" s="201"/>
      <c r="I10" s="201"/>
      <c r="J10" s="201"/>
      <c r="K10" s="201"/>
      <c r="L10" s="200"/>
      <c r="M10" s="200"/>
      <c r="N10" s="199"/>
      <c r="O10" s="198"/>
      <c r="P10" s="200"/>
      <c r="Q10" s="200"/>
      <c r="R10" s="200"/>
      <c r="S10" s="197"/>
      <c r="T10" s="197"/>
      <c r="U10" s="196"/>
      <c r="V10" s="196"/>
      <c r="W10" s="195"/>
      <c r="X10" s="202"/>
      <c r="Y10" s="194"/>
    </row>
    <row r="11" spans="1:26" s="193" customFormat="1" ht="13.5" customHeight="1" x14ac:dyDescent="0.25">
      <c r="A11" s="225" t="s">
        <v>214</v>
      </c>
      <c r="B11" s="203">
        <v>2017</v>
      </c>
      <c r="C11" s="202">
        <v>4</v>
      </c>
      <c r="D11" s="201"/>
      <c r="E11" s="201"/>
      <c r="F11" s="287"/>
      <c r="G11" s="287"/>
      <c r="H11" s="201"/>
      <c r="I11" s="201"/>
      <c r="J11" s="201"/>
      <c r="K11" s="201"/>
      <c r="L11" s="200"/>
      <c r="M11" s="200"/>
      <c r="N11" s="199"/>
      <c r="O11" s="198"/>
      <c r="P11" s="200"/>
      <c r="Q11" s="200"/>
      <c r="R11" s="200"/>
      <c r="S11" s="197"/>
      <c r="T11" s="197"/>
      <c r="U11" s="196"/>
      <c r="V11" s="196"/>
      <c r="W11" s="195"/>
      <c r="X11" s="202"/>
      <c r="Y11" s="194"/>
    </row>
    <row r="12" spans="1:26" s="193" customFormat="1" ht="13.5" customHeight="1" x14ac:dyDescent="0.25">
      <c r="A12" s="225" t="s">
        <v>214</v>
      </c>
      <c r="B12" s="203">
        <v>2017</v>
      </c>
      <c r="C12" s="202">
        <v>5</v>
      </c>
      <c r="D12" s="201"/>
      <c r="E12" s="201"/>
      <c r="F12" s="287"/>
      <c r="G12" s="287"/>
      <c r="H12" s="201"/>
      <c r="I12" s="201"/>
      <c r="J12" s="201"/>
      <c r="K12" s="201"/>
      <c r="L12" s="200"/>
      <c r="M12" s="200"/>
      <c r="N12" s="199"/>
      <c r="O12" s="198"/>
      <c r="P12" s="200"/>
      <c r="Q12" s="200"/>
      <c r="R12" s="200"/>
      <c r="S12" s="197"/>
      <c r="T12" s="197"/>
      <c r="U12" s="196"/>
      <c r="V12" s="196"/>
      <c r="W12" s="195"/>
      <c r="X12" s="202"/>
      <c r="Y12" s="194"/>
    </row>
    <row r="13" spans="1:26" s="193" customFormat="1" ht="13.5" customHeight="1" x14ac:dyDescent="0.25">
      <c r="A13" s="225" t="s">
        <v>214</v>
      </c>
      <c r="B13" s="203">
        <v>2017</v>
      </c>
      <c r="C13" s="202">
        <v>6</v>
      </c>
      <c r="D13" s="201"/>
      <c r="E13" s="201"/>
      <c r="F13" s="287"/>
      <c r="G13" s="287"/>
      <c r="H13" s="201"/>
      <c r="I13" s="201"/>
      <c r="J13" s="201"/>
      <c r="K13" s="201"/>
      <c r="L13" s="200"/>
      <c r="M13" s="200"/>
      <c r="N13" s="199"/>
      <c r="O13" s="198"/>
      <c r="P13" s="200"/>
      <c r="Q13" s="200"/>
      <c r="R13" s="200"/>
      <c r="S13" s="197"/>
      <c r="T13" s="197"/>
      <c r="U13" s="196"/>
      <c r="V13" s="196"/>
      <c r="W13" s="195"/>
      <c r="X13" s="202"/>
      <c r="Y13" s="194"/>
    </row>
    <row r="14" spans="1:26" s="193" customFormat="1" ht="13.5" customHeight="1" x14ac:dyDescent="0.25">
      <c r="A14" s="225" t="s">
        <v>214</v>
      </c>
      <c r="B14" s="203">
        <v>2017</v>
      </c>
      <c r="C14" s="202">
        <v>7</v>
      </c>
      <c r="D14" s="201"/>
      <c r="E14" s="201"/>
      <c r="F14" s="287"/>
      <c r="G14" s="287"/>
      <c r="H14" s="201"/>
      <c r="I14" s="201"/>
      <c r="J14" s="201"/>
      <c r="K14" s="201"/>
      <c r="L14" s="200"/>
      <c r="M14" s="200"/>
      <c r="N14" s="199"/>
      <c r="O14" s="198"/>
      <c r="P14" s="200"/>
      <c r="Q14" s="200"/>
      <c r="R14" s="200"/>
      <c r="S14" s="197"/>
      <c r="T14" s="197"/>
      <c r="U14" s="196"/>
      <c r="V14" s="196"/>
      <c r="W14" s="195"/>
      <c r="X14" s="202"/>
      <c r="Y14" s="194"/>
    </row>
    <row r="15" spans="1:26" s="193" customFormat="1" ht="13.5" customHeight="1" x14ac:dyDescent="0.25">
      <c r="A15" s="225" t="s">
        <v>214</v>
      </c>
      <c r="B15" s="203">
        <v>2017</v>
      </c>
      <c r="C15" s="202">
        <v>8</v>
      </c>
      <c r="D15" s="201"/>
      <c r="E15" s="201"/>
      <c r="F15" s="287"/>
      <c r="G15" s="287"/>
      <c r="H15" s="201"/>
      <c r="I15" s="201"/>
      <c r="J15" s="201"/>
      <c r="K15" s="201"/>
      <c r="L15" s="200"/>
      <c r="M15" s="200"/>
      <c r="N15" s="199"/>
      <c r="O15" s="198"/>
      <c r="P15" s="200"/>
      <c r="Q15" s="200"/>
      <c r="R15" s="200"/>
      <c r="S15" s="197"/>
      <c r="T15" s="197"/>
      <c r="U15" s="196"/>
      <c r="V15" s="196"/>
      <c r="W15" s="195"/>
      <c r="X15" s="202"/>
      <c r="Y15" s="194"/>
    </row>
    <row r="16" spans="1:26" s="193" customFormat="1" ht="13.5" customHeight="1" x14ac:dyDescent="0.25">
      <c r="A16" s="225" t="s">
        <v>214</v>
      </c>
      <c r="B16" s="203">
        <v>2017</v>
      </c>
      <c r="C16" s="202">
        <v>9</v>
      </c>
      <c r="D16" s="201"/>
      <c r="E16" s="201"/>
      <c r="F16" s="287"/>
      <c r="G16" s="287"/>
      <c r="H16" s="201"/>
      <c r="I16" s="201"/>
      <c r="J16" s="201"/>
      <c r="K16" s="201"/>
      <c r="L16" s="200"/>
      <c r="M16" s="200"/>
      <c r="N16" s="199"/>
      <c r="O16" s="198"/>
      <c r="P16" s="200"/>
      <c r="Q16" s="200"/>
      <c r="R16" s="200"/>
      <c r="S16" s="197"/>
      <c r="T16" s="197"/>
      <c r="U16" s="196"/>
      <c r="V16" s="196"/>
      <c r="W16" s="195"/>
      <c r="X16" s="202"/>
      <c r="Y16" s="194"/>
    </row>
    <row r="17" spans="1:25" s="193" customFormat="1" ht="13.5" customHeight="1" x14ac:dyDescent="0.25">
      <c r="A17" s="225" t="s">
        <v>214</v>
      </c>
      <c r="B17" s="203">
        <v>2017</v>
      </c>
      <c r="C17" s="202">
        <v>10</v>
      </c>
      <c r="D17" s="201"/>
      <c r="E17" s="201"/>
      <c r="F17" s="287"/>
      <c r="G17" s="287"/>
      <c r="H17" s="201"/>
      <c r="I17" s="201"/>
      <c r="J17" s="201"/>
      <c r="K17" s="201"/>
      <c r="L17" s="200"/>
      <c r="M17" s="200"/>
      <c r="N17" s="199"/>
      <c r="O17" s="198"/>
      <c r="P17" s="200"/>
      <c r="Q17" s="200"/>
      <c r="R17" s="200"/>
      <c r="S17" s="197"/>
      <c r="T17" s="197"/>
      <c r="U17" s="196"/>
      <c r="V17" s="196"/>
      <c r="W17" s="195"/>
      <c r="X17" s="202"/>
      <c r="Y17" s="263"/>
    </row>
    <row r="18" spans="1:25" s="193" customFormat="1" ht="13.5" customHeight="1" x14ac:dyDescent="0.25">
      <c r="A18" s="225" t="s">
        <v>214</v>
      </c>
      <c r="B18" s="203">
        <v>2017</v>
      </c>
      <c r="C18" s="202">
        <v>11</v>
      </c>
      <c r="D18" s="201"/>
      <c r="E18" s="201"/>
      <c r="F18" s="287"/>
      <c r="G18" s="287"/>
      <c r="H18" s="201"/>
      <c r="I18" s="201"/>
      <c r="J18" s="201"/>
      <c r="K18" s="201"/>
      <c r="L18" s="200"/>
      <c r="M18" s="200"/>
      <c r="N18" s="199"/>
      <c r="O18" s="198"/>
      <c r="P18" s="200"/>
      <c r="Q18" s="200"/>
      <c r="R18" s="200"/>
      <c r="S18" s="197"/>
      <c r="T18" s="197"/>
      <c r="U18" s="196"/>
      <c r="V18" s="196"/>
      <c r="W18" s="195"/>
      <c r="X18" s="202"/>
      <c r="Y18" s="263"/>
    </row>
    <row r="19" spans="1:25" s="193" customFormat="1" ht="13.5" customHeight="1" x14ac:dyDescent="0.25">
      <c r="A19" s="225" t="s">
        <v>214</v>
      </c>
      <c r="B19" s="203">
        <v>2017</v>
      </c>
      <c r="C19" s="202">
        <v>12</v>
      </c>
      <c r="D19" s="201"/>
      <c r="E19" s="201"/>
      <c r="F19" s="287"/>
      <c r="G19" s="287"/>
      <c r="H19" s="201"/>
      <c r="I19" s="201"/>
      <c r="J19" s="201"/>
      <c r="K19" s="201"/>
      <c r="L19" s="200"/>
      <c r="M19" s="200"/>
      <c r="N19" s="199"/>
      <c r="O19" s="198"/>
      <c r="P19" s="200"/>
      <c r="Q19" s="200"/>
      <c r="R19" s="200"/>
      <c r="S19" s="197"/>
      <c r="T19" s="197"/>
      <c r="U19" s="196"/>
      <c r="V19" s="196"/>
      <c r="W19" s="195"/>
      <c r="X19" s="202"/>
      <c r="Y19" s="263"/>
    </row>
    <row r="20" spans="1:25" s="193" customFormat="1" ht="13.5" customHeight="1" x14ac:dyDescent="0.25">
      <c r="A20" s="225" t="s">
        <v>214</v>
      </c>
      <c r="B20" s="203">
        <v>2017</v>
      </c>
      <c r="C20" s="202">
        <v>13</v>
      </c>
      <c r="D20" s="201"/>
      <c r="E20" s="201"/>
      <c r="F20" s="287"/>
      <c r="G20" s="287"/>
      <c r="H20" s="201"/>
      <c r="I20" s="201"/>
      <c r="J20" s="201"/>
      <c r="K20" s="201"/>
      <c r="L20" s="200"/>
      <c r="M20" s="200"/>
      <c r="N20" s="199"/>
      <c r="O20" s="198"/>
      <c r="P20" s="200"/>
      <c r="Q20" s="200"/>
      <c r="R20" s="200"/>
      <c r="S20" s="197"/>
      <c r="T20" s="197"/>
      <c r="U20" s="196"/>
      <c r="V20" s="196"/>
      <c r="W20" s="195"/>
      <c r="X20" s="202"/>
      <c r="Y20" s="263"/>
    </row>
    <row r="21" spans="1:25" s="193" customFormat="1" ht="13.5" customHeight="1" x14ac:dyDescent="0.25">
      <c r="A21" s="225" t="s">
        <v>214</v>
      </c>
      <c r="B21" s="203">
        <v>2017</v>
      </c>
      <c r="C21" s="202">
        <v>14</v>
      </c>
      <c r="D21" s="201"/>
      <c r="E21" s="201"/>
      <c r="F21" s="287"/>
      <c r="G21" s="287"/>
      <c r="H21" s="201"/>
      <c r="I21" s="201"/>
      <c r="J21" s="201"/>
      <c r="K21" s="201"/>
      <c r="L21" s="200"/>
      <c r="M21" s="200"/>
      <c r="N21" s="199"/>
      <c r="O21" s="198"/>
      <c r="P21" s="200"/>
      <c r="Q21" s="200"/>
      <c r="R21" s="200"/>
      <c r="S21" s="197"/>
      <c r="T21" s="197"/>
      <c r="U21" s="196"/>
      <c r="V21" s="196"/>
      <c r="W21" s="195"/>
      <c r="X21" s="202"/>
    </row>
    <row r="22" spans="1:25" s="193" customFormat="1" ht="13.5" customHeight="1" x14ac:dyDescent="0.25">
      <c r="A22" s="225" t="s">
        <v>214</v>
      </c>
      <c r="B22" s="203">
        <v>2017</v>
      </c>
      <c r="C22" s="202">
        <v>15</v>
      </c>
      <c r="D22" s="201"/>
      <c r="E22" s="201"/>
      <c r="F22" s="287"/>
      <c r="G22" s="287"/>
      <c r="H22" s="201"/>
      <c r="I22" s="201"/>
      <c r="J22" s="201"/>
      <c r="K22" s="201"/>
      <c r="L22" s="200"/>
      <c r="M22" s="200"/>
      <c r="N22" s="199"/>
      <c r="O22" s="198"/>
      <c r="P22" s="200"/>
      <c r="Q22" s="200"/>
      <c r="R22" s="200"/>
      <c r="S22" s="197"/>
      <c r="T22" s="197"/>
      <c r="U22" s="196"/>
      <c r="V22" s="196"/>
      <c r="W22" s="195"/>
      <c r="X22" s="202"/>
    </row>
    <row r="23" spans="1:25" s="193" customFormat="1" ht="13.5" customHeight="1" x14ac:dyDescent="0.25">
      <c r="A23" s="225" t="s">
        <v>214</v>
      </c>
      <c r="B23" s="203">
        <v>2017</v>
      </c>
      <c r="C23" s="202">
        <v>16</v>
      </c>
      <c r="D23" s="201"/>
      <c r="E23" s="201"/>
      <c r="F23" s="287"/>
      <c r="G23" s="287"/>
      <c r="H23" s="201"/>
      <c r="I23" s="201"/>
      <c r="J23" s="201"/>
      <c r="K23" s="201"/>
      <c r="L23" s="200"/>
      <c r="M23" s="200"/>
      <c r="N23" s="199"/>
      <c r="O23" s="198"/>
      <c r="P23" s="200"/>
      <c r="Q23" s="200"/>
      <c r="R23" s="200"/>
      <c r="S23" s="197"/>
      <c r="T23" s="197"/>
      <c r="U23" s="196"/>
      <c r="V23" s="196"/>
      <c r="W23" s="195"/>
      <c r="X23" s="202"/>
    </row>
    <row r="24" spans="1:25" s="193" customFormat="1" ht="13.5" customHeight="1" x14ac:dyDescent="0.25">
      <c r="A24" s="225" t="s">
        <v>214</v>
      </c>
      <c r="B24" s="203">
        <v>2017</v>
      </c>
      <c r="C24" s="202">
        <v>17</v>
      </c>
      <c r="D24" s="201"/>
      <c r="E24" s="201"/>
      <c r="F24" s="287"/>
      <c r="G24" s="287"/>
      <c r="H24" s="201"/>
      <c r="I24" s="201"/>
      <c r="J24" s="201"/>
      <c r="K24" s="201"/>
      <c r="L24" s="200"/>
      <c r="M24" s="200"/>
      <c r="N24" s="199"/>
      <c r="O24" s="198"/>
      <c r="P24" s="200"/>
      <c r="Q24" s="200"/>
      <c r="R24" s="200"/>
      <c r="S24" s="197"/>
      <c r="T24" s="197"/>
      <c r="U24" s="196"/>
      <c r="V24" s="196"/>
      <c r="W24" s="195"/>
      <c r="X24" s="202"/>
    </row>
    <row r="25" spans="1:25" s="193" customFormat="1" ht="13.5" customHeight="1" x14ac:dyDescent="0.25">
      <c r="A25" s="225" t="s">
        <v>214</v>
      </c>
      <c r="B25" s="203">
        <v>2017</v>
      </c>
      <c r="C25" s="202">
        <v>18</v>
      </c>
      <c r="D25" s="201"/>
      <c r="E25" s="201"/>
      <c r="F25" s="287"/>
      <c r="G25" s="287"/>
      <c r="H25" s="201"/>
      <c r="I25" s="201"/>
      <c r="J25" s="201"/>
      <c r="K25" s="201"/>
      <c r="L25" s="200"/>
      <c r="M25" s="200"/>
      <c r="N25" s="199"/>
      <c r="O25" s="198"/>
      <c r="P25" s="200"/>
      <c r="Q25" s="200"/>
      <c r="R25" s="200"/>
      <c r="S25" s="197"/>
      <c r="T25" s="197"/>
      <c r="U25" s="196"/>
      <c r="V25" s="196"/>
      <c r="W25" s="195"/>
      <c r="X25" s="202"/>
    </row>
    <row r="26" spans="1:25" s="193" customFormat="1" ht="13.5" customHeight="1" x14ac:dyDescent="0.25">
      <c r="A26" s="225" t="s">
        <v>214</v>
      </c>
      <c r="B26" s="203">
        <v>2017</v>
      </c>
      <c r="C26" s="202">
        <v>19</v>
      </c>
      <c r="D26" s="201"/>
      <c r="E26" s="201"/>
      <c r="F26" s="287"/>
      <c r="G26" s="287"/>
      <c r="H26" s="201"/>
      <c r="I26" s="201"/>
      <c r="J26" s="201"/>
      <c r="K26" s="201"/>
      <c r="L26" s="200"/>
      <c r="M26" s="200"/>
      <c r="N26" s="199"/>
      <c r="O26" s="198"/>
      <c r="P26" s="200"/>
      <c r="Q26" s="200"/>
      <c r="R26" s="200"/>
      <c r="S26" s="197"/>
      <c r="T26" s="197"/>
      <c r="U26" s="196"/>
      <c r="V26" s="196"/>
      <c r="W26" s="195"/>
      <c r="X26" s="202"/>
    </row>
    <row r="27" spans="1:25" s="193" customFormat="1" ht="13.5" customHeight="1" x14ac:dyDescent="0.25">
      <c r="A27" s="225" t="s">
        <v>214</v>
      </c>
      <c r="B27" s="203">
        <v>2017</v>
      </c>
      <c r="C27" s="202">
        <v>20</v>
      </c>
      <c r="D27" s="201"/>
      <c r="E27" s="201"/>
      <c r="F27" s="287"/>
      <c r="G27" s="287"/>
      <c r="H27" s="201"/>
      <c r="I27" s="201"/>
      <c r="J27" s="201"/>
      <c r="K27" s="201"/>
      <c r="L27" s="200"/>
      <c r="M27" s="200"/>
      <c r="N27" s="199"/>
      <c r="O27" s="198"/>
      <c r="P27" s="200"/>
      <c r="Q27" s="200"/>
      <c r="R27" s="200"/>
      <c r="S27" s="197"/>
      <c r="T27" s="197"/>
      <c r="U27" s="196"/>
      <c r="V27" s="196"/>
      <c r="W27" s="195"/>
      <c r="X27" s="202"/>
    </row>
    <row r="28" spans="1:25" s="193" customFormat="1" ht="13.5" customHeight="1" x14ac:dyDescent="0.25">
      <c r="A28" s="225" t="s">
        <v>214</v>
      </c>
      <c r="B28" s="203">
        <v>2017</v>
      </c>
      <c r="C28" s="202">
        <v>21</v>
      </c>
      <c r="D28" s="201"/>
      <c r="E28" s="201"/>
      <c r="F28" s="287"/>
      <c r="G28" s="287"/>
      <c r="H28" s="201"/>
      <c r="I28" s="201"/>
      <c r="J28" s="201"/>
      <c r="K28" s="201"/>
      <c r="L28" s="200"/>
      <c r="M28" s="200"/>
      <c r="N28" s="199"/>
      <c r="O28" s="198"/>
      <c r="P28" s="200"/>
      <c r="Q28" s="200"/>
      <c r="R28" s="200"/>
      <c r="S28" s="197"/>
      <c r="T28" s="197"/>
      <c r="U28" s="196"/>
      <c r="V28" s="196"/>
      <c r="W28" s="195"/>
    </row>
    <row r="29" spans="1:25" s="193" customFormat="1" ht="13.5" customHeight="1" x14ac:dyDescent="0.25">
      <c r="A29" s="225" t="s">
        <v>214</v>
      </c>
      <c r="B29" s="203">
        <v>2017</v>
      </c>
      <c r="C29" s="202">
        <v>22</v>
      </c>
      <c r="D29" s="201"/>
      <c r="E29" s="201"/>
      <c r="F29" s="287"/>
      <c r="G29" s="287"/>
      <c r="H29" s="201"/>
      <c r="I29" s="201"/>
      <c r="J29" s="201"/>
      <c r="K29" s="201"/>
      <c r="L29" s="200"/>
      <c r="M29" s="200"/>
      <c r="N29" s="199"/>
      <c r="O29" s="198"/>
      <c r="P29" s="200"/>
      <c r="Q29" s="200"/>
      <c r="R29" s="200"/>
      <c r="S29" s="197"/>
      <c r="T29" s="197"/>
      <c r="U29" s="196"/>
      <c r="V29" s="196"/>
      <c r="W29" s="195"/>
    </row>
    <row r="30" spans="1:25" s="193" customFormat="1" ht="13.5" customHeight="1" x14ac:dyDescent="0.25">
      <c r="A30" s="225" t="s">
        <v>214</v>
      </c>
      <c r="B30" s="203">
        <v>2017</v>
      </c>
      <c r="C30" s="202">
        <v>23</v>
      </c>
      <c r="D30" s="201"/>
      <c r="E30" s="201"/>
      <c r="F30" s="287"/>
      <c r="G30" s="287"/>
      <c r="H30" s="201"/>
      <c r="I30" s="201"/>
      <c r="J30" s="201"/>
      <c r="K30" s="201"/>
      <c r="L30" s="200"/>
      <c r="M30" s="200"/>
      <c r="N30" s="199"/>
      <c r="O30" s="198"/>
      <c r="P30" s="200"/>
      <c r="Q30" s="200"/>
      <c r="R30" s="200"/>
      <c r="S30" s="197"/>
      <c r="T30" s="197"/>
      <c r="U30" s="196"/>
      <c r="V30" s="196"/>
      <c r="W30" s="195"/>
    </row>
    <row r="31" spans="1:25" s="193" customFormat="1" ht="13.5" customHeight="1" x14ac:dyDescent="0.25">
      <c r="A31" s="225" t="s">
        <v>214</v>
      </c>
      <c r="B31" s="203">
        <v>2017</v>
      </c>
      <c r="C31" s="202">
        <v>24</v>
      </c>
      <c r="D31" s="201"/>
      <c r="E31" s="201"/>
      <c r="F31" s="287"/>
      <c r="G31" s="287"/>
      <c r="H31" s="201"/>
      <c r="I31" s="201"/>
      <c r="J31" s="201"/>
      <c r="K31" s="201"/>
      <c r="L31" s="200"/>
      <c r="M31" s="200"/>
      <c r="N31" s="199"/>
      <c r="O31" s="198"/>
      <c r="P31" s="200"/>
      <c r="Q31" s="200"/>
      <c r="R31" s="200"/>
      <c r="S31" s="197"/>
      <c r="T31" s="197"/>
      <c r="U31" s="196"/>
      <c r="V31" s="196"/>
      <c r="W31" s="195"/>
    </row>
    <row r="32" spans="1:25" s="193" customFormat="1" ht="13.5" customHeight="1" x14ac:dyDescent="0.25">
      <c r="A32" s="225" t="s">
        <v>214</v>
      </c>
      <c r="B32" s="203">
        <v>2017</v>
      </c>
      <c r="C32" s="202">
        <v>25</v>
      </c>
      <c r="D32" s="201"/>
      <c r="E32" s="201"/>
      <c r="F32" s="287"/>
      <c r="G32" s="287"/>
      <c r="H32" s="201"/>
      <c r="I32" s="201"/>
      <c r="J32" s="201"/>
      <c r="K32" s="201"/>
      <c r="L32" s="200"/>
      <c r="M32" s="200"/>
      <c r="N32" s="199"/>
      <c r="O32" s="198"/>
      <c r="P32" s="200"/>
      <c r="Q32" s="200"/>
      <c r="R32" s="200"/>
      <c r="S32" s="197"/>
      <c r="T32" s="197"/>
      <c r="U32" s="196"/>
      <c r="V32" s="196"/>
      <c r="W32" s="195"/>
    </row>
    <row r="33" spans="1:23" s="193" customFormat="1" ht="13.5" customHeight="1" x14ac:dyDescent="0.25">
      <c r="A33" s="225" t="s">
        <v>214</v>
      </c>
      <c r="B33" s="203">
        <v>2017</v>
      </c>
      <c r="C33" s="202">
        <v>26</v>
      </c>
      <c r="D33" s="201"/>
      <c r="E33" s="201"/>
      <c r="F33" s="287"/>
      <c r="G33" s="287"/>
      <c r="H33" s="201"/>
      <c r="I33" s="201"/>
      <c r="J33" s="201"/>
      <c r="K33" s="201"/>
      <c r="L33" s="200"/>
      <c r="M33" s="200"/>
      <c r="N33" s="199"/>
      <c r="O33" s="198"/>
      <c r="P33" s="200"/>
      <c r="Q33" s="200"/>
      <c r="R33" s="200"/>
      <c r="S33" s="197"/>
      <c r="T33" s="197"/>
      <c r="U33" s="196"/>
      <c r="V33" s="196"/>
      <c r="W33" s="195"/>
    </row>
    <row r="34" spans="1:23" s="193" customFormat="1" ht="13.5" customHeight="1" x14ac:dyDescent="0.25">
      <c r="A34" s="225" t="s">
        <v>214</v>
      </c>
      <c r="B34" s="203">
        <v>2017</v>
      </c>
      <c r="C34" s="202">
        <v>27</v>
      </c>
      <c r="D34" s="201"/>
      <c r="E34" s="201"/>
      <c r="F34" s="287"/>
      <c r="G34" s="287"/>
      <c r="H34" s="201"/>
      <c r="I34" s="201"/>
      <c r="J34" s="201"/>
      <c r="K34" s="201"/>
      <c r="L34" s="200"/>
      <c r="M34" s="200"/>
      <c r="N34" s="199"/>
      <c r="O34" s="198"/>
      <c r="P34" s="200"/>
      <c r="Q34" s="200"/>
      <c r="R34" s="200"/>
      <c r="S34" s="197"/>
      <c r="T34" s="197"/>
      <c r="U34" s="196"/>
      <c r="V34" s="196"/>
      <c r="W34" s="195"/>
    </row>
    <row r="35" spans="1:23" s="193" customFormat="1" ht="13.5" customHeight="1" x14ac:dyDescent="0.25">
      <c r="A35" s="225" t="s">
        <v>214</v>
      </c>
      <c r="B35" s="203">
        <v>2017</v>
      </c>
      <c r="C35" s="202">
        <v>28</v>
      </c>
      <c r="D35" s="201"/>
      <c r="E35" s="201"/>
      <c r="F35" s="287"/>
      <c r="G35" s="287"/>
      <c r="H35" s="201"/>
      <c r="I35" s="201"/>
      <c r="J35" s="201"/>
      <c r="K35" s="201"/>
      <c r="L35" s="200"/>
      <c r="M35" s="200"/>
      <c r="N35" s="199"/>
      <c r="O35" s="198"/>
      <c r="P35" s="200"/>
      <c r="Q35" s="200"/>
      <c r="R35" s="200"/>
      <c r="S35" s="197"/>
      <c r="T35" s="197"/>
      <c r="U35" s="196"/>
      <c r="V35" s="196"/>
      <c r="W35" s="195"/>
    </row>
    <row r="36" spans="1:23" s="193" customFormat="1" ht="13.5" customHeight="1" x14ac:dyDescent="0.25">
      <c r="A36" s="225" t="s">
        <v>214</v>
      </c>
      <c r="B36" s="203">
        <v>2017</v>
      </c>
      <c r="C36" s="202">
        <v>29</v>
      </c>
      <c r="D36" s="201"/>
      <c r="E36" s="201"/>
      <c r="F36" s="287"/>
      <c r="G36" s="287"/>
      <c r="H36" s="201"/>
      <c r="I36" s="201"/>
      <c r="J36" s="201"/>
      <c r="K36" s="201"/>
      <c r="L36" s="200"/>
      <c r="M36" s="200"/>
      <c r="N36" s="199"/>
      <c r="O36" s="198"/>
      <c r="P36" s="200"/>
      <c r="Q36" s="200"/>
      <c r="R36" s="200"/>
      <c r="S36" s="197"/>
      <c r="T36" s="197"/>
      <c r="U36" s="196"/>
      <c r="V36" s="196"/>
      <c r="W36" s="195"/>
    </row>
    <row r="37" spans="1:23" s="193" customFormat="1" ht="13.5" customHeight="1" x14ac:dyDescent="0.25">
      <c r="A37" s="225" t="s">
        <v>214</v>
      </c>
      <c r="B37" s="203">
        <v>2017</v>
      </c>
      <c r="C37" s="202">
        <v>30</v>
      </c>
      <c r="D37" s="201"/>
      <c r="E37" s="201"/>
      <c r="F37" s="287"/>
      <c r="G37" s="287"/>
      <c r="H37" s="201"/>
      <c r="I37" s="201"/>
      <c r="J37" s="201"/>
      <c r="K37" s="201"/>
      <c r="L37" s="200"/>
      <c r="M37" s="200"/>
      <c r="N37" s="199"/>
      <c r="O37" s="198"/>
      <c r="P37" s="200"/>
      <c r="Q37" s="200"/>
      <c r="R37" s="200"/>
      <c r="S37" s="197"/>
      <c r="T37" s="197"/>
      <c r="U37" s="196"/>
      <c r="V37" s="196"/>
      <c r="W37" s="195"/>
    </row>
    <row r="38" spans="1:23" s="193" customFormat="1" ht="13.5" customHeight="1" x14ac:dyDescent="0.25">
      <c r="A38" s="225" t="s">
        <v>214</v>
      </c>
      <c r="B38" s="203">
        <v>2017</v>
      </c>
      <c r="C38" s="202">
        <v>31</v>
      </c>
      <c r="D38" s="201"/>
      <c r="E38" s="201"/>
      <c r="F38" s="287"/>
      <c r="G38" s="287"/>
      <c r="H38" s="201"/>
      <c r="I38" s="201"/>
      <c r="J38" s="201"/>
      <c r="K38" s="201"/>
      <c r="L38" s="200"/>
      <c r="M38" s="200"/>
      <c r="N38" s="199"/>
      <c r="O38" s="198"/>
      <c r="P38" s="200"/>
      <c r="Q38" s="200"/>
      <c r="R38" s="200"/>
      <c r="S38" s="197"/>
      <c r="T38" s="197"/>
      <c r="U38" s="196"/>
      <c r="V38" s="196"/>
      <c r="W38" s="195"/>
    </row>
    <row r="39" spans="1:23" s="193" customFormat="1" ht="13.5" customHeight="1" x14ac:dyDescent="0.25">
      <c r="A39" s="225" t="s">
        <v>214</v>
      </c>
      <c r="B39" s="203">
        <v>2017</v>
      </c>
      <c r="C39" s="202">
        <v>32</v>
      </c>
      <c r="D39" s="201"/>
      <c r="E39" s="201"/>
      <c r="F39" s="287"/>
      <c r="G39" s="287"/>
      <c r="H39" s="201"/>
      <c r="I39" s="201"/>
      <c r="J39" s="201"/>
      <c r="K39" s="201"/>
      <c r="L39" s="200"/>
      <c r="M39" s="200"/>
      <c r="N39" s="199"/>
      <c r="O39" s="198"/>
      <c r="P39" s="200"/>
      <c r="Q39" s="200"/>
      <c r="R39" s="200"/>
      <c r="S39" s="197"/>
      <c r="T39" s="197"/>
      <c r="U39" s="196"/>
      <c r="V39" s="196"/>
      <c r="W39" s="195"/>
    </row>
    <row r="40" spans="1:23" s="193" customFormat="1" ht="13.5" customHeight="1" x14ac:dyDescent="0.25">
      <c r="A40" s="225" t="s">
        <v>214</v>
      </c>
      <c r="B40" s="203">
        <v>2017</v>
      </c>
      <c r="C40" s="202">
        <v>33</v>
      </c>
      <c r="D40" s="201"/>
      <c r="E40" s="201"/>
      <c r="F40" s="287"/>
      <c r="G40" s="287"/>
      <c r="H40" s="201"/>
      <c r="I40" s="201"/>
      <c r="J40" s="201"/>
      <c r="K40" s="201"/>
      <c r="L40" s="200"/>
      <c r="M40" s="200"/>
      <c r="N40" s="199"/>
      <c r="O40" s="198"/>
      <c r="P40" s="200"/>
      <c r="Q40" s="200"/>
      <c r="R40" s="200"/>
      <c r="S40" s="197"/>
      <c r="T40" s="197"/>
      <c r="U40" s="196"/>
      <c r="V40" s="196"/>
      <c r="W40" s="195"/>
    </row>
    <row r="41" spans="1:23" s="193" customFormat="1" ht="13.5" customHeight="1" x14ac:dyDescent="0.25">
      <c r="A41" s="225" t="s">
        <v>214</v>
      </c>
      <c r="B41" s="203">
        <v>2017</v>
      </c>
      <c r="C41" s="202">
        <v>34</v>
      </c>
      <c r="D41" s="201"/>
      <c r="E41" s="201"/>
      <c r="F41" s="287"/>
      <c r="G41" s="287"/>
      <c r="H41" s="201"/>
      <c r="I41" s="201"/>
      <c r="J41" s="201"/>
      <c r="K41" s="201"/>
      <c r="L41" s="200"/>
      <c r="M41" s="200"/>
      <c r="N41" s="199"/>
      <c r="O41" s="198"/>
      <c r="P41" s="200"/>
      <c r="Q41" s="200"/>
      <c r="R41" s="200"/>
      <c r="S41" s="197"/>
      <c r="T41" s="197"/>
      <c r="U41" s="196"/>
      <c r="V41" s="196"/>
      <c r="W41" s="195"/>
    </row>
    <row r="42" spans="1:23" s="193" customFormat="1" ht="13.5" customHeight="1" x14ac:dyDescent="0.25">
      <c r="A42" s="225" t="s">
        <v>214</v>
      </c>
      <c r="B42" s="203">
        <v>2017</v>
      </c>
      <c r="C42" s="202">
        <v>35</v>
      </c>
      <c r="D42" s="201"/>
      <c r="E42" s="201"/>
      <c r="F42" s="287"/>
      <c r="G42" s="287"/>
      <c r="H42" s="201"/>
      <c r="I42" s="201"/>
      <c r="J42" s="201"/>
      <c r="K42" s="201"/>
      <c r="L42" s="200"/>
      <c r="M42" s="200"/>
      <c r="N42" s="199"/>
      <c r="O42" s="198"/>
      <c r="P42" s="200"/>
      <c r="Q42" s="200"/>
      <c r="R42" s="200"/>
      <c r="S42" s="197"/>
      <c r="T42" s="197"/>
      <c r="U42" s="196"/>
      <c r="V42" s="196"/>
      <c r="W42" s="195"/>
    </row>
    <row r="43" spans="1:23" s="193" customFormat="1" ht="13.5" customHeight="1" x14ac:dyDescent="0.25">
      <c r="A43" s="225" t="s">
        <v>214</v>
      </c>
      <c r="B43" s="203">
        <v>2017</v>
      </c>
      <c r="C43" s="202">
        <v>36</v>
      </c>
      <c r="D43" s="201"/>
      <c r="E43" s="201"/>
      <c r="F43" s="287"/>
      <c r="G43" s="287"/>
      <c r="H43" s="201"/>
      <c r="I43" s="201"/>
      <c r="J43" s="201"/>
      <c r="K43" s="201"/>
      <c r="L43" s="200"/>
      <c r="M43" s="200"/>
      <c r="N43" s="199"/>
      <c r="O43" s="198"/>
      <c r="P43" s="200"/>
      <c r="Q43" s="200"/>
      <c r="R43" s="200"/>
      <c r="S43" s="197"/>
      <c r="T43" s="197"/>
      <c r="U43" s="196"/>
      <c r="V43" s="196"/>
      <c r="W43" s="195"/>
    </row>
    <row r="44" spans="1:23" s="193" customFormat="1" ht="13.5" customHeight="1" x14ac:dyDescent="0.25">
      <c r="A44" s="225" t="s">
        <v>214</v>
      </c>
      <c r="B44" s="203">
        <v>2017</v>
      </c>
      <c r="C44" s="202">
        <v>37</v>
      </c>
      <c r="D44" s="201"/>
      <c r="E44" s="201"/>
      <c r="F44" s="287"/>
      <c r="G44" s="287"/>
      <c r="H44" s="201"/>
      <c r="I44" s="201"/>
      <c r="J44" s="201"/>
      <c r="K44" s="201"/>
      <c r="L44" s="200"/>
      <c r="M44" s="200"/>
      <c r="N44" s="199"/>
      <c r="O44" s="198"/>
      <c r="P44" s="200"/>
      <c r="Q44" s="200"/>
      <c r="R44" s="200"/>
      <c r="S44" s="197"/>
      <c r="T44" s="197"/>
      <c r="U44" s="196"/>
      <c r="V44" s="196"/>
      <c r="W44" s="195"/>
    </row>
    <row r="45" spans="1:23" s="193" customFormat="1" ht="13.5" customHeight="1" x14ac:dyDescent="0.25">
      <c r="A45" s="225" t="s">
        <v>214</v>
      </c>
      <c r="B45" s="203">
        <v>2017</v>
      </c>
      <c r="C45" s="202">
        <v>38</v>
      </c>
      <c r="D45" s="201"/>
      <c r="E45" s="201"/>
      <c r="F45" s="287"/>
      <c r="G45" s="287"/>
      <c r="H45" s="201"/>
      <c r="I45" s="201"/>
      <c r="J45" s="201"/>
      <c r="K45" s="201"/>
      <c r="L45" s="200"/>
      <c r="M45" s="200"/>
      <c r="N45" s="199"/>
      <c r="O45" s="198"/>
      <c r="P45" s="200"/>
      <c r="Q45" s="200"/>
      <c r="R45" s="200"/>
      <c r="S45" s="197"/>
      <c r="T45" s="197"/>
      <c r="U45" s="196"/>
      <c r="V45" s="196"/>
      <c r="W45" s="195"/>
    </row>
    <row r="46" spans="1:23" s="193" customFormat="1" ht="13.5" customHeight="1" x14ac:dyDescent="0.25">
      <c r="A46" s="225" t="s">
        <v>214</v>
      </c>
      <c r="B46" s="203">
        <v>2017</v>
      </c>
      <c r="C46" s="202">
        <v>39</v>
      </c>
      <c r="D46" s="201"/>
      <c r="E46" s="201"/>
      <c r="F46" s="287"/>
      <c r="G46" s="287"/>
      <c r="H46" s="201"/>
      <c r="I46" s="201"/>
      <c r="J46" s="201"/>
      <c r="K46" s="201"/>
      <c r="L46" s="200"/>
      <c r="M46" s="200"/>
      <c r="N46" s="199"/>
      <c r="O46" s="198"/>
      <c r="P46" s="200"/>
      <c r="Q46" s="200"/>
      <c r="R46" s="200"/>
      <c r="S46" s="197"/>
      <c r="T46" s="197"/>
      <c r="U46" s="196"/>
      <c r="V46" s="196"/>
      <c r="W46" s="195"/>
    </row>
    <row r="47" spans="1:23" s="193" customFormat="1" ht="13.5" customHeight="1" x14ac:dyDescent="0.25">
      <c r="A47" s="225" t="s">
        <v>214</v>
      </c>
      <c r="B47" s="203">
        <v>2017</v>
      </c>
      <c r="C47" s="202">
        <v>40</v>
      </c>
      <c r="D47" s="192"/>
      <c r="E47" s="192"/>
      <c r="F47" s="288"/>
      <c r="G47" s="288"/>
      <c r="H47" s="192"/>
      <c r="I47" s="192"/>
      <c r="J47" s="192"/>
      <c r="K47" s="192"/>
      <c r="L47" s="191"/>
      <c r="M47" s="191"/>
      <c r="N47" s="190"/>
      <c r="O47" s="189"/>
      <c r="P47" s="191"/>
      <c r="Q47" s="191"/>
      <c r="R47" s="191"/>
      <c r="S47" s="197"/>
      <c r="T47" s="197"/>
      <c r="U47" s="188"/>
      <c r="V47" s="188"/>
      <c r="W47" s="188"/>
    </row>
    <row r="48" spans="1:23" s="193" customFormat="1" ht="13.5" customHeight="1" x14ac:dyDescent="0.25">
      <c r="A48" s="225" t="s">
        <v>214</v>
      </c>
      <c r="B48" s="203">
        <v>2017</v>
      </c>
      <c r="C48" s="202">
        <v>41</v>
      </c>
      <c r="D48" s="201"/>
      <c r="E48" s="201"/>
      <c r="F48" s="287"/>
      <c r="G48" s="287"/>
      <c r="H48" s="201"/>
      <c r="I48" s="201"/>
      <c r="J48" s="201"/>
      <c r="K48" s="201"/>
      <c r="L48" s="200"/>
      <c r="M48" s="200"/>
      <c r="N48" s="199"/>
      <c r="O48" s="198"/>
      <c r="P48" s="200"/>
      <c r="Q48" s="200"/>
      <c r="R48" s="200"/>
      <c r="S48" s="197"/>
      <c r="T48" s="197"/>
      <c r="U48" s="196"/>
      <c r="V48" s="196"/>
      <c r="W48" s="195"/>
    </row>
    <row r="49" spans="1:23" s="193" customFormat="1" ht="13.5" customHeight="1" x14ac:dyDescent="0.25">
      <c r="A49" s="225" t="s">
        <v>214</v>
      </c>
      <c r="B49" s="203">
        <v>2017</v>
      </c>
      <c r="C49" s="202">
        <v>42</v>
      </c>
      <c r="D49" s="201"/>
      <c r="E49" s="201"/>
      <c r="F49" s="287"/>
      <c r="G49" s="287"/>
      <c r="H49" s="201"/>
      <c r="I49" s="201"/>
      <c r="J49" s="201"/>
      <c r="K49" s="201"/>
      <c r="L49" s="200"/>
      <c r="M49" s="200"/>
      <c r="N49" s="199"/>
      <c r="O49" s="198"/>
      <c r="P49" s="200"/>
      <c r="Q49" s="200"/>
      <c r="R49" s="200"/>
      <c r="S49" s="197"/>
      <c r="T49" s="197"/>
      <c r="U49" s="196"/>
      <c r="V49" s="196"/>
      <c r="W49" s="195"/>
    </row>
    <row r="50" spans="1:23" s="193" customFormat="1" ht="13.5" customHeight="1" x14ac:dyDescent="0.25">
      <c r="A50" s="225" t="s">
        <v>214</v>
      </c>
      <c r="B50" s="203">
        <v>2017</v>
      </c>
      <c r="C50" s="202">
        <v>43</v>
      </c>
      <c r="D50" s="201"/>
      <c r="E50" s="201"/>
      <c r="F50" s="287"/>
      <c r="G50" s="287"/>
      <c r="H50" s="201"/>
      <c r="I50" s="201"/>
      <c r="J50" s="201"/>
      <c r="K50" s="201"/>
      <c r="L50" s="200"/>
      <c r="M50" s="200"/>
      <c r="N50" s="199"/>
      <c r="O50" s="198"/>
      <c r="P50" s="200"/>
      <c r="Q50" s="200"/>
      <c r="R50" s="200"/>
      <c r="S50" s="197"/>
      <c r="T50" s="197"/>
      <c r="U50" s="196"/>
      <c r="V50" s="196"/>
      <c r="W50" s="195"/>
    </row>
    <row r="51" spans="1:23" s="193" customFormat="1" ht="13.5" customHeight="1" x14ac:dyDescent="0.25">
      <c r="A51" s="225" t="s">
        <v>214</v>
      </c>
      <c r="B51" s="203">
        <v>2017</v>
      </c>
      <c r="C51" s="202">
        <v>44</v>
      </c>
      <c r="D51" s="192"/>
      <c r="E51" s="192"/>
      <c r="F51" s="288"/>
      <c r="G51" s="288"/>
      <c r="H51" s="192"/>
      <c r="I51" s="192"/>
      <c r="J51" s="192"/>
      <c r="K51" s="192"/>
      <c r="L51" s="191"/>
      <c r="M51" s="191"/>
      <c r="N51" s="190"/>
      <c r="O51" s="189"/>
      <c r="P51" s="191"/>
      <c r="Q51" s="191"/>
      <c r="R51" s="191"/>
      <c r="S51" s="197"/>
      <c r="T51" s="197"/>
      <c r="U51" s="188"/>
      <c r="V51" s="188"/>
      <c r="W51" s="188"/>
    </row>
    <row r="52" spans="1:23" s="193" customFormat="1" ht="13.5" customHeight="1" x14ac:dyDescent="0.25">
      <c r="A52" s="225" t="s">
        <v>214</v>
      </c>
      <c r="B52" s="203">
        <v>2017</v>
      </c>
      <c r="C52" s="202">
        <v>45</v>
      </c>
      <c r="D52" s="201"/>
      <c r="E52" s="201"/>
      <c r="F52" s="287"/>
      <c r="G52" s="287"/>
      <c r="H52" s="201"/>
      <c r="I52" s="201"/>
      <c r="J52" s="201"/>
      <c r="K52" s="201"/>
      <c r="L52" s="200"/>
      <c r="M52" s="200"/>
      <c r="N52" s="199"/>
      <c r="O52" s="198"/>
      <c r="P52" s="200"/>
      <c r="Q52" s="200"/>
      <c r="R52" s="200"/>
      <c r="S52" s="197"/>
      <c r="T52" s="197"/>
      <c r="U52" s="196"/>
      <c r="V52" s="196"/>
      <c r="W52" s="195"/>
    </row>
    <row r="53" spans="1:23" s="193" customFormat="1" ht="13.5" customHeight="1" x14ac:dyDescent="0.25">
      <c r="A53" s="225" t="s">
        <v>214</v>
      </c>
      <c r="B53" s="203">
        <v>2017</v>
      </c>
      <c r="C53" s="202">
        <v>46</v>
      </c>
      <c r="D53" s="201"/>
      <c r="E53" s="201"/>
      <c r="F53" s="287"/>
      <c r="G53" s="287"/>
      <c r="H53" s="201"/>
      <c r="I53" s="201"/>
      <c r="J53" s="201"/>
      <c r="K53" s="201"/>
      <c r="L53" s="200"/>
      <c r="M53" s="200"/>
      <c r="N53" s="199"/>
      <c r="O53" s="198"/>
      <c r="P53" s="200"/>
      <c r="Q53" s="200"/>
      <c r="R53" s="200"/>
      <c r="S53" s="197"/>
      <c r="T53" s="197"/>
      <c r="U53" s="196"/>
      <c r="V53" s="196"/>
      <c r="W53" s="195"/>
    </row>
    <row r="54" spans="1:23" s="193" customFormat="1" ht="13.5" customHeight="1" x14ac:dyDescent="0.25">
      <c r="A54" s="225" t="s">
        <v>214</v>
      </c>
      <c r="B54" s="203">
        <v>2017</v>
      </c>
      <c r="C54" s="202">
        <v>47</v>
      </c>
      <c r="D54" s="201"/>
      <c r="E54" s="201"/>
      <c r="F54" s="287"/>
      <c r="G54" s="287"/>
      <c r="H54" s="201"/>
      <c r="I54" s="201"/>
      <c r="J54" s="201"/>
      <c r="K54" s="201"/>
      <c r="L54" s="200"/>
      <c r="M54" s="200"/>
      <c r="N54" s="199"/>
      <c r="O54" s="198"/>
      <c r="P54" s="200"/>
      <c r="Q54" s="200"/>
      <c r="R54" s="200"/>
      <c r="S54" s="197"/>
      <c r="T54" s="197"/>
      <c r="U54" s="196"/>
      <c r="V54" s="196"/>
      <c r="W54" s="195"/>
    </row>
    <row r="55" spans="1:23" s="193" customFormat="1" ht="13.5" customHeight="1" x14ac:dyDescent="0.25">
      <c r="A55" s="225" t="s">
        <v>214</v>
      </c>
      <c r="B55" s="203">
        <v>2017</v>
      </c>
      <c r="C55" s="202">
        <v>48</v>
      </c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99"/>
      <c r="O55" s="186"/>
      <c r="P55" s="187"/>
      <c r="Q55" s="187"/>
      <c r="R55" s="187"/>
      <c r="S55" s="185"/>
      <c r="T55" s="203"/>
      <c r="U55" s="203"/>
      <c r="V55" s="203"/>
      <c r="W55" s="203"/>
    </row>
    <row r="56" spans="1:23" s="193" customFormat="1" ht="13.5" customHeight="1" x14ac:dyDescent="0.25">
      <c r="A56" s="225" t="s">
        <v>214</v>
      </c>
      <c r="B56" s="203">
        <v>2017</v>
      </c>
      <c r="C56" s="202">
        <v>49</v>
      </c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99"/>
      <c r="O56" s="186"/>
      <c r="P56" s="187"/>
      <c r="Q56" s="187"/>
      <c r="R56" s="187"/>
      <c r="S56" s="185"/>
      <c r="T56" s="203"/>
      <c r="U56" s="203"/>
      <c r="V56" s="203"/>
      <c r="W56" s="203"/>
    </row>
    <row r="57" spans="1:23" s="193" customFormat="1" ht="13.5" customHeight="1" x14ac:dyDescent="0.25">
      <c r="A57" s="225" t="s">
        <v>214</v>
      </c>
      <c r="B57" s="203">
        <v>2017</v>
      </c>
      <c r="C57" s="202">
        <v>50</v>
      </c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99"/>
      <c r="O57" s="186"/>
      <c r="P57" s="187"/>
      <c r="Q57" s="187"/>
      <c r="R57" s="187"/>
      <c r="S57" s="184"/>
      <c r="T57" s="203"/>
      <c r="U57" s="203"/>
      <c r="V57" s="203"/>
      <c r="W57" s="203"/>
    </row>
    <row r="58" spans="1:23" s="193" customFormat="1" ht="13.5" customHeight="1" x14ac:dyDescent="0.25">
      <c r="A58" s="225" t="s">
        <v>214</v>
      </c>
      <c r="B58" s="203">
        <v>2017</v>
      </c>
      <c r="C58" s="202">
        <v>51</v>
      </c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99"/>
      <c r="O58" s="186"/>
      <c r="P58" s="187"/>
      <c r="Q58" s="187"/>
      <c r="R58" s="187"/>
      <c r="S58" s="184"/>
      <c r="T58" s="203"/>
      <c r="U58" s="203"/>
      <c r="V58" s="203"/>
      <c r="W58" s="203"/>
    </row>
    <row r="59" spans="1:23" s="193" customFormat="1" ht="13.5" customHeight="1" x14ac:dyDescent="0.25">
      <c r="A59" s="225" t="s">
        <v>214</v>
      </c>
      <c r="B59" s="203">
        <v>2017</v>
      </c>
      <c r="C59" s="202">
        <v>52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99"/>
      <c r="O59" s="186"/>
      <c r="P59" s="187"/>
      <c r="Q59" s="187"/>
      <c r="R59" s="187"/>
      <c r="S59" s="184"/>
      <c r="T59" s="203"/>
      <c r="U59" s="203"/>
      <c r="V59" s="203"/>
      <c r="W59" s="203"/>
    </row>
  </sheetData>
  <protectedRanges>
    <protectedRange sqref="P55:R59 D55:M59" name="Rango1"/>
    <protectedRange sqref="D5 O5" name="Datos_1"/>
    <protectedRange sqref="D8:M54 P8:R54" name="Rango1_5_2"/>
    <protectedRange sqref="Z9" name="Rango1_5"/>
  </protectedRanges>
  <mergeCells count="2">
    <mergeCell ref="D5:K5"/>
    <mergeCell ref="O5:W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90" zoomScaleNormal="9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226" customWidth="1"/>
    <col min="13" max="13" width="13.85546875" customWidth="1"/>
    <col min="14" max="17" width="12.42578125" customWidth="1"/>
    <col min="18" max="18" width="13.85546875" customWidth="1"/>
    <col min="19" max="20" width="13.85546875" style="226" customWidth="1"/>
    <col min="21" max="21" width="13.85546875" customWidth="1"/>
    <col min="22" max="25" width="12.42578125" customWidth="1"/>
    <col min="26" max="26" width="8.42578125" customWidth="1"/>
  </cols>
  <sheetData>
    <row r="1" spans="1:30" ht="21" x14ac:dyDescent="0.35">
      <c r="A1" s="270" t="s">
        <v>234</v>
      </c>
      <c r="B1" s="16"/>
      <c r="C1" s="16"/>
      <c r="D1" s="16"/>
      <c r="E1" s="16"/>
      <c r="F1" s="16"/>
      <c r="G1" s="16"/>
      <c r="H1" s="16"/>
      <c r="N1" s="16"/>
      <c r="O1" s="16"/>
      <c r="P1" s="16"/>
      <c r="V1" s="16"/>
      <c r="W1" s="16"/>
      <c r="X1" s="16"/>
    </row>
    <row r="2" spans="1:30" ht="15.75" x14ac:dyDescent="0.25">
      <c r="A2" s="20" t="s">
        <v>380</v>
      </c>
      <c r="B2" s="16"/>
      <c r="F2" s="16"/>
      <c r="G2" s="16"/>
      <c r="H2" s="16"/>
      <c r="I2" s="16"/>
      <c r="J2" s="16"/>
      <c r="K2" s="16"/>
      <c r="L2" s="16"/>
      <c r="M2" s="16"/>
      <c r="O2" s="16"/>
      <c r="R2" s="16"/>
      <c r="S2" s="16"/>
      <c r="T2" s="16"/>
      <c r="U2" s="16"/>
      <c r="W2" s="16"/>
    </row>
    <row r="3" spans="1:30" ht="18.75" x14ac:dyDescent="0.3">
      <c r="A3" s="273" t="str">
        <f>IF(Leyendas!$E$2&lt;&gt;"","Establecimiento:",IF(Leyendas!$D$2&lt;&gt;"","Región:","País:"))</f>
        <v>País:</v>
      </c>
      <c r="B3" s="273" t="str">
        <f>IF(Leyendas!$E$2&lt;&gt;"",Leyendas!$E$2,IF(Leyendas!$D$2&lt;&gt;"",Leyendas!$D$2,Leyendas!$C$2))</f>
        <v>St. Lucia</v>
      </c>
      <c r="C3" s="14"/>
      <c r="D3" s="5"/>
      <c r="E3" s="5"/>
      <c r="F3" s="5"/>
      <c r="G3" s="147"/>
      <c r="H3" s="147"/>
      <c r="I3" s="151"/>
      <c r="N3" s="5"/>
      <c r="O3" s="5"/>
      <c r="P3" s="5"/>
      <c r="V3" s="5"/>
      <c r="W3" s="5"/>
      <c r="X3" s="5"/>
    </row>
    <row r="4" spans="1:30" ht="36" customHeight="1" x14ac:dyDescent="0.25">
      <c r="A4" s="106" t="s">
        <v>381</v>
      </c>
      <c r="C4" s="4"/>
      <c r="D4" s="5"/>
      <c r="E4" s="5"/>
      <c r="F4" s="5"/>
      <c r="G4" s="23"/>
      <c r="H4" s="23"/>
      <c r="I4" s="23"/>
      <c r="J4" s="23"/>
      <c r="K4" s="289"/>
      <c r="L4" s="289"/>
      <c r="M4" s="23"/>
      <c r="N4" s="23"/>
      <c r="O4" s="23"/>
      <c r="P4" s="23"/>
      <c r="Q4" s="23"/>
      <c r="R4" s="353"/>
      <c r="S4" s="354"/>
      <c r="T4" s="354"/>
      <c r="U4" s="353"/>
      <c r="V4" s="353"/>
      <c r="W4" s="353"/>
      <c r="X4" s="353"/>
      <c r="Y4" s="353"/>
      <c r="Z4" s="6"/>
      <c r="AA4" s="6"/>
      <c r="AB4" s="6"/>
      <c r="AC4" s="6"/>
      <c r="AD4" s="6"/>
    </row>
    <row r="5" spans="1:30" ht="72" customHeight="1" x14ac:dyDescent="0.25">
      <c r="C5" s="25" t="s">
        <v>272</v>
      </c>
      <c r="D5" s="53" t="s">
        <v>352</v>
      </c>
      <c r="E5" s="31" t="s">
        <v>353</v>
      </c>
      <c r="F5" s="31" t="s">
        <v>354</v>
      </c>
      <c r="G5" s="31" t="s">
        <v>355</v>
      </c>
      <c r="H5" s="152" t="s">
        <v>356</v>
      </c>
      <c r="I5" s="152" t="s">
        <v>357</v>
      </c>
      <c r="J5" s="364" t="s">
        <v>358</v>
      </c>
      <c r="K5" s="375"/>
      <c r="L5" s="375"/>
      <c r="M5" s="376"/>
      <c r="N5" s="376"/>
      <c r="O5" s="376"/>
      <c r="P5" s="376"/>
      <c r="Q5" s="366"/>
      <c r="R5" s="359" t="s">
        <v>359</v>
      </c>
      <c r="S5" s="377"/>
      <c r="T5" s="377"/>
      <c r="U5" s="360"/>
      <c r="V5" s="360"/>
      <c r="W5" s="360"/>
      <c r="X5" s="360"/>
      <c r="Y5" s="362"/>
      <c r="Z5" s="7"/>
      <c r="AA5" s="12"/>
      <c r="AB5" s="9"/>
      <c r="AC5" s="8"/>
      <c r="AD5" s="7"/>
    </row>
    <row r="6" spans="1:30" ht="265.5" customHeight="1" x14ac:dyDescent="0.25">
      <c r="A6" s="24" t="s">
        <v>271</v>
      </c>
      <c r="B6" s="24" t="s">
        <v>224</v>
      </c>
      <c r="C6" s="21" t="s">
        <v>272</v>
      </c>
      <c r="D6" s="32" t="s">
        <v>352</v>
      </c>
      <c r="E6" s="32" t="s">
        <v>353</v>
      </c>
      <c r="F6" s="30" t="s">
        <v>354</v>
      </c>
      <c r="G6" s="30" t="s">
        <v>355</v>
      </c>
      <c r="H6" s="135" t="s">
        <v>356</v>
      </c>
      <c r="I6" s="136" t="s">
        <v>278</v>
      </c>
      <c r="J6" s="110" t="s">
        <v>286</v>
      </c>
      <c r="K6" s="290" t="s">
        <v>287</v>
      </c>
      <c r="L6" s="290" t="s">
        <v>288</v>
      </c>
      <c r="M6" s="110" t="s">
        <v>289</v>
      </c>
      <c r="N6" s="110" t="s">
        <v>290</v>
      </c>
      <c r="O6" s="110" t="s">
        <v>291</v>
      </c>
      <c r="P6" s="110" t="s">
        <v>292</v>
      </c>
      <c r="Q6" s="110" t="s">
        <v>293</v>
      </c>
      <c r="R6" s="111" t="s">
        <v>286</v>
      </c>
      <c r="S6" s="291" t="s">
        <v>287</v>
      </c>
      <c r="T6" s="291" t="s">
        <v>288</v>
      </c>
      <c r="U6" s="111" t="s">
        <v>289</v>
      </c>
      <c r="V6" s="111" t="s">
        <v>290</v>
      </c>
      <c r="W6" s="111" t="s">
        <v>291</v>
      </c>
      <c r="X6" s="111" t="s">
        <v>292</v>
      </c>
      <c r="Y6" s="111" t="s">
        <v>293</v>
      </c>
      <c r="Z6" s="9"/>
      <c r="AA6" s="10"/>
      <c r="AB6" s="10"/>
      <c r="AC6" s="11"/>
      <c r="AD6" s="10"/>
    </row>
    <row r="7" spans="1:30" ht="30" x14ac:dyDescent="0.25">
      <c r="A7" s="33" t="s">
        <v>7</v>
      </c>
      <c r="B7" s="33" t="s">
        <v>5</v>
      </c>
      <c r="C7" s="33" t="s">
        <v>8</v>
      </c>
      <c r="D7" s="33" t="s">
        <v>351</v>
      </c>
      <c r="E7" s="34" t="s">
        <v>27</v>
      </c>
      <c r="F7" s="34" t="s">
        <v>23</v>
      </c>
      <c r="G7" s="35" t="s">
        <v>28</v>
      </c>
      <c r="H7" s="35" t="s">
        <v>209</v>
      </c>
      <c r="I7" s="35" t="s">
        <v>29</v>
      </c>
      <c r="J7" s="35" t="s">
        <v>360</v>
      </c>
      <c r="K7" s="35" t="s">
        <v>361</v>
      </c>
      <c r="L7" s="283" t="s">
        <v>362</v>
      </c>
      <c r="M7" s="283" t="s">
        <v>363</v>
      </c>
      <c r="N7" s="35" t="s">
        <v>205</v>
      </c>
      <c r="O7" s="35" t="s">
        <v>364</v>
      </c>
      <c r="P7" s="35" t="s">
        <v>365</v>
      </c>
      <c r="Q7" s="35" t="s">
        <v>203</v>
      </c>
      <c r="R7" s="35" t="s">
        <v>366</v>
      </c>
      <c r="S7" s="35" t="s">
        <v>367</v>
      </c>
      <c r="T7" s="283" t="s">
        <v>368</v>
      </c>
      <c r="U7" s="283" t="s">
        <v>369</v>
      </c>
      <c r="V7" s="35" t="s">
        <v>370</v>
      </c>
      <c r="W7" s="35" t="s">
        <v>371</v>
      </c>
      <c r="X7" s="35" t="s">
        <v>372</v>
      </c>
      <c r="Y7" s="35" t="s">
        <v>202</v>
      </c>
      <c r="Z7" s="9"/>
      <c r="AA7" s="10"/>
      <c r="AB7" s="10"/>
      <c r="AC7" s="11"/>
      <c r="AD7" s="10"/>
    </row>
    <row r="8" spans="1:30" s="217" customFormat="1" x14ac:dyDescent="0.25">
      <c r="A8" s="225" t="s">
        <v>214</v>
      </c>
      <c r="B8" s="245">
        <v>2017</v>
      </c>
      <c r="C8" s="224">
        <v>1</v>
      </c>
      <c r="D8" s="224">
        <v>0</v>
      </c>
      <c r="E8" s="246"/>
      <c r="F8" s="247"/>
      <c r="G8" s="220"/>
      <c r="H8" s="248"/>
      <c r="I8" s="248"/>
      <c r="J8" s="220"/>
      <c r="K8" s="284"/>
      <c r="L8" s="284"/>
      <c r="M8" s="220"/>
      <c r="N8" s="248"/>
      <c r="O8" s="248"/>
      <c r="P8" s="248"/>
      <c r="Q8" s="219"/>
      <c r="R8" s="220"/>
      <c r="S8" s="284"/>
      <c r="T8" s="284"/>
      <c r="U8" s="220"/>
      <c r="V8" s="220"/>
      <c r="W8" s="219"/>
      <c r="X8" s="219"/>
      <c r="Y8" s="219"/>
      <c r="Z8" s="249"/>
      <c r="AA8" s="244"/>
      <c r="AB8" s="253"/>
      <c r="AC8" s="244"/>
      <c r="AD8" s="243"/>
    </row>
    <row r="9" spans="1:30" s="217" customFormat="1" x14ac:dyDescent="0.25">
      <c r="A9" s="225" t="s">
        <v>214</v>
      </c>
      <c r="B9" s="245">
        <v>2017</v>
      </c>
      <c r="C9" s="216">
        <v>2</v>
      </c>
      <c r="D9" s="224">
        <v>0</v>
      </c>
      <c r="E9" s="246"/>
      <c r="F9" s="247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19"/>
      <c r="R9" s="219"/>
      <c r="S9" s="248"/>
      <c r="T9" s="248"/>
      <c r="U9" s="219"/>
      <c r="V9" s="219"/>
      <c r="W9" s="219"/>
      <c r="X9" s="219"/>
      <c r="Y9" s="219"/>
      <c r="Z9" s="249"/>
      <c r="AA9" s="244"/>
      <c r="AB9" s="244"/>
      <c r="AC9" s="244"/>
      <c r="AD9" s="243"/>
    </row>
    <row r="10" spans="1:30" s="217" customFormat="1" x14ac:dyDescent="0.25">
      <c r="A10" s="225" t="s">
        <v>214</v>
      </c>
      <c r="B10" s="245">
        <v>2017</v>
      </c>
      <c r="C10" s="216">
        <v>3</v>
      </c>
      <c r="D10" s="224">
        <v>0</v>
      </c>
      <c r="E10" s="246"/>
      <c r="F10" s="247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19"/>
      <c r="R10" s="219"/>
      <c r="S10" s="248"/>
      <c r="T10" s="248"/>
      <c r="U10" s="219"/>
      <c r="V10" s="219"/>
      <c r="W10" s="219"/>
      <c r="X10" s="219"/>
      <c r="Y10" s="219"/>
      <c r="Z10" s="249"/>
      <c r="AA10" s="244"/>
      <c r="AB10" s="244"/>
      <c r="AC10" s="244"/>
      <c r="AD10" s="243"/>
    </row>
    <row r="11" spans="1:30" s="217" customFormat="1" x14ac:dyDescent="0.25">
      <c r="A11" s="225" t="s">
        <v>214</v>
      </c>
      <c r="B11" s="245">
        <v>2017</v>
      </c>
      <c r="C11" s="216">
        <v>4</v>
      </c>
      <c r="D11" s="224">
        <v>0</v>
      </c>
      <c r="E11" s="246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19"/>
      <c r="R11" s="219"/>
      <c r="S11" s="248"/>
      <c r="T11" s="248"/>
      <c r="U11" s="219"/>
      <c r="V11" s="219"/>
      <c r="W11" s="219"/>
      <c r="X11" s="219"/>
      <c r="Y11" s="219"/>
      <c r="Z11" s="249"/>
      <c r="AA11" s="244"/>
      <c r="AB11" s="244"/>
      <c r="AC11" s="244"/>
      <c r="AD11" s="243"/>
    </row>
    <row r="12" spans="1:30" s="217" customFormat="1" x14ac:dyDescent="0.25">
      <c r="A12" s="225" t="s">
        <v>214</v>
      </c>
      <c r="B12" s="245">
        <v>2017</v>
      </c>
      <c r="C12" s="216">
        <v>5</v>
      </c>
      <c r="D12" s="224">
        <v>0</v>
      </c>
      <c r="E12" s="246"/>
      <c r="F12" s="247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19"/>
      <c r="R12" s="219"/>
      <c r="S12" s="248"/>
      <c r="T12" s="248"/>
      <c r="U12" s="219"/>
      <c r="V12" s="219"/>
      <c r="W12" s="219"/>
      <c r="X12" s="219"/>
      <c r="Y12" s="219"/>
      <c r="Z12" s="249"/>
      <c r="AA12" s="244"/>
      <c r="AB12" s="244"/>
      <c r="AC12" s="244"/>
      <c r="AD12" s="243"/>
    </row>
    <row r="13" spans="1:30" s="217" customFormat="1" x14ac:dyDescent="0.25">
      <c r="A13" s="225" t="s">
        <v>214</v>
      </c>
      <c r="B13" s="245">
        <v>2017</v>
      </c>
      <c r="C13" s="216">
        <v>6</v>
      </c>
      <c r="D13" s="224">
        <v>0</v>
      </c>
      <c r="E13" s="246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19"/>
      <c r="R13" s="219"/>
      <c r="S13" s="248"/>
      <c r="T13" s="248"/>
      <c r="U13" s="219"/>
      <c r="V13" s="219"/>
      <c r="W13" s="219"/>
      <c r="X13" s="219"/>
      <c r="Y13" s="219"/>
      <c r="Z13" s="249"/>
      <c r="AA13" s="244"/>
      <c r="AB13" s="244"/>
      <c r="AC13" s="244"/>
      <c r="AD13" s="243"/>
    </row>
    <row r="14" spans="1:30" s="217" customFormat="1" ht="15" customHeight="1" x14ac:dyDescent="0.25">
      <c r="A14" s="225" t="s">
        <v>214</v>
      </c>
      <c r="B14" s="245">
        <v>2017</v>
      </c>
      <c r="C14" s="216">
        <v>7</v>
      </c>
      <c r="D14" s="224">
        <v>0</v>
      </c>
      <c r="E14" s="246"/>
      <c r="F14" s="247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19"/>
      <c r="R14" s="219"/>
      <c r="S14" s="248"/>
      <c r="T14" s="248"/>
      <c r="U14" s="219"/>
      <c r="V14" s="219"/>
      <c r="W14" s="219"/>
      <c r="X14" s="219"/>
      <c r="Y14" s="219"/>
      <c r="Z14" s="249"/>
      <c r="AA14" s="244"/>
      <c r="AB14" s="244"/>
      <c r="AC14" s="244"/>
      <c r="AD14" s="243"/>
    </row>
    <row r="15" spans="1:30" s="217" customFormat="1" x14ac:dyDescent="0.25">
      <c r="A15" s="225" t="s">
        <v>214</v>
      </c>
      <c r="B15" s="245">
        <v>2017</v>
      </c>
      <c r="C15" s="216">
        <v>8</v>
      </c>
      <c r="D15" s="224">
        <v>0</v>
      </c>
      <c r="E15" s="246"/>
      <c r="F15" s="247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19"/>
      <c r="R15" s="219"/>
      <c r="S15" s="248"/>
      <c r="T15" s="248"/>
      <c r="U15" s="219"/>
      <c r="V15" s="219"/>
      <c r="W15" s="219"/>
      <c r="X15" s="219"/>
      <c r="Y15" s="219"/>
      <c r="Z15" s="249"/>
      <c r="AA15" s="244"/>
      <c r="AB15" s="244"/>
      <c r="AC15" s="244"/>
      <c r="AD15" s="243"/>
    </row>
    <row r="16" spans="1:30" s="217" customFormat="1" x14ac:dyDescent="0.25">
      <c r="A16" s="225" t="s">
        <v>214</v>
      </c>
      <c r="B16" s="245">
        <v>2017</v>
      </c>
      <c r="C16" s="216">
        <v>9</v>
      </c>
      <c r="D16" s="224">
        <v>0</v>
      </c>
      <c r="E16" s="246"/>
      <c r="F16" s="247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19"/>
      <c r="R16" s="219"/>
      <c r="S16" s="248"/>
      <c r="T16" s="248"/>
      <c r="U16" s="219"/>
      <c r="V16" s="219"/>
      <c r="W16" s="219"/>
      <c r="X16" s="219"/>
      <c r="Y16" s="219"/>
      <c r="Z16" s="249"/>
      <c r="AA16" s="244"/>
      <c r="AB16" s="244"/>
      <c r="AC16" s="244"/>
      <c r="AD16" s="243"/>
    </row>
    <row r="17" spans="1:30" s="217" customFormat="1" x14ac:dyDescent="0.25">
      <c r="A17" s="225" t="s">
        <v>214</v>
      </c>
      <c r="B17" s="245">
        <v>2017</v>
      </c>
      <c r="C17" s="216">
        <v>10</v>
      </c>
      <c r="D17" s="224">
        <v>0</v>
      </c>
      <c r="E17" s="246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19"/>
      <c r="R17" s="219"/>
      <c r="S17" s="248"/>
      <c r="T17" s="248"/>
      <c r="U17" s="219"/>
      <c r="V17" s="219"/>
      <c r="W17" s="219"/>
      <c r="X17" s="219"/>
      <c r="Y17" s="219"/>
      <c r="Z17" s="249"/>
      <c r="AA17" s="244"/>
      <c r="AB17" s="244"/>
      <c r="AC17" s="244"/>
      <c r="AD17" s="243"/>
    </row>
    <row r="18" spans="1:30" s="217" customFormat="1" x14ac:dyDescent="0.25">
      <c r="A18" s="225" t="s">
        <v>214</v>
      </c>
      <c r="B18" s="245">
        <v>2017</v>
      </c>
      <c r="C18" s="216">
        <v>11</v>
      </c>
      <c r="D18" s="224">
        <v>0</v>
      </c>
      <c r="E18" s="246"/>
      <c r="F18" s="247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19"/>
      <c r="R18" s="219"/>
      <c r="S18" s="248"/>
      <c r="T18" s="248"/>
      <c r="U18" s="219"/>
      <c r="V18" s="219"/>
      <c r="W18" s="219"/>
      <c r="X18" s="219"/>
      <c r="Y18" s="219"/>
      <c r="Z18" s="249"/>
      <c r="AA18" s="244"/>
      <c r="AB18" s="244"/>
      <c r="AC18" s="244"/>
      <c r="AD18" s="243"/>
    </row>
    <row r="19" spans="1:30" s="217" customFormat="1" x14ac:dyDescent="0.25">
      <c r="A19" s="225" t="s">
        <v>214</v>
      </c>
      <c r="B19" s="245">
        <v>2017</v>
      </c>
      <c r="C19" s="216">
        <v>12</v>
      </c>
      <c r="D19" s="224">
        <v>0</v>
      </c>
      <c r="E19" s="246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19"/>
      <c r="R19" s="219"/>
      <c r="S19" s="248"/>
      <c r="T19" s="248"/>
      <c r="U19" s="219"/>
      <c r="V19" s="219"/>
      <c r="W19" s="219"/>
      <c r="X19" s="219"/>
      <c r="Y19" s="219"/>
      <c r="Z19" s="249"/>
      <c r="AA19" s="244"/>
      <c r="AB19" s="244"/>
      <c r="AC19" s="244"/>
      <c r="AD19" s="243"/>
    </row>
    <row r="20" spans="1:30" s="217" customFormat="1" x14ac:dyDescent="0.25">
      <c r="A20" s="225" t="s">
        <v>214</v>
      </c>
      <c r="B20" s="245">
        <v>2017</v>
      </c>
      <c r="C20" s="216">
        <v>13</v>
      </c>
      <c r="D20" s="224">
        <v>0</v>
      </c>
      <c r="E20" s="246"/>
      <c r="F20" s="247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19"/>
      <c r="R20" s="219"/>
      <c r="S20" s="248"/>
      <c r="T20" s="248"/>
      <c r="U20" s="219"/>
      <c r="V20" s="219"/>
      <c r="W20" s="219"/>
      <c r="X20" s="219"/>
      <c r="Y20" s="219"/>
      <c r="Z20" s="249"/>
      <c r="AA20" s="244"/>
      <c r="AB20" s="244"/>
      <c r="AC20" s="244"/>
      <c r="AD20" s="243"/>
    </row>
    <row r="21" spans="1:30" s="217" customFormat="1" x14ac:dyDescent="0.25">
      <c r="A21" s="225" t="s">
        <v>214</v>
      </c>
      <c r="B21" s="245">
        <v>2017</v>
      </c>
      <c r="C21" s="216">
        <v>14</v>
      </c>
      <c r="D21" s="224">
        <v>0</v>
      </c>
      <c r="E21" s="246"/>
      <c r="F21" s="223"/>
      <c r="G21" s="219"/>
      <c r="H21" s="248"/>
      <c r="I21" s="248"/>
      <c r="J21" s="219"/>
      <c r="K21" s="248"/>
      <c r="L21" s="248"/>
      <c r="M21" s="219"/>
      <c r="N21" s="219"/>
      <c r="O21" s="219"/>
      <c r="P21" s="219"/>
      <c r="Q21" s="219"/>
      <c r="R21" s="219"/>
      <c r="S21" s="248"/>
      <c r="T21" s="248"/>
      <c r="U21" s="219"/>
      <c r="V21" s="219"/>
      <c r="W21" s="219"/>
      <c r="X21" s="219"/>
      <c r="Y21" s="219"/>
      <c r="Z21" s="249"/>
      <c r="AA21" s="244"/>
      <c r="AB21" s="244"/>
      <c r="AC21" s="244"/>
      <c r="AD21" s="243"/>
    </row>
    <row r="22" spans="1:30" s="217" customFormat="1" x14ac:dyDescent="0.25">
      <c r="A22" s="225" t="s">
        <v>214</v>
      </c>
      <c r="B22" s="245">
        <v>2017</v>
      </c>
      <c r="C22" s="216">
        <v>15</v>
      </c>
      <c r="D22" s="224">
        <v>0</v>
      </c>
      <c r="E22" s="246"/>
      <c r="F22" s="223"/>
      <c r="G22" s="219"/>
      <c r="H22" s="248"/>
      <c r="I22" s="248"/>
      <c r="J22" s="219"/>
      <c r="K22" s="248"/>
      <c r="L22" s="248"/>
      <c r="M22" s="219"/>
      <c r="N22" s="219"/>
      <c r="O22" s="219"/>
      <c r="P22" s="219"/>
      <c r="Q22" s="219"/>
      <c r="R22" s="219"/>
      <c r="S22" s="248"/>
      <c r="T22" s="248"/>
      <c r="U22" s="219"/>
      <c r="V22" s="219"/>
      <c r="W22" s="219"/>
      <c r="X22" s="219"/>
      <c r="Y22" s="219"/>
      <c r="Z22" s="249"/>
      <c r="AA22" s="244"/>
      <c r="AB22" s="244"/>
      <c r="AC22" s="244"/>
      <c r="AD22" s="243"/>
    </row>
    <row r="23" spans="1:30" s="217" customFormat="1" x14ac:dyDescent="0.25">
      <c r="A23" s="225" t="s">
        <v>214</v>
      </c>
      <c r="B23" s="245">
        <v>2017</v>
      </c>
      <c r="C23" s="216">
        <v>16</v>
      </c>
      <c r="D23" s="224">
        <v>0</v>
      </c>
      <c r="E23" s="246"/>
      <c r="F23" s="223"/>
      <c r="G23" s="219"/>
      <c r="H23" s="248"/>
      <c r="I23" s="248"/>
      <c r="J23" s="219"/>
      <c r="K23" s="248"/>
      <c r="L23" s="248"/>
      <c r="M23" s="219"/>
      <c r="N23" s="219"/>
      <c r="O23" s="219"/>
      <c r="P23" s="219"/>
      <c r="Q23" s="219"/>
      <c r="R23" s="219"/>
      <c r="S23" s="248"/>
      <c r="T23" s="248"/>
      <c r="U23" s="219"/>
      <c r="V23" s="219"/>
      <c r="W23" s="219"/>
      <c r="X23" s="219"/>
      <c r="Y23" s="219"/>
      <c r="Z23" s="249"/>
      <c r="AA23" s="244"/>
      <c r="AB23" s="244"/>
      <c r="AC23" s="244"/>
      <c r="AD23" s="243"/>
    </row>
    <row r="24" spans="1:30" s="217" customFormat="1" x14ac:dyDescent="0.25">
      <c r="A24" s="225" t="s">
        <v>214</v>
      </c>
      <c r="B24" s="245">
        <v>2017</v>
      </c>
      <c r="C24" s="216">
        <v>17</v>
      </c>
      <c r="D24" s="224">
        <v>0</v>
      </c>
      <c r="E24" s="246"/>
      <c r="F24" s="223"/>
      <c r="G24" s="219"/>
      <c r="H24" s="248"/>
      <c r="I24" s="248"/>
      <c r="J24" s="219"/>
      <c r="K24" s="248"/>
      <c r="L24" s="248"/>
      <c r="M24" s="219"/>
      <c r="N24" s="219"/>
      <c r="O24" s="219"/>
      <c r="P24" s="219"/>
      <c r="Q24" s="219"/>
      <c r="R24" s="219"/>
      <c r="S24" s="248"/>
      <c r="T24" s="248"/>
      <c r="U24" s="219"/>
      <c r="V24" s="219"/>
      <c r="W24" s="219"/>
      <c r="X24" s="219"/>
      <c r="Y24" s="219"/>
      <c r="Z24" s="249"/>
      <c r="AA24" s="244"/>
      <c r="AB24" s="244"/>
      <c r="AC24" s="244"/>
      <c r="AD24" s="243"/>
    </row>
    <row r="25" spans="1:30" s="217" customFormat="1" x14ac:dyDescent="0.25">
      <c r="A25" s="225" t="s">
        <v>214</v>
      </c>
      <c r="B25" s="245">
        <v>2017</v>
      </c>
      <c r="C25" s="216">
        <v>18</v>
      </c>
      <c r="D25" s="224">
        <v>0</v>
      </c>
      <c r="E25" s="246"/>
      <c r="F25" s="223"/>
      <c r="G25" s="219"/>
      <c r="H25" s="248"/>
      <c r="I25" s="219"/>
      <c r="J25" s="219"/>
      <c r="K25" s="248"/>
      <c r="L25" s="248"/>
      <c r="M25" s="219"/>
      <c r="N25" s="219"/>
      <c r="O25" s="219"/>
      <c r="P25" s="219"/>
      <c r="Q25" s="219"/>
      <c r="R25" s="219"/>
      <c r="S25" s="248"/>
      <c r="T25" s="248"/>
      <c r="U25" s="219"/>
      <c r="V25" s="219"/>
      <c r="W25" s="219"/>
      <c r="X25" s="219"/>
      <c r="Y25" s="219"/>
      <c r="Z25" s="249"/>
      <c r="AA25" s="244"/>
      <c r="AB25" s="244"/>
      <c r="AC25" s="244"/>
      <c r="AD25" s="243"/>
    </row>
    <row r="26" spans="1:30" s="217" customFormat="1" x14ac:dyDescent="0.25">
      <c r="A26" s="225" t="s">
        <v>214</v>
      </c>
      <c r="B26" s="245">
        <v>2017</v>
      </c>
      <c r="C26" s="216">
        <v>19</v>
      </c>
      <c r="D26" s="224">
        <v>0</v>
      </c>
      <c r="E26" s="246"/>
      <c r="F26" s="223"/>
      <c r="G26" s="219"/>
      <c r="H26" s="248"/>
      <c r="I26" s="219"/>
      <c r="J26" s="219"/>
      <c r="K26" s="248"/>
      <c r="L26" s="248"/>
      <c r="M26" s="219"/>
      <c r="N26" s="219"/>
      <c r="O26" s="219"/>
      <c r="P26" s="219"/>
      <c r="Q26" s="219"/>
      <c r="R26" s="219"/>
      <c r="S26" s="248"/>
      <c r="T26" s="248"/>
      <c r="U26" s="219"/>
      <c r="V26" s="219"/>
      <c r="W26" s="219"/>
      <c r="X26" s="219"/>
      <c r="Y26" s="219"/>
      <c r="Z26" s="249"/>
      <c r="AA26" s="244"/>
      <c r="AB26" s="244"/>
      <c r="AC26" s="244"/>
      <c r="AD26" s="243"/>
    </row>
    <row r="27" spans="1:30" s="217" customFormat="1" x14ac:dyDescent="0.25">
      <c r="A27" s="225" t="s">
        <v>214</v>
      </c>
      <c r="B27" s="245">
        <v>2017</v>
      </c>
      <c r="C27" s="216">
        <v>20</v>
      </c>
      <c r="D27" s="224">
        <v>0</v>
      </c>
      <c r="E27" s="246"/>
      <c r="F27" s="223"/>
      <c r="G27" s="219"/>
      <c r="H27" s="248"/>
      <c r="I27" s="219"/>
      <c r="J27" s="219"/>
      <c r="K27" s="248"/>
      <c r="L27" s="248"/>
      <c r="M27" s="219"/>
      <c r="N27" s="219"/>
      <c r="O27" s="219"/>
      <c r="P27" s="219"/>
      <c r="Q27" s="219"/>
      <c r="R27" s="219"/>
      <c r="S27" s="248"/>
      <c r="T27" s="248"/>
      <c r="U27" s="219"/>
      <c r="V27" s="219"/>
      <c r="W27" s="219"/>
      <c r="X27" s="219"/>
      <c r="Y27" s="219"/>
      <c r="Z27" s="249"/>
      <c r="AA27" s="244"/>
      <c r="AB27" s="244"/>
      <c r="AC27" s="244"/>
      <c r="AD27" s="243"/>
    </row>
    <row r="28" spans="1:30" s="217" customFormat="1" x14ac:dyDescent="0.25">
      <c r="A28" s="225" t="s">
        <v>214</v>
      </c>
      <c r="B28" s="245">
        <v>2017</v>
      </c>
      <c r="C28" s="216">
        <v>21</v>
      </c>
      <c r="D28" s="224">
        <v>0</v>
      </c>
      <c r="E28" s="246"/>
      <c r="F28" s="223"/>
      <c r="G28" s="219"/>
      <c r="H28" s="248"/>
      <c r="I28" s="219"/>
      <c r="J28" s="219"/>
      <c r="K28" s="248"/>
      <c r="L28" s="248"/>
      <c r="M28" s="219"/>
      <c r="N28" s="219"/>
      <c r="O28" s="219"/>
      <c r="P28" s="219"/>
      <c r="Q28" s="219"/>
      <c r="R28" s="219"/>
      <c r="S28" s="248"/>
      <c r="T28" s="248"/>
      <c r="U28" s="219"/>
      <c r="V28" s="219"/>
      <c r="W28" s="219"/>
      <c r="X28" s="219"/>
      <c r="Y28" s="219"/>
      <c r="Z28" s="249"/>
      <c r="AA28" s="244"/>
      <c r="AB28" s="244"/>
      <c r="AC28" s="244"/>
      <c r="AD28" s="243"/>
    </row>
    <row r="29" spans="1:30" s="217" customFormat="1" ht="15" customHeight="1" x14ac:dyDescent="0.25">
      <c r="A29" s="225" t="s">
        <v>214</v>
      </c>
      <c r="B29" s="245">
        <v>2017</v>
      </c>
      <c r="C29" s="216">
        <v>22</v>
      </c>
      <c r="D29" s="224">
        <v>0</v>
      </c>
      <c r="E29" s="246"/>
      <c r="F29" s="223"/>
      <c r="G29" s="219"/>
      <c r="H29" s="248"/>
      <c r="I29" s="219"/>
      <c r="J29" s="219"/>
      <c r="K29" s="248"/>
      <c r="L29" s="248"/>
      <c r="M29" s="219"/>
      <c r="N29" s="219"/>
      <c r="O29" s="219"/>
      <c r="P29" s="219"/>
      <c r="Q29" s="219"/>
      <c r="R29" s="219"/>
      <c r="S29" s="248"/>
      <c r="T29" s="248"/>
      <c r="U29" s="219"/>
      <c r="V29" s="219"/>
      <c r="W29" s="219"/>
      <c r="X29" s="219"/>
      <c r="Y29" s="219"/>
      <c r="Z29" s="249"/>
      <c r="AA29" s="244"/>
      <c r="AB29" s="244"/>
      <c r="AC29" s="244"/>
      <c r="AD29" s="243"/>
    </row>
    <row r="30" spans="1:30" s="217" customFormat="1" x14ac:dyDescent="0.25">
      <c r="A30" s="225" t="s">
        <v>214</v>
      </c>
      <c r="B30" s="245">
        <v>2017</v>
      </c>
      <c r="C30" s="216">
        <v>23</v>
      </c>
      <c r="D30" s="224">
        <v>0</v>
      </c>
      <c r="E30" s="246"/>
      <c r="F30" s="223"/>
      <c r="G30" s="219"/>
      <c r="H30" s="248"/>
      <c r="I30" s="219"/>
      <c r="J30" s="219"/>
      <c r="K30" s="248"/>
      <c r="L30" s="248"/>
      <c r="M30" s="219"/>
      <c r="N30" s="219"/>
      <c r="O30" s="219"/>
      <c r="P30" s="219"/>
      <c r="Q30" s="219"/>
      <c r="R30" s="219"/>
      <c r="S30" s="248"/>
      <c r="T30" s="248"/>
      <c r="U30" s="219"/>
      <c r="V30" s="219"/>
      <c r="W30" s="219"/>
      <c r="X30" s="219"/>
      <c r="Y30" s="219"/>
      <c r="Z30" s="249"/>
      <c r="AA30" s="244"/>
      <c r="AB30" s="244"/>
      <c r="AC30" s="244"/>
      <c r="AD30" s="243"/>
    </row>
    <row r="31" spans="1:30" s="217" customFormat="1" x14ac:dyDescent="0.25">
      <c r="A31" s="225" t="s">
        <v>214</v>
      </c>
      <c r="B31" s="245">
        <v>2017</v>
      </c>
      <c r="C31" s="216">
        <v>24</v>
      </c>
      <c r="D31" s="224">
        <v>0</v>
      </c>
      <c r="E31" s="246"/>
      <c r="F31" s="223"/>
      <c r="G31" s="219"/>
      <c r="H31" s="248"/>
      <c r="I31" s="219"/>
      <c r="J31" s="219"/>
      <c r="K31" s="248"/>
      <c r="L31" s="248"/>
      <c r="M31" s="219"/>
      <c r="N31" s="219"/>
      <c r="O31" s="219"/>
      <c r="P31" s="219"/>
      <c r="Q31" s="219"/>
      <c r="R31" s="219"/>
      <c r="S31" s="248"/>
      <c r="T31" s="248"/>
      <c r="U31" s="219"/>
      <c r="V31" s="219"/>
      <c r="W31" s="219"/>
      <c r="X31" s="219"/>
      <c r="Y31" s="219"/>
      <c r="Z31" s="249"/>
      <c r="AA31" s="244"/>
      <c r="AB31" s="244"/>
      <c r="AC31" s="244"/>
      <c r="AD31" s="243"/>
    </row>
    <row r="32" spans="1:30" s="217" customFormat="1" x14ac:dyDescent="0.25">
      <c r="A32" s="225" t="s">
        <v>214</v>
      </c>
      <c r="B32" s="245">
        <v>2017</v>
      </c>
      <c r="C32" s="216">
        <v>25</v>
      </c>
      <c r="D32" s="224">
        <v>0</v>
      </c>
      <c r="E32" s="246"/>
      <c r="F32" s="223"/>
      <c r="G32" s="219"/>
      <c r="H32" s="248"/>
      <c r="I32" s="219"/>
      <c r="J32" s="219"/>
      <c r="K32" s="248"/>
      <c r="L32" s="248"/>
      <c r="M32" s="219"/>
      <c r="N32" s="219"/>
      <c r="O32" s="219"/>
      <c r="P32" s="219"/>
      <c r="Q32" s="219"/>
      <c r="R32" s="219"/>
      <c r="S32" s="248"/>
      <c r="T32" s="248"/>
      <c r="U32" s="219"/>
      <c r="V32" s="219"/>
      <c r="W32" s="219"/>
      <c r="X32" s="219"/>
      <c r="Y32" s="219"/>
      <c r="Z32" s="249"/>
      <c r="AA32" s="244"/>
      <c r="AB32" s="244"/>
      <c r="AC32" s="244"/>
      <c r="AD32" s="242"/>
    </row>
    <row r="33" spans="1:30" s="217" customFormat="1" x14ac:dyDescent="0.25">
      <c r="A33" s="225" t="s">
        <v>214</v>
      </c>
      <c r="B33" s="245">
        <v>2017</v>
      </c>
      <c r="C33" s="216">
        <v>26</v>
      </c>
      <c r="D33" s="224">
        <v>0</v>
      </c>
      <c r="E33" s="246"/>
      <c r="F33" s="223"/>
      <c r="G33" s="219"/>
      <c r="H33" s="248"/>
      <c r="I33" s="219"/>
      <c r="J33" s="219"/>
      <c r="K33" s="248"/>
      <c r="L33" s="248"/>
      <c r="M33" s="219"/>
      <c r="N33" s="219"/>
      <c r="O33" s="219"/>
      <c r="P33" s="219"/>
      <c r="Q33" s="219"/>
      <c r="R33" s="219"/>
      <c r="S33" s="248"/>
      <c r="T33" s="248"/>
      <c r="U33" s="219"/>
      <c r="V33" s="219"/>
      <c r="W33" s="219"/>
      <c r="X33" s="219"/>
      <c r="Y33" s="219"/>
      <c r="Z33" s="249"/>
      <c r="AA33" s="244"/>
      <c r="AB33" s="244"/>
      <c r="AC33" s="244"/>
      <c r="AD33" s="242"/>
    </row>
    <row r="34" spans="1:30" s="217" customFormat="1" x14ac:dyDescent="0.25">
      <c r="A34" s="225" t="s">
        <v>214</v>
      </c>
      <c r="B34" s="245">
        <v>2017</v>
      </c>
      <c r="C34" s="216">
        <v>27</v>
      </c>
      <c r="D34" s="224">
        <v>0</v>
      </c>
      <c r="E34" s="246"/>
      <c r="F34" s="223"/>
      <c r="G34" s="219"/>
      <c r="H34" s="248"/>
      <c r="I34" s="219"/>
      <c r="J34" s="219"/>
      <c r="K34" s="248"/>
      <c r="L34" s="248"/>
      <c r="M34" s="219"/>
      <c r="N34" s="219"/>
      <c r="O34" s="219"/>
      <c r="P34" s="219"/>
      <c r="Q34" s="219"/>
      <c r="R34" s="219"/>
      <c r="S34" s="248"/>
      <c r="T34" s="248"/>
      <c r="U34" s="219"/>
      <c r="V34" s="219"/>
      <c r="W34" s="219"/>
      <c r="X34" s="219"/>
      <c r="Y34" s="219"/>
      <c r="Z34" s="249"/>
      <c r="AA34" s="244"/>
      <c r="AB34" s="244"/>
      <c r="AC34" s="244"/>
      <c r="AD34" s="242"/>
    </row>
    <row r="35" spans="1:30" s="217" customFormat="1" x14ac:dyDescent="0.25">
      <c r="A35" s="225" t="s">
        <v>214</v>
      </c>
      <c r="B35" s="245">
        <v>2017</v>
      </c>
      <c r="C35" s="216">
        <v>28</v>
      </c>
      <c r="D35" s="224">
        <v>0</v>
      </c>
      <c r="E35" s="246"/>
      <c r="F35" s="223"/>
      <c r="G35" s="219"/>
      <c r="H35" s="248"/>
      <c r="I35" s="219"/>
      <c r="J35" s="219"/>
      <c r="K35" s="248"/>
      <c r="L35" s="248"/>
      <c r="M35" s="219"/>
      <c r="N35" s="219"/>
      <c r="O35" s="219"/>
      <c r="P35" s="219"/>
      <c r="Q35" s="219"/>
      <c r="R35" s="219"/>
      <c r="S35" s="248"/>
      <c r="T35" s="248"/>
      <c r="U35" s="219"/>
      <c r="V35" s="219"/>
      <c r="W35" s="219"/>
      <c r="X35" s="219"/>
      <c r="Y35" s="219"/>
      <c r="Z35" s="249"/>
      <c r="AA35" s="244"/>
      <c r="AB35" s="244"/>
      <c r="AC35" s="244"/>
      <c r="AD35" s="242"/>
    </row>
    <row r="36" spans="1:30" s="217" customFormat="1" x14ac:dyDescent="0.25">
      <c r="A36" s="225" t="s">
        <v>214</v>
      </c>
      <c r="B36" s="245">
        <v>2017</v>
      </c>
      <c r="C36" s="216">
        <v>29</v>
      </c>
      <c r="D36" s="224">
        <v>0</v>
      </c>
      <c r="E36" s="246"/>
      <c r="F36" s="223"/>
      <c r="G36" s="219"/>
      <c r="H36" s="248"/>
      <c r="I36" s="219"/>
      <c r="J36" s="219"/>
      <c r="K36" s="248"/>
      <c r="L36" s="248"/>
      <c r="M36" s="219"/>
      <c r="N36" s="219"/>
      <c r="O36" s="219"/>
      <c r="P36" s="219"/>
      <c r="Q36" s="219"/>
      <c r="R36" s="219"/>
      <c r="S36" s="248"/>
      <c r="T36" s="248"/>
      <c r="U36" s="219"/>
      <c r="V36" s="219"/>
      <c r="W36" s="219"/>
      <c r="X36" s="219"/>
      <c r="Y36" s="219"/>
      <c r="Z36" s="249"/>
      <c r="AA36" s="244"/>
      <c r="AB36" s="244"/>
      <c r="AC36" s="244"/>
      <c r="AD36" s="242"/>
    </row>
    <row r="37" spans="1:30" s="217" customFormat="1" x14ac:dyDescent="0.25">
      <c r="A37" s="225" t="s">
        <v>214</v>
      </c>
      <c r="B37" s="245">
        <v>2017</v>
      </c>
      <c r="C37" s="216">
        <v>30</v>
      </c>
      <c r="D37" s="224">
        <v>0</v>
      </c>
      <c r="E37" s="246"/>
      <c r="F37" s="223"/>
      <c r="G37" s="219"/>
      <c r="H37" s="248"/>
      <c r="I37" s="219"/>
      <c r="J37" s="219"/>
      <c r="K37" s="248"/>
      <c r="L37" s="248"/>
      <c r="M37" s="219"/>
      <c r="N37" s="219"/>
      <c r="O37" s="219"/>
      <c r="P37" s="219"/>
      <c r="Q37" s="219"/>
      <c r="R37" s="219"/>
      <c r="S37" s="248"/>
      <c r="T37" s="248"/>
      <c r="U37" s="219"/>
      <c r="V37" s="219"/>
      <c r="W37" s="219"/>
      <c r="X37" s="219"/>
      <c r="Y37" s="219"/>
      <c r="Z37" s="249"/>
      <c r="AA37" s="244"/>
      <c r="AB37" s="244"/>
      <c r="AC37" s="244"/>
      <c r="AD37" s="242"/>
    </row>
    <row r="38" spans="1:30" s="217" customFormat="1" x14ac:dyDescent="0.25">
      <c r="A38" s="225" t="s">
        <v>214</v>
      </c>
      <c r="B38" s="245">
        <v>2017</v>
      </c>
      <c r="C38" s="216">
        <v>31</v>
      </c>
      <c r="D38" s="224">
        <v>0</v>
      </c>
      <c r="E38" s="246"/>
      <c r="F38" s="223"/>
      <c r="G38" s="219"/>
      <c r="H38" s="248"/>
      <c r="I38" s="219"/>
      <c r="J38" s="219"/>
      <c r="K38" s="248"/>
      <c r="L38" s="248"/>
      <c r="M38" s="219"/>
      <c r="N38" s="219"/>
      <c r="O38" s="219"/>
      <c r="P38" s="219"/>
      <c r="Q38" s="219"/>
      <c r="R38" s="219"/>
      <c r="S38" s="248"/>
      <c r="T38" s="248"/>
      <c r="U38" s="219"/>
      <c r="V38" s="219"/>
      <c r="W38" s="219"/>
      <c r="X38" s="219"/>
      <c r="Y38" s="219"/>
      <c r="Z38" s="249"/>
      <c r="AA38" s="244"/>
      <c r="AB38" s="244"/>
      <c r="AC38" s="244"/>
      <c r="AD38" s="242"/>
    </row>
    <row r="39" spans="1:30" s="217" customFormat="1" x14ac:dyDescent="0.25">
      <c r="A39" s="225" t="s">
        <v>214</v>
      </c>
      <c r="B39" s="245">
        <v>2017</v>
      </c>
      <c r="C39" s="216">
        <v>32</v>
      </c>
      <c r="D39" s="224">
        <v>0</v>
      </c>
      <c r="E39" s="246"/>
      <c r="F39" s="223"/>
      <c r="G39" s="219"/>
      <c r="H39" s="248"/>
      <c r="I39" s="219"/>
      <c r="J39" s="219"/>
      <c r="K39" s="248"/>
      <c r="L39" s="248"/>
      <c r="M39" s="219"/>
      <c r="N39" s="219"/>
      <c r="O39" s="219"/>
      <c r="P39" s="219"/>
      <c r="Q39" s="219"/>
      <c r="R39" s="219"/>
      <c r="S39" s="248"/>
      <c r="T39" s="248"/>
      <c r="U39" s="219"/>
      <c r="V39" s="219"/>
      <c r="W39" s="219"/>
      <c r="X39" s="219"/>
      <c r="Y39" s="219"/>
      <c r="Z39" s="249"/>
      <c r="AA39" s="244"/>
      <c r="AB39" s="244"/>
      <c r="AC39" s="244"/>
      <c r="AD39" s="242"/>
    </row>
    <row r="40" spans="1:30" s="217" customFormat="1" x14ac:dyDescent="0.25">
      <c r="A40" s="225" t="s">
        <v>214</v>
      </c>
      <c r="B40" s="245">
        <v>2017</v>
      </c>
      <c r="C40" s="216">
        <v>33</v>
      </c>
      <c r="D40" s="224">
        <v>0</v>
      </c>
      <c r="E40" s="246"/>
      <c r="F40" s="223"/>
      <c r="G40" s="219"/>
      <c r="H40" s="248"/>
      <c r="I40" s="219"/>
      <c r="J40" s="219"/>
      <c r="K40" s="248"/>
      <c r="L40" s="248"/>
      <c r="M40" s="219"/>
      <c r="N40" s="219"/>
      <c r="O40" s="219"/>
      <c r="P40" s="219"/>
      <c r="Q40" s="219"/>
      <c r="R40" s="219"/>
      <c r="S40" s="248"/>
      <c r="T40" s="248"/>
      <c r="U40" s="219"/>
      <c r="V40" s="219"/>
      <c r="W40" s="219"/>
      <c r="X40" s="219"/>
      <c r="Y40" s="219"/>
      <c r="Z40" s="249"/>
      <c r="AA40" s="244"/>
      <c r="AB40" s="244"/>
      <c r="AC40" s="244"/>
      <c r="AD40" s="242"/>
    </row>
    <row r="41" spans="1:30" s="217" customFormat="1" x14ac:dyDescent="0.25">
      <c r="A41" s="225" t="s">
        <v>214</v>
      </c>
      <c r="B41" s="245">
        <v>2017</v>
      </c>
      <c r="C41" s="216">
        <v>34</v>
      </c>
      <c r="D41" s="224">
        <v>0</v>
      </c>
      <c r="E41" s="246"/>
      <c r="F41" s="223"/>
      <c r="G41" s="219"/>
      <c r="H41" s="248"/>
      <c r="I41" s="219"/>
      <c r="J41" s="219"/>
      <c r="K41" s="248"/>
      <c r="L41" s="248"/>
      <c r="M41" s="219"/>
      <c r="N41" s="219"/>
      <c r="O41" s="219"/>
      <c r="P41" s="219"/>
      <c r="Q41" s="219"/>
      <c r="R41" s="219"/>
      <c r="S41" s="248"/>
      <c r="T41" s="248"/>
      <c r="U41" s="219"/>
      <c r="V41" s="219"/>
      <c r="W41" s="219"/>
      <c r="X41" s="219"/>
      <c r="Y41" s="219"/>
      <c r="Z41" s="249"/>
      <c r="AA41" s="244"/>
      <c r="AB41" s="244"/>
      <c r="AC41" s="244"/>
      <c r="AD41" s="242"/>
    </row>
    <row r="42" spans="1:30" s="217" customFormat="1" x14ac:dyDescent="0.25">
      <c r="A42" s="225" t="s">
        <v>214</v>
      </c>
      <c r="B42" s="245">
        <v>2017</v>
      </c>
      <c r="C42" s="216">
        <v>35</v>
      </c>
      <c r="D42" s="224">
        <v>0</v>
      </c>
      <c r="E42" s="246"/>
      <c r="F42" s="223"/>
      <c r="G42" s="219"/>
      <c r="H42" s="248"/>
      <c r="I42" s="219"/>
      <c r="J42" s="219"/>
      <c r="K42" s="248"/>
      <c r="L42" s="248"/>
      <c r="M42" s="219"/>
      <c r="N42" s="219"/>
      <c r="O42" s="219"/>
      <c r="P42" s="219"/>
      <c r="Q42" s="219"/>
      <c r="R42" s="219"/>
      <c r="S42" s="248"/>
      <c r="T42" s="248"/>
      <c r="U42" s="219"/>
      <c r="V42" s="219"/>
      <c r="W42" s="219"/>
      <c r="X42" s="219"/>
      <c r="Y42" s="219"/>
      <c r="Z42" s="249"/>
      <c r="AA42" s="244"/>
      <c r="AB42" s="244"/>
      <c r="AC42" s="244"/>
      <c r="AD42" s="242"/>
    </row>
    <row r="43" spans="1:30" s="217" customFormat="1" x14ac:dyDescent="0.25">
      <c r="A43" s="225" t="s">
        <v>214</v>
      </c>
      <c r="B43" s="245">
        <v>2017</v>
      </c>
      <c r="C43" s="216">
        <v>36</v>
      </c>
      <c r="D43" s="224">
        <v>0</v>
      </c>
      <c r="E43" s="246"/>
      <c r="F43" s="223"/>
      <c r="G43" s="219"/>
      <c r="H43" s="248"/>
      <c r="I43" s="219"/>
      <c r="J43" s="219"/>
      <c r="K43" s="248"/>
      <c r="L43" s="248"/>
      <c r="M43" s="219"/>
      <c r="N43" s="219"/>
      <c r="O43" s="219"/>
      <c r="P43" s="219"/>
      <c r="Q43" s="219"/>
      <c r="R43" s="219"/>
      <c r="S43" s="248"/>
      <c r="T43" s="248"/>
      <c r="U43" s="219"/>
      <c r="V43" s="219"/>
      <c r="W43" s="219"/>
      <c r="X43" s="219"/>
      <c r="Y43" s="219"/>
      <c r="Z43" s="249"/>
      <c r="AA43" s="244"/>
      <c r="AB43" s="244"/>
      <c r="AC43" s="244"/>
      <c r="AD43" s="242"/>
    </row>
    <row r="44" spans="1:30" s="217" customFormat="1" ht="15" customHeight="1" x14ac:dyDescent="0.25">
      <c r="A44" s="225" t="s">
        <v>214</v>
      </c>
      <c r="B44" s="245">
        <v>2017</v>
      </c>
      <c r="C44" s="216">
        <v>37</v>
      </c>
      <c r="D44" s="224">
        <v>0</v>
      </c>
      <c r="E44" s="246"/>
      <c r="F44" s="223"/>
      <c r="G44" s="219"/>
      <c r="H44" s="248"/>
      <c r="I44" s="219"/>
      <c r="J44" s="219"/>
      <c r="K44" s="248"/>
      <c r="L44" s="248"/>
      <c r="M44" s="219"/>
      <c r="N44" s="219"/>
      <c r="O44" s="219"/>
      <c r="P44" s="219"/>
      <c r="Q44" s="219"/>
      <c r="R44" s="219"/>
      <c r="S44" s="248"/>
      <c r="T44" s="248"/>
      <c r="U44" s="219"/>
      <c r="V44" s="219"/>
      <c r="W44" s="219"/>
      <c r="X44" s="219"/>
      <c r="Y44" s="219"/>
      <c r="Z44" s="249"/>
      <c r="AA44" s="244"/>
      <c r="AB44" s="244"/>
      <c r="AC44" s="244"/>
      <c r="AD44" s="242"/>
    </row>
    <row r="45" spans="1:30" s="217" customFormat="1" x14ac:dyDescent="0.25">
      <c r="A45" s="225" t="s">
        <v>214</v>
      </c>
      <c r="B45" s="245">
        <v>2017</v>
      </c>
      <c r="C45" s="216">
        <v>38</v>
      </c>
      <c r="D45" s="224">
        <v>0</v>
      </c>
      <c r="E45" s="246"/>
      <c r="F45" s="223"/>
      <c r="G45" s="219"/>
      <c r="H45" s="248"/>
      <c r="I45" s="219"/>
      <c r="J45" s="219"/>
      <c r="K45" s="248"/>
      <c r="L45" s="248"/>
      <c r="M45" s="219"/>
      <c r="N45" s="219"/>
      <c r="O45" s="219"/>
      <c r="P45" s="219"/>
      <c r="Q45" s="219"/>
      <c r="R45" s="219"/>
      <c r="S45" s="248"/>
      <c r="T45" s="248"/>
      <c r="U45" s="219"/>
      <c r="V45" s="219"/>
      <c r="W45" s="219"/>
      <c r="X45" s="219"/>
      <c r="Y45" s="219"/>
      <c r="Z45" s="249"/>
      <c r="AA45" s="244"/>
      <c r="AB45" s="244"/>
      <c r="AC45" s="244"/>
      <c r="AD45" s="242"/>
    </row>
    <row r="46" spans="1:30" s="217" customFormat="1" x14ac:dyDescent="0.25">
      <c r="A46" s="225" t="s">
        <v>214</v>
      </c>
      <c r="B46" s="245">
        <v>2017</v>
      </c>
      <c r="C46" s="216">
        <v>39</v>
      </c>
      <c r="D46" s="224">
        <v>0</v>
      </c>
      <c r="E46" s="241"/>
      <c r="F46" s="223"/>
      <c r="G46" s="219"/>
      <c r="H46" s="248"/>
      <c r="I46" s="219"/>
      <c r="J46" s="219"/>
      <c r="K46" s="248"/>
      <c r="L46" s="248"/>
      <c r="M46" s="219"/>
      <c r="N46" s="219"/>
      <c r="O46" s="219"/>
      <c r="P46" s="219"/>
      <c r="Q46" s="219"/>
      <c r="R46" s="219"/>
      <c r="S46" s="248"/>
      <c r="T46" s="248"/>
      <c r="U46" s="219"/>
      <c r="V46" s="219"/>
      <c r="W46" s="219"/>
      <c r="X46" s="219"/>
      <c r="Y46" s="219"/>
      <c r="Z46" s="249"/>
      <c r="AA46" s="244"/>
      <c r="AB46" s="244"/>
      <c r="AC46" s="244"/>
      <c r="AD46" s="242"/>
    </row>
    <row r="47" spans="1:30" s="217" customFormat="1" x14ac:dyDescent="0.25">
      <c r="A47" s="225" t="s">
        <v>214</v>
      </c>
      <c r="B47" s="245">
        <v>2017</v>
      </c>
      <c r="C47" s="216">
        <v>40</v>
      </c>
      <c r="D47" s="224">
        <v>0</v>
      </c>
      <c r="E47" s="246"/>
      <c r="F47" s="223"/>
      <c r="G47" s="219"/>
      <c r="H47" s="248"/>
      <c r="I47" s="219"/>
      <c r="J47" s="219"/>
      <c r="K47" s="248"/>
      <c r="L47" s="248"/>
      <c r="M47" s="219"/>
      <c r="N47" s="219"/>
      <c r="O47" s="219"/>
      <c r="P47" s="219"/>
      <c r="Q47" s="219"/>
      <c r="R47" s="219"/>
      <c r="S47" s="248"/>
      <c r="T47" s="248"/>
      <c r="U47" s="219"/>
      <c r="V47" s="219"/>
      <c r="W47" s="219"/>
      <c r="X47" s="219"/>
      <c r="Y47" s="219"/>
      <c r="Z47" s="249"/>
      <c r="AA47" s="244"/>
      <c r="AB47" s="244"/>
      <c r="AC47" s="244"/>
      <c r="AD47" s="242"/>
    </row>
    <row r="48" spans="1:30" s="217" customFormat="1" x14ac:dyDescent="0.25">
      <c r="A48" s="225" t="s">
        <v>214</v>
      </c>
      <c r="B48" s="245">
        <v>2017</v>
      </c>
      <c r="C48" s="216">
        <v>41</v>
      </c>
      <c r="D48" s="224">
        <v>0</v>
      </c>
      <c r="E48" s="246"/>
      <c r="F48" s="223"/>
      <c r="G48" s="219"/>
      <c r="H48" s="248"/>
      <c r="I48" s="219"/>
      <c r="J48" s="219"/>
      <c r="K48" s="248"/>
      <c r="L48" s="248"/>
      <c r="M48" s="219"/>
      <c r="N48" s="219"/>
      <c r="O48" s="219"/>
      <c r="P48" s="219"/>
      <c r="Q48" s="219"/>
      <c r="R48" s="219"/>
      <c r="S48" s="248"/>
      <c r="T48" s="248"/>
      <c r="U48" s="219"/>
      <c r="V48" s="219"/>
      <c r="W48" s="219"/>
      <c r="X48" s="219"/>
      <c r="Y48" s="219"/>
      <c r="Z48" s="249"/>
      <c r="AA48" s="244"/>
      <c r="AB48" s="244"/>
      <c r="AC48" s="244"/>
      <c r="AD48" s="242"/>
    </row>
    <row r="49" spans="1:30" s="217" customFormat="1" x14ac:dyDescent="0.25">
      <c r="A49" s="225" t="s">
        <v>214</v>
      </c>
      <c r="B49" s="245">
        <v>2017</v>
      </c>
      <c r="C49" s="216">
        <v>42</v>
      </c>
      <c r="D49" s="224">
        <v>0</v>
      </c>
      <c r="E49" s="246"/>
      <c r="F49" s="223"/>
      <c r="G49" s="219"/>
      <c r="H49" s="248"/>
      <c r="I49" s="219"/>
      <c r="J49" s="219"/>
      <c r="K49" s="248"/>
      <c r="L49" s="248"/>
      <c r="M49" s="219"/>
      <c r="N49" s="219"/>
      <c r="O49" s="219"/>
      <c r="P49" s="219"/>
      <c r="Q49" s="219"/>
      <c r="R49" s="219"/>
      <c r="S49" s="248"/>
      <c r="T49" s="248"/>
      <c r="U49" s="219"/>
      <c r="V49" s="219"/>
      <c r="W49" s="219"/>
      <c r="X49" s="219"/>
      <c r="Y49" s="219"/>
      <c r="Z49" s="249"/>
      <c r="AA49" s="244"/>
      <c r="AB49" s="244"/>
      <c r="AC49" s="244"/>
      <c r="AD49" s="242"/>
    </row>
    <row r="50" spans="1:30" s="217" customFormat="1" x14ac:dyDescent="0.25">
      <c r="A50" s="225" t="s">
        <v>214</v>
      </c>
      <c r="B50" s="245">
        <v>2017</v>
      </c>
      <c r="C50" s="216">
        <v>43</v>
      </c>
      <c r="D50" s="224">
        <v>0</v>
      </c>
      <c r="E50" s="246"/>
      <c r="F50" s="223"/>
      <c r="G50" s="219"/>
      <c r="H50" s="248"/>
      <c r="I50" s="219"/>
      <c r="J50" s="219"/>
      <c r="K50" s="248"/>
      <c r="L50" s="248"/>
      <c r="M50" s="219"/>
      <c r="N50" s="219"/>
      <c r="O50" s="219"/>
      <c r="P50" s="219"/>
      <c r="Q50" s="219"/>
      <c r="R50" s="219"/>
      <c r="S50" s="248"/>
      <c r="T50" s="248"/>
      <c r="U50" s="219"/>
      <c r="V50" s="219"/>
      <c r="W50" s="219"/>
      <c r="X50" s="219"/>
      <c r="Y50" s="219"/>
      <c r="Z50" s="249"/>
      <c r="AA50" s="244"/>
      <c r="AB50" s="244"/>
      <c r="AC50" s="244"/>
      <c r="AD50" s="242"/>
    </row>
    <row r="51" spans="1:30" s="217" customFormat="1" x14ac:dyDescent="0.25">
      <c r="A51" s="225" t="s">
        <v>214</v>
      </c>
      <c r="B51" s="245">
        <v>2017</v>
      </c>
      <c r="C51" s="216">
        <v>44</v>
      </c>
      <c r="D51" s="224">
        <v>0</v>
      </c>
      <c r="E51" s="246"/>
      <c r="F51" s="223"/>
      <c r="G51" s="219"/>
      <c r="H51" s="248"/>
      <c r="I51" s="219"/>
      <c r="J51" s="219"/>
      <c r="K51" s="248"/>
      <c r="L51" s="248"/>
      <c r="M51" s="219"/>
      <c r="N51" s="219"/>
      <c r="O51" s="219"/>
      <c r="P51" s="219"/>
      <c r="Q51" s="219"/>
      <c r="R51" s="219"/>
      <c r="S51" s="248"/>
      <c r="T51" s="248"/>
      <c r="U51" s="219"/>
      <c r="V51" s="219"/>
      <c r="W51" s="219"/>
      <c r="X51" s="219"/>
      <c r="Y51" s="219"/>
      <c r="Z51" s="249"/>
      <c r="AA51" s="244"/>
      <c r="AB51" s="244"/>
      <c r="AC51" s="244"/>
      <c r="AD51" s="242"/>
    </row>
    <row r="52" spans="1:30" s="217" customFormat="1" x14ac:dyDescent="0.25">
      <c r="A52" s="225" t="s">
        <v>214</v>
      </c>
      <c r="B52" s="245">
        <v>2017</v>
      </c>
      <c r="C52" s="216">
        <v>45</v>
      </c>
      <c r="D52" s="224">
        <v>0</v>
      </c>
      <c r="E52" s="246"/>
      <c r="F52" s="223"/>
      <c r="G52" s="219"/>
      <c r="H52" s="248"/>
      <c r="I52" s="219"/>
      <c r="J52" s="219"/>
      <c r="K52" s="248"/>
      <c r="L52" s="248"/>
      <c r="M52" s="219"/>
      <c r="N52" s="219"/>
      <c r="O52" s="219"/>
      <c r="P52" s="219"/>
      <c r="Q52" s="219"/>
      <c r="R52" s="219"/>
      <c r="S52" s="248"/>
      <c r="T52" s="248"/>
      <c r="U52" s="219"/>
      <c r="V52" s="219"/>
      <c r="W52" s="219"/>
      <c r="X52" s="219"/>
      <c r="Y52" s="219"/>
      <c r="Z52" s="249"/>
      <c r="AA52" s="244"/>
      <c r="AB52" s="244"/>
      <c r="AC52" s="244"/>
      <c r="AD52" s="242"/>
    </row>
    <row r="53" spans="1:30" s="217" customFormat="1" ht="15" customHeight="1" x14ac:dyDescent="0.25">
      <c r="A53" s="225" t="s">
        <v>214</v>
      </c>
      <c r="B53" s="245">
        <v>2017</v>
      </c>
      <c r="C53" s="216">
        <v>46</v>
      </c>
      <c r="D53" s="224">
        <v>0</v>
      </c>
      <c r="E53" s="223"/>
      <c r="F53" s="223"/>
      <c r="G53" s="219"/>
      <c r="H53" s="248"/>
      <c r="I53" s="219"/>
      <c r="J53" s="219"/>
      <c r="K53" s="248"/>
      <c r="L53" s="248"/>
      <c r="M53" s="219"/>
      <c r="N53" s="219"/>
      <c r="O53" s="219"/>
      <c r="P53" s="219"/>
      <c r="Q53" s="219"/>
      <c r="R53" s="219"/>
      <c r="S53" s="248"/>
      <c r="T53" s="248"/>
      <c r="U53" s="219"/>
      <c r="V53" s="219"/>
      <c r="W53" s="219"/>
      <c r="X53" s="219"/>
      <c r="Y53" s="219"/>
      <c r="Z53" s="249"/>
      <c r="AA53" s="244"/>
      <c r="AB53" s="244"/>
      <c r="AC53" s="244"/>
      <c r="AD53" s="242"/>
    </row>
    <row r="54" spans="1:30" s="217" customFormat="1" x14ac:dyDescent="0.25">
      <c r="A54" s="225" t="s">
        <v>214</v>
      </c>
      <c r="B54" s="245">
        <v>2017</v>
      </c>
      <c r="C54" s="216">
        <v>47</v>
      </c>
      <c r="D54" s="224">
        <v>0</v>
      </c>
      <c r="E54" s="223"/>
      <c r="F54" s="223"/>
      <c r="G54" s="219"/>
      <c r="H54" s="248"/>
      <c r="I54" s="219"/>
      <c r="J54" s="219"/>
      <c r="K54" s="248"/>
      <c r="L54" s="248"/>
      <c r="M54" s="219"/>
      <c r="N54" s="219"/>
      <c r="O54" s="219"/>
      <c r="P54" s="219"/>
      <c r="Q54" s="219"/>
      <c r="R54" s="219"/>
      <c r="S54" s="248"/>
      <c r="T54" s="248"/>
      <c r="U54" s="219"/>
      <c r="V54" s="219"/>
      <c r="W54" s="219"/>
      <c r="X54" s="219"/>
      <c r="Y54" s="219"/>
      <c r="Z54" s="249"/>
      <c r="AA54" s="244"/>
      <c r="AB54" s="244"/>
      <c r="AC54" s="244"/>
      <c r="AD54" s="242"/>
    </row>
    <row r="55" spans="1:30" s="217" customFormat="1" x14ac:dyDescent="0.25">
      <c r="A55" s="225" t="s">
        <v>214</v>
      </c>
      <c r="B55" s="245">
        <v>2017</v>
      </c>
      <c r="C55" s="216">
        <v>48</v>
      </c>
      <c r="D55" s="224">
        <v>0</v>
      </c>
      <c r="E55" s="223"/>
      <c r="F55" s="223"/>
      <c r="G55" s="219"/>
      <c r="H55" s="248"/>
      <c r="I55" s="219"/>
      <c r="J55" s="219"/>
      <c r="K55" s="248"/>
      <c r="L55" s="248"/>
      <c r="M55" s="219"/>
      <c r="N55" s="219"/>
      <c r="O55" s="219"/>
      <c r="P55" s="219"/>
      <c r="Q55" s="219"/>
      <c r="R55" s="219"/>
      <c r="S55" s="248"/>
      <c r="T55" s="248"/>
      <c r="U55" s="219"/>
      <c r="V55" s="219"/>
      <c r="W55" s="219"/>
      <c r="X55" s="219"/>
      <c r="Y55" s="219"/>
      <c r="Z55" s="249"/>
      <c r="AA55" s="244"/>
      <c r="AB55" s="244"/>
      <c r="AC55" s="244"/>
      <c r="AD55" s="242"/>
    </row>
    <row r="56" spans="1:30" s="217" customFormat="1" x14ac:dyDescent="0.25">
      <c r="A56" s="225" t="s">
        <v>214</v>
      </c>
      <c r="B56" s="245">
        <v>2017</v>
      </c>
      <c r="C56" s="216">
        <v>49</v>
      </c>
      <c r="D56" s="224">
        <v>0</v>
      </c>
      <c r="E56" s="223"/>
      <c r="F56" s="223"/>
      <c r="G56" s="219"/>
      <c r="H56" s="248"/>
      <c r="I56" s="219"/>
      <c r="J56" s="219"/>
      <c r="K56" s="248"/>
      <c r="L56" s="248"/>
      <c r="M56" s="219"/>
      <c r="N56" s="219"/>
      <c r="O56" s="219"/>
      <c r="P56" s="219"/>
      <c r="Q56" s="219"/>
      <c r="R56" s="219"/>
      <c r="S56" s="248"/>
      <c r="T56" s="248"/>
      <c r="U56" s="219"/>
      <c r="V56" s="219"/>
      <c r="W56" s="219"/>
      <c r="X56" s="219"/>
      <c r="Y56" s="219"/>
      <c r="Z56" s="249"/>
      <c r="AA56" s="244"/>
      <c r="AB56" s="244"/>
      <c r="AC56" s="244"/>
      <c r="AD56" s="242"/>
    </row>
    <row r="57" spans="1:30" s="217" customFormat="1" x14ac:dyDescent="0.25">
      <c r="A57" s="225" t="s">
        <v>214</v>
      </c>
      <c r="B57" s="245">
        <v>2017</v>
      </c>
      <c r="C57" s="216">
        <v>50</v>
      </c>
      <c r="D57" s="224">
        <v>0</v>
      </c>
      <c r="E57" s="223"/>
      <c r="F57" s="223"/>
      <c r="G57" s="219"/>
      <c r="H57" s="248"/>
      <c r="I57" s="219"/>
      <c r="J57" s="219"/>
      <c r="K57" s="248"/>
      <c r="L57" s="248"/>
      <c r="M57" s="219"/>
      <c r="N57" s="219"/>
      <c r="O57" s="219"/>
      <c r="P57" s="219"/>
      <c r="Q57" s="219"/>
      <c r="R57" s="219"/>
      <c r="S57" s="248"/>
      <c r="T57" s="248"/>
      <c r="U57" s="219"/>
      <c r="V57" s="219"/>
      <c r="W57" s="219"/>
      <c r="X57" s="219"/>
      <c r="Y57" s="219"/>
      <c r="Z57" s="249"/>
      <c r="AA57" s="244"/>
      <c r="AB57" s="244"/>
      <c r="AC57" s="244"/>
      <c r="AD57" s="242"/>
    </row>
    <row r="58" spans="1:30" s="217" customFormat="1" x14ac:dyDescent="0.25">
      <c r="A58" s="225" t="s">
        <v>214</v>
      </c>
      <c r="B58" s="245">
        <v>2017</v>
      </c>
      <c r="C58" s="216">
        <v>51</v>
      </c>
      <c r="D58" s="224">
        <v>0</v>
      </c>
      <c r="E58" s="223"/>
      <c r="F58" s="223"/>
      <c r="G58" s="219"/>
      <c r="H58" s="248"/>
      <c r="I58" s="219"/>
      <c r="J58" s="219"/>
      <c r="K58" s="248"/>
      <c r="L58" s="248"/>
      <c r="M58" s="219"/>
      <c r="N58" s="219"/>
      <c r="O58" s="219"/>
      <c r="P58" s="219"/>
      <c r="Q58" s="219"/>
      <c r="R58" s="219"/>
      <c r="S58" s="248"/>
      <c r="T58" s="248"/>
      <c r="U58" s="219"/>
      <c r="V58" s="219"/>
      <c r="W58" s="219"/>
      <c r="X58" s="219"/>
      <c r="Y58" s="219"/>
      <c r="Z58" s="249"/>
      <c r="AA58" s="244"/>
      <c r="AB58" s="244"/>
      <c r="AC58" s="244"/>
      <c r="AD58" s="242"/>
    </row>
    <row r="59" spans="1:30" s="217" customFormat="1" x14ac:dyDescent="0.25">
      <c r="A59" s="225" t="s">
        <v>214</v>
      </c>
      <c r="B59" s="245">
        <v>2017</v>
      </c>
      <c r="C59" s="216">
        <v>52</v>
      </c>
      <c r="D59" s="224">
        <v>0</v>
      </c>
      <c r="E59" s="223"/>
      <c r="F59" s="223"/>
      <c r="G59" s="219"/>
      <c r="H59" s="248"/>
      <c r="I59" s="219"/>
      <c r="J59" s="219"/>
      <c r="K59" s="248"/>
      <c r="L59" s="248"/>
      <c r="M59" s="219"/>
      <c r="N59" s="219"/>
      <c r="O59" s="219"/>
      <c r="P59" s="219"/>
      <c r="Q59" s="219"/>
      <c r="R59" s="219"/>
      <c r="S59" s="248"/>
      <c r="T59" s="248"/>
      <c r="U59" s="219"/>
      <c r="V59" s="219"/>
      <c r="W59" s="219"/>
      <c r="X59" s="219"/>
      <c r="Y59" s="219"/>
      <c r="Z59" s="249"/>
      <c r="AA59" s="244"/>
      <c r="AB59" s="244"/>
      <c r="AC59" s="244"/>
      <c r="AD59" s="242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I24:Y24 G25:Y25" name="Rango1_4"/>
    <protectedRange sqref="AA8:AC23 R8:Y20 G21:G23 I21:Y23" name="Rango1_5"/>
    <protectedRange sqref="C4" name="Datos_1"/>
  </protectedRanges>
  <mergeCells count="3">
    <mergeCell ref="J5:Q5"/>
    <mergeCell ref="R5:Y5"/>
    <mergeCell ref="R4:Y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O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3" style="226" customWidth="1"/>
    <col min="2" max="2" width="12.140625" style="226" customWidth="1"/>
    <col min="3" max="3" width="12.5703125" style="226" customWidth="1"/>
    <col min="4" max="4" width="13.140625" style="226" customWidth="1"/>
    <col min="5" max="5" width="9.42578125" style="226" customWidth="1"/>
    <col min="6" max="7" width="12.140625" style="226" customWidth="1"/>
    <col min="8" max="8" width="16.28515625" style="226" customWidth="1"/>
    <col min="9" max="9" width="18.85546875" style="226" customWidth="1"/>
    <col min="10" max="10" width="13.140625" style="226" bestFit="1" customWidth="1"/>
    <col min="11" max="11" width="9.42578125" style="226" customWidth="1"/>
    <col min="12" max="12" width="11.42578125" style="226" bestFit="1" customWidth="1"/>
    <col min="13" max="15" width="9.42578125" style="226" customWidth="1"/>
    <col min="16" max="16" width="10.5703125" style="226" customWidth="1"/>
    <col min="17" max="17" width="9.42578125" style="226" customWidth="1"/>
    <col min="18" max="18" width="14.85546875" style="226" customWidth="1"/>
    <col min="19" max="19" width="16.28515625" style="226" customWidth="1"/>
    <col min="20" max="20" width="13.7109375" style="226" customWidth="1"/>
    <col min="21" max="21" width="15.28515625" style="226" customWidth="1"/>
    <col min="22" max="22" width="14.7109375" style="226" customWidth="1"/>
    <col min="23" max="23" width="13.7109375" style="226" customWidth="1"/>
    <col min="24" max="24" width="16.42578125" style="226" customWidth="1"/>
    <col min="25" max="25" width="15" style="226" customWidth="1"/>
    <col min="26" max="26" width="16.42578125" style="226" customWidth="1"/>
    <col min="27" max="31" width="13.7109375" style="226" customWidth="1"/>
    <col min="32" max="32" width="17.42578125" style="226" customWidth="1"/>
    <col min="33" max="33" width="19.85546875" style="226" customWidth="1"/>
    <col min="34" max="34" width="15" style="226" customWidth="1"/>
    <col min="35" max="35" width="16.42578125" style="226" customWidth="1"/>
    <col min="36" max="37" width="15" style="226" customWidth="1"/>
    <col min="38" max="38" width="16.42578125" style="226" customWidth="1"/>
    <col min="39" max="40" width="15" style="226" customWidth="1"/>
    <col min="41" max="255" width="11.42578125" style="226"/>
    <col min="256" max="256" width="1.7109375" style="226" customWidth="1"/>
    <col min="257" max="257" width="9.140625" style="226" customWidth="1"/>
    <col min="258" max="258" width="9.42578125" style="226" customWidth="1"/>
    <col min="259" max="259" width="12.5703125" style="226" customWidth="1"/>
    <col min="260" max="260" width="13.140625" style="226" customWidth="1"/>
    <col min="261" max="261" width="9.42578125" style="226" customWidth="1"/>
    <col min="262" max="262" width="12.140625" style="226" customWidth="1"/>
    <col min="263" max="264" width="9.42578125" style="226" customWidth="1"/>
    <col min="265" max="265" width="13.140625" style="226" customWidth="1"/>
    <col min="266" max="266" width="13.140625" style="226" bestFit="1" customWidth="1"/>
    <col min="267" max="267" width="9.42578125" style="226" customWidth="1"/>
    <col min="268" max="268" width="11.42578125" style="226" bestFit="1" customWidth="1"/>
    <col min="269" max="271" width="9.42578125" style="226" customWidth="1"/>
    <col min="272" max="272" width="10.5703125" style="226" customWidth="1"/>
    <col min="273" max="274" width="9.42578125" style="226" customWidth="1"/>
    <col min="275" max="275" width="12.7109375" style="226" customWidth="1"/>
    <col min="276" max="276" width="11" style="226" customWidth="1"/>
    <col min="277" max="277" width="13.42578125" style="226" customWidth="1"/>
    <col min="278" max="279" width="13.7109375" style="226" customWidth="1"/>
    <col min="280" max="281" width="15" style="226" customWidth="1"/>
    <col min="282" max="288" width="13.7109375" style="226" customWidth="1"/>
    <col min="289" max="296" width="15" style="226" customWidth="1"/>
    <col min="297" max="511" width="11.42578125" style="226"/>
    <col min="512" max="512" width="1.7109375" style="226" customWidth="1"/>
    <col min="513" max="513" width="9.140625" style="226" customWidth="1"/>
    <col min="514" max="514" width="9.42578125" style="226" customWidth="1"/>
    <col min="515" max="515" width="12.5703125" style="226" customWidth="1"/>
    <col min="516" max="516" width="13.140625" style="226" customWidth="1"/>
    <col min="517" max="517" width="9.42578125" style="226" customWidth="1"/>
    <col min="518" max="518" width="12.140625" style="226" customWidth="1"/>
    <col min="519" max="520" width="9.42578125" style="226" customWidth="1"/>
    <col min="521" max="521" width="13.140625" style="226" customWidth="1"/>
    <col min="522" max="522" width="13.140625" style="226" bestFit="1" customWidth="1"/>
    <col min="523" max="523" width="9.42578125" style="226" customWidth="1"/>
    <col min="524" max="524" width="11.42578125" style="226" bestFit="1" customWidth="1"/>
    <col min="525" max="527" width="9.42578125" style="226" customWidth="1"/>
    <col min="528" max="528" width="10.5703125" style="226" customWidth="1"/>
    <col min="529" max="530" width="9.42578125" style="226" customWidth="1"/>
    <col min="531" max="531" width="12.7109375" style="226" customWidth="1"/>
    <col min="532" max="532" width="11" style="226" customWidth="1"/>
    <col min="533" max="533" width="13.42578125" style="226" customWidth="1"/>
    <col min="534" max="535" width="13.7109375" style="226" customWidth="1"/>
    <col min="536" max="537" width="15" style="226" customWidth="1"/>
    <col min="538" max="544" width="13.7109375" style="226" customWidth="1"/>
    <col min="545" max="552" width="15" style="226" customWidth="1"/>
    <col min="553" max="767" width="11.42578125" style="226"/>
    <col min="768" max="768" width="1.7109375" style="226" customWidth="1"/>
    <col min="769" max="769" width="9.140625" style="226" customWidth="1"/>
    <col min="770" max="770" width="9.42578125" style="226" customWidth="1"/>
    <col min="771" max="771" width="12.5703125" style="226" customWidth="1"/>
    <col min="772" max="772" width="13.140625" style="226" customWidth="1"/>
    <col min="773" max="773" width="9.42578125" style="226" customWidth="1"/>
    <col min="774" max="774" width="12.140625" style="226" customWidth="1"/>
    <col min="775" max="776" width="9.42578125" style="226" customWidth="1"/>
    <col min="777" max="777" width="13.140625" style="226" customWidth="1"/>
    <col min="778" max="778" width="13.140625" style="226" bestFit="1" customWidth="1"/>
    <col min="779" max="779" width="9.42578125" style="226" customWidth="1"/>
    <col min="780" max="780" width="11.42578125" style="226" bestFit="1" customWidth="1"/>
    <col min="781" max="783" width="9.42578125" style="226" customWidth="1"/>
    <col min="784" max="784" width="10.5703125" style="226" customWidth="1"/>
    <col min="785" max="786" width="9.42578125" style="226" customWidth="1"/>
    <col min="787" max="787" width="12.7109375" style="226" customWidth="1"/>
    <col min="788" max="788" width="11" style="226" customWidth="1"/>
    <col min="789" max="789" width="13.42578125" style="226" customWidth="1"/>
    <col min="790" max="791" width="13.7109375" style="226" customWidth="1"/>
    <col min="792" max="793" width="15" style="226" customWidth="1"/>
    <col min="794" max="800" width="13.7109375" style="226" customWidth="1"/>
    <col min="801" max="808" width="15" style="226" customWidth="1"/>
    <col min="809" max="1023" width="11.42578125" style="226"/>
    <col min="1024" max="1024" width="1.7109375" style="226" customWidth="1"/>
    <col min="1025" max="1025" width="9.140625" style="226" customWidth="1"/>
    <col min="1026" max="1026" width="9.42578125" style="226" customWidth="1"/>
    <col min="1027" max="1027" width="12.5703125" style="226" customWidth="1"/>
    <col min="1028" max="1028" width="13.140625" style="226" customWidth="1"/>
    <col min="1029" max="1029" width="9.42578125" style="226" customWidth="1"/>
    <col min="1030" max="1030" width="12.140625" style="226" customWidth="1"/>
    <col min="1031" max="1032" width="9.42578125" style="226" customWidth="1"/>
    <col min="1033" max="1033" width="13.140625" style="226" customWidth="1"/>
    <col min="1034" max="1034" width="13.140625" style="226" bestFit="1" customWidth="1"/>
    <col min="1035" max="1035" width="9.42578125" style="226" customWidth="1"/>
    <col min="1036" max="1036" width="11.42578125" style="226" bestFit="1" customWidth="1"/>
    <col min="1037" max="1039" width="9.42578125" style="226" customWidth="1"/>
    <col min="1040" max="1040" width="10.5703125" style="226" customWidth="1"/>
    <col min="1041" max="1042" width="9.42578125" style="226" customWidth="1"/>
    <col min="1043" max="1043" width="12.7109375" style="226" customWidth="1"/>
    <col min="1044" max="1044" width="11" style="226" customWidth="1"/>
    <col min="1045" max="1045" width="13.42578125" style="226" customWidth="1"/>
    <col min="1046" max="1047" width="13.7109375" style="226" customWidth="1"/>
    <col min="1048" max="1049" width="15" style="226" customWidth="1"/>
    <col min="1050" max="1056" width="13.7109375" style="226" customWidth="1"/>
    <col min="1057" max="1064" width="15" style="226" customWidth="1"/>
    <col min="1065" max="1279" width="11.42578125" style="226"/>
    <col min="1280" max="1280" width="1.7109375" style="226" customWidth="1"/>
    <col min="1281" max="1281" width="9.140625" style="226" customWidth="1"/>
    <col min="1282" max="1282" width="9.42578125" style="226" customWidth="1"/>
    <col min="1283" max="1283" width="12.5703125" style="226" customWidth="1"/>
    <col min="1284" max="1284" width="13.140625" style="226" customWidth="1"/>
    <col min="1285" max="1285" width="9.42578125" style="226" customWidth="1"/>
    <col min="1286" max="1286" width="12.140625" style="226" customWidth="1"/>
    <col min="1287" max="1288" width="9.42578125" style="226" customWidth="1"/>
    <col min="1289" max="1289" width="13.140625" style="226" customWidth="1"/>
    <col min="1290" max="1290" width="13.140625" style="226" bestFit="1" customWidth="1"/>
    <col min="1291" max="1291" width="9.42578125" style="226" customWidth="1"/>
    <col min="1292" max="1292" width="11.42578125" style="226" bestFit="1" customWidth="1"/>
    <col min="1293" max="1295" width="9.42578125" style="226" customWidth="1"/>
    <col min="1296" max="1296" width="10.5703125" style="226" customWidth="1"/>
    <col min="1297" max="1298" width="9.42578125" style="226" customWidth="1"/>
    <col min="1299" max="1299" width="12.7109375" style="226" customWidth="1"/>
    <col min="1300" max="1300" width="11" style="226" customWidth="1"/>
    <col min="1301" max="1301" width="13.42578125" style="226" customWidth="1"/>
    <col min="1302" max="1303" width="13.7109375" style="226" customWidth="1"/>
    <col min="1304" max="1305" width="15" style="226" customWidth="1"/>
    <col min="1306" max="1312" width="13.7109375" style="226" customWidth="1"/>
    <col min="1313" max="1320" width="15" style="226" customWidth="1"/>
    <col min="1321" max="1535" width="11.42578125" style="226"/>
    <col min="1536" max="1536" width="1.7109375" style="226" customWidth="1"/>
    <col min="1537" max="1537" width="9.140625" style="226" customWidth="1"/>
    <col min="1538" max="1538" width="9.42578125" style="226" customWidth="1"/>
    <col min="1539" max="1539" width="12.5703125" style="226" customWidth="1"/>
    <col min="1540" max="1540" width="13.140625" style="226" customWidth="1"/>
    <col min="1541" max="1541" width="9.42578125" style="226" customWidth="1"/>
    <col min="1542" max="1542" width="12.140625" style="226" customWidth="1"/>
    <col min="1543" max="1544" width="9.42578125" style="226" customWidth="1"/>
    <col min="1545" max="1545" width="13.140625" style="226" customWidth="1"/>
    <col min="1546" max="1546" width="13.140625" style="226" bestFit="1" customWidth="1"/>
    <col min="1547" max="1547" width="9.42578125" style="226" customWidth="1"/>
    <col min="1548" max="1548" width="11.42578125" style="226" bestFit="1" customWidth="1"/>
    <col min="1549" max="1551" width="9.42578125" style="226" customWidth="1"/>
    <col min="1552" max="1552" width="10.5703125" style="226" customWidth="1"/>
    <col min="1553" max="1554" width="9.42578125" style="226" customWidth="1"/>
    <col min="1555" max="1555" width="12.7109375" style="226" customWidth="1"/>
    <col min="1556" max="1556" width="11" style="226" customWidth="1"/>
    <col min="1557" max="1557" width="13.42578125" style="226" customWidth="1"/>
    <col min="1558" max="1559" width="13.7109375" style="226" customWidth="1"/>
    <col min="1560" max="1561" width="15" style="226" customWidth="1"/>
    <col min="1562" max="1568" width="13.7109375" style="226" customWidth="1"/>
    <col min="1569" max="1576" width="15" style="226" customWidth="1"/>
    <col min="1577" max="1791" width="11.42578125" style="226"/>
    <col min="1792" max="1792" width="1.7109375" style="226" customWidth="1"/>
    <col min="1793" max="1793" width="9.140625" style="226" customWidth="1"/>
    <col min="1794" max="1794" width="9.42578125" style="226" customWidth="1"/>
    <col min="1795" max="1795" width="12.5703125" style="226" customWidth="1"/>
    <col min="1796" max="1796" width="13.140625" style="226" customWidth="1"/>
    <col min="1797" max="1797" width="9.42578125" style="226" customWidth="1"/>
    <col min="1798" max="1798" width="12.140625" style="226" customWidth="1"/>
    <col min="1799" max="1800" width="9.42578125" style="226" customWidth="1"/>
    <col min="1801" max="1801" width="13.140625" style="226" customWidth="1"/>
    <col min="1802" max="1802" width="13.140625" style="226" bestFit="1" customWidth="1"/>
    <col min="1803" max="1803" width="9.42578125" style="226" customWidth="1"/>
    <col min="1804" max="1804" width="11.42578125" style="226" bestFit="1" customWidth="1"/>
    <col min="1805" max="1807" width="9.42578125" style="226" customWidth="1"/>
    <col min="1808" max="1808" width="10.5703125" style="226" customWidth="1"/>
    <col min="1809" max="1810" width="9.42578125" style="226" customWidth="1"/>
    <col min="1811" max="1811" width="12.7109375" style="226" customWidth="1"/>
    <col min="1812" max="1812" width="11" style="226" customWidth="1"/>
    <col min="1813" max="1813" width="13.42578125" style="226" customWidth="1"/>
    <col min="1814" max="1815" width="13.7109375" style="226" customWidth="1"/>
    <col min="1816" max="1817" width="15" style="226" customWidth="1"/>
    <col min="1818" max="1824" width="13.7109375" style="226" customWidth="1"/>
    <col min="1825" max="1832" width="15" style="226" customWidth="1"/>
    <col min="1833" max="2047" width="11.42578125" style="226"/>
    <col min="2048" max="2048" width="1.7109375" style="226" customWidth="1"/>
    <col min="2049" max="2049" width="9.140625" style="226" customWidth="1"/>
    <col min="2050" max="2050" width="9.42578125" style="226" customWidth="1"/>
    <col min="2051" max="2051" width="12.5703125" style="226" customWidth="1"/>
    <col min="2052" max="2052" width="13.140625" style="226" customWidth="1"/>
    <col min="2053" max="2053" width="9.42578125" style="226" customWidth="1"/>
    <col min="2054" max="2054" width="12.140625" style="226" customWidth="1"/>
    <col min="2055" max="2056" width="9.42578125" style="226" customWidth="1"/>
    <col min="2057" max="2057" width="13.140625" style="226" customWidth="1"/>
    <col min="2058" max="2058" width="13.140625" style="226" bestFit="1" customWidth="1"/>
    <col min="2059" max="2059" width="9.42578125" style="226" customWidth="1"/>
    <col min="2060" max="2060" width="11.42578125" style="226" bestFit="1" customWidth="1"/>
    <col min="2061" max="2063" width="9.42578125" style="226" customWidth="1"/>
    <col min="2064" max="2064" width="10.5703125" style="226" customWidth="1"/>
    <col min="2065" max="2066" width="9.42578125" style="226" customWidth="1"/>
    <col min="2067" max="2067" width="12.7109375" style="226" customWidth="1"/>
    <col min="2068" max="2068" width="11" style="226" customWidth="1"/>
    <col min="2069" max="2069" width="13.42578125" style="226" customWidth="1"/>
    <col min="2070" max="2071" width="13.7109375" style="226" customWidth="1"/>
    <col min="2072" max="2073" width="15" style="226" customWidth="1"/>
    <col min="2074" max="2080" width="13.7109375" style="226" customWidth="1"/>
    <col min="2081" max="2088" width="15" style="226" customWidth="1"/>
    <col min="2089" max="2303" width="11.42578125" style="226"/>
    <col min="2304" max="2304" width="1.7109375" style="226" customWidth="1"/>
    <col min="2305" max="2305" width="9.140625" style="226" customWidth="1"/>
    <col min="2306" max="2306" width="9.42578125" style="226" customWidth="1"/>
    <col min="2307" max="2307" width="12.5703125" style="226" customWidth="1"/>
    <col min="2308" max="2308" width="13.140625" style="226" customWidth="1"/>
    <col min="2309" max="2309" width="9.42578125" style="226" customWidth="1"/>
    <col min="2310" max="2310" width="12.140625" style="226" customWidth="1"/>
    <col min="2311" max="2312" width="9.42578125" style="226" customWidth="1"/>
    <col min="2313" max="2313" width="13.140625" style="226" customWidth="1"/>
    <col min="2314" max="2314" width="13.140625" style="226" bestFit="1" customWidth="1"/>
    <col min="2315" max="2315" width="9.42578125" style="226" customWidth="1"/>
    <col min="2316" max="2316" width="11.42578125" style="226" bestFit="1" customWidth="1"/>
    <col min="2317" max="2319" width="9.42578125" style="226" customWidth="1"/>
    <col min="2320" max="2320" width="10.5703125" style="226" customWidth="1"/>
    <col min="2321" max="2322" width="9.42578125" style="226" customWidth="1"/>
    <col min="2323" max="2323" width="12.7109375" style="226" customWidth="1"/>
    <col min="2324" max="2324" width="11" style="226" customWidth="1"/>
    <col min="2325" max="2325" width="13.42578125" style="226" customWidth="1"/>
    <col min="2326" max="2327" width="13.7109375" style="226" customWidth="1"/>
    <col min="2328" max="2329" width="15" style="226" customWidth="1"/>
    <col min="2330" max="2336" width="13.7109375" style="226" customWidth="1"/>
    <col min="2337" max="2344" width="15" style="226" customWidth="1"/>
    <col min="2345" max="2559" width="11.42578125" style="226"/>
    <col min="2560" max="2560" width="1.7109375" style="226" customWidth="1"/>
    <col min="2561" max="2561" width="9.140625" style="226" customWidth="1"/>
    <col min="2562" max="2562" width="9.42578125" style="226" customWidth="1"/>
    <col min="2563" max="2563" width="12.5703125" style="226" customWidth="1"/>
    <col min="2564" max="2564" width="13.140625" style="226" customWidth="1"/>
    <col min="2565" max="2565" width="9.42578125" style="226" customWidth="1"/>
    <col min="2566" max="2566" width="12.140625" style="226" customWidth="1"/>
    <col min="2567" max="2568" width="9.42578125" style="226" customWidth="1"/>
    <col min="2569" max="2569" width="13.140625" style="226" customWidth="1"/>
    <col min="2570" max="2570" width="13.140625" style="226" bestFit="1" customWidth="1"/>
    <col min="2571" max="2571" width="9.42578125" style="226" customWidth="1"/>
    <col min="2572" max="2572" width="11.42578125" style="226" bestFit="1" customWidth="1"/>
    <col min="2573" max="2575" width="9.42578125" style="226" customWidth="1"/>
    <col min="2576" max="2576" width="10.5703125" style="226" customWidth="1"/>
    <col min="2577" max="2578" width="9.42578125" style="226" customWidth="1"/>
    <col min="2579" max="2579" width="12.7109375" style="226" customWidth="1"/>
    <col min="2580" max="2580" width="11" style="226" customWidth="1"/>
    <col min="2581" max="2581" width="13.42578125" style="226" customWidth="1"/>
    <col min="2582" max="2583" width="13.7109375" style="226" customWidth="1"/>
    <col min="2584" max="2585" width="15" style="226" customWidth="1"/>
    <col min="2586" max="2592" width="13.7109375" style="226" customWidth="1"/>
    <col min="2593" max="2600" width="15" style="226" customWidth="1"/>
    <col min="2601" max="2815" width="11.42578125" style="226"/>
    <col min="2816" max="2816" width="1.7109375" style="226" customWidth="1"/>
    <col min="2817" max="2817" width="9.140625" style="226" customWidth="1"/>
    <col min="2818" max="2818" width="9.42578125" style="226" customWidth="1"/>
    <col min="2819" max="2819" width="12.5703125" style="226" customWidth="1"/>
    <col min="2820" max="2820" width="13.140625" style="226" customWidth="1"/>
    <col min="2821" max="2821" width="9.42578125" style="226" customWidth="1"/>
    <col min="2822" max="2822" width="12.140625" style="226" customWidth="1"/>
    <col min="2823" max="2824" width="9.42578125" style="226" customWidth="1"/>
    <col min="2825" max="2825" width="13.140625" style="226" customWidth="1"/>
    <col min="2826" max="2826" width="13.140625" style="226" bestFit="1" customWidth="1"/>
    <col min="2827" max="2827" width="9.42578125" style="226" customWidth="1"/>
    <col min="2828" max="2828" width="11.42578125" style="226" bestFit="1" customWidth="1"/>
    <col min="2829" max="2831" width="9.42578125" style="226" customWidth="1"/>
    <col min="2832" max="2832" width="10.5703125" style="226" customWidth="1"/>
    <col min="2833" max="2834" width="9.42578125" style="226" customWidth="1"/>
    <col min="2835" max="2835" width="12.7109375" style="226" customWidth="1"/>
    <col min="2836" max="2836" width="11" style="226" customWidth="1"/>
    <col min="2837" max="2837" width="13.42578125" style="226" customWidth="1"/>
    <col min="2838" max="2839" width="13.7109375" style="226" customWidth="1"/>
    <col min="2840" max="2841" width="15" style="226" customWidth="1"/>
    <col min="2842" max="2848" width="13.7109375" style="226" customWidth="1"/>
    <col min="2849" max="2856" width="15" style="226" customWidth="1"/>
    <col min="2857" max="3071" width="11.42578125" style="226"/>
    <col min="3072" max="3072" width="1.7109375" style="226" customWidth="1"/>
    <col min="3073" max="3073" width="9.140625" style="226" customWidth="1"/>
    <col min="3074" max="3074" width="9.42578125" style="226" customWidth="1"/>
    <col min="3075" max="3075" width="12.5703125" style="226" customWidth="1"/>
    <col min="3076" max="3076" width="13.140625" style="226" customWidth="1"/>
    <col min="3077" max="3077" width="9.42578125" style="226" customWidth="1"/>
    <col min="3078" max="3078" width="12.140625" style="226" customWidth="1"/>
    <col min="3079" max="3080" width="9.42578125" style="226" customWidth="1"/>
    <col min="3081" max="3081" width="13.140625" style="226" customWidth="1"/>
    <col min="3082" max="3082" width="13.140625" style="226" bestFit="1" customWidth="1"/>
    <col min="3083" max="3083" width="9.42578125" style="226" customWidth="1"/>
    <col min="3084" max="3084" width="11.42578125" style="226" bestFit="1" customWidth="1"/>
    <col min="3085" max="3087" width="9.42578125" style="226" customWidth="1"/>
    <col min="3088" max="3088" width="10.5703125" style="226" customWidth="1"/>
    <col min="3089" max="3090" width="9.42578125" style="226" customWidth="1"/>
    <col min="3091" max="3091" width="12.7109375" style="226" customWidth="1"/>
    <col min="3092" max="3092" width="11" style="226" customWidth="1"/>
    <col min="3093" max="3093" width="13.42578125" style="226" customWidth="1"/>
    <col min="3094" max="3095" width="13.7109375" style="226" customWidth="1"/>
    <col min="3096" max="3097" width="15" style="226" customWidth="1"/>
    <col min="3098" max="3104" width="13.7109375" style="226" customWidth="1"/>
    <col min="3105" max="3112" width="15" style="226" customWidth="1"/>
    <col min="3113" max="3327" width="11.42578125" style="226"/>
    <col min="3328" max="3328" width="1.7109375" style="226" customWidth="1"/>
    <col min="3329" max="3329" width="9.140625" style="226" customWidth="1"/>
    <col min="3330" max="3330" width="9.42578125" style="226" customWidth="1"/>
    <col min="3331" max="3331" width="12.5703125" style="226" customWidth="1"/>
    <col min="3332" max="3332" width="13.140625" style="226" customWidth="1"/>
    <col min="3333" max="3333" width="9.42578125" style="226" customWidth="1"/>
    <col min="3334" max="3334" width="12.140625" style="226" customWidth="1"/>
    <col min="3335" max="3336" width="9.42578125" style="226" customWidth="1"/>
    <col min="3337" max="3337" width="13.140625" style="226" customWidth="1"/>
    <col min="3338" max="3338" width="13.140625" style="226" bestFit="1" customWidth="1"/>
    <col min="3339" max="3339" width="9.42578125" style="226" customWidth="1"/>
    <col min="3340" max="3340" width="11.42578125" style="226" bestFit="1" customWidth="1"/>
    <col min="3341" max="3343" width="9.42578125" style="226" customWidth="1"/>
    <col min="3344" max="3344" width="10.5703125" style="226" customWidth="1"/>
    <col min="3345" max="3346" width="9.42578125" style="226" customWidth="1"/>
    <col min="3347" max="3347" width="12.7109375" style="226" customWidth="1"/>
    <col min="3348" max="3348" width="11" style="226" customWidth="1"/>
    <col min="3349" max="3349" width="13.42578125" style="226" customWidth="1"/>
    <col min="3350" max="3351" width="13.7109375" style="226" customWidth="1"/>
    <col min="3352" max="3353" width="15" style="226" customWidth="1"/>
    <col min="3354" max="3360" width="13.7109375" style="226" customWidth="1"/>
    <col min="3361" max="3368" width="15" style="226" customWidth="1"/>
    <col min="3369" max="3583" width="11.42578125" style="226"/>
    <col min="3584" max="3584" width="1.7109375" style="226" customWidth="1"/>
    <col min="3585" max="3585" width="9.140625" style="226" customWidth="1"/>
    <col min="3586" max="3586" width="9.42578125" style="226" customWidth="1"/>
    <col min="3587" max="3587" width="12.5703125" style="226" customWidth="1"/>
    <col min="3588" max="3588" width="13.140625" style="226" customWidth="1"/>
    <col min="3589" max="3589" width="9.42578125" style="226" customWidth="1"/>
    <col min="3590" max="3590" width="12.140625" style="226" customWidth="1"/>
    <col min="3591" max="3592" width="9.42578125" style="226" customWidth="1"/>
    <col min="3593" max="3593" width="13.140625" style="226" customWidth="1"/>
    <col min="3594" max="3594" width="13.140625" style="226" bestFit="1" customWidth="1"/>
    <col min="3595" max="3595" width="9.42578125" style="226" customWidth="1"/>
    <col min="3596" max="3596" width="11.42578125" style="226" bestFit="1" customWidth="1"/>
    <col min="3597" max="3599" width="9.42578125" style="226" customWidth="1"/>
    <col min="3600" max="3600" width="10.5703125" style="226" customWidth="1"/>
    <col min="3601" max="3602" width="9.42578125" style="226" customWidth="1"/>
    <col min="3603" max="3603" width="12.7109375" style="226" customWidth="1"/>
    <col min="3604" max="3604" width="11" style="226" customWidth="1"/>
    <col min="3605" max="3605" width="13.42578125" style="226" customWidth="1"/>
    <col min="3606" max="3607" width="13.7109375" style="226" customWidth="1"/>
    <col min="3608" max="3609" width="15" style="226" customWidth="1"/>
    <col min="3610" max="3616" width="13.7109375" style="226" customWidth="1"/>
    <col min="3617" max="3624" width="15" style="226" customWidth="1"/>
    <col min="3625" max="3839" width="11.42578125" style="226"/>
    <col min="3840" max="3840" width="1.7109375" style="226" customWidth="1"/>
    <col min="3841" max="3841" width="9.140625" style="226" customWidth="1"/>
    <col min="3842" max="3842" width="9.42578125" style="226" customWidth="1"/>
    <col min="3843" max="3843" width="12.5703125" style="226" customWidth="1"/>
    <col min="3844" max="3844" width="13.140625" style="226" customWidth="1"/>
    <col min="3845" max="3845" width="9.42578125" style="226" customWidth="1"/>
    <col min="3846" max="3846" width="12.140625" style="226" customWidth="1"/>
    <col min="3847" max="3848" width="9.42578125" style="226" customWidth="1"/>
    <col min="3849" max="3849" width="13.140625" style="226" customWidth="1"/>
    <col min="3850" max="3850" width="13.140625" style="226" bestFit="1" customWidth="1"/>
    <col min="3851" max="3851" width="9.42578125" style="226" customWidth="1"/>
    <col min="3852" max="3852" width="11.42578125" style="226" bestFit="1" customWidth="1"/>
    <col min="3853" max="3855" width="9.42578125" style="226" customWidth="1"/>
    <col min="3856" max="3856" width="10.5703125" style="226" customWidth="1"/>
    <col min="3857" max="3858" width="9.42578125" style="226" customWidth="1"/>
    <col min="3859" max="3859" width="12.7109375" style="226" customWidth="1"/>
    <col min="3860" max="3860" width="11" style="226" customWidth="1"/>
    <col min="3861" max="3861" width="13.42578125" style="226" customWidth="1"/>
    <col min="3862" max="3863" width="13.7109375" style="226" customWidth="1"/>
    <col min="3864" max="3865" width="15" style="226" customWidth="1"/>
    <col min="3866" max="3872" width="13.7109375" style="226" customWidth="1"/>
    <col min="3873" max="3880" width="15" style="226" customWidth="1"/>
    <col min="3881" max="4095" width="11.42578125" style="226"/>
    <col min="4096" max="4096" width="1.7109375" style="226" customWidth="1"/>
    <col min="4097" max="4097" width="9.140625" style="226" customWidth="1"/>
    <col min="4098" max="4098" width="9.42578125" style="226" customWidth="1"/>
    <col min="4099" max="4099" width="12.5703125" style="226" customWidth="1"/>
    <col min="4100" max="4100" width="13.140625" style="226" customWidth="1"/>
    <col min="4101" max="4101" width="9.42578125" style="226" customWidth="1"/>
    <col min="4102" max="4102" width="12.140625" style="226" customWidth="1"/>
    <col min="4103" max="4104" width="9.42578125" style="226" customWidth="1"/>
    <col min="4105" max="4105" width="13.140625" style="226" customWidth="1"/>
    <col min="4106" max="4106" width="13.140625" style="226" bestFit="1" customWidth="1"/>
    <col min="4107" max="4107" width="9.42578125" style="226" customWidth="1"/>
    <col min="4108" max="4108" width="11.42578125" style="226" bestFit="1" customWidth="1"/>
    <col min="4109" max="4111" width="9.42578125" style="226" customWidth="1"/>
    <col min="4112" max="4112" width="10.5703125" style="226" customWidth="1"/>
    <col min="4113" max="4114" width="9.42578125" style="226" customWidth="1"/>
    <col min="4115" max="4115" width="12.7109375" style="226" customWidth="1"/>
    <col min="4116" max="4116" width="11" style="226" customWidth="1"/>
    <col min="4117" max="4117" width="13.42578125" style="226" customWidth="1"/>
    <col min="4118" max="4119" width="13.7109375" style="226" customWidth="1"/>
    <col min="4120" max="4121" width="15" style="226" customWidth="1"/>
    <col min="4122" max="4128" width="13.7109375" style="226" customWidth="1"/>
    <col min="4129" max="4136" width="15" style="226" customWidth="1"/>
    <col min="4137" max="4351" width="11.42578125" style="226"/>
    <col min="4352" max="4352" width="1.7109375" style="226" customWidth="1"/>
    <col min="4353" max="4353" width="9.140625" style="226" customWidth="1"/>
    <col min="4354" max="4354" width="9.42578125" style="226" customWidth="1"/>
    <col min="4355" max="4355" width="12.5703125" style="226" customWidth="1"/>
    <col min="4356" max="4356" width="13.140625" style="226" customWidth="1"/>
    <col min="4357" max="4357" width="9.42578125" style="226" customWidth="1"/>
    <col min="4358" max="4358" width="12.140625" style="226" customWidth="1"/>
    <col min="4359" max="4360" width="9.42578125" style="226" customWidth="1"/>
    <col min="4361" max="4361" width="13.140625" style="226" customWidth="1"/>
    <col min="4362" max="4362" width="13.140625" style="226" bestFit="1" customWidth="1"/>
    <col min="4363" max="4363" width="9.42578125" style="226" customWidth="1"/>
    <col min="4364" max="4364" width="11.42578125" style="226" bestFit="1" customWidth="1"/>
    <col min="4365" max="4367" width="9.42578125" style="226" customWidth="1"/>
    <col min="4368" max="4368" width="10.5703125" style="226" customWidth="1"/>
    <col min="4369" max="4370" width="9.42578125" style="226" customWidth="1"/>
    <col min="4371" max="4371" width="12.7109375" style="226" customWidth="1"/>
    <col min="4372" max="4372" width="11" style="226" customWidth="1"/>
    <col min="4373" max="4373" width="13.42578125" style="226" customWidth="1"/>
    <col min="4374" max="4375" width="13.7109375" style="226" customWidth="1"/>
    <col min="4376" max="4377" width="15" style="226" customWidth="1"/>
    <col min="4378" max="4384" width="13.7109375" style="226" customWidth="1"/>
    <col min="4385" max="4392" width="15" style="226" customWidth="1"/>
    <col min="4393" max="4607" width="11.42578125" style="226"/>
    <col min="4608" max="4608" width="1.7109375" style="226" customWidth="1"/>
    <col min="4609" max="4609" width="9.140625" style="226" customWidth="1"/>
    <col min="4610" max="4610" width="9.42578125" style="226" customWidth="1"/>
    <col min="4611" max="4611" width="12.5703125" style="226" customWidth="1"/>
    <col min="4612" max="4612" width="13.140625" style="226" customWidth="1"/>
    <col min="4613" max="4613" width="9.42578125" style="226" customWidth="1"/>
    <col min="4614" max="4614" width="12.140625" style="226" customWidth="1"/>
    <col min="4615" max="4616" width="9.42578125" style="226" customWidth="1"/>
    <col min="4617" max="4617" width="13.140625" style="226" customWidth="1"/>
    <col min="4618" max="4618" width="13.140625" style="226" bestFit="1" customWidth="1"/>
    <col min="4619" max="4619" width="9.42578125" style="226" customWidth="1"/>
    <col min="4620" max="4620" width="11.42578125" style="226" bestFit="1" customWidth="1"/>
    <col min="4621" max="4623" width="9.42578125" style="226" customWidth="1"/>
    <col min="4624" max="4624" width="10.5703125" style="226" customWidth="1"/>
    <col min="4625" max="4626" width="9.42578125" style="226" customWidth="1"/>
    <col min="4627" max="4627" width="12.7109375" style="226" customWidth="1"/>
    <col min="4628" max="4628" width="11" style="226" customWidth="1"/>
    <col min="4629" max="4629" width="13.42578125" style="226" customWidth="1"/>
    <col min="4630" max="4631" width="13.7109375" style="226" customWidth="1"/>
    <col min="4632" max="4633" width="15" style="226" customWidth="1"/>
    <col min="4634" max="4640" width="13.7109375" style="226" customWidth="1"/>
    <col min="4641" max="4648" width="15" style="226" customWidth="1"/>
    <col min="4649" max="4863" width="11.42578125" style="226"/>
    <col min="4864" max="4864" width="1.7109375" style="226" customWidth="1"/>
    <col min="4865" max="4865" width="9.140625" style="226" customWidth="1"/>
    <col min="4866" max="4866" width="9.42578125" style="226" customWidth="1"/>
    <col min="4867" max="4867" width="12.5703125" style="226" customWidth="1"/>
    <col min="4868" max="4868" width="13.140625" style="226" customWidth="1"/>
    <col min="4869" max="4869" width="9.42578125" style="226" customWidth="1"/>
    <col min="4870" max="4870" width="12.140625" style="226" customWidth="1"/>
    <col min="4871" max="4872" width="9.42578125" style="226" customWidth="1"/>
    <col min="4873" max="4873" width="13.140625" style="226" customWidth="1"/>
    <col min="4874" max="4874" width="13.140625" style="226" bestFit="1" customWidth="1"/>
    <col min="4875" max="4875" width="9.42578125" style="226" customWidth="1"/>
    <col min="4876" max="4876" width="11.42578125" style="226" bestFit="1" customWidth="1"/>
    <col min="4877" max="4879" width="9.42578125" style="226" customWidth="1"/>
    <col min="4880" max="4880" width="10.5703125" style="226" customWidth="1"/>
    <col min="4881" max="4882" width="9.42578125" style="226" customWidth="1"/>
    <col min="4883" max="4883" width="12.7109375" style="226" customWidth="1"/>
    <col min="4884" max="4884" width="11" style="226" customWidth="1"/>
    <col min="4885" max="4885" width="13.42578125" style="226" customWidth="1"/>
    <col min="4886" max="4887" width="13.7109375" style="226" customWidth="1"/>
    <col min="4888" max="4889" width="15" style="226" customWidth="1"/>
    <col min="4890" max="4896" width="13.7109375" style="226" customWidth="1"/>
    <col min="4897" max="4904" width="15" style="226" customWidth="1"/>
    <col min="4905" max="5119" width="11.42578125" style="226"/>
    <col min="5120" max="5120" width="1.7109375" style="226" customWidth="1"/>
    <col min="5121" max="5121" width="9.140625" style="226" customWidth="1"/>
    <col min="5122" max="5122" width="9.42578125" style="226" customWidth="1"/>
    <col min="5123" max="5123" width="12.5703125" style="226" customWidth="1"/>
    <col min="5124" max="5124" width="13.140625" style="226" customWidth="1"/>
    <col min="5125" max="5125" width="9.42578125" style="226" customWidth="1"/>
    <col min="5126" max="5126" width="12.140625" style="226" customWidth="1"/>
    <col min="5127" max="5128" width="9.42578125" style="226" customWidth="1"/>
    <col min="5129" max="5129" width="13.140625" style="226" customWidth="1"/>
    <col min="5130" max="5130" width="13.140625" style="226" bestFit="1" customWidth="1"/>
    <col min="5131" max="5131" width="9.42578125" style="226" customWidth="1"/>
    <col min="5132" max="5132" width="11.42578125" style="226" bestFit="1" customWidth="1"/>
    <col min="5133" max="5135" width="9.42578125" style="226" customWidth="1"/>
    <col min="5136" max="5136" width="10.5703125" style="226" customWidth="1"/>
    <col min="5137" max="5138" width="9.42578125" style="226" customWidth="1"/>
    <col min="5139" max="5139" width="12.7109375" style="226" customWidth="1"/>
    <col min="5140" max="5140" width="11" style="226" customWidth="1"/>
    <col min="5141" max="5141" width="13.42578125" style="226" customWidth="1"/>
    <col min="5142" max="5143" width="13.7109375" style="226" customWidth="1"/>
    <col min="5144" max="5145" width="15" style="226" customWidth="1"/>
    <col min="5146" max="5152" width="13.7109375" style="226" customWidth="1"/>
    <col min="5153" max="5160" width="15" style="226" customWidth="1"/>
    <col min="5161" max="5375" width="11.42578125" style="226"/>
    <col min="5376" max="5376" width="1.7109375" style="226" customWidth="1"/>
    <col min="5377" max="5377" width="9.140625" style="226" customWidth="1"/>
    <col min="5378" max="5378" width="9.42578125" style="226" customWidth="1"/>
    <col min="5379" max="5379" width="12.5703125" style="226" customWidth="1"/>
    <col min="5380" max="5380" width="13.140625" style="226" customWidth="1"/>
    <col min="5381" max="5381" width="9.42578125" style="226" customWidth="1"/>
    <col min="5382" max="5382" width="12.140625" style="226" customWidth="1"/>
    <col min="5383" max="5384" width="9.42578125" style="226" customWidth="1"/>
    <col min="5385" max="5385" width="13.140625" style="226" customWidth="1"/>
    <col min="5386" max="5386" width="13.140625" style="226" bestFit="1" customWidth="1"/>
    <col min="5387" max="5387" width="9.42578125" style="226" customWidth="1"/>
    <col min="5388" max="5388" width="11.42578125" style="226" bestFit="1" customWidth="1"/>
    <col min="5389" max="5391" width="9.42578125" style="226" customWidth="1"/>
    <col min="5392" max="5392" width="10.5703125" style="226" customWidth="1"/>
    <col min="5393" max="5394" width="9.42578125" style="226" customWidth="1"/>
    <col min="5395" max="5395" width="12.7109375" style="226" customWidth="1"/>
    <col min="5396" max="5396" width="11" style="226" customWidth="1"/>
    <col min="5397" max="5397" width="13.42578125" style="226" customWidth="1"/>
    <col min="5398" max="5399" width="13.7109375" style="226" customWidth="1"/>
    <col min="5400" max="5401" width="15" style="226" customWidth="1"/>
    <col min="5402" max="5408" width="13.7109375" style="226" customWidth="1"/>
    <col min="5409" max="5416" width="15" style="226" customWidth="1"/>
    <col min="5417" max="5631" width="11.42578125" style="226"/>
    <col min="5632" max="5632" width="1.7109375" style="226" customWidth="1"/>
    <col min="5633" max="5633" width="9.140625" style="226" customWidth="1"/>
    <col min="5634" max="5634" width="9.42578125" style="226" customWidth="1"/>
    <col min="5635" max="5635" width="12.5703125" style="226" customWidth="1"/>
    <col min="5636" max="5636" width="13.140625" style="226" customWidth="1"/>
    <col min="5637" max="5637" width="9.42578125" style="226" customWidth="1"/>
    <col min="5638" max="5638" width="12.140625" style="226" customWidth="1"/>
    <col min="5639" max="5640" width="9.42578125" style="226" customWidth="1"/>
    <col min="5641" max="5641" width="13.140625" style="226" customWidth="1"/>
    <col min="5642" max="5642" width="13.140625" style="226" bestFit="1" customWidth="1"/>
    <col min="5643" max="5643" width="9.42578125" style="226" customWidth="1"/>
    <col min="5644" max="5644" width="11.42578125" style="226" bestFit="1" customWidth="1"/>
    <col min="5645" max="5647" width="9.42578125" style="226" customWidth="1"/>
    <col min="5648" max="5648" width="10.5703125" style="226" customWidth="1"/>
    <col min="5649" max="5650" width="9.42578125" style="226" customWidth="1"/>
    <col min="5651" max="5651" width="12.7109375" style="226" customWidth="1"/>
    <col min="5652" max="5652" width="11" style="226" customWidth="1"/>
    <col min="5653" max="5653" width="13.42578125" style="226" customWidth="1"/>
    <col min="5654" max="5655" width="13.7109375" style="226" customWidth="1"/>
    <col min="5656" max="5657" width="15" style="226" customWidth="1"/>
    <col min="5658" max="5664" width="13.7109375" style="226" customWidth="1"/>
    <col min="5665" max="5672" width="15" style="226" customWidth="1"/>
    <col min="5673" max="5887" width="11.42578125" style="226"/>
    <col min="5888" max="5888" width="1.7109375" style="226" customWidth="1"/>
    <col min="5889" max="5889" width="9.140625" style="226" customWidth="1"/>
    <col min="5890" max="5890" width="9.42578125" style="226" customWidth="1"/>
    <col min="5891" max="5891" width="12.5703125" style="226" customWidth="1"/>
    <col min="5892" max="5892" width="13.140625" style="226" customWidth="1"/>
    <col min="5893" max="5893" width="9.42578125" style="226" customWidth="1"/>
    <col min="5894" max="5894" width="12.140625" style="226" customWidth="1"/>
    <col min="5895" max="5896" width="9.42578125" style="226" customWidth="1"/>
    <col min="5897" max="5897" width="13.140625" style="226" customWidth="1"/>
    <col min="5898" max="5898" width="13.140625" style="226" bestFit="1" customWidth="1"/>
    <col min="5899" max="5899" width="9.42578125" style="226" customWidth="1"/>
    <col min="5900" max="5900" width="11.42578125" style="226" bestFit="1" customWidth="1"/>
    <col min="5901" max="5903" width="9.42578125" style="226" customWidth="1"/>
    <col min="5904" max="5904" width="10.5703125" style="226" customWidth="1"/>
    <col min="5905" max="5906" width="9.42578125" style="226" customWidth="1"/>
    <col min="5907" max="5907" width="12.7109375" style="226" customWidth="1"/>
    <col min="5908" max="5908" width="11" style="226" customWidth="1"/>
    <col min="5909" max="5909" width="13.42578125" style="226" customWidth="1"/>
    <col min="5910" max="5911" width="13.7109375" style="226" customWidth="1"/>
    <col min="5912" max="5913" width="15" style="226" customWidth="1"/>
    <col min="5914" max="5920" width="13.7109375" style="226" customWidth="1"/>
    <col min="5921" max="5928" width="15" style="226" customWidth="1"/>
    <col min="5929" max="6143" width="11.42578125" style="226"/>
    <col min="6144" max="6144" width="1.7109375" style="226" customWidth="1"/>
    <col min="6145" max="6145" width="9.140625" style="226" customWidth="1"/>
    <col min="6146" max="6146" width="9.42578125" style="226" customWidth="1"/>
    <col min="6147" max="6147" width="12.5703125" style="226" customWidth="1"/>
    <col min="6148" max="6148" width="13.140625" style="226" customWidth="1"/>
    <col min="6149" max="6149" width="9.42578125" style="226" customWidth="1"/>
    <col min="6150" max="6150" width="12.140625" style="226" customWidth="1"/>
    <col min="6151" max="6152" width="9.42578125" style="226" customWidth="1"/>
    <col min="6153" max="6153" width="13.140625" style="226" customWidth="1"/>
    <col min="6154" max="6154" width="13.140625" style="226" bestFit="1" customWidth="1"/>
    <col min="6155" max="6155" width="9.42578125" style="226" customWidth="1"/>
    <col min="6156" max="6156" width="11.42578125" style="226" bestFit="1" customWidth="1"/>
    <col min="6157" max="6159" width="9.42578125" style="226" customWidth="1"/>
    <col min="6160" max="6160" width="10.5703125" style="226" customWidth="1"/>
    <col min="6161" max="6162" width="9.42578125" style="226" customWidth="1"/>
    <col min="6163" max="6163" width="12.7109375" style="226" customWidth="1"/>
    <col min="6164" max="6164" width="11" style="226" customWidth="1"/>
    <col min="6165" max="6165" width="13.42578125" style="226" customWidth="1"/>
    <col min="6166" max="6167" width="13.7109375" style="226" customWidth="1"/>
    <col min="6168" max="6169" width="15" style="226" customWidth="1"/>
    <col min="6170" max="6176" width="13.7109375" style="226" customWidth="1"/>
    <col min="6177" max="6184" width="15" style="226" customWidth="1"/>
    <col min="6185" max="6399" width="11.42578125" style="226"/>
    <col min="6400" max="6400" width="1.7109375" style="226" customWidth="1"/>
    <col min="6401" max="6401" width="9.140625" style="226" customWidth="1"/>
    <col min="6402" max="6402" width="9.42578125" style="226" customWidth="1"/>
    <col min="6403" max="6403" width="12.5703125" style="226" customWidth="1"/>
    <col min="6404" max="6404" width="13.140625" style="226" customWidth="1"/>
    <col min="6405" max="6405" width="9.42578125" style="226" customWidth="1"/>
    <col min="6406" max="6406" width="12.140625" style="226" customWidth="1"/>
    <col min="6407" max="6408" width="9.42578125" style="226" customWidth="1"/>
    <col min="6409" max="6409" width="13.140625" style="226" customWidth="1"/>
    <col min="6410" max="6410" width="13.140625" style="226" bestFit="1" customWidth="1"/>
    <col min="6411" max="6411" width="9.42578125" style="226" customWidth="1"/>
    <col min="6412" max="6412" width="11.42578125" style="226" bestFit="1" customWidth="1"/>
    <col min="6413" max="6415" width="9.42578125" style="226" customWidth="1"/>
    <col min="6416" max="6416" width="10.5703125" style="226" customWidth="1"/>
    <col min="6417" max="6418" width="9.42578125" style="226" customWidth="1"/>
    <col min="6419" max="6419" width="12.7109375" style="226" customWidth="1"/>
    <col min="6420" max="6420" width="11" style="226" customWidth="1"/>
    <col min="6421" max="6421" width="13.42578125" style="226" customWidth="1"/>
    <col min="6422" max="6423" width="13.7109375" style="226" customWidth="1"/>
    <col min="6424" max="6425" width="15" style="226" customWidth="1"/>
    <col min="6426" max="6432" width="13.7109375" style="226" customWidth="1"/>
    <col min="6433" max="6440" width="15" style="226" customWidth="1"/>
    <col min="6441" max="6655" width="11.42578125" style="226"/>
    <col min="6656" max="6656" width="1.7109375" style="226" customWidth="1"/>
    <col min="6657" max="6657" width="9.140625" style="226" customWidth="1"/>
    <col min="6658" max="6658" width="9.42578125" style="226" customWidth="1"/>
    <col min="6659" max="6659" width="12.5703125" style="226" customWidth="1"/>
    <col min="6660" max="6660" width="13.140625" style="226" customWidth="1"/>
    <col min="6661" max="6661" width="9.42578125" style="226" customWidth="1"/>
    <col min="6662" max="6662" width="12.140625" style="226" customWidth="1"/>
    <col min="6663" max="6664" width="9.42578125" style="226" customWidth="1"/>
    <col min="6665" max="6665" width="13.140625" style="226" customWidth="1"/>
    <col min="6666" max="6666" width="13.140625" style="226" bestFit="1" customWidth="1"/>
    <col min="6667" max="6667" width="9.42578125" style="226" customWidth="1"/>
    <col min="6668" max="6668" width="11.42578125" style="226" bestFit="1" customWidth="1"/>
    <col min="6669" max="6671" width="9.42578125" style="226" customWidth="1"/>
    <col min="6672" max="6672" width="10.5703125" style="226" customWidth="1"/>
    <col min="6673" max="6674" width="9.42578125" style="226" customWidth="1"/>
    <col min="6675" max="6675" width="12.7109375" style="226" customWidth="1"/>
    <col min="6676" max="6676" width="11" style="226" customWidth="1"/>
    <col min="6677" max="6677" width="13.42578125" style="226" customWidth="1"/>
    <col min="6678" max="6679" width="13.7109375" style="226" customWidth="1"/>
    <col min="6680" max="6681" width="15" style="226" customWidth="1"/>
    <col min="6682" max="6688" width="13.7109375" style="226" customWidth="1"/>
    <col min="6689" max="6696" width="15" style="226" customWidth="1"/>
    <col min="6697" max="6911" width="11.42578125" style="226"/>
    <col min="6912" max="6912" width="1.7109375" style="226" customWidth="1"/>
    <col min="6913" max="6913" width="9.140625" style="226" customWidth="1"/>
    <col min="6914" max="6914" width="9.42578125" style="226" customWidth="1"/>
    <col min="6915" max="6915" width="12.5703125" style="226" customWidth="1"/>
    <col min="6916" max="6916" width="13.140625" style="226" customWidth="1"/>
    <col min="6917" max="6917" width="9.42578125" style="226" customWidth="1"/>
    <col min="6918" max="6918" width="12.140625" style="226" customWidth="1"/>
    <col min="6919" max="6920" width="9.42578125" style="226" customWidth="1"/>
    <col min="6921" max="6921" width="13.140625" style="226" customWidth="1"/>
    <col min="6922" max="6922" width="13.140625" style="226" bestFit="1" customWidth="1"/>
    <col min="6923" max="6923" width="9.42578125" style="226" customWidth="1"/>
    <col min="6924" max="6924" width="11.42578125" style="226" bestFit="1" customWidth="1"/>
    <col min="6925" max="6927" width="9.42578125" style="226" customWidth="1"/>
    <col min="6928" max="6928" width="10.5703125" style="226" customWidth="1"/>
    <col min="6929" max="6930" width="9.42578125" style="226" customWidth="1"/>
    <col min="6931" max="6931" width="12.7109375" style="226" customWidth="1"/>
    <col min="6932" max="6932" width="11" style="226" customWidth="1"/>
    <col min="6933" max="6933" width="13.42578125" style="226" customWidth="1"/>
    <col min="6934" max="6935" width="13.7109375" style="226" customWidth="1"/>
    <col min="6936" max="6937" width="15" style="226" customWidth="1"/>
    <col min="6938" max="6944" width="13.7109375" style="226" customWidth="1"/>
    <col min="6945" max="6952" width="15" style="226" customWidth="1"/>
    <col min="6953" max="7167" width="11.42578125" style="226"/>
    <col min="7168" max="7168" width="1.7109375" style="226" customWidth="1"/>
    <col min="7169" max="7169" width="9.140625" style="226" customWidth="1"/>
    <col min="7170" max="7170" width="9.42578125" style="226" customWidth="1"/>
    <col min="7171" max="7171" width="12.5703125" style="226" customWidth="1"/>
    <col min="7172" max="7172" width="13.140625" style="226" customWidth="1"/>
    <col min="7173" max="7173" width="9.42578125" style="226" customWidth="1"/>
    <col min="7174" max="7174" width="12.140625" style="226" customWidth="1"/>
    <col min="7175" max="7176" width="9.42578125" style="226" customWidth="1"/>
    <col min="7177" max="7177" width="13.140625" style="226" customWidth="1"/>
    <col min="7178" max="7178" width="13.140625" style="226" bestFit="1" customWidth="1"/>
    <col min="7179" max="7179" width="9.42578125" style="226" customWidth="1"/>
    <col min="7180" max="7180" width="11.42578125" style="226" bestFit="1" customWidth="1"/>
    <col min="7181" max="7183" width="9.42578125" style="226" customWidth="1"/>
    <col min="7184" max="7184" width="10.5703125" style="226" customWidth="1"/>
    <col min="7185" max="7186" width="9.42578125" style="226" customWidth="1"/>
    <col min="7187" max="7187" width="12.7109375" style="226" customWidth="1"/>
    <col min="7188" max="7188" width="11" style="226" customWidth="1"/>
    <col min="7189" max="7189" width="13.42578125" style="226" customWidth="1"/>
    <col min="7190" max="7191" width="13.7109375" style="226" customWidth="1"/>
    <col min="7192" max="7193" width="15" style="226" customWidth="1"/>
    <col min="7194" max="7200" width="13.7109375" style="226" customWidth="1"/>
    <col min="7201" max="7208" width="15" style="226" customWidth="1"/>
    <col min="7209" max="7423" width="11.42578125" style="226"/>
    <col min="7424" max="7424" width="1.7109375" style="226" customWidth="1"/>
    <col min="7425" max="7425" width="9.140625" style="226" customWidth="1"/>
    <col min="7426" max="7426" width="9.42578125" style="226" customWidth="1"/>
    <col min="7427" max="7427" width="12.5703125" style="226" customWidth="1"/>
    <col min="7428" max="7428" width="13.140625" style="226" customWidth="1"/>
    <col min="7429" max="7429" width="9.42578125" style="226" customWidth="1"/>
    <col min="7430" max="7430" width="12.140625" style="226" customWidth="1"/>
    <col min="7431" max="7432" width="9.42578125" style="226" customWidth="1"/>
    <col min="7433" max="7433" width="13.140625" style="226" customWidth="1"/>
    <col min="7434" max="7434" width="13.140625" style="226" bestFit="1" customWidth="1"/>
    <col min="7435" max="7435" width="9.42578125" style="226" customWidth="1"/>
    <col min="7436" max="7436" width="11.42578125" style="226" bestFit="1" customWidth="1"/>
    <col min="7437" max="7439" width="9.42578125" style="226" customWidth="1"/>
    <col min="7440" max="7440" width="10.5703125" style="226" customWidth="1"/>
    <col min="7441" max="7442" width="9.42578125" style="226" customWidth="1"/>
    <col min="7443" max="7443" width="12.7109375" style="226" customWidth="1"/>
    <col min="7444" max="7444" width="11" style="226" customWidth="1"/>
    <col min="7445" max="7445" width="13.42578125" style="226" customWidth="1"/>
    <col min="7446" max="7447" width="13.7109375" style="226" customWidth="1"/>
    <col min="7448" max="7449" width="15" style="226" customWidth="1"/>
    <col min="7450" max="7456" width="13.7109375" style="226" customWidth="1"/>
    <col min="7457" max="7464" width="15" style="226" customWidth="1"/>
    <col min="7465" max="7679" width="11.42578125" style="226"/>
    <col min="7680" max="7680" width="1.7109375" style="226" customWidth="1"/>
    <col min="7681" max="7681" width="9.140625" style="226" customWidth="1"/>
    <col min="7682" max="7682" width="9.42578125" style="226" customWidth="1"/>
    <col min="7683" max="7683" width="12.5703125" style="226" customWidth="1"/>
    <col min="7684" max="7684" width="13.140625" style="226" customWidth="1"/>
    <col min="7685" max="7685" width="9.42578125" style="226" customWidth="1"/>
    <col min="7686" max="7686" width="12.140625" style="226" customWidth="1"/>
    <col min="7687" max="7688" width="9.42578125" style="226" customWidth="1"/>
    <col min="7689" max="7689" width="13.140625" style="226" customWidth="1"/>
    <col min="7690" max="7690" width="13.140625" style="226" bestFit="1" customWidth="1"/>
    <col min="7691" max="7691" width="9.42578125" style="226" customWidth="1"/>
    <col min="7692" max="7692" width="11.42578125" style="226" bestFit="1" customWidth="1"/>
    <col min="7693" max="7695" width="9.42578125" style="226" customWidth="1"/>
    <col min="7696" max="7696" width="10.5703125" style="226" customWidth="1"/>
    <col min="7697" max="7698" width="9.42578125" style="226" customWidth="1"/>
    <col min="7699" max="7699" width="12.7109375" style="226" customWidth="1"/>
    <col min="7700" max="7700" width="11" style="226" customWidth="1"/>
    <col min="7701" max="7701" width="13.42578125" style="226" customWidth="1"/>
    <col min="7702" max="7703" width="13.7109375" style="226" customWidth="1"/>
    <col min="7704" max="7705" width="15" style="226" customWidth="1"/>
    <col min="7706" max="7712" width="13.7109375" style="226" customWidth="1"/>
    <col min="7713" max="7720" width="15" style="226" customWidth="1"/>
    <col min="7721" max="7935" width="11.42578125" style="226"/>
    <col min="7936" max="7936" width="1.7109375" style="226" customWidth="1"/>
    <col min="7937" max="7937" width="9.140625" style="226" customWidth="1"/>
    <col min="7938" max="7938" width="9.42578125" style="226" customWidth="1"/>
    <col min="7939" max="7939" width="12.5703125" style="226" customWidth="1"/>
    <col min="7940" max="7940" width="13.140625" style="226" customWidth="1"/>
    <col min="7941" max="7941" width="9.42578125" style="226" customWidth="1"/>
    <col min="7942" max="7942" width="12.140625" style="226" customWidth="1"/>
    <col min="7943" max="7944" width="9.42578125" style="226" customWidth="1"/>
    <col min="7945" max="7945" width="13.140625" style="226" customWidth="1"/>
    <col min="7946" max="7946" width="13.140625" style="226" bestFit="1" customWidth="1"/>
    <col min="7947" max="7947" width="9.42578125" style="226" customWidth="1"/>
    <col min="7948" max="7948" width="11.42578125" style="226" bestFit="1" customWidth="1"/>
    <col min="7949" max="7951" width="9.42578125" style="226" customWidth="1"/>
    <col min="7952" max="7952" width="10.5703125" style="226" customWidth="1"/>
    <col min="7953" max="7954" width="9.42578125" style="226" customWidth="1"/>
    <col min="7955" max="7955" width="12.7109375" style="226" customWidth="1"/>
    <col min="7956" max="7956" width="11" style="226" customWidth="1"/>
    <col min="7957" max="7957" width="13.42578125" style="226" customWidth="1"/>
    <col min="7958" max="7959" width="13.7109375" style="226" customWidth="1"/>
    <col min="7960" max="7961" width="15" style="226" customWidth="1"/>
    <col min="7962" max="7968" width="13.7109375" style="226" customWidth="1"/>
    <col min="7969" max="7976" width="15" style="226" customWidth="1"/>
    <col min="7977" max="8191" width="11.42578125" style="226"/>
    <col min="8192" max="8192" width="1.7109375" style="226" customWidth="1"/>
    <col min="8193" max="8193" width="9.140625" style="226" customWidth="1"/>
    <col min="8194" max="8194" width="9.42578125" style="226" customWidth="1"/>
    <col min="8195" max="8195" width="12.5703125" style="226" customWidth="1"/>
    <col min="8196" max="8196" width="13.140625" style="226" customWidth="1"/>
    <col min="8197" max="8197" width="9.42578125" style="226" customWidth="1"/>
    <col min="8198" max="8198" width="12.140625" style="226" customWidth="1"/>
    <col min="8199" max="8200" width="9.42578125" style="226" customWidth="1"/>
    <col min="8201" max="8201" width="13.140625" style="226" customWidth="1"/>
    <col min="8202" max="8202" width="13.140625" style="226" bestFit="1" customWidth="1"/>
    <col min="8203" max="8203" width="9.42578125" style="226" customWidth="1"/>
    <col min="8204" max="8204" width="11.42578125" style="226" bestFit="1" customWidth="1"/>
    <col min="8205" max="8207" width="9.42578125" style="226" customWidth="1"/>
    <col min="8208" max="8208" width="10.5703125" style="226" customWidth="1"/>
    <col min="8209" max="8210" width="9.42578125" style="226" customWidth="1"/>
    <col min="8211" max="8211" width="12.7109375" style="226" customWidth="1"/>
    <col min="8212" max="8212" width="11" style="226" customWidth="1"/>
    <col min="8213" max="8213" width="13.42578125" style="226" customWidth="1"/>
    <col min="8214" max="8215" width="13.7109375" style="226" customWidth="1"/>
    <col min="8216" max="8217" width="15" style="226" customWidth="1"/>
    <col min="8218" max="8224" width="13.7109375" style="226" customWidth="1"/>
    <col min="8225" max="8232" width="15" style="226" customWidth="1"/>
    <col min="8233" max="8447" width="11.42578125" style="226"/>
    <col min="8448" max="8448" width="1.7109375" style="226" customWidth="1"/>
    <col min="8449" max="8449" width="9.140625" style="226" customWidth="1"/>
    <col min="8450" max="8450" width="9.42578125" style="226" customWidth="1"/>
    <col min="8451" max="8451" width="12.5703125" style="226" customWidth="1"/>
    <col min="8452" max="8452" width="13.140625" style="226" customWidth="1"/>
    <col min="8453" max="8453" width="9.42578125" style="226" customWidth="1"/>
    <col min="8454" max="8454" width="12.140625" style="226" customWidth="1"/>
    <col min="8455" max="8456" width="9.42578125" style="226" customWidth="1"/>
    <col min="8457" max="8457" width="13.140625" style="226" customWidth="1"/>
    <col min="8458" max="8458" width="13.140625" style="226" bestFit="1" customWidth="1"/>
    <col min="8459" max="8459" width="9.42578125" style="226" customWidth="1"/>
    <col min="8460" max="8460" width="11.42578125" style="226" bestFit="1" customWidth="1"/>
    <col min="8461" max="8463" width="9.42578125" style="226" customWidth="1"/>
    <col min="8464" max="8464" width="10.5703125" style="226" customWidth="1"/>
    <col min="8465" max="8466" width="9.42578125" style="226" customWidth="1"/>
    <col min="8467" max="8467" width="12.7109375" style="226" customWidth="1"/>
    <col min="8468" max="8468" width="11" style="226" customWidth="1"/>
    <col min="8469" max="8469" width="13.42578125" style="226" customWidth="1"/>
    <col min="8470" max="8471" width="13.7109375" style="226" customWidth="1"/>
    <col min="8472" max="8473" width="15" style="226" customWidth="1"/>
    <col min="8474" max="8480" width="13.7109375" style="226" customWidth="1"/>
    <col min="8481" max="8488" width="15" style="226" customWidth="1"/>
    <col min="8489" max="8703" width="11.42578125" style="226"/>
    <col min="8704" max="8704" width="1.7109375" style="226" customWidth="1"/>
    <col min="8705" max="8705" width="9.140625" style="226" customWidth="1"/>
    <col min="8706" max="8706" width="9.42578125" style="226" customWidth="1"/>
    <col min="8707" max="8707" width="12.5703125" style="226" customWidth="1"/>
    <col min="8708" max="8708" width="13.140625" style="226" customWidth="1"/>
    <col min="8709" max="8709" width="9.42578125" style="226" customWidth="1"/>
    <col min="8710" max="8710" width="12.140625" style="226" customWidth="1"/>
    <col min="8711" max="8712" width="9.42578125" style="226" customWidth="1"/>
    <col min="8713" max="8713" width="13.140625" style="226" customWidth="1"/>
    <col min="8714" max="8714" width="13.140625" style="226" bestFit="1" customWidth="1"/>
    <col min="8715" max="8715" width="9.42578125" style="226" customWidth="1"/>
    <col min="8716" max="8716" width="11.42578125" style="226" bestFit="1" customWidth="1"/>
    <col min="8717" max="8719" width="9.42578125" style="226" customWidth="1"/>
    <col min="8720" max="8720" width="10.5703125" style="226" customWidth="1"/>
    <col min="8721" max="8722" width="9.42578125" style="226" customWidth="1"/>
    <col min="8723" max="8723" width="12.7109375" style="226" customWidth="1"/>
    <col min="8724" max="8724" width="11" style="226" customWidth="1"/>
    <col min="8725" max="8725" width="13.42578125" style="226" customWidth="1"/>
    <col min="8726" max="8727" width="13.7109375" style="226" customWidth="1"/>
    <col min="8728" max="8729" width="15" style="226" customWidth="1"/>
    <col min="8730" max="8736" width="13.7109375" style="226" customWidth="1"/>
    <col min="8737" max="8744" width="15" style="226" customWidth="1"/>
    <col min="8745" max="8959" width="11.42578125" style="226"/>
    <col min="8960" max="8960" width="1.7109375" style="226" customWidth="1"/>
    <col min="8961" max="8961" width="9.140625" style="226" customWidth="1"/>
    <col min="8962" max="8962" width="9.42578125" style="226" customWidth="1"/>
    <col min="8963" max="8963" width="12.5703125" style="226" customWidth="1"/>
    <col min="8964" max="8964" width="13.140625" style="226" customWidth="1"/>
    <col min="8965" max="8965" width="9.42578125" style="226" customWidth="1"/>
    <col min="8966" max="8966" width="12.140625" style="226" customWidth="1"/>
    <col min="8967" max="8968" width="9.42578125" style="226" customWidth="1"/>
    <col min="8969" max="8969" width="13.140625" style="226" customWidth="1"/>
    <col min="8970" max="8970" width="13.140625" style="226" bestFit="1" customWidth="1"/>
    <col min="8971" max="8971" width="9.42578125" style="226" customWidth="1"/>
    <col min="8972" max="8972" width="11.42578125" style="226" bestFit="1" customWidth="1"/>
    <col min="8973" max="8975" width="9.42578125" style="226" customWidth="1"/>
    <col min="8976" max="8976" width="10.5703125" style="226" customWidth="1"/>
    <col min="8977" max="8978" width="9.42578125" style="226" customWidth="1"/>
    <col min="8979" max="8979" width="12.7109375" style="226" customWidth="1"/>
    <col min="8980" max="8980" width="11" style="226" customWidth="1"/>
    <col min="8981" max="8981" width="13.42578125" style="226" customWidth="1"/>
    <col min="8982" max="8983" width="13.7109375" style="226" customWidth="1"/>
    <col min="8984" max="8985" width="15" style="226" customWidth="1"/>
    <col min="8986" max="8992" width="13.7109375" style="226" customWidth="1"/>
    <col min="8993" max="9000" width="15" style="226" customWidth="1"/>
    <col min="9001" max="9215" width="11.42578125" style="226"/>
    <col min="9216" max="9216" width="1.7109375" style="226" customWidth="1"/>
    <col min="9217" max="9217" width="9.140625" style="226" customWidth="1"/>
    <col min="9218" max="9218" width="9.42578125" style="226" customWidth="1"/>
    <col min="9219" max="9219" width="12.5703125" style="226" customWidth="1"/>
    <col min="9220" max="9220" width="13.140625" style="226" customWidth="1"/>
    <col min="9221" max="9221" width="9.42578125" style="226" customWidth="1"/>
    <col min="9222" max="9222" width="12.140625" style="226" customWidth="1"/>
    <col min="9223" max="9224" width="9.42578125" style="226" customWidth="1"/>
    <col min="9225" max="9225" width="13.140625" style="226" customWidth="1"/>
    <col min="9226" max="9226" width="13.140625" style="226" bestFit="1" customWidth="1"/>
    <col min="9227" max="9227" width="9.42578125" style="226" customWidth="1"/>
    <col min="9228" max="9228" width="11.42578125" style="226" bestFit="1" customWidth="1"/>
    <col min="9229" max="9231" width="9.42578125" style="226" customWidth="1"/>
    <col min="9232" max="9232" width="10.5703125" style="226" customWidth="1"/>
    <col min="9233" max="9234" width="9.42578125" style="226" customWidth="1"/>
    <col min="9235" max="9235" width="12.7109375" style="226" customWidth="1"/>
    <col min="9236" max="9236" width="11" style="226" customWidth="1"/>
    <col min="9237" max="9237" width="13.42578125" style="226" customWidth="1"/>
    <col min="9238" max="9239" width="13.7109375" style="226" customWidth="1"/>
    <col min="9240" max="9241" width="15" style="226" customWidth="1"/>
    <col min="9242" max="9248" width="13.7109375" style="226" customWidth="1"/>
    <col min="9249" max="9256" width="15" style="226" customWidth="1"/>
    <col min="9257" max="9471" width="11.42578125" style="226"/>
    <col min="9472" max="9472" width="1.7109375" style="226" customWidth="1"/>
    <col min="9473" max="9473" width="9.140625" style="226" customWidth="1"/>
    <col min="9474" max="9474" width="9.42578125" style="226" customWidth="1"/>
    <col min="9475" max="9475" width="12.5703125" style="226" customWidth="1"/>
    <col min="9476" max="9476" width="13.140625" style="226" customWidth="1"/>
    <col min="9477" max="9477" width="9.42578125" style="226" customWidth="1"/>
    <col min="9478" max="9478" width="12.140625" style="226" customWidth="1"/>
    <col min="9479" max="9480" width="9.42578125" style="226" customWidth="1"/>
    <col min="9481" max="9481" width="13.140625" style="226" customWidth="1"/>
    <col min="9482" max="9482" width="13.140625" style="226" bestFit="1" customWidth="1"/>
    <col min="9483" max="9483" width="9.42578125" style="226" customWidth="1"/>
    <col min="9484" max="9484" width="11.42578125" style="226" bestFit="1" customWidth="1"/>
    <col min="9485" max="9487" width="9.42578125" style="226" customWidth="1"/>
    <col min="9488" max="9488" width="10.5703125" style="226" customWidth="1"/>
    <col min="9489" max="9490" width="9.42578125" style="226" customWidth="1"/>
    <col min="9491" max="9491" width="12.7109375" style="226" customWidth="1"/>
    <col min="9492" max="9492" width="11" style="226" customWidth="1"/>
    <col min="9493" max="9493" width="13.42578125" style="226" customWidth="1"/>
    <col min="9494" max="9495" width="13.7109375" style="226" customWidth="1"/>
    <col min="9496" max="9497" width="15" style="226" customWidth="1"/>
    <col min="9498" max="9504" width="13.7109375" style="226" customWidth="1"/>
    <col min="9505" max="9512" width="15" style="226" customWidth="1"/>
    <col min="9513" max="9727" width="11.42578125" style="226"/>
    <col min="9728" max="9728" width="1.7109375" style="226" customWidth="1"/>
    <col min="9729" max="9729" width="9.140625" style="226" customWidth="1"/>
    <col min="9730" max="9730" width="9.42578125" style="226" customWidth="1"/>
    <col min="9731" max="9731" width="12.5703125" style="226" customWidth="1"/>
    <col min="9732" max="9732" width="13.140625" style="226" customWidth="1"/>
    <col min="9733" max="9733" width="9.42578125" style="226" customWidth="1"/>
    <col min="9734" max="9734" width="12.140625" style="226" customWidth="1"/>
    <col min="9735" max="9736" width="9.42578125" style="226" customWidth="1"/>
    <col min="9737" max="9737" width="13.140625" style="226" customWidth="1"/>
    <col min="9738" max="9738" width="13.140625" style="226" bestFit="1" customWidth="1"/>
    <col min="9739" max="9739" width="9.42578125" style="226" customWidth="1"/>
    <col min="9740" max="9740" width="11.42578125" style="226" bestFit="1" customWidth="1"/>
    <col min="9741" max="9743" width="9.42578125" style="226" customWidth="1"/>
    <col min="9744" max="9744" width="10.5703125" style="226" customWidth="1"/>
    <col min="9745" max="9746" width="9.42578125" style="226" customWidth="1"/>
    <col min="9747" max="9747" width="12.7109375" style="226" customWidth="1"/>
    <col min="9748" max="9748" width="11" style="226" customWidth="1"/>
    <col min="9749" max="9749" width="13.42578125" style="226" customWidth="1"/>
    <col min="9750" max="9751" width="13.7109375" style="226" customWidth="1"/>
    <col min="9752" max="9753" width="15" style="226" customWidth="1"/>
    <col min="9754" max="9760" width="13.7109375" style="226" customWidth="1"/>
    <col min="9761" max="9768" width="15" style="226" customWidth="1"/>
    <col min="9769" max="9983" width="11.42578125" style="226"/>
    <col min="9984" max="9984" width="1.7109375" style="226" customWidth="1"/>
    <col min="9985" max="9985" width="9.140625" style="226" customWidth="1"/>
    <col min="9986" max="9986" width="9.42578125" style="226" customWidth="1"/>
    <col min="9987" max="9987" width="12.5703125" style="226" customWidth="1"/>
    <col min="9988" max="9988" width="13.140625" style="226" customWidth="1"/>
    <col min="9989" max="9989" width="9.42578125" style="226" customWidth="1"/>
    <col min="9990" max="9990" width="12.140625" style="226" customWidth="1"/>
    <col min="9991" max="9992" width="9.42578125" style="226" customWidth="1"/>
    <col min="9993" max="9993" width="13.140625" style="226" customWidth="1"/>
    <col min="9994" max="9994" width="13.140625" style="226" bestFit="1" customWidth="1"/>
    <col min="9995" max="9995" width="9.42578125" style="226" customWidth="1"/>
    <col min="9996" max="9996" width="11.42578125" style="226" bestFit="1" customWidth="1"/>
    <col min="9997" max="9999" width="9.42578125" style="226" customWidth="1"/>
    <col min="10000" max="10000" width="10.5703125" style="226" customWidth="1"/>
    <col min="10001" max="10002" width="9.42578125" style="226" customWidth="1"/>
    <col min="10003" max="10003" width="12.7109375" style="226" customWidth="1"/>
    <col min="10004" max="10004" width="11" style="226" customWidth="1"/>
    <col min="10005" max="10005" width="13.42578125" style="226" customWidth="1"/>
    <col min="10006" max="10007" width="13.7109375" style="226" customWidth="1"/>
    <col min="10008" max="10009" width="15" style="226" customWidth="1"/>
    <col min="10010" max="10016" width="13.7109375" style="226" customWidth="1"/>
    <col min="10017" max="10024" width="15" style="226" customWidth="1"/>
    <col min="10025" max="10239" width="11.42578125" style="226"/>
    <col min="10240" max="10240" width="1.7109375" style="226" customWidth="1"/>
    <col min="10241" max="10241" width="9.140625" style="226" customWidth="1"/>
    <col min="10242" max="10242" width="9.42578125" style="226" customWidth="1"/>
    <col min="10243" max="10243" width="12.5703125" style="226" customWidth="1"/>
    <col min="10244" max="10244" width="13.140625" style="226" customWidth="1"/>
    <col min="10245" max="10245" width="9.42578125" style="226" customWidth="1"/>
    <col min="10246" max="10246" width="12.140625" style="226" customWidth="1"/>
    <col min="10247" max="10248" width="9.42578125" style="226" customWidth="1"/>
    <col min="10249" max="10249" width="13.140625" style="226" customWidth="1"/>
    <col min="10250" max="10250" width="13.140625" style="226" bestFit="1" customWidth="1"/>
    <col min="10251" max="10251" width="9.42578125" style="226" customWidth="1"/>
    <col min="10252" max="10252" width="11.42578125" style="226" bestFit="1" customWidth="1"/>
    <col min="10253" max="10255" width="9.42578125" style="226" customWidth="1"/>
    <col min="10256" max="10256" width="10.5703125" style="226" customWidth="1"/>
    <col min="10257" max="10258" width="9.42578125" style="226" customWidth="1"/>
    <col min="10259" max="10259" width="12.7109375" style="226" customWidth="1"/>
    <col min="10260" max="10260" width="11" style="226" customWidth="1"/>
    <col min="10261" max="10261" width="13.42578125" style="226" customWidth="1"/>
    <col min="10262" max="10263" width="13.7109375" style="226" customWidth="1"/>
    <col min="10264" max="10265" width="15" style="226" customWidth="1"/>
    <col min="10266" max="10272" width="13.7109375" style="226" customWidth="1"/>
    <col min="10273" max="10280" width="15" style="226" customWidth="1"/>
    <col min="10281" max="10495" width="11.42578125" style="226"/>
    <col min="10496" max="10496" width="1.7109375" style="226" customWidth="1"/>
    <col min="10497" max="10497" width="9.140625" style="226" customWidth="1"/>
    <col min="10498" max="10498" width="9.42578125" style="226" customWidth="1"/>
    <col min="10499" max="10499" width="12.5703125" style="226" customWidth="1"/>
    <col min="10500" max="10500" width="13.140625" style="226" customWidth="1"/>
    <col min="10501" max="10501" width="9.42578125" style="226" customWidth="1"/>
    <col min="10502" max="10502" width="12.140625" style="226" customWidth="1"/>
    <col min="10503" max="10504" width="9.42578125" style="226" customWidth="1"/>
    <col min="10505" max="10505" width="13.140625" style="226" customWidth="1"/>
    <col min="10506" max="10506" width="13.140625" style="226" bestFit="1" customWidth="1"/>
    <col min="10507" max="10507" width="9.42578125" style="226" customWidth="1"/>
    <col min="10508" max="10508" width="11.42578125" style="226" bestFit="1" customWidth="1"/>
    <col min="10509" max="10511" width="9.42578125" style="226" customWidth="1"/>
    <col min="10512" max="10512" width="10.5703125" style="226" customWidth="1"/>
    <col min="10513" max="10514" width="9.42578125" style="226" customWidth="1"/>
    <col min="10515" max="10515" width="12.7109375" style="226" customWidth="1"/>
    <col min="10516" max="10516" width="11" style="226" customWidth="1"/>
    <col min="10517" max="10517" width="13.42578125" style="226" customWidth="1"/>
    <col min="10518" max="10519" width="13.7109375" style="226" customWidth="1"/>
    <col min="10520" max="10521" width="15" style="226" customWidth="1"/>
    <col min="10522" max="10528" width="13.7109375" style="226" customWidth="1"/>
    <col min="10529" max="10536" width="15" style="226" customWidth="1"/>
    <col min="10537" max="10751" width="11.42578125" style="226"/>
    <col min="10752" max="10752" width="1.7109375" style="226" customWidth="1"/>
    <col min="10753" max="10753" width="9.140625" style="226" customWidth="1"/>
    <col min="10754" max="10754" width="9.42578125" style="226" customWidth="1"/>
    <col min="10755" max="10755" width="12.5703125" style="226" customWidth="1"/>
    <col min="10756" max="10756" width="13.140625" style="226" customWidth="1"/>
    <col min="10757" max="10757" width="9.42578125" style="226" customWidth="1"/>
    <col min="10758" max="10758" width="12.140625" style="226" customWidth="1"/>
    <col min="10759" max="10760" width="9.42578125" style="226" customWidth="1"/>
    <col min="10761" max="10761" width="13.140625" style="226" customWidth="1"/>
    <col min="10762" max="10762" width="13.140625" style="226" bestFit="1" customWidth="1"/>
    <col min="10763" max="10763" width="9.42578125" style="226" customWidth="1"/>
    <col min="10764" max="10764" width="11.42578125" style="226" bestFit="1" customWidth="1"/>
    <col min="10765" max="10767" width="9.42578125" style="226" customWidth="1"/>
    <col min="10768" max="10768" width="10.5703125" style="226" customWidth="1"/>
    <col min="10769" max="10770" width="9.42578125" style="226" customWidth="1"/>
    <col min="10771" max="10771" width="12.7109375" style="226" customWidth="1"/>
    <col min="10772" max="10772" width="11" style="226" customWidth="1"/>
    <col min="10773" max="10773" width="13.42578125" style="226" customWidth="1"/>
    <col min="10774" max="10775" width="13.7109375" style="226" customWidth="1"/>
    <col min="10776" max="10777" width="15" style="226" customWidth="1"/>
    <col min="10778" max="10784" width="13.7109375" style="226" customWidth="1"/>
    <col min="10785" max="10792" width="15" style="226" customWidth="1"/>
    <col min="10793" max="11007" width="11.42578125" style="226"/>
    <col min="11008" max="11008" width="1.7109375" style="226" customWidth="1"/>
    <col min="11009" max="11009" width="9.140625" style="226" customWidth="1"/>
    <col min="11010" max="11010" width="9.42578125" style="226" customWidth="1"/>
    <col min="11011" max="11011" width="12.5703125" style="226" customWidth="1"/>
    <col min="11012" max="11012" width="13.140625" style="226" customWidth="1"/>
    <col min="11013" max="11013" width="9.42578125" style="226" customWidth="1"/>
    <col min="11014" max="11014" width="12.140625" style="226" customWidth="1"/>
    <col min="11015" max="11016" width="9.42578125" style="226" customWidth="1"/>
    <col min="11017" max="11017" width="13.140625" style="226" customWidth="1"/>
    <col min="11018" max="11018" width="13.140625" style="226" bestFit="1" customWidth="1"/>
    <col min="11019" max="11019" width="9.42578125" style="226" customWidth="1"/>
    <col min="11020" max="11020" width="11.42578125" style="226" bestFit="1" customWidth="1"/>
    <col min="11021" max="11023" width="9.42578125" style="226" customWidth="1"/>
    <col min="11024" max="11024" width="10.5703125" style="226" customWidth="1"/>
    <col min="11025" max="11026" width="9.42578125" style="226" customWidth="1"/>
    <col min="11027" max="11027" width="12.7109375" style="226" customWidth="1"/>
    <col min="11028" max="11028" width="11" style="226" customWidth="1"/>
    <col min="11029" max="11029" width="13.42578125" style="226" customWidth="1"/>
    <col min="11030" max="11031" width="13.7109375" style="226" customWidth="1"/>
    <col min="11032" max="11033" width="15" style="226" customWidth="1"/>
    <col min="11034" max="11040" width="13.7109375" style="226" customWidth="1"/>
    <col min="11041" max="11048" width="15" style="226" customWidth="1"/>
    <col min="11049" max="11263" width="11.42578125" style="226"/>
    <col min="11264" max="11264" width="1.7109375" style="226" customWidth="1"/>
    <col min="11265" max="11265" width="9.140625" style="226" customWidth="1"/>
    <col min="11266" max="11266" width="9.42578125" style="226" customWidth="1"/>
    <col min="11267" max="11267" width="12.5703125" style="226" customWidth="1"/>
    <col min="11268" max="11268" width="13.140625" style="226" customWidth="1"/>
    <col min="11269" max="11269" width="9.42578125" style="226" customWidth="1"/>
    <col min="11270" max="11270" width="12.140625" style="226" customWidth="1"/>
    <col min="11271" max="11272" width="9.42578125" style="226" customWidth="1"/>
    <col min="11273" max="11273" width="13.140625" style="226" customWidth="1"/>
    <col min="11274" max="11274" width="13.140625" style="226" bestFit="1" customWidth="1"/>
    <col min="11275" max="11275" width="9.42578125" style="226" customWidth="1"/>
    <col min="11276" max="11276" width="11.42578125" style="226" bestFit="1" customWidth="1"/>
    <col min="11277" max="11279" width="9.42578125" style="226" customWidth="1"/>
    <col min="11280" max="11280" width="10.5703125" style="226" customWidth="1"/>
    <col min="11281" max="11282" width="9.42578125" style="226" customWidth="1"/>
    <col min="11283" max="11283" width="12.7109375" style="226" customWidth="1"/>
    <col min="11284" max="11284" width="11" style="226" customWidth="1"/>
    <col min="11285" max="11285" width="13.42578125" style="226" customWidth="1"/>
    <col min="11286" max="11287" width="13.7109375" style="226" customWidth="1"/>
    <col min="11288" max="11289" width="15" style="226" customWidth="1"/>
    <col min="11290" max="11296" width="13.7109375" style="226" customWidth="1"/>
    <col min="11297" max="11304" width="15" style="226" customWidth="1"/>
    <col min="11305" max="11519" width="11.42578125" style="226"/>
    <col min="11520" max="11520" width="1.7109375" style="226" customWidth="1"/>
    <col min="11521" max="11521" width="9.140625" style="226" customWidth="1"/>
    <col min="11522" max="11522" width="9.42578125" style="226" customWidth="1"/>
    <col min="11523" max="11523" width="12.5703125" style="226" customWidth="1"/>
    <col min="11524" max="11524" width="13.140625" style="226" customWidth="1"/>
    <col min="11525" max="11525" width="9.42578125" style="226" customWidth="1"/>
    <col min="11526" max="11526" width="12.140625" style="226" customWidth="1"/>
    <col min="11527" max="11528" width="9.42578125" style="226" customWidth="1"/>
    <col min="11529" max="11529" width="13.140625" style="226" customWidth="1"/>
    <col min="11530" max="11530" width="13.140625" style="226" bestFit="1" customWidth="1"/>
    <col min="11531" max="11531" width="9.42578125" style="226" customWidth="1"/>
    <col min="11532" max="11532" width="11.42578125" style="226" bestFit="1" customWidth="1"/>
    <col min="11533" max="11535" width="9.42578125" style="226" customWidth="1"/>
    <col min="11536" max="11536" width="10.5703125" style="226" customWidth="1"/>
    <col min="11537" max="11538" width="9.42578125" style="226" customWidth="1"/>
    <col min="11539" max="11539" width="12.7109375" style="226" customWidth="1"/>
    <col min="11540" max="11540" width="11" style="226" customWidth="1"/>
    <col min="11541" max="11541" width="13.42578125" style="226" customWidth="1"/>
    <col min="11542" max="11543" width="13.7109375" style="226" customWidth="1"/>
    <col min="11544" max="11545" width="15" style="226" customWidth="1"/>
    <col min="11546" max="11552" width="13.7109375" style="226" customWidth="1"/>
    <col min="11553" max="11560" width="15" style="226" customWidth="1"/>
    <col min="11561" max="11775" width="11.42578125" style="226"/>
    <col min="11776" max="11776" width="1.7109375" style="226" customWidth="1"/>
    <col min="11777" max="11777" width="9.140625" style="226" customWidth="1"/>
    <col min="11778" max="11778" width="9.42578125" style="226" customWidth="1"/>
    <col min="11779" max="11779" width="12.5703125" style="226" customWidth="1"/>
    <col min="11780" max="11780" width="13.140625" style="226" customWidth="1"/>
    <col min="11781" max="11781" width="9.42578125" style="226" customWidth="1"/>
    <col min="11782" max="11782" width="12.140625" style="226" customWidth="1"/>
    <col min="11783" max="11784" width="9.42578125" style="226" customWidth="1"/>
    <col min="11785" max="11785" width="13.140625" style="226" customWidth="1"/>
    <col min="11786" max="11786" width="13.140625" style="226" bestFit="1" customWidth="1"/>
    <col min="11787" max="11787" width="9.42578125" style="226" customWidth="1"/>
    <col min="11788" max="11788" width="11.42578125" style="226" bestFit="1" customWidth="1"/>
    <col min="11789" max="11791" width="9.42578125" style="226" customWidth="1"/>
    <col min="11792" max="11792" width="10.5703125" style="226" customWidth="1"/>
    <col min="11793" max="11794" width="9.42578125" style="226" customWidth="1"/>
    <col min="11795" max="11795" width="12.7109375" style="226" customWidth="1"/>
    <col min="11796" max="11796" width="11" style="226" customWidth="1"/>
    <col min="11797" max="11797" width="13.42578125" style="226" customWidth="1"/>
    <col min="11798" max="11799" width="13.7109375" style="226" customWidth="1"/>
    <col min="11800" max="11801" width="15" style="226" customWidth="1"/>
    <col min="11802" max="11808" width="13.7109375" style="226" customWidth="1"/>
    <col min="11809" max="11816" width="15" style="226" customWidth="1"/>
    <col min="11817" max="12031" width="11.42578125" style="226"/>
    <col min="12032" max="12032" width="1.7109375" style="226" customWidth="1"/>
    <col min="12033" max="12033" width="9.140625" style="226" customWidth="1"/>
    <col min="12034" max="12034" width="9.42578125" style="226" customWidth="1"/>
    <col min="12035" max="12035" width="12.5703125" style="226" customWidth="1"/>
    <col min="12036" max="12036" width="13.140625" style="226" customWidth="1"/>
    <col min="12037" max="12037" width="9.42578125" style="226" customWidth="1"/>
    <col min="12038" max="12038" width="12.140625" style="226" customWidth="1"/>
    <col min="12039" max="12040" width="9.42578125" style="226" customWidth="1"/>
    <col min="12041" max="12041" width="13.140625" style="226" customWidth="1"/>
    <col min="12042" max="12042" width="13.140625" style="226" bestFit="1" customWidth="1"/>
    <col min="12043" max="12043" width="9.42578125" style="226" customWidth="1"/>
    <col min="12044" max="12044" width="11.42578125" style="226" bestFit="1" customWidth="1"/>
    <col min="12045" max="12047" width="9.42578125" style="226" customWidth="1"/>
    <col min="12048" max="12048" width="10.5703125" style="226" customWidth="1"/>
    <col min="12049" max="12050" width="9.42578125" style="226" customWidth="1"/>
    <col min="12051" max="12051" width="12.7109375" style="226" customWidth="1"/>
    <col min="12052" max="12052" width="11" style="226" customWidth="1"/>
    <col min="12053" max="12053" width="13.42578125" style="226" customWidth="1"/>
    <col min="12054" max="12055" width="13.7109375" style="226" customWidth="1"/>
    <col min="12056" max="12057" width="15" style="226" customWidth="1"/>
    <col min="12058" max="12064" width="13.7109375" style="226" customWidth="1"/>
    <col min="12065" max="12072" width="15" style="226" customWidth="1"/>
    <col min="12073" max="12287" width="11.42578125" style="226"/>
    <col min="12288" max="12288" width="1.7109375" style="226" customWidth="1"/>
    <col min="12289" max="12289" width="9.140625" style="226" customWidth="1"/>
    <col min="12290" max="12290" width="9.42578125" style="226" customWidth="1"/>
    <col min="12291" max="12291" width="12.5703125" style="226" customWidth="1"/>
    <col min="12292" max="12292" width="13.140625" style="226" customWidth="1"/>
    <col min="12293" max="12293" width="9.42578125" style="226" customWidth="1"/>
    <col min="12294" max="12294" width="12.140625" style="226" customWidth="1"/>
    <col min="12295" max="12296" width="9.42578125" style="226" customWidth="1"/>
    <col min="12297" max="12297" width="13.140625" style="226" customWidth="1"/>
    <col min="12298" max="12298" width="13.140625" style="226" bestFit="1" customWidth="1"/>
    <col min="12299" max="12299" width="9.42578125" style="226" customWidth="1"/>
    <col min="12300" max="12300" width="11.42578125" style="226" bestFit="1" customWidth="1"/>
    <col min="12301" max="12303" width="9.42578125" style="226" customWidth="1"/>
    <col min="12304" max="12304" width="10.5703125" style="226" customWidth="1"/>
    <col min="12305" max="12306" width="9.42578125" style="226" customWidth="1"/>
    <col min="12307" max="12307" width="12.7109375" style="226" customWidth="1"/>
    <col min="12308" max="12308" width="11" style="226" customWidth="1"/>
    <col min="12309" max="12309" width="13.42578125" style="226" customWidth="1"/>
    <col min="12310" max="12311" width="13.7109375" style="226" customWidth="1"/>
    <col min="12312" max="12313" width="15" style="226" customWidth="1"/>
    <col min="12314" max="12320" width="13.7109375" style="226" customWidth="1"/>
    <col min="12321" max="12328" width="15" style="226" customWidth="1"/>
    <col min="12329" max="12543" width="11.42578125" style="226"/>
    <col min="12544" max="12544" width="1.7109375" style="226" customWidth="1"/>
    <col min="12545" max="12545" width="9.140625" style="226" customWidth="1"/>
    <col min="12546" max="12546" width="9.42578125" style="226" customWidth="1"/>
    <col min="12547" max="12547" width="12.5703125" style="226" customWidth="1"/>
    <col min="12548" max="12548" width="13.140625" style="226" customWidth="1"/>
    <col min="12549" max="12549" width="9.42578125" style="226" customWidth="1"/>
    <col min="12550" max="12550" width="12.140625" style="226" customWidth="1"/>
    <col min="12551" max="12552" width="9.42578125" style="226" customWidth="1"/>
    <col min="12553" max="12553" width="13.140625" style="226" customWidth="1"/>
    <col min="12554" max="12554" width="13.140625" style="226" bestFit="1" customWidth="1"/>
    <col min="12555" max="12555" width="9.42578125" style="226" customWidth="1"/>
    <col min="12556" max="12556" width="11.42578125" style="226" bestFit="1" customWidth="1"/>
    <col min="12557" max="12559" width="9.42578125" style="226" customWidth="1"/>
    <col min="12560" max="12560" width="10.5703125" style="226" customWidth="1"/>
    <col min="12561" max="12562" width="9.42578125" style="226" customWidth="1"/>
    <col min="12563" max="12563" width="12.7109375" style="226" customWidth="1"/>
    <col min="12564" max="12564" width="11" style="226" customWidth="1"/>
    <col min="12565" max="12565" width="13.42578125" style="226" customWidth="1"/>
    <col min="12566" max="12567" width="13.7109375" style="226" customWidth="1"/>
    <col min="12568" max="12569" width="15" style="226" customWidth="1"/>
    <col min="12570" max="12576" width="13.7109375" style="226" customWidth="1"/>
    <col min="12577" max="12584" width="15" style="226" customWidth="1"/>
    <col min="12585" max="12799" width="11.42578125" style="226"/>
    <col min="12800" max="12800" width="1.7109375" style="226" customWidth="1"/>
    <col min="12801" max="12801" width="9.140625" style="226" customWidth="1"/>
    <col min="12802" max="12802" width="9.42578125" style="226" customWidth="1"/>
    <col min="12803" max="12803" width="12.5703125" style="226" customWidth="1"/>
    <col min="12804" max="12804" width="13.140625" style="226" customWidth="1"/>
    <col min="12805" max="12805" width="9.42578125" style="226" customWidth="1"/>
    <col min="12806" max="12806" width="12.140625" style="226" customWidth="1"/>
    <col min="12807" max="12808" width="9.42578125" style="226" customWidth="1"/>
    <col min="12809" max="12809" width="13.140625" style="226" customWidth="1"/>
    <col min="12810" max="12810" width="13.140625" style="226" bestFit="1" customWidth="1"/>
    <col min="12811" max="12811" width="9.42578125" style="226" customWidth="1"/>
    <col min="12812" max="12812" width="11.42578125" style="226" bestFit="1" customWidth="1"/>
    <col min="12813" max="12815" width="9.42578125" style="226" customWidth="1"/>
    <col min="12816" max="12816" width="10.5703125" style="226" customWidth="1"/>
    <col min="12817" max="12818" width="9.42578125" style="226" customWidth="1"/>
    <col min="12819" max="12819" width="12.7109375" style="226" customWidth="1"/>
    <col min="12820" max="12820" width="11" style="226" customWidth="1"/>
    <col min="12821" max="12821" width="13.42578125" style="226" customWidth="1"/>
    <col min="12822" max="12823" width="13.7109375" style="226" customWidth="1"/>
    <col min="12824" max="12825" width="15" style="226" customWidth="1"/>
    <col min="12826" max="12832" width="13.7109375" style="226" customWidth="1"/>
    <col min="12833" max="12840" width="15" style="226" customWidth="1"/>
    <col min="12841" max="13055" width="11.42578125" style="226"/>
    <col min="13056" max="13056" width="1.7109375" style="226" customWidth="1"/>
    <col min="13057" max="13057" width="9.140625" style="226" customWidth="1"/>
    <col min="13058" max="13058" width="9.42578125" style="226" customWidth="1"/>
    <col min="13059" max="13059" width="12.5703125" style="226" customWidth="1"/>
    <col min="13060" max="13060" width="13.140625" style="226" customWidth="1"/>
    <col min="13061" max="13061" width="9.42578125" style="226" customWidth="1"/>
    <col min="13062" max="13062" width="12.140625" style="226" customWidth="1"/>
    <col min="13063" max="13064" width="9.42578125" style="226" customWidth="1"/>
    <col min="13065" max="13065" width="13.140625" style="226" customWidth="1"/>
    <col min="13066" max="13066" width="13.140625" style="226" bestFit="1" customWidth="1"/>
    <col min="13067" max="13067" width="9.42578125" style="226" customWidth="1"/>
    <col min="13068" max="13068" width="11.42578125" style="226" bestFit="1" customWidth="1"/>
    <col min="13069" max="13071" width="9.42578125" style="226" customWidth="1"/>
    <col min="13072" max="13072" width="10.5703125" style="226" customWidth="1"/>
    <col min="13073" max="13074" width="9.42578125" style="226" customWidth="1"/>
    <col min="13075" max="13075" width="12.7109375" style="226" customWidth="1"/>
    <col min="13076" max="13076" width="11" style="226" customWidth="1"/>
    <col min="13077" max="13077" width="13.42578125" style="226" customWidth="1"/>
    <col min="13078" max="13079" width="13.7109375" style="226" customWidth="1"/>
    <col min="13080" max="13081" width="15" style="226" customWidth="1"/>
    <col min="13082" max="13088" width="13.7109375" style="226" customWidth="1"/>
    <col min="13089" max="13096" width="15" style="226" customWidth="1"/>
    <col min="13097" max="13311" width="11.42578125" style="226"/>
    <col min="13312" max="13312" width="1.7109375" style="226" customWidth="1"/>
    <col min="13313" max="13313" width="9.140625" style="226" customWidth="1"/>
    <col min="13314" max="13314" width="9.42578125" style="226" customWidth="1"/>
    <col min="13315" max="13315" width="12.5703125" style="226" customWidth="1"/>
    <col min="13316" max="13316" width="13.140625" style="226" customWidth="1"/>
    <col min="13317" max="13317" width="9.42578125" style="226" customWidth="1"/>
    <col min="13318" max="13318" width="12.140625" style="226" customWidth="1"/>
    <col min="13319" max="13320" width="9.42578125" style="226" customWidth="1"/>
    <col min="13321" max="13321" width="13.140625" style="226" customWidth="1"/>
    <col min="13322" max="13322" width="13.140625" style="226" bestFit="1" customWidth="1"/>
    <col min="13323" max="13323" width="9.42578125" style="226" customWidth="1"/>
    <col min="13324" max="13324" width="11.42578125" style="226" bestFit="1" customWidth="1"/>
    <col min="13325" max="13327" width="9.42578125" style="226" customWidth="1"/>
    <col min="13328" max="13328" width="10.5703125" style="226" customWidth="1"/>
    <col min="13329" max="13330" width="9.42578125" style="226" customWidth="1"/>
    <col min="13331" max="13331" width="12.7109375" style="226" customWidth="1"/>
    <col min="13332" max="13332" width="11" style="226" customWidth="1"/>
    <col min="13333" max="13333" width="13.42578125" style="226" customWidth="1"/>
    <col min="13334" max="13335" width="13.7109375" style="226" customWidth="1"/>
    <col min="13336" max="13337" width="15" style="226" customWidth="1"/>
    <col min="13338" max="13344" width="13.7109375" style="226" customWidth="1"/>
    <col min="13345" max="13352" width="15" style="226" customWidth="1"/>
    <col min="13353" max="13567" width="11.42578125" style="226"/>
    <col min="13568" max="13568" width="1.7109375" style="226" customWidth="1"/>
    <col min="13569" max="13569" width="9.140625" style="226" customWidth="1"/>
    <col min="13570" max="13570" width="9.42578125" style="226" customWidth="1"/>
    <col min="13571" max="13571" width="12.5703125" style="226" customWidth="1"/>
    <col min="13572" max="13572" width="13.140625" style="226" customWidth="1"/>
    <col min="13573" max="13573" width="9.42578125" style="226" customWidth="1"/>
    <col min="13574" max="13574" width="12.140625" style="226" customWidth="1"/>
    <col min="13575" max="13576" width="9.42578125" style="226" customWidth="1"/>
    <col min="13577" max="13577" width="13.140625" style="226" customWidth="1"/>
    <col min="13578" max="13578" width="13.140625" style="226" bestFit="1" customWidth="1"/>
    <col min="13579" max="13579" width="9.42578125" style="226" customWidth="1"/>
    <col min="13580" max="13580" width="11.42578125" style="226" bestFit="1" customWidth="1"/>
    <col min="13581" max="13583" width="9.42578125" style="226" customWidth="1"/>
    <col min="13584" max="13584" width="10.5703125" style="226" customWidth="1"/>
    <col min="13585" max="13586" width="9.42578125" style="226" customWidth="1"/>
    <col min="13587" max="13587" width="12.7109375" style="226" customWidth="1"/>
    <col min="13588" max="13588" width="11" style="226" customWidth="1"/>
    <col min="13589" max="13589" width="13.42578125" style="226" customWidth="1"/>
    <col min="13590" max="13591" width="13.7109375" style="226" customWidth="1"/>
    <col min="13592" max="13593" width="15" style="226" customWidth="1"/>
    <col min="13594" max="13600" width="13.7109375" style="226" customWidth="1"/>
    <col min="13601" max="13608" width="15" style="226" customWidth="1"/>
    <col min="13609" max="13823" width="11.42578125" style="226"/>
    <col min="13824" max="13824" width="1.7109375" style="226" customWidth="1"/>
    <col min="13825" max="13825" width="9.140625" style="226" customWidth="1"/>
    <col min="13826" max="13826" width="9.42578125" style="226" customWidth="1"/>
    <col min="13827" max="13827" width="12.5703125" style="226" customWidth="1"/>
    <col min="13828" max="13828" width="13.140625" style="226" customWidth="1"/>
    <col min="13829" max="13829" width="9.42578125" style="226" customWidth="1"/>
    <col min="13830" max="13830" width="12.140625" style="226" customWidth="1"/>
    <col min="13831" max="13832" width="9.42578125" style="226" customWidth="1"/>
    <col min="13833" max="13833" width="13.140625" style="226" customWidth="1"/>
    <col min="13834" max="13834" width="13.140625" style="226" bestFit="1" customWidth="1"/>
    <col min="13835" max="13835" width="9.42578125" style="226" customWidth="1"/>
    <col min="13836" max="13836" width="11.42578125" style="226" bestFit="1" customWidth="1"/>
    <col min="13837" max="13839" width="9.42578125" style="226" customWidth="1"/>
    <col min="13840" max="13840" width="10.5703125" style="226" customWidth="1"/>
    <col min="13841" max="13842" width="9.42578125" style="226" customWidth="1"/>
    <col min="13843" max="13843" width="12.7109375" style="226" customWidth="1"/>
    <col min="13844" max="13844" width="11" style="226" customWidth="1"/>
    <col min="13845" max="13845" width="13.42578125" style="226" customWidth="1"/>
    <col min="13846" max="13847" width="13.7109375" style="226" customWidth="1"/>
    <col min="13848" max="13849" width="15" style="226" customWidth="1"/>
    <col min="13850" max="13856" width="13.7109375" style="226" customWidth="1"/>
    <col min="13857" max="13864" width="15" style="226" customWidth="1"/>
    <col min="13865" max="14079" width="11.42578125" style="226"/>
    <col min="14080" max="14080" width="1.7109375" style="226" customWidth="1"/>
    <col min="14081" max="14081" width="9.140625" style="226" customWidth="1"/>
    <col min="14082" max="14082" width="9.42578125" style="226" customWidth="1"/>
    <col min="14083" max="14083" width="12.5703125" style="226" customWidth="1"/>
    <col min="14084" max="14084" width="13.140625" style="226" customWidth="1"/>
    <col min="14085" max="14085" width="9.42578125" style="226" customWidth="1"/>
    <col min="14086" max="14086" width="12.140625" style="226" customWidth="1"/>
    <col min="14087" max="14088" width="9.42578125" style="226" customWidth="1"/>
    <col min="14089" max="14089" width="13.140625" style="226" customWidth="1"/>
    <col min="14090" max="14090" width="13.140625" style="226" bestFit="1" customWidth="1"/>
    <col min="14091" max="14091" width="9.42578125" style="226" customWidth="1"/>
    <col min="14092" max="14092" width="11.42578125" style="226" bestFit="1" customWidth="1"/>
    <col min="14093" max="14095" width="9.42578125" style="226" customWidth="1"/>
    <col min="14096" max="14096" width="10.5703125" style="226" customWidth="1"/>
    <col min="14097" max="14098" width="9.42578125" style="226" customWidth="1"/>
    <col min="14099" max="14099" width="12.7109375" style="226" customWidth="1"/>
    <col min="14100" max="14100" width="11" style="226" customWidth="1"/>
    <col min="14101" max="14101" width="13.42578125" style="226" customWidth="1"/>
    <col min="14102" max="14103" width="13.7109375" style="226" customWidth="1"/>
    <col min="14104" max="14105" width="15" style="226" customWidth="1"/>
    <col min="14106" max="14112" width="13.7109375" style="226" customWidth="1"/>
    <col min="14113" max="14120" width="15" style="226" customWidth="1"/>
    <col min="14121" max="14335" width="11.42578125" style="226"/>
    <col min="14336" max="14336" width="1.7109375" style="226" customWidth="1"/>
    <col min="14337" max="14337" width="9.140625" style="226" customWidth="1"/>
    <col min="14338" max="14338" width="9.42578125" style="226" customWidth="1"/>
    <col min="14339" max="14339" width="12.5703125" style="226" customWidth="1"/>
    <col min="14340" max="14340" width="13.140625" style="226" customWidth="1"/>
    <col min="14341" max="14341" width="9.42578125" style="226" customWidth="1"/>
    <col min="14342" max="14342" width="12.140625" style="226" customWidth="1"/>
    <col min="14343" max="14344" width="9.42578125" style="226" customWidth="1"/>
    <col min="14345" max="14345" width="13.140625" style="226" customWidth="1"/>
    <col min="14346" max="14346" width="13.140625" style="226" bestFit="1" customWidth="1"/>
    <col min="14347" max="14347" width="9.42578125" style="226" customWidth="1"/>
    <col min="14348" max="14348" width="11.42578125" style="226" bestFit="1" customWidth="1"/>
    <col min="14349" max="14351" width="9.42578125" style="226" customWidth="1"/>
    <col min="14352" max="14352" width="10.5703125" style="226" customWidth="1"/>
    <col min="14353" max="14354" width="9.42578125" style="226" customWidth="1"/>
    <col min="14355" max="14355" width="12.7109375" style="226" customWidth="1"/>
    <col min="14356" max="14356" width="11" style="226" customWidth="1"/>
    <col min="14357" max="14357" width="13.42578125" style="226" customWidth="1"/>
    <col min="14358" max="14359" width="13.7109375" style="226" customWidth="1"/>
    <col min="14360" max="14361" width="15" style="226" customWidth="1"/>
    <col min="14362" max="14368" width="13.7109375" style="226" customWidth="1"/>
    <col min="14369" max="14376" width="15" style="226" customWidth="1"/>
    <col min="14377" max="14591" width="11.42578125" style="226"/>
    <col min="14592" max="14592" width="1.7109375" style="226" customWidth="1"/>
    <col min="14593" max="14593" width="9.140625" style="226" customWidth="1"/>
    <col min="14594" max="14594" width="9.42578125" style="226" customWidth="1"/>
    <col min="14595" max="14595" width="12.5703125" style="226" customWidth="1"/>
    <col min="14596" max="14596" width="13.140625" style="226" customWidth="1"/>
    <col min="14597" max="14597" width="9.42578125" style="226" customWidth="1"/>
    <col min="14598" max="14598" width="12.140625" style="226" customWidth="1"/>
    <col min="14599" max="14600" width="9.42578125" style="226" customWidth="1"/>
    <col min="14601" max="14601" width="13.140625" style="226" customWidth="1"/>
    <col min="14602" max="14602" width="13.140625" style="226" bestFit="1" customWidth="1"/>
    <col min="14603" max="14603" width="9.42578125" style="226" customWidth="1"/>
    <col min="14604" max="14604" width="11.42578125" style="226" bestFit="1" customWidth="1"/>
    <col min="14605" max="14607" width="9.42578125" style="226" customWidth="1"/>
    <col min="14608" max="14608" width="10.5703125" style="226" customWidth="1"/>
    <col min="14609" max="14610" width="9.42578125" style="226" customWidth="1"/>
    <col min="14611" max="14611" width="12.7109375" style="226" customWidth="1"/>
    <col min="14612" max="14612" width="11" style="226" customWidth="1"/>
    <col min="14613" max="14613" width="13.42578125" style="226" customWidth="1"/>
    <col min="14614" max="14615" width="13.7109375" style="226" customWidth="1"/>
    <col min="14616" max="14617" width="15" style="226" customWidth="1"/>
    <col min="14618" max="14624" width="13.7109375" style="226" customWidth="1"/>
    <col min="14625" max="14632" width="15" style="226" customWidth="1"/>
    <col min="14633" max="14847" width="11.42578125" style="226"/>
    <col min="14848" max="14848" width="1.7109375" style="226" customWidth="1"/>
    <col min="14849" max="14849" width="9.140625" style="226" customWidth="1"/>
    <col min="14850" max="14850" width="9.42578125" style="226" customWidth="1"/>
    <col min="14851" max="14851" width="12.5703125" style="226" customWidth="1"/>
    <col min="14852" max="14852" width="13.140625" style="226" customWidth="1"/>
    <col min="14853" max="14853" width="9.42578125" style="226" customWidth="1"/>
    <col min="14854" max="14854" width="12.140625" style="226" customWidth="1"/>
    <col min="14855" max="14856" width="9.42578125" style="226" customWidth="1"/>
    <col min="14857" max="14857" width="13.140625" style="226" customWidth="1"/>
    <col min="14858" max="14858" width="13.140625" style="226" bestFit="1" customWidth="1"/>
    <col min="14859" max="14859" width="9.42578125" style="226" customWidth="1"/>
    <col min="14860" max="14860" width="11.42578125" style="226" bestFit="1" customWidth="1"/>
    <col min="14861" max="14863" width="9.42578125" style="226" customWidth="1"/>
    <col min="14864" max="14864" width="10.5703125" style="226" customWidth="1"/>
    <col min="14865" max="14866" width="9.42578125" style="226" customWidth="1"/>
    <col min="14867" max="14867" width="12.7109375" style="226" customWidth="1"/>
    <col min="14868" max="14868" width="11" style="226" customWidth="1"/>
    <col min="14869" max="14869" width="13.42578125" style="226" customWidth="1"/>
    <col min="14870" max="14871" width="13.7109375" style="226" customWidth="1"/>
    <col min="14872" max="14873" width="15" style="226" customWidth="1"/>
    <col min="14874" max="14880" width="13.7109375" style="226" customWidth="1"/>
    <col min="14881" max="14888" width="15" style="226" customWidth="1"/>
    <col min="14889" max="15103" width="11.42578125" style="226"/>
    <col min="15104" max="15104" width="1.7109375" style="226" customWidth="1"/>
    <col min="15105" max="15105" width="9.140625" style="226" customWidth="1"/>
    <col min="15106" max="15106" width="9.42578125" style="226" customWidth="1"/>
    <col min="15107" max="15107" width="12.5703125" style="226" customWidth="1"/>
    <col min="15108" max="15108" width="13.140625" style="226" customWidth="1"/>
    <col min="15109" max="15109" width="9.42578125" style="226" customWidth="1"/>
    <col min="15110" max="15110" width="12.140625" style="226" customWidth="1"/>
    <col min="15111" max="15112" width="9.42578125" style="226" customWidth="1"/>
    <col min="15113" max="15113" width="13.140625" style="226" customWidth="1"/>
    <col min="15114" max="15114" width="13.140625" style="226" bestFit="1" customWidth="1"/>
    <col min="15115" max="15115" width="9.42578125" style="226" customWidth="1"/>
    <col min="15116" max="15116" width="11.42578125" style="226" bestFit="1" customWidth="1"/>
    <col min="15117" max="15119" width="9.42578125" style="226" customWidth="1"/>
    <col min="15120" max="15120" width="10.5703125" style="226" customWidth="1"/>
    <col min="15121" max="15122" width="9.42578125" style="226" customWidth="1"/>
    <col min="15123" max="15123" width="12.7109375" style="226" customWidth="1"/>
    <col min="15124" max="15124" width="11" style="226" customWidth="1"/>
    <col min="15125" max="15125" width="13.42578125" style="226" customWidth="1"/>
    <col min="15126" max="15127" width="13.7109375" style="226" customWidth="1"/>
    <col min="15128" max="15129" width="15" style="226" customWidth="1"/>
    <col min="15130" max="15136" width="13.7109375" style="226" customWidth="1"/>
    <col min="15137" max="15144" width="15" style="226" customWidth="1"/>
    <col min="15145" max="15359" width="11.42578125" style="226"/>
    <col min="15360" max="15360" width="1.7109375" style="226" customWidth="1"/>
    <col min="15361" max="15361" width="9.140625" style="226" customWidth="1"/>
    <col min="15362" max="15362" width="9.42578125" style="226" customWidth="1"/>
    <col min="15363" max="15363" width="12.5703125" style="226" customWidth="1"/>
    <col min="15364" max="15364" width="13.140625" style="226" customWidth="1"/>
    <col min="15365" max="15365" width="9.42578125" style="226" customWidth="1"/>
    <col min="15366" max="15366" width="12.140625" style="226" customWidth="1"/>
    <col min="15367" max="15368" width="9.42578125" style="226" customWidth="1"/>
    <col min="15369" max="15369" width="13.140625" style="226" customWidth="1"/>
    <col min="15370" max="15370" width="13.140625" style="226" bestFit="1" customWidth="1"/>
    <col min="15371" max="15371" width="9.42578125" style="226" customWidth="1"/>
    <col min="15372" max="15372" width="11.42578125" style="226" bestFit="1" customWidth="1"/>
    <col min="15373" max="15375" width="9.42578125" style="226" customWidth="1"/>
    <col min="15376" max="15376" width="10.5703125" style="226" customWidth="1"/>
    <col min="15377" max="15378" width="9.42578125" style="226" customWidth="1"/>
    <col min="15379" max="15379" width="12.7109375" style="226" customWidth="1"/>
    <col min="15380" max="15380" width="11" style="226" customWidth="1"/>
    <col min="15381" max="15381" width="13.42578125" style="226" customWidth="1"/>
    <col min="15382" max="15383" width="13.7109375" style="226" customWidth="1"/>
    <col min="15384" max="15385" width="15" style="226" customWidth="1"/>
    <col min="15386" max="15392" width="13.7109375" style="226" customWidth="1"/>
    <col min="15393" max="15400" width="15" style="226" customWidth="1"/>
    <col min="15401" max="15615" width="11.42578125" style="226"/>
    <col min="15616" max="15616" width="1.7109375" style="226" customWidth="1"/>
    <col min="15617" max="15617" width="9.140625" style="226" customWidth="1"/>
    <col min="15618" max="15618" width="9.42578125" style="226" customWidth="1"/>
    <col min="15619" max="15619" width="12.5703125" style="226" customWidth="1"/>
    <col min="15620" max="15620" width="13.140625" style="226" customWidth="1"/>
    <col min="15621" max="15621" width="9.42578125" style="226" customWidth="1"/>
    <col min="15622" max="15622" width="12.140625" style="226" customWidth="1"/>
    <col min="15623" max="15624" width="9.42578125" style="226" customWidth="1"/>
    <col min="15625" max="15625" width="13.140625" style="226" customWidth="1"/>
    <col min="15626" max="15626" width="13.140625" style="226" bestFit="1" customWidth="1"/>
    <col min="15627" max="15627" width="9.42578125" style="226" customWidth="1"/>
    <col min="15628" max="15628" width="11.42578125" style="226" bestFit="1" customWidth="1"/>
    <col min="15629" max="15631" width="9.42578125" style="226" customWidth="1"/>
    <col min="15632" max="15632" width="10.5703125" style="226" customWidth="1"/>
    <col min="15633" max="15634" width="9.42578125" style="226" customWidth="1"/>
    <col min="15635" max="15635" width="12.7109375" style="226" customWidth="1"/>
    <col min="15636" max="15636" width="11" style="226" customWidth="1"/>
    <col min="15637" max="15637" width="13.42578125" style="226" customWidth="1"/>
    <col min="15638" max="15639" width="13.7109375" style="226" customWidth="1"/>
    <col min="15640" max="15641" width="15" style="226" customWidth="1"/>
    <col min="15642" max="15648" width="13.7109375" style="226" customWidth="1"/>
    <col min="15649" max="15656" width="15" style="226" customWidth="1"/>
    <col min="15657" max="15871" width="11.42578125" style="226"/>
    <col min="15872" max="15872" width="1.7109375" style="226" customWidth="1"/>
    <col min="15873" max="15873" width="9.140625" style="226" customWidth="1"/>
    <col min="15874" max="15874" width="9.42578125" style="226" customWidth="1"/>
    <col min="15875" max="15875" width="12.5703125" style="226" customWidth="1"/>
    <col min="15876" max="15876" width="13.140625" style="226" customWidth="1"/>
    <col min="15877" max="15877" width="9.42578125" style="226" customWidth="1"/>
    <col min="15878" max="15878" width="12.140625" style="226" customWidth="1"/>
    <col min="15879" max="15880" width="9.42578125" style="226" customWidth="1"/>
    <col min="15881" max="15881" width="13.140625" style="226" customWidth="1"/>
    <col min="15882" max="15882" width="13.140625" style="226" bestFit="1" customWidth="1"/>
    <col min="15883" max="15883" width="9.42578125" style="226" customWidth="1"/>
    <col min="15884" max="15884" width="11.42578125" style="226" bestFit="1" customWidth="1"/>
    <col min="15885" max="15887" width="9.42578125" style="226" customWidth="1"/>
    <col min="15888" max="15888" width="10.5703125" style="226" customWidth="1"/>
    <col min="15889" max="15890" width="9.42578125" style="226" customWidth="1"/>
    <col min="15891" max="15891" width="12.7109375" style="226" customWidth="1"/>
    <col min="15892" max="15892" width="11" style="226" customWidth="1"/>
    <col min="15893" max="15893" width="13.42578125" style="226" customWidth="1"/>
    <col min="15894" max="15895" width="13.7109375" style="226" customWidth="1"/>
    <col min="15896" max="15897" width="15" style="226" customWidth="1"/>
    <col min="15898" max="15904" width="13.7109375" style="226" customWidth="1"/>
    <col min="15905" max="15912" width="15" style="226" customWidth="1"/>
    <col min="15913" max="16127" width="11.42578125" style="226"/>
    <col min="16128" max="16128" width="1.7109375" style="226" customWidth="1"/>
    <col min="16129" max="16129" width="9.140625" style="226" customWidth="1"/>
    <col min="16130" max="16130" width="9.42578125" style="226" customWidth="1"/>
    <col min="16131" max="16131" width="12.5703125" style="226" customWidth="1"/>
    <col min="16132" max="16132" width="13.140625" style="226" customWidth="1"/>
    <col min="16133" max="16133" width="9.42578125" style="226" customWidth="1"/>
    <col min="16134" max="16134" width="12.140625" style="226" customWidth="1"/>
    <col min="16135" max="16136" width="9.42578125" style="226" customWidth="1"/>
    <col min="16137" max="16137" width="13.140625" style="226" customWidth="1"/>
    <col min="16138" max="16138" width="13.140625" style="226" bestFit="1" customWidth="1"/>
    <col min="16139" max="16139" width="9.42578125" style="226" customWidth="1"/>
    <col min="16140" max="16140" width="11.42578125" style="226" bestFit="1" customWidth="1"/>
    <col min="16141" max="16143" width="9.42578125" style="226" customWidth="1"/>
    <col min="16144" max="16144" width="10.5703125" style="226" customWidth="1"/>
    <col min="16145" max="16146" width="9.42578125" style="226" customWidth="1"/>
    <col min="16147" max="16147" width="12.7109375" style="226" customWidth="1"/>
    <col min="16148" max="16148" width="11" style="226" customWidth="1"/>
    <col min="16149" max="16149" width="13.42578125" style="226" customWidth="1"/>
    <col min="16150" max="16151" width="13.7109375" style="226" customWidth="1"/>
    <col min="16152" max="16153" width="15" style="226" customWidth="1"/>
    <col min="16154" max="16160" width="13.7109375" style="226" customWidth="1"/>
    <col min="16161" max="16168" width="15" style="226" customWidth="1"/>
    <col min="16169" max="16384" width="11.42578125" style="226"/>
  </cols>
  <sheetData>
    <row r="1" spans="1:41" s="77" customFormat="1" ht="20.25" x14ac:dyDescent="0.3">
      <c r="A1" s="74" t="str">
        <f>IF(Leyendas!$E$2&lt;&gt;"","Health center:",IF(Leyendas!$D$2&lt;&gt;"","Region:","Country:"))</f>
        <v>Country:</v>
      </c>
      <c r="B1" s="258" t="str">
        <f>IF(Leyendas!$E$2&lt;&gt;"",Leyendas!$E$2,IF(Leyendas!$D$2&lt;&gt;"",Leyendas!$D$2,Leyendas!$C$2))</f>
        <v>St. Lucia</v>
      </c>
      <c r="C1" s="259"/>
      <c r="D1" s="260"/>
      <c r="E1" s="260"/>
      <c r="F1" s="260"/>
      <c r="G1" s="260"/>
      <c r="H1" s="260"/>
      <c r="I1" s="260"/>
      <c r="J1" s="261"/>
      <c r="K1" s="261"/>
      <c r="L1" s="261"/>
      <c r="M1" s="261"/>
      <c r="N1" s="260"/>
      <c r="O1" s="75"/>
      <c r="P1" s="75"/>
      <c r="Q1" s="75"/>
      <c r="R1" s="75"/>
      <c r="S1" s="318"/>
      <c r="T1" s="319"/>
      <c r="U1" s="319"/>
      <c r="V1" s="320"/>
      <c r="W1" s="313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1" s="78" customFormat="1" ht="20.25" x14ac:dyDescent="0.3">
      <c r="A2" s="74" t="str">
        <f>"Influenza and Other Respiratory Virus Surveillance - " &amp; Leyendas!$G$2 &amp; " " &amp; Leyendas!$A$2</f>
        <v>Influenza and Other Respiratory Virus Surveillance - ILI 2017</v>
      </c>
      <c r="B2" s="75"/>
      <c r="C2" s="75"/>
      <c r="D2" s="75"/>
      <c r="E2" s="75"/>
      <c r="F2" s="75"/>
      <c r="G2" s="75"/>
      <c r="H2" s="75"/>
      <c r="I2" s="260"/>
      <c r="J2" s="260"/>
      <c r="K2" s="75"/>
      <c r="L2" s="75"/>
      <c r="M2" s="75"/>
      <c r="N2" s="75"/>
      <c r="O2" s="75"/>
      <c r="P2" s="75"/>
      <c r="Q2" s="75"/>
      <c r="R2" s="75"/>
      <c r="S2" s="321"/>
      <c r="T2" s="322"/>
      <c r="U2" s="322"/>
      <c r="V2" s="323"/>
      <c r="W2" s="313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3" spans="1:41" s="78" customFormat="1" ht="38.25" customHeight="1" x14ac:dyDescent="0.3">
      <c r="A3" s="75"/>
      <c r="B3" s="327"/>
      <c r="C3" s="328"/>
      <c r="D3" s="328"/>
      <c r="E3" s="328"/>
      <c r="F3" s="328"/>
      <c r="G3" s="329"/>
      <c r="H3" s="329"/>
      <c r="I3" s="329"/>
      <c r="J3" s="328"/>
      <c r="K3" s="328"/>
      <c r="L3" s="328"/>
      <c r="M3" s="328"/>
      <c r="N3" s="328"/>
      <c r="O3" s="328"/>
      <c r="P3" s="328"/>
      <c r="Q3" s="328"/>
      <c r="R3" s="328"/>
      <c r="S3" s="324"/>
      <c r="T3" s="325"/>
      <c r="U3" s="325"/>
      <c r="V3" s="326"/>
      <c r="W3" s="313"/>
      <c r="X3" s="75"/>
      <c r="Y3" s="75"/>
      <c r="Z3" s="330"/>
      <c r="AA3" s="330"/>
      <c r="AB3" s="330"/>
      <c r="AC3" s="330"/>
      <c r="AD3" s="330"/>
      <c r="AE3" s="330"/>
      <c r="AF3" s="330"/>
      <c r="AG3" s="330"/>
      <c r="AH3" s="330"/>
      <c r="AI3" s="330"/>
      <c r="AJ3" s="330"/>
      <c r="AK3" s="330"/>
      <c r="AL3" s="330"/>
      <c r="AM3" s="330"/>
      <c r="AN3" s="330"/>
    </row>
    <row r="4" spans="1:41" ht="42.75" customHeight="1" x14ac:dyDescent="0.25">
      <c r="A4" s="331" t="s">
        <v>236</v>
      </c>
      <c r="B4" s="331" t="s">
        <v>237</v>
      </c>
      <c r="C4" s="331"/>
      <c r="D4" s="331"/>
      <c r="E4" s="331"/>
      <c r="F4" s="332"/>
      <c r="G4" s="333" t="s">
        <v>238</v>
      </c>
      <c r="H4" s="333"/>
      <c r="I4" s="333"/>
      <c r="J4" s="334" t="s">
        <v>245</v>
      </c>
      <c r="K4" s="335"/>
      <c r="L4" s="335"/>
      <c r="M4" s="335"/>
      <c r="N4" s="335"/>
      <c r="O4" s="335"/>
      <c r="P4" s="335"/>
      <c r="Q4" s="335"/>
      <c r="R4" s="336" t="s">
        <v>246</v>
      </c>
      <c r="S4" s="337" t="s">
        <v>247</v>
      </c>
      <c r="T4" s="337" t="s">
        <v>248</v>
      </c>
      <c r="U4" s="337" t="s">
        <v>249</v>
      </c>
      <c r="V4" s="337" t="s">
        <v>250</v>
      </c>
      <c r="W4" s="337" t="s">
        <v>251</v>
      </c>
      <c r="X4" s="79"/>
      <c r="Y4" s="332" t="s">
        <v>252</v>
      </c>
      <c r="Z4" s="351" t="s">
        <v>253</v>
      </c>
      <c r="AA4" s="340" t="s">
        <v>254</v>
      </c>
      <c r="AB4" s="340"/>
      <c r="AC4" s="340"/>
      <c r="AD4" s="340"/>
      <c r="AE4" s="340"/>
      <c r="AF4" s="340" t="s">
        <v>259</v>
      </c>
      <c r="AG4" s="340" t="s">
        <v>139</v>
      </c>
      <c r="AH4" s="340" t="s">
        <v>260</v>
      </c>
      <c r="AI4" s="340" t="s">
        <v>140</v>
      </c>
      <c r="AJ4" s="342" t="s">
        <v>141</v>
      </c>
      <c r="AK4" s="342" t="s">
        <v>261</v>
      </c>
      <c r="AL4" s="342" t="s">
        <v>142</v>
      </c>
      <c r="AM4" s="342" t="s">
        <v>143</v>
      </c>
      <c r="AN4" s="338" t="s">
        <v>262</v>
      </c>
    </row>
    <row r="5" spans="1:41" s="73" customFormat="1" ht="60.75" customHeight="1" x14ac:dyDescent="0.25">
      <c r="A5" s="331"/>
      <c r="B5" s="311" t="s">
        <v>144</v>
      </c>
      <c r="C5" s="311" t="s">
        <v>239</v>
      </c>
      <c r="D5" s="311" t="s">
        <v>240</v>
      </c>
      <c r="E5" s="311" t="s">
        <v>382</v>
      </c>
      <c r="F5" s="312" t="s">
        <v>145</v>
      </c>
      <c r="G5" s="80" t="s">
        <v>146</v>
      </c>
      <c r="H5" s="80" t="s">
        <v>147</v>
      </c>
      <c r="I5" s="80" t="s">
        <v>241</v>
      </c>
      <c r="J5" s="81" t="s">
        <v>148</v>
      </c>
      <c r="K5" s="280" t="s">
        <v>242</v>
      </c>
      <c r="L5" s="280" t="s">
        <v>2</v>
      </c>
      <c r="M5" s="82" t="s">
        <v>149</v>
      </c>
      <c r="N5" s="82" t="s">
        <v>243</v>
      </c>
      <c r="O5" s="82" t="s">
        <v>142</v>
      </c>
      <c r="P5" s="82" t="s">
        <v>143</v>
      </c>
      <c r="Q5" s="280" t="s">
        <v>244</v>
      </c>
      <c r="R5" s="336"/>
      <c r="S5" s="331"/>
      <c r="T5" s="331"/>
      <c r="U5" s="331"/>
      <c r="V5" s="331"/>
      <c r="W5" s="331"/>
      <c r="X5" s="281" t="s">
        <v>255</v>
      </c>
      <c r="Y5" s="332"/>
      <c r="Z5" s="352"/>
      <c r="AA5" s="83" t="s">
        <v>256</v>
      </c>
      <c r="AB5" s="310" t="s">
        <v>239</v>
      </c>
      <c r="AC5" s="310" t="s">
        <v>240</v>
      </c>
      <c r="AD5" s="83" t="s">
        <v>257</v>
      </c>
      <c r="AE5" s="83" t="s">
        <v>258</v>
      </c>
      <c r="AF5" s="341"/>
      <c r="AG5" s="341"/>
      <c r="AH5" s="341"/>
      <c r="AI5" s="341"/>
      <c r="AJ5" s="343"/>
      <c r="AK5" s="343"/>
      <c r="AL5" s="343"/>
      <c r="AM5" s="343"/>
      <c r="AN5" s="339"/>
    </row>
    <row r="6" spans="1:41" s="77" customFormat="1" ht="16.5" customHeight="1" x14ac:dyDescent="0.25">
      <c r="A6" s="84" t="s">
        <v>150</v>
      </c>
      <c r="B6" s="254"/>
      <c r="C6" s="254"/>
      <c r="D6" s="254"/>
      <c r="E6" s="254"/>
      <c r="F6" s="254"/>
      <c r="G6" s="255"/>
      <c r="H6" s="255"/>
      <c r="I6" s="255"/>
      <c r="J6" s="256"/>
      <c r="K6" s="256"/>
      <c r="L6" s="256"/>
      <c r="M6" s="256"/>
      <c r="N6" s="256"/>
      <c r="O6" s="256"/>
      <c r="P6" s="256"/>
      <c r="Q6" s="256"/>
      <c r="R6" s="256"/>
      <c r="S6" s="257"/>
      <c r="T6" s="257"/>
      <c r="U6" s="257"/>
      <c r="V6" s="257"/>
      <c r="W6" s="257"/>
      <c r="X6" s="88" t="str">
        <f t="shared" ref="X6:X57" si="0">IF(S6=0,"",T6/S6)</f>
        <v/>
      </c>
      <c r="Y6" s="88" t="str">
        <f t="shared" ref="Y6:Y57" si="1">IF(S6=0,"",U6/S6)</f>
        <v/>
      </c>
      <c r="Z6" s="88" t="str">
        <f t="shared" ref="Z6:Z57" si="2">IF(S6=0,"",V6/S6)</f>
        <v/>
      </c>
      <c r="AA6" s="88" t="str">
        <f t="shared" ref="AA6:AE21" si="3">IF($V6=0,"",B6/$V6)</f>
        <v/>
      </c>
      <c r="AB6" s="88" t="str">
        <f t="shared" si="3"/>
        <v/>
      </c>
      <c r="AC6" s="88" t="str">
        <f t="shared" si="3"/>
        <v/>
      </c>
      <c r="AD6" s="88" t="str">
        <f t="shared" si="3"/>
        <v/>
      </c>
      <c r="AE6" s="88" t="str">
        <f t="shared" si="3"/>
        <v/>
      </c>
      <c r="AF6" s="89" t="str">
        <f t="shared" ref="AF6:AF58" si="4">IF($S6=0,"",W6/$S6)</f>
        <v/>
      </c>
      <c r="AG6" s="88" t="str">
        <f t="shared" ref="AG6:AN21" si="5">IF($S6=0,"",J6/$S6)</f>
        <v/>
      </c>
      <c r="AH6" s="88" t="str">
        <f t="shared" si="5"/>
        <v/>
      </c>
      <c r="AI6" s="88" t="str">
        <f t="shared" si="5"/>
        <v/>
      </c>
      <c r="AJ6" s="88" t="str">
        <f t="shared" si="5"/>
        <v/>
      </c>
      <c r="AK6" s="88" t="str">
        <f t="shared" si="5"/>
        <v/>
      </c>
      <c r="AL6" s="88" t="str">
        <f t="shared" si="5"/>
        <v/>
      </c>
      <c r="AM6" s="88" t="str">
        <f t="shared" si="5"/>
        <v/>
      </c>
      <c r="AN6" s="88" t="str">
        <f t="shared" si="5"/>
        <v/>
      </c>
      <c r="AO6" s="90"/>
    </row>
    <row r="7" spans="1:41" s="77" customFormat="1" ht="16.5" customHeight="1" x14ac:dyDescent="0.25">
      <c r="A7" s="84" t="s">
        <v>151</v>
      </c>
      <c r="B7" s="254"/>
      <c r="C7" s="254"/>
      <c r="D7" s="254"/>
      <c r="E7" s="254"/>
      <c r="F7" s="254"/>
      <c r="G7" s="255"/>
      <c r="H7" s="255"/>
      <c r="I7" s="255"/>
      <c r="J7" s="256"/>
      <c r="K7" s="256"/>
      <c r="L7" s="256"/>
      <c r="M7" s="256"/>
      <c r="N7" s="256"/>
      <c r="O7" s="256"/>
      <c r="P7" s="256"/>
      <c r="Q7" s="256"/>
      <c r="R7" s="256"/>
      <c r="S7" s="257"/>
      <c r="T7" s="257"/>
      <c r="U7" s="257"/>
      <c r="V7" s="257"/>
      <c r="W7" s="257"/>
      <c r="X7" s="88" t="str">
        <f t="shared" si="0"/>
        <v/>
      </c>
      <c r="Y7" s="88" t="str">
        <f t="shared" si="1"/>
        <v/>
      </c>
      <c r="Z7" s="88" t="str">
        <f t="shared" si="2"/>
        <v/>
      </c>
      <c r="AA7" s="88" t="str">
        <f t="shared" si="3"/>
        <v/>
      </c>
      <c r="AB7" s="88" t="str">
        <f t="shared" si="3"/>
        <v/>
      </c>
      <c r="AC7" s="88" t="str">
        <f t="shared" si="3"/>
        <v/>
      </c>
      <c r="AD7" s="88" t="str">
        <f t="shared" si="3"/>
        <v/>
      </c>
      <c r="AE7" s="88" t="str">
        <f t="shared" si="3"/>
        <v/>
      </c>
      <c r="AF7" s="89" t="str">
        <f t="shared" si="4"/>
        <v/>
      </c>
      <c r="AG7" s="88" t="str">
        <f t="shared" si="5"/>
        <v/>
      </c>
      <c r="AH7" s="88" t="str">
        <f t="shared" si="5"/>
        <v/>
      </c>
      <c r="AI7" s="88" t="str">
        <f t="shared" si="5"/>
        <v/>
      </c>
      <c r="AJ7" s="88" t="str">
        <f t="shared" si="5"/>
        <v/>
      </c>
      <c r="AK7" s="88" t="str">
        <f t="shared" si="5"/>
        <v/>
      </c>
      <c r="AL7" s="88" t="str">
        <f t="shared" si="5"/>
        <v/>
      </c>
      <c r="AM7" s="88" t="str">
        <f t="shared" si="5"/>
        <v/>
      </c>
      <c r="AN7" s="88" t="str">
        <f t="shared" si="5"/>
        <v/>
      </c>
      <c r="AO7" s="90"/>
    </row>
    <row r="8" spans="1:41" s="77" customFormat="1" ht="16.5" customHeight="1" x14ac:dyDescent="0.25">
      <c r="A8" s="84" t="s">
        <v>152</v>
      </c>
      <c r="B8" s="254"/>
      <c r="C8" s="254"/>
      <c r="D8" s="254"/>
      <c r="E8" s="254"/>
      <c r="F8" s="254"/>
      <c r="G8" s="255"/>
      <c r="H8" s="255"/>
      <c r="I8" s="255"/>
      <c r="J8" s="256"/>
      <c r="K8" s="256"/>
      <c r="L8" s="256"/>
      <c r="M8" s="256"/>
      <c r="N8" s="256"/>
      <c r="O8" s="256"/>
      <c r="P8" s="256"/>
      <c r="Q8" s="256"/>
      <c r="R8" s="256"/>
      <c r="S8" s="257"/>
      <c r="T8" s="257"/>
      <c r="U8" s="257"/>
      <c r="V8" s="257"/>
      <c r="W8" s="257"/>
      <c r="X8" s="88" t="str">
        <f t="shared" si="0"/>
        <v/>
      </c>
      <c r="Y8" s="88" t="str">
        <f t="shared" si="1"/>
        <v/>
      </c>
      <c r="Z8" s="88" t="str">
        <f t="shared" si="2"/>
        <v/>
      </c>
      <c r="AA8" s="88" t="str">
        <f t="shared" si="3"/>
        <v/>
      </c>
      <c r="AB8" s="88" t="str">
        <f t="shared" si="3"/>
        <v/>
      </c>
      <c r="AC8" s="88" t="str">
        <f t="shared" si="3"/>
        <v/>
      </c>
      <c r="AD8" s="88" t="str">
        <f t="shared" si="3"/>
        <v/>
      </c>
      <c r="AE8" s="88" t="str">
        <f t="shared" si="3"/>
        <v/>
      </c>
      <c r="AF8" s="89" t="str">
        <f t="shared" si="4"/>
        <v/>
      </c>
      <c r="AG8" s="88" t="str">
        <f t="shared" si="5"/>
        <v/>
      </c>
      <c r="AH8" s="88" t="str">
        <f t="shared" si="5"/>
        <v/>
      </c>
      <c r="AI8" s="88" t="str">
        <f t="shared" si="5"/>
        <v/>
      </c>
      <c r="AJ8" s="88" t="str">
        <f t="shared" si="5"/>
        <v/>
      </c>
      <c r="AK8" s="88" t="str">
        <f t="shared" si="5"/>
        <v/>
      </c>
      <c r="AL8" s="88" t="str">
        <f t="shared" si="5"/>
        <v/>
      </c>
      <c r="AM8" s="88" t="str">
        <f t="shared" si="5"/>
        <v/>
      </c>
      <c r="AN8" s="88" t="str">
        <f t="shared" si="5"/>
        <v/>
      </c>
      <c r="AO8" s="90"/>
    </row>
    <row r="9" spans="1:41" s="77" customFormat="1" ht="16.5" customHeight="1" x14ac:dyDescent="0.25">
      <c r="A9" s="84" t="s">
        <v>153</v>
      </c>
      <c r="B9" s="254"/>
      <c r="C9" s="254"/>
      <c r="D9" s="254"/>
      <c r="E9" s="254"/>
      <c r="F9" s="254"/>
      <c r="G9" s="255"/>
      <c r="H9" s="255"/>
      <c r="I9" s="255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257"/>
      <c r="U9" s="257"/>
      <c r="V9" s="257"/>
      <c r="W9" s="257"/>
      <c r="X9" s="88" t="str">
        <f t="shared" si="0"/>
        <v/>
      </c>
      <c r="Y9" s="88" t="str">
        <f t="shared" si="1"/>
        <v/>
      </c>
      <c r="Z9" s="88" t="str">
        <f t="shared" si="2"/>
        <v/>
      </c>
      <c r="AA9" s="88" t="str">
        <f t="shared" si="3"/>
        <v/>
      </c>
      <c r="AB9" s="88" t="str">
        <f t="shared" si="3"/>
        <v/>
      </c>
      <c r="AC9" s="88" t="str">
        <f t="shared" si="3"/>
        <v/>
      </c>
      <c r="AD9" s="88" t="str">
        <f t="shared" si="3"/>
        <v/>
      </c>
      <c r="AE9" s="88" t="str">
        <f t="shared" si="3"/>
        <v/>
      </c>
      <c r="AF9" s="89" t="str">
        <f t="shared" si="4"/>
        <v/>
      </c>
      <c r="AG9" s="88" t="str">
        <f t="shared" si="5"/>
        <v/>
      </c>
      <c r="AH9" s="88" t="str">
        <f t="shared" si="5"/>
        <v/>
      </c>
      <c r="AI9" s="88" t="str">
        <f t="shared" si="5"/>
        <v/>
      </c>
      <c r="AJ9" s="88" t="str">
        <f t="shared" si="5"/>
        <v/>
      </c>
      <c r="AK9" s="88" t="str">
        <f t="shared" si="5"/>
        <v/>
      </c>
      <c r="AL9" s="88" t="str">
        <f t="shared" si="5"/>
        <v/>
      </c>
      <c r="AM9" s="88" t="str">
        <f t="shared" si="5"/>
        <v/>
      </c>
      <c r="AN9" s="88" t="str">
        <f t="shared" si="5"/>
        <v/>
      </c>
      <c r="AO9" s="90"/>
    </row>
    <row r="10" spans="1:41" s="77" customFormat="1" ht="16.5" customHeight="1" x14ac:dyDescent="0.25">
      <c r="A10" s="84" t="s">
        <v>154</v>
      </c>
      <c r="B10" s="167"/>
      <c r="C10" s="167"/>
      <c r="D10" s="167"/>
      <c r="E10" s="167"/>
      <c r="F10" s="167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61"/>
      <c r="S10" s="166"/>
      <c r="T10" s="87"/>
      <c r="U10" s="87"/>
      <c r="V10" s="87"/>
      <c r="W10" s="87"/>
      <c r="X10" s="88" t="str">
        <f t="shared" si="0"/>
        <v/>
      </c>
      <c r="Y10" s="88" t="str">
        <f t="shared" si="1"/>
        <v/>
      </c>
      <c r="Z10" s="88" t="str">
        <f t="shared" si="2"/>
        <v/>
      </c>
      <c r="AA10" s="88" t="str">
        <f t="shared" si="3"/>
        <v/>
      </c>
      <c r="AB10" s="88" t="str">
        <f t="shared" si="3"/>
        <v/>
      </c>
      <c r="AC10" s="88" t="str">
        <f t="shared" si="3"/>
        <v/>
      </c>
      <c r="AD10" s="88" t="str">
        <f t="shared" si="3"/>
        <v/>
      </c>
      <c r="AE10" s="88" t="str">
        <f t="shared" si="3"/>
        <v/>
      </c>
      <c r="AF10" s="89" t="str">
        <f t="shared" si="4"/>
        <v/>
      </c>
      <c r="AG10" s="88" t="str">
        <f t="shared" si="5"/>
        <v/>
      </c>
      <c r="AH10" s="88" t="str">
        <f t="shared" si="5"/>
        <v/>
      </c>
      <c r="AI10" s="88" t="str">
        <f t="shared" si="5"/>
        <v/>
      </c>
      <c r="AJ10" s="88" t="str">
        <f t="shared" si="5"/>
        <v/>
      </c>
      <c r="AK10" s="88" t="str">
        <f t="shared" si="5"/>
        <v/>
      </c>
      <c r="AL10" s="88" t="str">
        <f t="shared" si="5"/>
        <v/>
      </c>
      <c r="AM10" s="88" t="str">
        <f t="shared" si="5"/>
        <v/>
      </c>
      <c r="AN10" s="88" t="str">
        <f t="shared" si="5"/>
        <v/>
      </c>
      <c r="AO10" s="90"/>
    </row>
    <row r="11" spans="1:41" s="77" customFormat="1" ht="16.5" customHeight="1" x14ac:dyDescent="0.25">
      <c r="A11" s="84" t="s">
        <v>155</v>
      </c>
      <c r="B11" s="167"/>
      <c r="C11" s="167"/>
      <c r="D11" s="167"/>
      <c r="E11" s="167"/>
      <c r="F11" s="167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61"/>
      <c r="S11" s="166"/>
      <c r="T11" s="87"/>
      <c r="U11" s="87"/>
      <c r="V11" s="87"/>
      <c r="W11" s="87"/>
      <c r="X11" s="88" t="str">
        <f t="shared" si="0"/>
        <v/>
      </c>
      <c r="Y11" s="88" t="str">
        <f t="shared" si="1"/>
        <v/>
      </c>
      <c r="Z11" s="88" t="str">
        <f t="shared" si="2"/>
        <v/>
      </c>
      <c r="AA11" s="88" t="str">
        <f t="shared" si="3"/>
        <v/>
      </c>
      <c r="AB11" s="88" t="str">
        <f t="shared" si="3"/>
        <v/>
      </c>
      <c r="AC11" s="88" t="str">
        <f t="shared" si="3"/>
        <v/>
      </c>
      <c r="AD11" s="88" t="str">
        <f t="shared" si="3"/>
        <v/>
      </c>
      <c r="AE11" s="88" t="str">
        <f t="shared" si="3"/>
        <v/>
      </c>
      <c r="AF11" s="89" t="str">
        <f t="shared" si="4"/>
        <v/>
      </c>
      <c r="AG11" s="88" t="str">
        <f t="shared" si="5"/>
        <v/>
      </c>
      <c r="AH11" s="88" t="str">
        <f t="shared" si="5"/>
        <v/>
      </c>
      <c r="AI11" s="88" t="str">
        <f t="shared" si="5"/>
        <v/>
      </c>
      <c r="AJ11" s="88" t="str">
        <f t="shared" si="5"/>
        <v/>
      </c>
      <c r="AK11" s="88" t="str">
        <f t="shared" si="5"/>
        <v/>
      </c>
      <c r="AL11" s="88" t="str">
        <f t="shared" si="5"/>
        <v/>
      </c>
      <c r="AM11" s="88" t="str">
        <f t="shared" si="5"/>
        <v/>
      </c>
      <c r="AN11" s="88" t="str">
        <f t="shared" si="5"/>
        <v/>
      </c>
      <c r="AO11" s="90"/>
    </row>
    <row r="12" spans="1:41" s="77" customFormat="1" ht="16.5" customHeight="1" x14ac:dyDescent="0.25">
      <c r="A12" s="84" t="s">
        <v>156</v>
      </c>
      <c r="B12" s="167"/>
      <c r="C12" s="167"/>
      <c r="D12" s="167"/>
      <c r="E12" s="167"/>
      <c r="F12" s="167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61"/>
      <c r="S12" s="166"/>
      <c r="T12" s="87"/>
      <c r="U12" s="87"/>
      <c r="V12" s="87"/>
      <c r="W12" s="87"/>
      <c r="X12" s="88" t="str">
        <f t="shared" si="0"/>
        <v/>
      </c>
      <c r="Y12" s="88" t="str">
        <f t="shared" si="1"/>
        <v/>
      </c>
      <c r="Z12" s="88" t="str">
        <f t="shared" si="2"/>
        <v/>
      </c>
      <c r="AA12" s="88" t="str">
        <f t="shared" si="3"/>
        <v/>
      </c>
      <c r="AB12" s="88" t="str">
        <f t="shared" si="3"/>
        <v/>
      </c>
      <c r="AC12" s="88" t="str">
        <f t="shared" si="3"/>
        <v/>
      </c>
      <c r="AD12" s="88" t="str">
        <f t="shared" si="3"/>
        <v/>
      </c>
      <c r="AE12" s="88" t="str">
        <f t="shared" si="3"/>
        <v/>
      </c>
      <c r="AF12" s="89" t="str">
        <f t="shared" si="4"/>
        <v/>
      </c>
      <c r="AG12" s="88" t="str">
        <f t="shared" si="5"/>
        <v/>
      </c>
      <c r="AH12" s="88" t="str">
        <f t="shared" si="5"/>
        <v/>
      </c>
      <c r="AI12" s="88" t="str">
        <f t="shared" si="5"/>
        <v/>
      </c>
      <c r="AJ12" s="88" t="str">
        <f t="shared" si="5"/>
        <v/>
      </c>
      <c r="AK12" s="88" t="str">
        <f t="shared" si="5"/>
        <v/>
      </c>
      <c r="AL12" s="88" t="str">
        <f t="shared" si="5"/>
        <v/>
      </c>
      <c r="AM12" s="88" t="str">
        <f t="shared" si="5"/>
        <v/>
      </c>
      <c r="AN12" s="88" t="str">
        <f t="shared" si="5"/>
        <v/>
      </c>
      <c r="AO12" s="90"/>
    </row>
    <row r="13" spans="1:41" s="77" customFormat="1" ht="16.5" customHeight="1" x14ac:dyDescent="0.25">
      <c r="A13" s="84" t="s">
        <v>157</v>
      </c>
      <c r="B13" s="167"/>
      <c r="C13" s="167"/>
      <c r="D13" s="167"/>
      <c r="E13" s="167"/>
      <c r="F13" s="167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61"/>
      <c r="S13" s="166"/>
      <c r="T13" s="87"/>
      <c r="U13" s="87"/>
      <c r="V13" s="87"/>
      <c r="W13" s="87"/>
      <c r="X13" s="88" t="str">
        <f t="shared" si="0"/>
        <v/>
      </c>
      <c r="Y13" s="88" t="str">
        <f t="shared" si="1"/>
        <v/>
      </c>
      <c r="Z13" s="88" t="str">
        <f t="shared" si="2"/>
        <v/>
      </c>
      <c r="AA13" s="88" t="str">
        <f t="shared" si="3"/>
        <v/>
      </c>
      <c r="AB13" s="88" t="str">
        <f t="shared" si="3"/>
        <v/>
      </c>
      <c r="AC13" s="88" t="str">
        <f t="shared" si="3"/>
        <v/>
      </c>
      <c r="AD13" s="88" t="str">
        <f t="shared" si="3"/>
        <v/>
      </c>
      <c r="AE13" s="88" t="str">
        <f t="shared" si="3"/>
        <v/>
      </c>
      <c r="AF13" s="89" t="str">
        <f t="shared" si="4"/>
        <v/>
      </c>
      <c r="AG13" s="88" t="str">
        <f t="shared" si="5"/>
        <v/>
      </c>
      <c r="AH13" s="88" t="str">
        <f t="shared" si="5"/>
        <v/>
      </c>
      <c r="AI13" s="88" t="str">
        <f t="shared" si="5"/>
        <v/>
      </c>
      <c r="AJ13" s="88" t="str">
        <f t="shared" si="5"/>
        <v/>
      </c>
      <c r="AK13" s="88" t="str">
        <f t="shared" si="5"/>
        <v/>
      </c>
      <c r="AL13" s="88" t="str">
        <f t="shared" si="5"/>
        <v/>
      </c>
      <c r="AM13" s="88" t="str">
        <f t="shared" si="5"/>
        <v/>
      </c>
      <c r="AN13" s="88" t="str">
        <f t="shared" si="5"/>
        <v/>
      </c>
      <c r="AO13" s="90"/>
    </row>
    <row r="14" spans="1:41" s="77" customFormat="1" ht="16.5" customHeight="1" x14ac:dyDescent="0.25">
      <c r="A14" s="84" t="s">
        <v>158</v>
      </c>
      <c r="B14" s="167"/>
      <c r="C14" s="167"/>
      <c r="D14" s="167"/>
      <c r="E14" s="167"/>
      <c r="F14" s="167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61"/>
      <c r="S14" s="166"/>
      <c r="T14" s="87"/>
      <c r="U14" s="87"/>
      <c r="V14" s="87"/>
      <c r="W14" s="87"/>
      <c r="X14" s="88" t="str">
        <f t="shared" si="0"/>
        <v/>
      </c>
      <c r="Y14" s="88" t="str">
        <f t="shared" si="1"/>
        <v/>
      </c>
      <c r="Z14" s="88" t="str">
        <f t="shared" si="2"/>
        <v/>
      </c>
      <c r="AA14" s="88" t="str">
        <f t="shared" si="3"/>
        <v/>
      </c>
      <c r="AB14" s="88" t="str">
        <f t="shared" si="3"/>
        <v/>
      </c>
      <c r="AC14" s="88" t="str">
        <f t="shared" si="3"/>
        <v/>
      </c>
      <c r="AD14" s="88" t="str">
        <f t="shared" si="3"/>
        <v/>
      </c>
      <c r="AE14" s="88" t="str">
        <f t="shared" si="3"/>
        <v/>
      </c>
      <c r="AF14" s="89" t="str">
        <f t="shared" si="4"/>
        <v/>
      </c>
      <c r="AG14" s="88" t="str">
        <f t="shared" si="5"/>
        <v/>
      </c>
      <c r="AH14" s="88" t="str">
        <f t="shared" si="5"/>
        <v/>
      </c>
      <c r="AI14" s="88" t="str">
        <f t="shared" si="5"/>
        <v/>
      </c>
      <c r="AJ14" s="88" t="str">
        <f t="shared" si="5"/>
        <v/>
      </c>
      <c r="AK14" s="88" t="str">
        <f t="shared" si="5"/>
        <v/>
      </c>
      <c r="AL14" s="88" t="str">
        <f t="shared" si="5"/>
        <v/>
      </c>
      <c r="AM14" s="88" t="str">
        <f t="shared" si="5"/>
        <v/>
      </c>
      <c r="AN14" s="88" t="str">
        <f t="shared" si="5"/>
        <v/>
      </c>
      <c r="AO14" s="90"/>
    </row>
    <row r="15" spans="1:41" s="77" customFormat="1" ht="16.5" customHeight="1" x14ac:dyDescent="0.25">
      <c r="A15" s="84" t="s">
        <v>159</v>
      </c>
      <c r="B15" s="167"/>
      <c r="C15" s="167"/>
      <c r="D15" s="167"/>
      <c r="E15" s="167"/>
      <c r="F15" s="167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61"/>
      <c r="S15" s="166"/>
      <c r="T15" s="87"/>
      <c r="U15" s="87"/>
      <c r="V15" s="87"/>
      <c r="W15" s="87"/>
      <c r="X15" s="88" t="str">
        <f t="shared" si="0"/>
        <v/>
      </c>
      <c r="Y15" s="88" t="str">
        <f t="shared" si="1"/>
        <v/>
      </c>
      <c r="Z15" s="88" t="str">
        <f t="shared" si="2"/>
        <v/>
      </c>
      <c r="AA15" s="88" t="str">
        <f t="shared" si="3"/>
        <v/>
      </c>
      <c r="AB15" s="88" t="str">
        <f t="shared" si="3"/>
        <v/>
      </c>
      <c r="AC15" s="88" t="str">
        <f t="shared" si="3"/>
        <v/>
      </c>
      <c r="AD15" s="88" t="str">
        <f t="shared" si="3"/>
        <v/>
      </c>
      <c r="AE15" s="88" t="str">
        <f t="shared" si="3"/>
        <v/>
      </c>
      <c r="AF15" s="89" t="str">
        <f t="shared" si="4"/>
        <v/>
      </c>
      <c r="AG15" s="88" t="str">
        <f t="shared" si="5"/>
        <v/>
      </c>
      <c r="AH15" s="88" t="str">
        <f t="shared" si="5"/>
        <v/>
      </c>
      <c r="AI15" s="88" t="str">
        <f t="shared" si="5"/>
        <v/>
      </c>
      <c r="AJ15" s="88" t="str">
        <f t="shared" si="5"/>
        <v/>
      </c>
      <c r="AK15" s="88" t="str">
        <f t="shared" si="5"/>
        <v/>
      </c>
      <c r="AL15" s="88" t="str">
        <f t="shared" si="5"/>
        <v/>
      </c>
      <c r="AM15" s="88" t="str">
        <f t="shared" si="5"/>
        <v/>
      </c>
      <c r="AN15" s="88" t="str">
        <f t="shared" si="5"/>
        <v/>
      </c>
      <c r="AO15" s="90"/>
    </row>
    <row r="16" spans="1:41" s="77" customFormat="1" ht="16.5" customHeight="1" x14ac:dyDescent="0.25">
      <c r="A16" s="84" t="s">
        <v>160</v>
      </c>
      <c r="B16" s="167"/>
      <c r="C16" s="167"/>
      <c r="D16" s="167"/>
      <c r="E16" s="167"/>
      <c r="F16" s="167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66"/>
      <c r="T16" s="87"/>
      <c r="U16" s="87"/>
      <c r="V16" s="87"/>
      <c r="W16" s="87"/>
      <c r="X16" s="88" t="str">
        <f t="shared" si="0"/>
        <v/>
      </c>
      <c r="Y16" s="88" t="str">
        <f t="shared" si="1"/>
        <v/>
      </c>
      <c r="Z16" s="88" t="str">
        <f t="shared" si="2"/>
        <v/>
      </c>
      <c r="AA16" s="88" t="str">
        <f t="shared" si="3"/>
        <v/>
      </c>
      <c r="AB16" s="88" t="str">
        <f t="shared" si="3"/>
        <v/>
      </c>
      <c r="AC16" s="88" t="str">
        <f t="shared" si="3"/>
        <v/>
      </c>
      <c r="AD16" s="88" t="str">
        <f t="shared" si="3"/>
        <v/>
      </c>
      <c r="AE16" s="88" t="str">
        <f t="shared" si="3"/>
        <v/>
      </c>
      <c r="AF16" s="89" t="str">
        <f t="shared" si="4"/>
        <v/>
      </c>
      <c r="AG16" s="88" t="str">
        <f t="shared" si="5"/>
        <v/>
      </c>
      <c r="AH16" s="88" t="str">
        <f t="shared" si="5"/>
        <v/>
      </c>
      <c r="AI16" s="88" t="str">
        <f t="shared" si="5"/>
        <v/>
      </c>
      <c r="AJ16" s="88" t="str">
        <f t="shared" si="5"/>
        <v/>
      </c>
      <c r="AK16" s="88" t="str">
        <f t="shared" si="5"/>
        <v/>
      </c>
      <c r="AL16" s="88" t="str">
        <f t="shared" si="5"/>
        <v/>
      </c>
      <c r="AM16" s="88" t="str">
        <f t="shared" si="5"/>
        <v/>
      </c>
      <c r="AN16" s="88" t="str">
        <f t="shared" si="5"/>
        <v/>
      </c>
      <c r="AO16" s="90"/>
    </row>
    <row r="17" spans="1:41" s="77" customFormat="1" ht="16.5" customHeight="1" x14ac:dyDescent="0.25">
      <c r="A17" s="84" t="s">
        <v>161</v>
      </c>
      <c r="B17" s="167"/>
      <c r="C17" s="167"/>
      <c r="D17" s="167"/>
      <c r="E17" s="167"/>
      <c r="F17" s="16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166"/>
      <c r="T17" s="87"/>
      <c r="U17" s="87"/>
      <c r="V17" s="87"/>
      <c r="W17" s="87"/>
      <c r="X17" s="88" t="str">
        <f t="shared" si="0"/>
        <v/>
      </c>
      <c r="Y17" s="88" t="str">
        <f t="shared" si="1"/>
        <v/>
      </c>
      <c r="Z17" s="88" t="str">
        <f t="shared" si="2"/>
        <v/>
      </c>
      <c r="AA17" s="88" t="str">
        <f t="shared" si="3"/>
        <v/>
      </c>
      <c r="AB17" s="88" t="str">
        <f t="shared" si="3"/>
        <v/>
      </c>
      <c r="AC17" s="88" t="str">
        <f t="shared" si="3"/>
        <v/>
      </c>
      <c r="AD17" s="88" t="str">
        <f t="shared" si="3"/>
        <v/>
      </c>
      <c r="AE17" s="88" t="str">
        <f t="shared" si="3"/>
        <v/>
      </c>
      <c r="AF17" s="89" t="str">
        <f t="shared" si="4"/>
        <v/>
      </c>
      <c r="AG17" s="88" t="str">
        <f t="shared" si="5"/>
        <v/>
      </c>
      <c r="AH17" s="88" t="str">
        <f t="shared" si="5"/>
        <v/>
      </c>
      <c r="AI17" s="88" t="str">
        <f t="shared" si="5"/>
        <v/>
      </c>
      <c r="AJ17" s="88" t="str">
        <f t="shared" si="5"/>
        <v/>
      </c>
      <c r="AK17" s="88" t="str">
        <f t="shared" si="5"/>
        <v/>
      </c>
      <c r="AL17" s="88" t="str">
        <f t="shared" si="5"/>
        <v/>
      </c>
      <c r="AM17" s="88" t="str">
        <f t="shared" si="5"/>
        <v/>
      </c>
      <c r="AN17" s="88" t="str">
        <f t="shared" si="5"/>
        <v/>
      </c>
      <c r="AO17" s="90"/>
    </row>
    <row r="18" spans="1:41" s="77" customFormat="1" ht="16.5" customHeight="1" x14ac:dyDescent="0.25">
      <c r="A18" s="84" t="s">
        <v>162</v>
      </c>
      <c r="B18" s="168"/>
      <c r="C18" s="168"/>
      <c r="D18" s="168"/>
      <c r="E18" s="168"/>
      <c r="F18" s="16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166"/>
      <c r="T18" s="87"/>
      <c r="U18" s="87"/>
      <c r="V18" s="87"/>
      <c r="W18" s="87"/>
      <c r="X18" s="88" t="str">
        <f t="shared" si="0"/>
        <v/>
      </c>
      <c r="Y18" s="88" t="str">
        <f t="shared" si="1"/>
        <v/>
      </c>
      <c r="Z18" s="88" t="str">
        <f t="shared" si="2"/>
        <v/>
      </c>
      <c r="AA18" s="88" t="str">
        <f t="shared" si="3"/>
        <v/>
      </c>
      <c r="AB18" s="88" t="str">
        <f t="shared" si="3"/>
        <v/>
      </c>
      <c r="AC18" s="88" t="str">
        <f t="shared" si="3"/>
        <v/>
      </c>
      <c r="AD18" s="88" t="str">
        <f t="shared" si="3"/>
        <v/>
      </c>
      <c r="AE18" s="88" t="str">
        <f t="shared" si="3"/>
        <v/>
      </c>
      <c r="AF18" s="89" t="str">
        <f t="shared" si="4"/>
        <v/>
      </c>
      <c r="AG18" s="88" t="str">
        <f t="shared" si="5"/>
        <v/>
      </c>
      <c r="AH18" s="88" t="str">
        <f t="shared" si="5"/>
        <v/>
      </c>
      <c r="AI18" s="88" t="str">
        <f t="shared" si="5"/>
        <v/>
      </c>
      <c r="AJ18" s="88" t="str">
        <f t="shared" si="5"/>
        <v/>
      </c>
      <c r="AK18" s="88" t="str">
        <f t="shared" si="5"/>
        <v/>
      </c>
      <c r="AL18" s="88" t="str">
        <f t="shared" si="5"/>
        <v/>
      </c>
      <c r="AM18" s="88" t="str">
        <f t="shared" si="5"/>
        <v/>
      </c>
      <c r="AN18" s="88" t="str">
        <f t="shared" si="5"/>
        <v/>
      </c>
      <c r="AO18" s="90"/>
    </row>
    <row r="19" spans="1:41" s="77" customFormat="1" ht="16.5" customHeight="1" x14ac:dyDescent="0.25">
      <c r="A19" s="84" t="s">
        <v>163</v>
      </c>
      <c r="B19" s="167"/>
      <c r="C19" s="167"/>
      <c r="D19" s="167"/>
      <c r="E19" s="167"/>
      <c r="F19" s="16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166"/>
      <c r="T19" s="87"/>
      <c r="U19" s="87"/>
      <c r="V19" s="87"/>
      <c r="W19" s="87"/>
      <c r="X19" s="88" t="str">
        <f t="shared" si="0"/>
        <v/>
      </c>
      <c r="Y19" s="88" t="str">
        <f t="shared" si="1"/>
        <v/>
      </c>
      <c r="Z19" s="88" t="str">
        <f t="shared" si="2"/>
        <v/>
      </c>
      <c r="AA19" s="88" t="str">
        <f t="shared" si="3"/>
        <v/>
      </c>
      <c r="AB19" s="88" t="str">
        <f t="shared" si="3"/>
        <v/>
      </c>
      <c r="AC19" s="88" t="str">
        <f t="shared" si="3"/>
        <v/>
      </c>
      <c r="AD19" s="88" t="str">
        <f t="shared" si="3"/>
        <v/>
      </c>
      <c r="AE19" s="88" t="str">
        <f t="shared" si="3"/>
        <v/>
      </c>
      <c r="AF19" s="89" t="str">
        <f t="shared" si="4"/>
        <v/>
      </c>
      <c r="AG19" s="88" t="str">
        <f t="shared" si="5"/>
        <v/>
      </c>
      <c r="AH19" s="88" t="str">
        <f t="shared" si="5"/>
        <v/>
      </c>
      <c r="AI19" s="88" t="str">
        <f t="shared" si="5"/>
        <v/>
      </c>
      <c r="AJ19" s="88" t="str">
        <f t="shared" si="5"/>
        <v/>
      </c>
      <c r="AK19" s="88" t="str">
        <f t="shared" si="5"/>
        <v/>
      </c>
      <c r="AL19" s="88" t="str">
        <f t="shared" si="5"/>
        <v/>
      </c>
      <c r="AM19" s="88" t="str">
        <f t="shared" si="5"/>
        <v/>
      </c>
      <c r="AN19" s="88" t="str">
        <f t="shared" si="5"/>
        <v/>
      </c>
      <c r="AO19" s="90"/>
    </row>
    <row r="20" spans="1:41" s="77" customFormat="1" ht="16.5" customHeight="1" x14ac:dyDescent="0.25">
      <c r="A20" s="84" t="s">
        <v>164</v>
      </c>
      <c r="B20" s="167"/>
      <c r="C20" s="167"/>
      <c r="D20" s="167"/>
      <c r="E20" s="167"/>
      <c r="F20" s="16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166"/>
      <c r="T20" s="87"/>
      <c r="U20" s="87"/>
      <c r="V20" s="87"/>
      <c r="W20" s="87"/>
      <c r="X20" s="88" t="str">
        <f t="shared" si="0"/>
        <v/>
      </c>
      <c r="Y20" s="88" t="str">
        <f t="shared" si="1"/>
        <v/>
      </c>
      <c r="Z20" s="88" t="str">
        <f t="shared" si="2"/>
        <v/>
      </c>
      <c r="AA20" s="88" t="str">
        <f t="shared" si="3"/>
        <v/>
      </c>
      <c r="AB20" s="88" t="str">
        <f t="shared" si="3"/>
        <v/>
      </c>
      <c r="AC20" s="88" t="str">
        <f t="shared" si="3"/>
        <v/>
      </c>
      <c r="AD20" s="88" t="str">
        <f t="shared" si="3"/>
        <v/>
      </c>
      <c r="AE20" s="88" t="str">
        <f t="shared" si="3"/>
        <v/>
      </c>
      <c r="AF20" s="89" t="str">
        <f t="shared" si="4"/>
        <v/>
      </c>
      <c r="AG20" s="88" t="str">
        <f t="shared" si="5"/>
        <v/>
      </c>
      <c r="AH20" s="88" t="str">
        <f t="shared" si="5"/>
        <v/>
      </c>
      <c r="AI20" s="88" t="str">
        <f t="shared" si="5"/>
        <v/>
      </c>
      <c r="AJ20" s="88" t="str">
        <f t="shared" si="5"/>
        <v/>
      </c>
      <c r="AK20" s="88" t="str">
        <f t="shared" si="5"/>
        <v/>
      </c>
      <c r="AL20" s="88" t="str">
        <f t="shared" si="5"/>
        <v/>
      </c>
      <c r="AM20" s="88" t="str">
        <f t="shared" si="5"/>
        <v/>
      </c>
      <c r="AN20" s="88" t="str">
        <f t="shared" si="5"/>
        <v/>
      </c>
      <c r="AO20" s="90"/>
    </row>
    <row r="21" spans="1:41" s="165" customFormat="1" ht="16.5" customHeight="1" x14ac:dyDescent="0.25">
      <c r="A21" s="84" t="s">
        <v>165</v>
      </c>
      <c r="B21" s="167"/>
      <c r="C21" s="167"/>
      <c r="D21" s="167"/>
      <c r="E21" s="167"/>
      <c r="F21" s="167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6"/>
      <c r="T21" s="163"/>
      <c r="U21" s="163"/>
      <c r="V21" s="163"/>
      <c r="W21" s="163"/>
      <c r="X21" s="88" t="str">
        <f t="shared" si="0"/>
        <v/>
      </c>
      <c r="Y21" s="88" t="str">
        <f t="shared" si="1"/>
        <v/>
      </c>
      <c r="Z21" s="88" t="str">
        <f t="shared" si="2"/>
        <v/>
      </c>
      <c r="AA21" s="88" t="str">
        <f t="shared" si="3"/>
        <v/>
      </c>
      <c r="AB21" s="88" t="str">
        <f t="shared" si="3"/>
        <v/>
      </c>
      <c r="AC21" s="88" t="str">
        <f t="shared" si="3"/>
        <v/>
      </c>
      <c r="AD21" s="88" t="str">
        <f t="shared" si="3"/>
        <v/>
      </c>
      <c r="AE21" s="88" t="str">
        <f t="shared" si="3"/>
        <v/>
      </c>
      <c r="AF21" s="89" t="str">
        <f t="shared" si="4"/>
        <v/>
      </c>
      <c r="AG21" s="88" t="str">
        <f t="shared" si="5"/>
        <v/>
      </c>
      <c r="AH21" s="88" t="str">
        <f t="shared" si="5"/>
        <v/>
      </c>
      <c r="AI21" s="88" t="str">
        <f t="shared" si="5"/>
        <v/>
      </c>
      <c r="AJ21" s="88" t="str">
        <f t="shared" si="5"/>
        <v/>
      </c>
      <c r="AK21" s="88" t="str">
        <f t="shared" si="5"/>
        <v/>
      </c>
      <c r="AL21" s="88" t="str">
        <f t="shared" si="5"/>
        <v/>
      </c>
      <c r="AM21" s="88" t="str">
        <f t="shared" si="5"/>
        <v/>
      </c>
      <c r="AN21" s="88" t="str">
        <f t="shared" si="5"/>
        <v/>
      </c>
      <c r="AO21" s="164"/>
    </row>
    <row r="22" spans="1:41" s="77" customFormat="1" ht="16.5" customHeight="1" x14ac:dyDescent="0.25">
      <c r="A22" s="84" t="s">
        <v>166</v>
      </c>
      <c r="B22" s="167"/>
      <c r="C22" s="167"/>
      <c r="D22" s="167"/>
      <c r="E22" s="167"/>
      <c r="F22" s="16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166"/>
      <c r="T22" s="87"/>
      <c r="U22" s="87"/>
      <c r="V22" s="87"/>
      <c r="W22" s="87"/>
      <c r="X22" s="88" t="str">
        <f t="shared" si="0"/>
        <v/>
      </c>
      <c r="Y22" s="88" t="str">
        <f t="shared" si="1"/>
        <v/>
      </c>
      <c r="Z22" s="88" t="str">
        <f t="shared" si="2"/>
        <v/>
      </c>
      <c r="AA22" s="88" t="str">
        <f t="shared" ref="AA22:AE45" si="6">IF($V22=0,"",B22/$V22)</f>
        <v/>
      </c>
      <c r="AB22" s="88" t="str">
        <f t="shared" si="6"/>
        <v/>
      </c>
      <c r="AC22" s="88" t="str">
        <f t="shared" si="6"/>
        <v/>
      </c>
      <c r="AD22" s="88" t="str">
        <f t="shared" si="6"/>
        <v/>
      </c>
      <c r="AE22" s="88" t="str">
        <f t="shared" si="6"/>
        <v/>
      </c>
      <c r="AF22" s="89" t="str">
        <f t="shared" si="4"/>
        <v/>
      </c>
      <c r="AG22" s="88" t="str">
        <f t="shared" ref="AG22:AN45" si="7">IF($S22=0,"",J22/$S22)</f>
        <v/>
      </c>
      <c r="AH22" s="88" t="str">
        <f t="shared" si="7"/>
        <v/>
      </c>
      <c r="AI22" s="88" t="str">
        <f t="shared" si="7"/>
        <v/>
      </c>
      <c r="AJ22" s="88" t="str">
        <f t="shared" si="7"/>
        <v/>
      </c>
      <c r="AK22" s="88" t="str">
        <f t="shared" si="7"/>
        <v/>
      </c>
      <c r="AL22" s="88" t="str">
        <f t="shared" si="7"/>
        <v/>
      </c>
      <c r="AM22" s="88" t="str">
        <f t="shared" si="7"/>
        <v/>
      </c>
      <c r="AN22" s="88" t="str">
        <f t="shared" si="7"/>
        <v/>
      </c>
      <c r="AO22" s="90"/>
    </row>
    <row r="23" spans="1:41" s="77" customFormat="1" ht="16.5" customHeight="1" x14ac:dyDescent="0.25">
      <c r="A23" s="84" t="s">
        <v>167</v>
      </c>
      <c r="B23" s="167"/>
      <c r="C23" s="167"/>
      <c r="D23" s="167"/>
      <c r="E23" s="167"/>
      <c r="F23" s="16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166"/>
      <c r="T23" s="87"/>
      <c r="U23" s="87"/>
      <c r="V23" s="87"/>
      <c r="W23" s="87"/>
      <c r="X23" s="88" t="str">
        <f t="shared" si="0"/>
        <v/>
      </c>
      <c r="Y23" s="88" t="str">
        <f t="shared" si="1"/>
        <v/>
      </c>
      <c r="Z23" s="88" t="str">
        <f t="shared" si="2"/>
        <v/>
      </c>
      <c r="AA23" s="88" t="str">
        <f t="shared" si="6"/>
        <v/>
      </c>
      <c r="AB23" s="88" t="str">
        <f t="shared" si="6"/>
        <v/>
      </c>
      <c r="AC23" s="88" t="str">
        <f t="shared" si="6"/>
        <v/>
      </c>
      <c r="AD23" s="88" t="str">
        <f t="shared" si="6"/>
        <v/>
      </c>
      <c r="AE23" s="88" t="str">
        <f t="shared" si="6"/>
        <v/>
      </c>
      <c r="AF23" s="89" t="str">
        <f t="shared" si="4"/>
        <v/>
      </c>
      <c r="AG23" s="88" t="str">
        <f t="shared" si="7"/>
        <v/>
      </c>
      <c r="AH23" s="88" t="str">
        <f t="shared" si="7"/>
        <v/>
      </c>
      <c r="AI23" s="88" t="str">
        <f t="shared" si="7"/>
        <v/>
      </c>
      <c r="AJ23" s="88" t="str">
        <f t="shared" si="7"/>
        <v/>
      </c>
      <c r="AK23" s="88" t="str">
        <f t="shared" si="7"/>
        <v/>
      </c>
      <c r="AL23" s="88" t="str">
        <f t="shared" si="7"/>
        <v/>
      </c>
      <c r="AM23" s="88" t="str">
        <f t="shared" si="7"/>
        <v/>
      </c>
      <c r="AN23" s="88" t="str">
        <f t="shared" si="7"/>
        <v/>
      </c>
      <c r="AO23" s="90"/>
    </row>
    <row r="24" spans="1:41" s="77" customFormat="1" ht="16.5" customHeight="1" x14ac:dyDescent="0.25">
      <c r="A24" s="84" t="s">
        <v>168</v>
      </c>
      <c r="B24" s="167"/>
      <c r="C24" s="167"/>
      <c r="D24" s="167"/>
      <c r="E24" s="167"/>
      <c r="F24" s="16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166"/>
      <c r="T24" s="87"/>
      <c r="U24" s="87"/>
      <c r="V24" s="87"/>
      <c r="W24" s="87"/>
      <c r="X24" s="88" t="str">
        <f t="shared" si="0"/>
        <v/>
      </c>
      <c r="Y24" s="88" t="str">
        <f t="shared" si="1"/>
        <v/>
      </c>
      <c r="Z24" s="88" t="str">
        <f t="shared" si="2"/>
        <v/>
      </c>
      <c r="AA24" s="88" t="str">
        <f t="shared" si="6"/>
        <v/>
      </c>
      <c r="AB24" s="88" t="str">
        <f t="shared" si="6"/>
        <v/>
      </c>
      <c r="AC24" s="88" t="str">
        <f t="shared" si="6"/>
        <v/>
      </c>
      <c r="AD24" s="88" t="str">
        <f t="shared" si="6"/>
        <v/>
      </c>
      <c r="AE24" s="88" t="str">
        <f t="shared" si="6"/>
        <v/>
      </c>
      <c r="AF24" s="89" t="str">
        <f t="shared" si="4"/>
        <v/>
      </c>
      <c r="AG24" s="88" t="str">
        <f t="shared" si="7"/>
        <v/>
      </c>
      <c r="AH24" s="88" t="str">
        <f t="shared" si="7"/>
        <v/>
      </c>
      <c r="AI24" s="88" t="str">
        <f t="shared" si="7"/>
        <v/>
      </c>
      <c r="AJ24" s="88" t="str">
        <f t="shared" si="7"/>
        <v/>
      </c>
      <c r="AK24" s="88" t="str">
        <f t="shared" si="7"/>
        <v/>
      </c>
      <c r="AL24" s="88" t="str">
        <f t="shared" si="7"/>
        <v/>
      </c>
      <c r="AM24" s="88" t="str">
        <f t="shared" si="7"/>
        <v/>
      </c>
      <c r="AN24" s="88" t="str">
        <f t="shared" si="7"/>
        <v/>
      </c>
      <c r="AO24" s="90"/>
    </row>
    <row r="25" spans="1:41" s="77" customFormat="1" ht="16.5" customHeight="1" x14ac:dyDescent="0.25">
      <c r="A25" s="84" t="s">
        <v>169</v>
      </c>
      <c r="B25" s="167"/>
      <c r="C25" s="167"/>
      <c r="D25" s="167"/>
      <c r="E25" s="167"/>
      <c r="F25" s="16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166"/>
      <c r="T25" s="87"/>
      <c r="U25" s="87"/>
      <c r="V25" s="87"/>
      <c r="W25" s="87"/>
      <c r="X25" s="88" t="str">
        <f t="shared" si="0"/>
        <v/>
      </c>
      <c r="Y25" s="88" t="str">
        <f t="shared" si="1"/>
        <v/>
      </c>
      <c r="Z25" s="88" t="str">
        <f t="shared" si="2"/>
        <v/>
      </c>
      <c r="AA25" s="88" t="str">
        <f t="shared" si="6"/>
        <v/>
      </c>
      <c r="AB25" s="88" t="str">
        <f t="shared" si="6"/>
        <v/>
      </c>
      <c r="AC25" s="88" t="str">
        <f t="shared" si="6"/>
        <v/>
      </c>
      <c r="AD25" s="88" t="str">
        <f t="shared" si="6"/>
        <v/>
      </c>
      <c r="AE25" s="88" t="str">
        <f t="shared" si="6"/>
        <v/>
      </c>
      <c r="AF25" s="89" t="str">
        <f t="shared" si="4"/>
        <v/>
      </c>
      <c r="AG25" s="88" t="str">
        <f t="shared" si="7"/>
        <v/>
      </c>
      <c r="AH25" s="88" t="str">
        <f t="shared" si="7"/>
        <v/>
      </c>
      <c r="AI25" s="88" t="str">
        <f t="shared" si="7"/>
        <v/>
      </c>
      <c r="AJ25" s="88" t="str">
        <f t="shared" si="7"/>
        <v/>
      </c>
      <c r="AK25" s="88" t="str">
        <f t="shared" si="7"/>
        <v/>
      </c>
      <c r="AL25" s="88" t="str">
        <f t="shared" si="7"/>
        <v/>
      </c>
      <c r="AM25" s="88" t="str">
        <f t="shared" si="7"/>
        <v/>
      </c>
      <c r="AN25" s="88" t="str">
        <f t="shared" si="7"/>
        <v/>
      </c>
      <c r="AO25" s="90"/>
    </row>
    <row r="26" spans="1:41" s="77" customFormat="1" ht="15.75" x14ac:dyDescent="0.25">
      <c r="A26" s="84" t="s">
        <v>170</v>
      </c>
      <c r="B26" s="167"/>
      <c r="C26" s="167"/>
      <c r="D26" s="167"/>
      <c r="E26" s="167"/>
      <c r="F26" s="167"/>
      <c r="G26" s="85"/>
      <c r="H26" s="85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166"/>
      <c r="T26" s="87"/>
      <c r="U26" s="87"/>
      <c r="V26" s="87"/>
      <c r="W26" s="87"/>
      <c r="X26" s="88" t="str">
        <f t="shared" si="0"/>
        <v/>
      </c>
      <c r="Y26" s="88" t="str">
        <f t="shared" si="1"/>
        <v/>
      </c>
      <c r="Z26" s="88" t="str">
        <f t="shared" si="2"/>
        <v/>
      </c>
      <c r="AA26" s="88" t="str">
        <f t="shared" si="6"/>
        <v/>
      </c>
      <c r="AB26" s="88" t="str">
        <f t="shared" si="6"/>
        <v/>
      </c>
      <c r="AC26" s="88" t="str">
        <f t="shared" si="6"/>
        <v/>
      </c>
      <c r="AD26" s="88" t="str">
        <f t="shared" si="6"/>
        <v/>
      </c>
      <c r="AE26" s="88" t="str">
        <f t="shared" si="6"/>
        <v/>
      </c>
      <c r="AF26" s="89" t="str">
        <f t="shared" si="4"/>
        <v/>
      </c>
      <c r="AG26" s="88" t="str">
        <f t="shared" si="7"/>
        <v/>
      </c>
      <c r="AH26" s="88" t="str">
        <f t="shared" si="7"/>
        <v/>
      </c>
      <c r="AI26" s="88" t="str">
        <f t="shared" si="7"/>
        <v/>
      </c>
      <c r="AJ26" s="88" t="str">
        <f t="shared" si="7"/>
        <v/>
      </c>
      <c r="AK26" s="88" t="str">
        <f t="shared" si="7"/>
        <v/>
      </c>
      <c r="AL26" s="88" t="str">
        <f t="shared" si="7"/>
        <v/>
      </c>
      <c r="AM26" s="88" t="str">
        <f t="shared" si="7"/>
        <v/>
      </c>
      <c r="AN26" s="88" t="str">
        <f t="shared" si="7"/>
        <v/>
      </c>
      <c r="AO26" s="90"/>
    </row>
    <row r="27" spans="1:41" s="77" customFormat="1" ht="15.75" x14ac:dyDescent="0.25">
      <c r="A27" s="84" t="s">
        <v>171</v>
      </c>
      <c r="B27" s="167"/>
      <c r="C27" s="167"/>
      <c r="D27" s="169"/>
      <c r="E27" s="169"/>
      <c r="F27" s="167"/>
      <c r="G27" s="85"/>
      <c r="H27" s="85"/>
      <c r="I27" s="85"/>
      <c r="J27" s="86"/>
      <c r="K27" s="86"/>
      <c r="L27" s="86"/>
      <c r="M27" s="86"/>
      <c r="N27" s="86"/>
      <c r="O27" s="86"/>
      <c r="P27" s="86"/>
      <c r="Q27" s="86"/>
      <c r="R27" s="86"/>
      <c r="S27" s="166"/>
      <c r="T27" s="87"/>
      <c r="U27" s="87"/>
      <c r="V27" s="87"/>
      <c r="W27" s="87"/>
      <c r="X27" s="88" t="str">
        <f t="shared" si="0"/>
        <v/>
      </c>
      <c r="Y27" s="88" t="str">
        <f t="shared" si="1"/>
        <v/>
      </c>
      <c r="Z27" s="88" t="str">
        <f t="shared" si="2"/>
        <v/>
      </c>
      <c r="AA27" s="88" t="str">
        <f t="shared" si="6"/>
        <v/>
      </c>
      <c r="AB27" s="88" t="str">
        <f t="shared" si="6"/>
        <v/>
      </c>
      <c r="AC27" s="88" t="str">
        <f t="shared" si="6"/>
        <v/>
      </c>
      <c r="AD27" s="88" t="str">
        <f t="shared" si="6"/>
        <v/>
      </c>
      <c r="AE27" s="88" t="str">
        <f t="shared" si="6"/>
        <v/>
      </c>
      <c r="AF27" s="89" t="str">
        <f t="shared" si="4"/>
        <v/>
      </c>
      <c r="AG27" s="88" t="str">
        <f t="shared" si="7"/>
        <v/>
      </c>
      <c r="AH27" s="88" t="str">
        <f t="shared" si="7"/>
        <v/>
      </c>
      <c r="AI27" s="88" t="str">
        <f t="shared" si="7"/>
        <v/>
      </c>
      <c r="AJ27" s="88" t="str">
        <f t="shared" si="7"/>
        <v/>
      </c>
      <c r="AK27" s="88" t="str">
        <f t="shared" si="7"/>
        <v/>
      </c>
      <c r="AL27" s="88" t="str">
        <f t="shared" si="7"/>
        <v/>
      </c>
      <c r="AM27" s="88" t="str">
        <f t="shared" si="7"/>
        <v/>
      </c>
      <c r="AN27" s="88" t="str">
        <f t="shared" si="7"/>
        <v/>
      </c>
      <c r="AO27" s="90"/>
    </row>
    <row r="28" spans="1:41" s="77" customFormat="1" ht="15.75" x14ac:dyDescent="0.25">
      <c r="A28" s="84" t="s">
        <v>172</v>
      </c>
      <c r="B28" s="167"/>
      <c r="C28" s="167"/>
      <c r="D28" s="169"/>
      <c r="E28" s="169"/>
      <c r="F28" s="167"/>
      <c r="G28" s="85"/>
      <c r="H28" s="85"/>
      <c r="I28" s="85"/>
      <c r="J28" s="86"/>
      <c r="K28" s="86"/>
      <c r="L28" s="86"/>
      <c r="M28" s="86"/>
      <c r="N28" s="86"/>
      <c r="O28" s="86"/>
      <c r="P28" s="86"/>
      <c r="Q28" s="86"/>
      <c r="R28" s="86"/>
      <c r="S28" s="166"/>
      <c r="T28" s="87"/>
      <c r="U28" s="87"/>
      <c r="V28" s="87"/>
      <c r="W28" s="87"/>
      <c r="X28" s="88" t="str">
        <f t="shared" si="0"/>
        <v/>
      </c>
      <c r="Y28" s="88" t="str">
        <f t="shared" si="1"/>
        <v/>
      </c>
      <c r="Z28" s="88" t="str">
        <f t="shared" si="2"/>
        <v/>
      </c>
      <c r="AA28" s="88" t="str">
        <f t="shared" si="6"/>
        <v/>
      </c>
      <c r="AB28" s="88" t="str">
        <f t="shared" si="6"/>
        <v/>
      </c>
      <c r="AC28" s="88" t="str">
        <f t="shared" si="6"/>
        <v/>
      </c>
      <c r="AD28" s="88" t="str">
        <f t="shared" si="6"/>
        <v/>
      </c>
      <c r="AE28" s="88" t="str">
        <f t="shared" si="6"/>
        <v/>
      </c>
      <c r="AF28" s="89" t="str">
        <f t="shared" si="4"/>
        <v/>
      </c>
      <c r="AG28" s="88" t="str">
        <f t="shared" si="7"/>
        <v/>
      </c>
      <c r="AH28" s="88" t="str">
        <f t="shared" si="7"/>
        <v/>
      </c>
      <c r="AI28" s="88" t="str">
        <f t="shared" si="7"/>
        <v/>
      </c>
      <c r="AJ28" s="88" t="str">
        <f t="shared" si="7"/>
        <v/>
      </c>
      <c r="AK28" s="88" t="str">
        <f t="shared" si="7"/>
        <v/>
      </c>
      <c r="AL28" s="88" t="str">
        <f t="shared" si="7"/>
        <v/>
      </c>
      <c r="AM28" s="88" t="str">
        <f t="shared" si="7"/>
        <v/>
      </c>
      <c r="AN28" s="88" t="str">
        <f t="shared" si="7"/>
        <v/>
      </c>
      <c r="AO28" s="90"/>
    </row>
    <row r="29" spans="1:41" s="77" customFormat="1" ht="15.75" x14ac:dyDescent="0.25">
      <c r="A29" s="84" t="s">
        <v>173</v>
      </c>
      <c r="B29" s="167"/>
      <c r="C29" s="167"/>
      <c r="D29" s="169"/>
      <c r="E29" s="169"/>
      <c r="F29" s="167"/>
      <c r="G29" s="85"/>
      <c r="H29" s="85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166"/>
      <c r="T29" s="87"/>
      <c r="U29" s="87"/>
      <c r="V29" s="87"/>
      <c r="W29" s="87"/>
      <c r="X29" s="88" t="str">
        <f t="shared" si="0"/>
        <v/>
      </c>
      <c r="Y29" s="88" t="str">
        <f t="shared" si="1"/>
        <v/>
      </c>
      <c r="Z29" s="88" t="str">
        <f t="shared" si="2"/>
        <v/>
      </c>
      <c r="AA29" s="88" t="str">
        <f t="shared" si="6"/>
        <v/>
      </c>
      <c r="AB29" s="88" t="str">
        <f t="shared" si="6"/>
        <v/>
      </c>
      <c r="AC29" s="88" t="str">
        <f t="shared" si="6"/>
        <v/>
      </c>
      <c r="AD29" s="88" t="str">
        <f t="shared" si="6"/>
        <v/>
      </c>
      <c r="AE29" s="88" t="str">
        <f t="shared" si="6"/>
        <v/>
      </c>
      <c r="AF29" s="89" t="str">
        <f t="shared" si="4"/>
        <v/>
      </c>
      <c r="AG29" s="88" t="str">
        <f t="shared" si="7"/>
        <v/>
      </c>
      <c r="AH29" s="88" t="str">
        <f t="shared" si="7"/>
        <v/>
      </c>
      <c r="AI29" s="88" t="str">
        <f t="shared" si="7"/>
        <v/>
      </c>
      <c r="AJ29" s="88" t="str">
        <f t="shared" si="7"/>
        <v/>
      </c>
      <c r="AK29" s="88" t="str">
        <f t="shared" si="7"/>
        <v/>
      </c>
      <c r="AL29" s="88" t="str">
        <f t="shared" si="7"/>
        <v/>
      </c>
      <c r="AM29" s="88" t="str">
        <f t="shared" si="7"/>
        <v/>
      </c>
      <c r="AN29" s="88" t="str">
        <f t="shared" si="7"/>
        <v/>
      </c>
      <c r="AO29" s="90"/>
    </row>
    <row r="30" spans="1:41" s="77" customFormat="1" ht="15.75" x14ac:dyDescent="0.25">
      <c r="A30" s="84" t="s">
        <v>174</v>
      </c>
      <c r="B30" s="167"/>
      <c r="C30" s="167"/>
      <c r="D30" s="169"/>
      <c r="E30" s="169"/>
      <c r="F30" s="16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166"/>
      <c r="T30" s="87"/>
      <c r="U30" s="87"/>
      <c r="V30" s="87"/>
      <c r="W30" s="87"/>
      <c r="X30" s="88" t="str">
        <f t="shared" si="0"/>
        <v/>
      </c>
      <c r="Y30" s="88" t="str">
        <f t="shared" si="1"/>
        <v/>
      </c>
      <c r="Z30" s="88" t="str">
        <f t="shared" si="2"/>
        <v/>
      </c>
      <c r="AA30" s="88" t="str">
        <f t="shared" si="6"/>
        <v/>
      </c>
      <c r="AB30" s="88" t="str">
        <f t="shared" si="6"/>
        <v/>
      </c>
      <c r="AC30" s="88" t="str">
        <f t="shared" si="6"/>
        <v/>
      </c>
      <c r="AD30" s="88" t="str">
        <f t="shared" si="6"/>
        <v/>
      </c>
      <c r="AE30" s="88" t="str">
        <f t="shared" si="6"/>
        <v/>
      </c>
      <c r="AF30" s="89" t="str">
        <f t="shared" si="4"/>
        <v/>
      </c>
      <c r="AG30" s="88" t="str">
        <f t="shared" si="7"/>
        <v/>
      </c>
      <c r="AH30" s="88" t="str">
        <f t="shared" si="7"/>
        <v/>
      </c>
      <c r="AI30" s="88" t="str">
        <f t="shared" si="7"/>
        <v/>
      </c>
      <c r="AJ30" s="88" t="str">
        <f t="shared" si="7"/>
        <v/>
      </c>
      <c r="AK30" s="88" t="str">
        <f t="shared" si="7"/>
        <v/>
      </c>
      <c r="AL30" s="88" t="str">
        <f t="shared" si="7"/>
        <v/>
      </c>
      <c r="AM30" s="88" t="str">
        <f t="shared" si="7"/>
        <v/>
      </c>
      <c r="AN30" s="88" t="str">
        <f t="shared" si="7"/>
        <v/>
      </c>
      <c r="AO30" s="90"/>
    </row>
    <row r="31" spans="1:41" s="77" customFormat="1" ht="15.75" x14ac:dyDescent="0.25">
      <c r="A31" s="84" t="s">
        <v>175</v>
      </c>
      <c r="B31" s="167"/>
      <c r="C31" s="167"/>
      <c r="D31" s="167"/>
      <c r="E31" s="167"/>
      <c r="F31" s="16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166"/>
      <c r="T31" s="87"/>
      <c r="U31" s="87"/>
      <c r="V31" s="87"/>
      <c r="W31" s="87"/>
      <c r="X31" s="88" t="str">
        <f t="shared" si="0"/>
        <v/>
      </c>
      <c r="Y31" s="88" t="str">
        <f t="shared" si="1"/>
        <v/>
      </c>
      <c r="Z31" s="88" t="str">
        <f t="shared" si="2"/>
        <v/>
      </c>
      <c r="AA31" s="88" t="str">
        <f t="shared" si="6"/>
        <v/>
      </c>
      <c r="AB31" s="88" t="str">
        <f t="shared" si="6"/>
        <v/>
      </c>
      <c r="AC31" s="88" t="str">
        <f t="shared" si="6"/>
        <v/>
      </c>
      <c r="AD31" s="88" t="str">
        <f t="shared" si="6"/>
        <v/>
      </c>
      <c r="AE31" s="88" t="str">
        <f t="shared" si="6"/>
        <v/>
      </c>
      <c r="AF31" s="89" t="str">
        <f t="shared" si="4"/>
        <v/>
      </c>
      <c r="AG31" s="88" t="str">
        <f t="shared" si="7"/>
        <v/>
      </c>
      <c r="AH31" s="88" t="str">
        <f t="shared" si="7"/>
        <v/>
      </c>
      <c r="AI31" s="88" t="str">
        <f t="shared" si="7"/>
        <v/>
      </c>
      <c r="AJ31" s="88" t="str">
        <f t="shared" si="7"/>
        <v/>
      </c>
      <c r="AK31" s="88" t="str">
        <f t="shared" si="7"/>
        <v/>
      </c>
      <c r="AL31" s="88" t="str">
        <f t="shared" si="7"/>
        <v/>
      </c>
      <c r="AM31" s="88" t="str">
        <f t="shared" si="7"/>
        <v/>
      </c>
      <c r="AN31" s="88" t="str">
        <f t="shared" si="7"/>
        <v/>
      </c>
      <c r="AO31" s="90"/>
    </row>
    <row r="32" spans="1:41" s="77" customFormat="1" ht="15.75" x14ac:dyDescent="0.25">
      <c r="A32" s="84" t="s">
        <v>176</v>
      </c>
      <c r="B32" s="167"/>
      <c r="C32" s="167"/>
      <c r="D32" s="167"/>
      <c r="E32" s="167"/>
      <c r="F32" s="16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166"/>
      <c r="T32" s="87"/>
      <c r="U32" s="87"/>
      <c r="V32" s="87"/>
      <c r="W32" s="87"/>
      <c r="X32" s="88" t="str">
        <f t="shared" si="0"/>
        <v/>
      </c>
      <c r="Y32" s="88" t="str">
        <f t="shared" si="1"/>
        <v/>
      </c>
      <c r="Z32" s="88" t="str">
        <f t="shared" si="2"/>
        <v/>
      </c>
      <c r="AA32" s="88" t="str">
        <f t="shared" si="6"/>
        <v/>
      </c>
      <c r="AB32" s="88" t="str">
        <f t="shared" si="6"/>
        <v/>
      </c>
      <c r="AC32" s="88" t="str">
        <f t="shared" si="6"/>
        <v/>
      </c>
      <c r="AD32" s="88" t="str">
        <f t="shared" si="6"/>
        <v/>
      </c>
      <c r="AE32" s="88" t="str">
        <f t="shared" si="6"/>
        <v/>
      </c>
      <c r="AF32" s="89" t="str">
        <f t="shared" si="4"/>
        <v/>
      </c>
      <c r="AG32" s="88" t="str">
        <f t="shared" si="7"/>
        <v/>
      </c>
      <c r="AH32" s="88" t="str">
        <f t="shared" si="7"/>
        <v/>
      </c>
      <c r="AI32" s="88" t="str">
        <f t="shared" si="7"/>
        <v/>
      </c>
      <c r="AJ32" s="88" t="str">
        <f t="shared" si="7"/>
        <v/>
      </c>
      <c r="AK32" s="88" t="str">
        <f t="shared" si="7"/>
        <v/>
      </c>
      <c r="AL32" s="88" t="str">
        <f t="shared" si="7"/>
        <v/>
      </c>
      <c r="AM32" s="88" t="str">
        <f t="shared" si="7"/>
        <v/>
      </c>
      <c r="AN32" s="88" t="str">
        <f t="shared" si="7"/>
        <v/>
      </c>
      <c r="AO32" s="90"/>
    </row>
    <row r="33" spans="1:41" ht="15.75" x14ac:dyDescent="0.25">
      <c r="A33" s="84" t="s">
        <v>177</v>
      </c>
      <c r="B33" s="167"/>
      <c r="C33" s="167"/>
      <c r="D33" s="167"/>
      <c r="E33" s="167"/>
      <c r="F33" s="16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166"/>
      <c r="T33" s="87"/>
      <c r="U33" s="87"/>
      <c r="V33" s="87"/>
      <c r="W33" s="87"/>
      <c r="X33" s="88" t="str">
        <f t="shared" si="0"/>
        <v/>
      </c>
      <c r="Y33" s="88" t="str">
        <f t="shared" si="1"/>
        <v/>
      </c>
      <c r="Z33" s="88" t="str">
        <f t="shared" si="2"/>
        <v/>
      </c>
      <c r="AA33" s="88" t="str">
        <f t="shared" si="6"/>
        <v/>
      </c>
      <c r="AB33" s="88" t="str">
        <f t="shared" si="6"/>
        <v/>
      </c>
      <c r="AC33" s="88" t="str">
        <f t="shared" si="6"/>
        <v/>
      </c>
      <c r="AD33" s="88" t="str">
        <f t="shared" si="6"/>
        <v/>
      </c>
      <c r="AE33" s="88" t="str">
        <f t="shared" si="6"/>
        <v/>
      </c>
      <c r="AF33" s="89" t="str">
        <f t="shared" si="4"/>
        <v/>
      </c>
      <c r="AG33" s="88" t="str">
        <f t="shared" si="7"/>
        <v/>
      </c>
      <c r="AH33" s="88" t="str">
        <f t="shared" si="7"/>
        <v/>
      </c>
      <c r="AI33" s="88" t="str">
        <f t="shared" si="7"/>
        <v/>
      </c>
      <c r="AJ33" s="88" t="str">
        <f t="shared" si="7"/>
        <v/>
      </c>
      <c r="AK33" s="88" t="str">
        <f t="shared" si="7"/>
        <v/>
      </c>
      <c r="AL33" s="88" t="str">
        <f t="shared" si="7"/>
        <v/>
      </c>
      <c r="AM33" s="88" t="str">
        <f t="shared" si="7"/>
        <v/>
      </c>
      <c r="AN33" s="88" t="str">
        <f t="shared" si="7"/>
        <v/>
      </c>
      <c r="AO33" s="90"/>
    </row>
    <row r="34" spans="1:41" ht="15.75" x14ac:dyDescent="0.25">
      <c r="A34" s="84" t="s">
        <v>178</v>
      </c>
      <c r="B34" s="167"/>
      <c r="C34" s="167"/>
      <c r="D34" s="167"/>
      <c r="E34" s="167"/>
      <c r="F34" s="16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166"/>
      <c r="T34" s="87"/>
      <c r="U34" s="87"/>
      <c r="V34" s="87"/>
      <c r="W34" s="87"/>
      <c r="X34" s="88" t="str">
        <f t="shared" si="0"/>
        <v/>
      </c>
      <c r="Y34" s="88" t="str">
        <f t="shared" si="1"/>
        <v/>
      </c>
      <c r="Z34" s="88" t="str">
        <f t="shared" si="2"/>
        <v/>
      </c>
      <c r="AA34" s="88" t="str">
        <f t="shared" si="6"/>
        <v/>
      </c>
      <c r="AB34" s="88" t="str">
        <f t="shared" si="6"/>
        <v/>
      </c>
      <c r="AC34" s="88" t="str">
        <f t="shared" si="6"/>
        <v/>
      </c>
      <c r="AD34" s="88" t="str">
        <f t="shared" si="6"/>
        <v/>
      </c>
      <c r="AE34" s="88" t="str">
        <f t="shared" si="6"/>
        <v/>
      </c>
      <c r="AF34" s="89" t="str">
        <f t="shared" si="4"/>
        <v/>
      </c>
      <c r="AG34" s="88" t="str">
        <f t="shared" si="7"/>
        <v/>
      </c>
      <c r="AH34" s="88" t="str">
        <f t="shared" si="7"/>
        <v/>
      </c>
      <c r="AI34" s="88" t="str">
        <f t="shared" si="7"/>
        <v/>
      </c>
      <c r="AJ34" s="88" t="str">
        <f t="shared" si="7"/>
        <v/>
      </c>
      <c r="AK34" s="88" t="str">
        <f t="shared" si="7"/>
        <v/>
      </c>
      <c r="AL34" s="88" t="str">
        <f t="shared" si="7"/>
        <v/>
      </c>
      <c r="AM34" s="88" t="str">
        <f t="shared" si="7"/>
        <v/>
      </c>
      <c r="AN34" s="88" t="str">
        <f t="shared" si="7"/>
        <v/>
      </c>
      <c r="AO34" s="90"/>
    </row>
    <row r="35" spans="1:41" ht="15.75" x14ac:dyDescent="0.25">
      <c r="A35" s="84" t="s">
        <v>179</v>
      </c>
      <c r="B35" s="167"/>
      <c r="C35" s="167"/>
      <c r="D35" s="167"/>
      <c r="E35" s="167"/>
      <c r="F35" s="16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166"/>
      <c r="T35" s="87"/>
      <c r="U35" s="87"/>
      <c r="V35" s="87"/>
      <c r="W35" s="87"/>
      <c r="X35" s="88" t="str">
        <f t="shared" si="0"/>
        <v/>
      </c>
      <c r="Y35" s="88" t="str">
        <f t="shared" si="1"/>
        <v/>
      </c>
      <c r="Z35" s="88" t="str">
        <f t="shared" si="2"/>
        <v/>
      </c>
      <c r="AA35" s="88" t="str">
        <f t="shared" si="6"/>
        <v/>
      </c>
      <c r="AB35" s="88" t="str">
        <f t="shared" si="6"/>
        <v/>
      </c>
      <c r="AC35" s="88" t="str">
        <f t="shared" si="6"/>
        <v/>
      </c>
      <c r="AD35" s="88" t="str">
        <f t="shared" si="6"/>
        <v/>
      </c>
      <c r="AE35" s="88" t="str">
        <f t="shared" si="6"/>
        <v/>
      </c>
      <c r="AF35" s="89" t="str">
        <f t="shared" si="4"/>
        <v/>
      </c>
      <c r="AG35" s="88" t="str">
        <f t="shared" si="7"/>
        <v/>
      </c>
      <c r="AH35" s="88" t="str">
        <f t="shared" si="7"/>
        <v/>
      </c>
      <c r="AI35" s="88" t="str">
        <f t="shared" si="7"/>
        <v/>
      </c>
      <c r="AJ35" s="88" t="str">
        <f t="shared" si="7"/>
        <v/>
      </c>
      <c r="AK35" s="88" t="str">
        <f t="shared" si="7"/>
        <v/>
      </c>
      <c r="AL35" s="88" t="str">
        <f t="shared" si="7"/>
        <v/>
      </c>
      <c r="AM35" s="88" t="str">
        <f t="shared" si="7"/>
        <v/>
      </c>
      <c r="AN35" s="88" t="str">
        <f t="shared" si="7"/>
        <v/>
      </c>
      <c r="AO35" s="90"/>
    </row>
    <row r="36" spans="1:41" ht="15.75" x14ac:dyDescent="0.25">
      <c r="A36" s="84" t="s">
        <v>180</v>
      </c>
      <c r="B36" s="167"/>
      <c r="C36" s="167"/>
      <c r="D36" s="167"/>
      <c r="E36" s="167"/>
      <c r="F36" s="16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166"/>
      <c r="T36" s="87"/>
      <c r="U36" s="87"/>
      <c r="V36" s="87"/>
      <c r="W36" s="87"/>
      <c r="X36" s="88" t="str">
        <f t="shared" si="0"/>
        <v/>
      </c>
      <c r="Y36" s="88" t="str">
        <f t="shared" si="1"/>
        <v/>
      </c>
      <c r="Z36" s="88" t="str">
        <f t="shared" si="2"/>
        <v/>
      </c>
      <c r="AA36" s="88" t="str">
        <f t="shared" si="6"/>
        <v/>
      </c>
      <c r="AB36" s="88" t="str">
        <f t="shared" si="6"/>
        <v/>
      </c>
      <c r="AC36" s="88" t="str">
        <f t="shared" si="6"/>
        <v/>
      </c>
      <c r="AD36" s="88" t="str">
        <f t="shared" si="6"/>
        <v/>
      </c>
      <c r="AE36" s="88" t="str">
        <f t="shared" si="6"/>
        <v/>
      </c>
      <c r="AF36" s="89" t="str">
        <f t="shared" si="4"/>
        <v/>
      </c>
      <c r="AG36" s="88" t="str">
        <f t="shared" si="7"/>
        <v/>
      </c>
      <c r="AH36" s="88" t="str">
        <f t="shared" si="7"/>
        <v/>
      </c>
      <c r="AI36" s="88" t="str">
        <f t="shared" si="7"/>
        <v/>
      </c>
      <c r="AJ36" s="88" t="str">
        <f t="shared" si="7"/>
        <v/>
      </c>
      <c r="AK36" s="88" t="str">
        <f t="shared" si="7"/>
        <v/>
      </c>
      <c r="AL36" s="88" t="str">
        <f t="shared" si="7"/>
        <v/>
      </c>
      <c r="AM36" s="88" t="str">
        <f t="shared" si="7"/>
        <v/>
      </c>
      <c r="AN36" s="88" t="str">
        <f t="shared" si="7"/>
        <v/>
      </c>
      <c r="AO36" s="90"/>
    </row>
    <row r="37" spans="1:41" ht="15.75" x14ac:dyDescent="0.25">
      <c r="A37" s="84" t="s">
        <v>181</v>
      </c>
      <c r="B37" s="167"/>
      <c r="C37" s="167"/>
      <c r="D37" s="167"/>
      <c r="E37" s="167"/>
      <c r="F37" s="16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166"/>
      <c r="T37" s="87"/>
      <c r="U37" s="87"/>
      <c r="V37" s="87"/>
      <c r="W37" s="87"/>
      <c r="X37" s="88" t="str">
        <f t="shared" si="0"/>
        <v/>
      </c>
      <c r="Y37" s="88" t="str">
        <f t="shared" si="1"/>
        <v/>
      </c>
      <c r="Z37" s="88" t="str">
        <f t="shared" si="2"/>
        <v/>
      </c>
      <c r="AA37" s="88" t="str">
        <f t="shared" si="6"/>
        <v/>
      </c>
      <c r="AB37" s="88" t="str">
        <f t="shared" si="6"/>
        <v/>
      </c>
      <c r="AC37" s="88" t="str">
        <f t="shared" si="6"/>
        <v/>
      </c>
      <c r="AD37" s="88" t="str">
        <f t="shared" si="6"/>
        <v/>
      </c>
      <c r="AE37" s="88" t="str">
        <f t="shared" si="6"/>
        <v/>
      </c>
      <c r="AF37" s="89" t="str">
        <f t="shared" si="4"/>
        <v/>
      </c>
      <c r="AG37" s="88" t="str">
        <f t="shared" si="7"/>
        <v/>
      </c>
      <c r="AH37" s="88" t="str">
        <f t="shared" si="7"/>
        <v/>
      </c>
      <c r="AI37" s="88" t="str">
        <f t="shared" si="7"/>
        <v/>
      </c>
      <c r="AJ37" s="88" t="str">
        <f t="shared" si="7"/>
        <v/>
      </c>
      <c r="AK37" s="88" t="str">
        <f t="shared" si="7"/>
        <v/>
      </c>
      <c r="AL37" s="88" t="str">
        <f t="shared" si="7"/>
        <v/>
      </c>
      <c r="AM37" s="88" t="str">
        <f t="shared" si="7"/>
        <v/>
      </c>
      <c r="AN37" s="88" t="str">
        <f t="shared" si="7"/>
        <v/>
      </c>
      <c r="AO37" s="90"/>
    </row>
    <row r="38" spans="1:41" ht="15.75" x14ac:dyDescent="0.25">
      <c r="A38" s="84" t="s">
        <v>182</v>
      </c>
      <c r="B38" s="167"/>
      <c r="C38" s="167"/>
      <c r="D38" s="167"/>
      <c r="E38" s="167"/>
      <c r="F38" s="16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166"/>
      <c r="T38" s="87"/>
      <c r="U38" s="87"/>
      <c r="V38" s="87"/>
      <c r="W38" s="87"/>
      <c r="X38" s="88" t="str">
        <f t="shared" si="0"/>
        <v/>
      </c>
      <c r="Y38" s="88" t="str">
        <f t="shared" si="1"/>
        <v/>
      </c>
      <c r="Z38" s="88" t="str">
        <f t="shared" si="2"/>
        <v/>
      </c>
      <c r="AA38" s="88" t="str">
        <f t="shared" si="6"/>
        <v/>
      </c>
      <c r="AB38" s="88" t="str">
        <f t="shared" si="6"/>
        <v/>
      </c>
      <c r="AC38" s="88" t="str">
        <f t="shared" si="6"/>
        <v/>
      </c>
      <c r="AD38" s="88" t="str">
        <f t="shared" si="6"/>
        <v/>
      </c>
      <c r="AE38" s="88" t="str">
        <f t="shared" si="6"/>
        <v/>
      </c>
      <c r="AF38" s="89" t="str">
        <f t="shared" si="4"/>
        <v/>
      </c>
      <c r="AG38" s="88" t="str">
        <f t="shared" si="7"/>
        <v/>
      </c>
      <c r="AH38" s="88" t="str">
        <f t="shared" si="7"/>
        <v/>
      </c>
      <c r="AI38" s="88" t="str">
        <f t="shared" si="7"/>
        <v/>
      </c>
      <c r="AJ38" s="88" t="str">
        <f t="shared" si="7"/>
        <v/>
      </c>
      <c r="AK38" s="88" t="str">
        <f t="shared" si="7"/>
        <v/>
      </c>
      <c r="AL38" s="88" t="str">
        <f t="shared" si="7"/>
        <v/>
      </c>
      <c r="AM38" s="88" t="str">
        <f t="shared" si="7"/>
        <v/>
      </c>
      <c r="AN38" s="88" t="str">
        <f t="shared" si="7"/>
        <v/>
      </c>
      <c r="AO38" s="90"/>
    </row>
    <row r="39" spans="1:41" ht="15.75" x14ac:dyDescent="0.25">
      <c r="A39" s="84" t="s">
        <v>183</v>
      </c>
      <c r="B39" s="167"/>
      <c r="C39" s="167"/>
      <c r="D39" s="167"/>
      <c r="E39" s="167"/>
      <c r="F39" s="16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153"/>
      <c r="T39" s="87"/>
      <c r="U39" s="87"/>
      <c r="V39" s="87"/>
      <c r="W39" s="87"/>
      <c r="X39" s="88" t="str">
        <f t="shared" si="0"/>
        <v/>
      </c>
      <c r="Y39" s="88" t="str">
        <f t="shared" si="1"/>
        <v/>
      </c>
      <c r="Z39" s="88" t="str">
        <f t="shared" si="2"/>
        <v/>
      </c>
      <c r="AA39" s="88" t="str">
        <f t="shared" si="6"/>
        <v/>
      </c>
      <c r="AB39" s="88" t="str">
        <f t="shared" si="6"/>
        <v/>
      </c>
      <c r="AC39" s="88" t="str">
        <f t="shared" si="6"/>
        <v/>
      </c>
      <c r="AD39" s="88" t="str">
        <f t="shared" si="6"/>
        <v/>
      </c>
      <c r="AE39" s="88" t="str">
        <f t="shared" si="6"/>
        <v/>
      </c>
      <c r="AF39" s="89" t="str">
        <f t="shared" si="4"/>
        <v/>
      </c>
      <c r="AG39" s="88" t="str">
        <f t="shared" si="7"/>
        <v/>
      </c>
      <c r="AH39" s="88" t="str">
        <f t="shared" si="7"/>
        <v/>
      </c>
      <c r="AI39" s="88" t="str">
        <f t="shared" si="7"/>
        <v/>
      </c>
      <c r="AJ39" s="88" t="str">
        <f t="shared" si="7"/>
        <v/>
      </c>
      <c r="AK39" s="88" t="str">
        <f t="shared" si="7"/>
        <v/>
      </c>
      <c r="AL39" s="88" t="str">
        <f t="shared" si="7"/>
        <v/>
      </c>
      <c r="AM39" s="88" t="str">
        <f t="shared" si="7"/>
        <v/>
      </c>
      <c r="AN39" s="88" t="str">
        <f t="shared" si="7"/>
        <v/>
      </c>
      <c r="AO39" s="90"/>
    </row>
    <row r="40" spans="1:41" ht="15.75" x14ac:dyDescent="0.25">
      <c r="A40" s="84" t="s">
        <v>184</v>
      </c>
      <c r="B40" s="167"/>
      <c r="C40" s="167"/>
      <c r="D40" s="167"/>
      <c r="E40" s="167"/>
      <c r="F40" s="16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153"/>
      <c r="T40" s="87"/>
      <c r="U40" s="87"/>
      <c r="V40" s="87"/>
      <c r="W40" s="87"/>
      <c r="X40" s="88" t="str">
        <f t="shared" si="0"/>
        <v/>
      </c>
      <c r="Y40" s="88" t="str">
        <f t="shared" si="1"/>
        <v/>
      </c>
      <c r="Z40" s="88" t="str">
        <f t="shared" si="2"/>
        <v/>
      </c>
      <c r="AA40" s="88" t="str">
        <f t="shared" si="6"/>
        <v/>
      </c>
      <c r="AB40" s="88" t="str">
        <f t="shared" si="6"/>
        <v/>
      </c>
      <c r="AC40" s="88" t="str">
        <f t="shared" si="6"/>
        <v/>
      </c>
      <c r="AD40" s="88" t="str">
        <f t="shared" si="6"/>
        <v/>
      </c>
      <c r="AE40" s="88" t="str">
        <f t="shared" si="6"/>
        <v/>
      </c>
      <c r="AF40" s="89" t="str">
        <f t="shared" si="4"/>
        <v/>
      </c>
      <c r="AG40" s="88" t="str">
        <f t="shared" si="7"/>
        <v/>
      </c>
      <c r="AH40" s="88" t="str">
        <f t="shared" si="7"/>
        <v/>
      </c>
      <c r="AI40" s="88" t="str">
        <f t="shared" si="7"/>
        <v/>
      </c>
      <c r="AJ40" s="88" t="str">
        <f t="shared" si="7"/>
        <v/>
      </c>
      <c r="AK40" s="88" t="str">
        <f t="shared" si="7"/>
        <v/>
      </c>
      <c r="AL40" s="88" t="str">
        <f t="shared" si="7"/>
        <v/>
      </c>
      <c r="AM40" s="88" t="str">
        <f t="shared" si="7"/>
        <v/>
      </c>
      <c r="AN40" s="88" t="str">
        <f t="shared" si="7"/>
        <v/>
      </c>
      <c r="AO40" s="90"/>
    </row>
    <row r="41" spans="1:41" ht="15.75" x14ac:dyDescent="0.25">
      <c r="A41" s="84" t="s">
        <v>185</v>
      </c>
      <c r="B41" s="167"/>
      <c r="C41" s="167"/>
      <c r="D41" s="167"/>
      <c r="E41" s="167"/>
      <c r="F41" s="16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153"/>
      <c r="T41" s="87"/>
      <c r="U41" s="87"/>
      <c r="V41" s="87"/>
      <c r="W41" s="87"/>
      <c r="X41" s="88" t="str">
        <f t="shared" si="0"/>
        <v/>
      </c>
      <c r="Y41" s="88" t="str">
        <f t="shared" si="1"/>
        <v/>
      </c>
      <c r="Z41" s="88" t="str">
        <f t="shared" si="2"/>
        <v/>
      </c>
      <c r="AA41" s="88" t="str">
        <f t="shared" si="6"/>
        <v/>
      </c>
      <c r="AB41" s="88" t="str">
        <f t="shared" si="6"/>
        <v/>
      </c>
      <c r="AC41" s="88" t="str">
        <f t="shared" si="6"/>
        <v/>
      </c>
      <c r="AD41" s="88" t="str">
        <f t="shared" si="6"/>
        <v/>
      </c>
      <c r="AE41" s="88" t="str">
        <f t="shared" si="6"/>
        <v/>
      </c>
      <c r="AF41" s="89" t="str">
        <f t="shared" si="4"/>
        <v/>
      </c>
      <c r="AG41" s="88" t="str">
        <f t="shared" si="7"/>
        <v/>
      </c>
      <c r="AH41" s="88" t="str">
        <f t="shared" si="7"/>
        <v/>
      </c>
      <c r="AI41" s="88" t="str">
        <f t="shared" si="7"/>
        <v/>
      </c>
      <c r="AJ41" s="88" t="str">
        <f t="shared" si="7"/>
        <v/>
      </c>
      <c r="AK41" s="88" t="str">
        <f t="shared" si="7"/>
        <v/>
      </c>
      <c r="AL41" s="88" t="str">
        <f t="shared" si="7"/>
        <v/>
      </c>
      <c r="AM41" s="88" t="str">
        <f t="shared" si="7"/>
        <v/>
      </c>
      <c r="AN41" s="88" t="str">
        <f t="shared" si="7"/>
        <v/>
      </c>
      <c r="AO41" s="90"/>
    </row>
    <row r="42" spans="1:41" ht="15.75" x14ac:dyDescent="0.25">
      <c r="A42" s="84" t="s">
        <v>186</v>
      </c>
      <c r="B42" s="167"/>
      <c r="C42" s="167"/>
      <c r="D42" s="167"/>
      <c r="E42" s="167"/>
      <c r="F42" s="16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153"/>
      <c r="T42" s="87"/>
      <c r="U42" s="87"/>
      <c r="V42" s="87"/>
      <c r="W42" s="87"/>
      <c r="X42" s="88" t="str">
        <f t="shared" si="0"/>
        <v/>
      </c>
      <c r="Y42" s="88" t="str">
        <f t="shared" si="1"/>
        <v/>
      </c>
      <c r="Z42" s="88" t="str">
        <f t="shared" si="2"/>
        <v/>
      </c>
      <c r="AA42" s="88" t="str">
        <f t="shared" si="6"/>
        <v/>
      </c>
      <c r="AB42" s="88" t="str">
        <f t="shared" si="6"/>
        <v/>
      </c>
      <c r="AC42" s="88" t="str">
        <f t="shared" si="6"/>
        <v/>
      </c>
      <c r="AD42" s="88" t="str">
        <f t="shared" si="6"/>
        <v/>
      </c>
      <c r="AE42" s="88" t="str">
        <f t="shared" si="6"/>
        <v/>
      </c>
      <c r="AF42" s="89" t="str">
        <f t="shared" si="4"/>
        <v/>
      </c>
      <c r="AG42" s="88" t="str">
        <f t="shared" si="7"/>
        <v/>
      </c>
      <c r="AH42" s="88" t="str">
        <f t="shared" si="7"/>
        <v/>
      </c>
      <c r="AI42" s="88" t="str">
        <f t="shared" si="7"/>
        <v/>
      </c>
      <c r="AJ42" s="88" t="str">
        <f t="shared" si="7"/>
        <v/>
      </c>
      <c r="AK42" s="88" t="str">
        <f t="shared" si="7"/>
        <v/>
      </c>
      <c r="AL42" s="88" t="str">
        <f t="shared" si="7"/>
        <v/>
      </c>
      <c r="AM42" s="88" t="str">
        <f t="shared" si="7"/>
        <v/>
      </c>
      <c r="AN42" s="88" t="str">
        <f t="shared" si="7"/>
        <v/>
      </c>
      <c r="AO42" s="90"/>
    </row>
    <row r="43" spans="1:41" ht="15.75" x14ac:dyDescent="0.25">
      <c r="A43" s="84" t="s">
        <v>187</v>
      </c>
      <c r="B43" s="167"/>
      <c r="C43" s="167"/>
      <c r="D43" s="167"/>
      <c r="E43" s="167"/>
      <c r="F43" s="16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153"/>
      <c r="T43" s="87"/>
      <c r="U43" s="87"/>
      <c r="V43" s="87"/>
      <c r="W43" s="87"/>
      <c r="X43" s="88" t="str">
        <f t="shared" si="0"/>
        <v/>
      </c>
      <c r="Y43" s="88" t="str">
        <f t="shared" si="1"/>
        <v/>
      </c>
      <c r="Z43" s="88" t="str">
        <f t="shared" si="2"/>
        <v/>
      </c>
      <c r="AA43" s="88" t="str">
        <f t="shared" si="6"/>
        <v/>
      </c>
      <c r="AB43" s="88" t="str">
        <f t="shared" si="6"/>
        <v/>
      </c>
      <c r="AC43" s="88" t="str">
        <f t="shared" si="6"/>
        <v/>
      </c>
      <c r="AD43" s="88" t="str">
        <f t="shared" si="6"/>
        <v/>
      </c>
      <c r="AE43" s="88" t="str">
        <f t="shared" si="6"/>
        <v/>
      </c>
      <c r="AF43" s="89" t="str">
        <f t="shared" si="4"/>
        <v/>
      </c>
      <c r="AG43" s="88" t="str">
        <f t="shared" si="7"/>
        <v/>
      </c>
      <c r="AH43" s="88" t="str">
        <f t="shared" si="7"/>
        <v/>
      </c>
      <c r="AI43" s="88" t="str">
        <f t="shared" si="7"/>
        <v/>
      </c>
      <c r="AJ43" s="88" t="str">
        <f t="shared" si="7"/>
        <v/>
      </c>
      <c r="AK43" s="88" t="str">
        <f t="shared" si="7"/>
        <v/>
      </c>
      <c r="AL43" s="88" t="str">
        <f t="shared" si="7"/>
        <v/>
      </c>
      <c r="AM43" s="88" t="str">
        <f t="shared" si="7"/>
        <v/>
      </c>
      <c r="AN43" s="88" t="str">
        <f t="shared" si="7"/>
        <v/>
      </c>
      <c r="AO43" s="90"/>
    </row>
    <row r="44" spans="1:41" ht="15.75" x14ac:dyDescent="0.25">
      <c r="A44" s="84" t="s">
        <v>188</v>
      </c>
      <c r="B44" s="167"/>
      <c r="C44" s="167"/>
      <c r="D44" s="167"/>
      <c r="E44" s="167"/>
      <c r="F44" s="16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153"/>
      <c r="T44" s="87"/>
      <c r="U44" s="87"/>
      <c r="V44" s="87"/>
      <c r="W44" s="87"/>
      <c r="X44" s="88" t="str">
        <f t="shared" si="0"/>
        <v/>
      </c>
      <c r="Y44" s="88" t="str">
        <f t="shared" si="1"/>
        <v/>
      </c>
      <c r="Z44" s="88" t="str">
        <f t="shared" si="2"/>
        <v/>
      </c>
      <c r="AA44" s="88" t="str">
        <f t="shared" si="6"/>
        <v/>
      </c>
      <c r="AB44" s="88" t="str">
        <f t="shared" si="6"/>
        <v/>
      </c>
      <c r="AC44" s="88" t="str">
        <f t="shared" si="6"/>
        <v/>
      </c>
      <c r="AD44" s="88" t="str">
        <f t="shared" si="6"/>
        <v/>
      </c>
      <c r="AE44" s="88" t="str">
        <f t="shared" si="6"/>
        <v/>
      </c>
      <c r="AF44" s="89" t="str">
        <f t="shared" si="4"/>
        <v/>
      </c>
      <c r="AG44" s="88" t="str">
        <f t="shared" si="7"/>
        <v/>
      </c>
      <c r="AH44" s="88" t="str">
        <f t="shared" si="7"/>
        <v/>
      </c>
      <c r="AI44" s="88" t="str">
        <f t="shared" si="7"/>
        <v/>
      </c>
      <c r="AJ44" s="88" t="str">
        <f t="shared" si="7"/>
        <v/>
      </c>
      <c r="AK44" s="88" t="str">
        <f t="shared" si="7"/>
        <v/>
      </c>
      <c r="AL44" s="88" t="str">
        <f t="shared" si="7"/>
        <v/>
      </c>
      <c r="AM44" s="88" t="str">
        <f t="shared" si="7"/>
        <v/>
      </c>
      <c r="AN44" s="88" t="str">
        <f t="shared" si="7"/>
        <v/>
      </c>
      <c r="AO44" s="90"/>
    </row>
    <row r="45" spans="1:41" ht="15.75" x14ac:dyDescent="0.25">
      <c r="A45" s="84" t="s">
        <v>189</v>
      </c>
      <c r="B45" s="167"/>
      <c r="C45" s="167"/>
      <c r="D45" s="167"/>
      <c r="E45" s="167"/>
      <c r="F45" s="16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153"/>
      <c r="T45" s="87"/>
      <c r="U45" s="87"/>
      <c r="V45" s="87"/>
      <c r="W45" s="87"/>
      <c r="X45" s="88" t="str">
        <f t="shared" si="0"/>
        <v/>
      </c>
      <c r="Y45" s="88" t="str">
        <f t="shared" si="1"/>
        <v/>
      </c>
      <c r="Z45" s="88" t="str">
        <f t="shared" si="2"/>
        <v/>
      </c>
      <c r="AA45" s="88" t="str">
        <f t="shared" si="6"/>
        <v/>
      </c>
      <c r="AB45" s="88" t="str">
        <f t="shared" si="6"/>
        <v/>
      </c>
      <c r="AC45" s="88" t="str">
        <f t="shared" si="6"/>
        <v/>
      </c>
      <c r="AD45" s="88" t="str">
        <f t="shared" si="6"/>
        <v/>
      </c>
      <c r="AE45" s="88" t="str">
        <f t="shared" si="6"/>
        <v/>
      </c>
      <c r="AF45" s="89" t="str">
        <f t="shared" si="4"/>
        <v/>
      </c>
      <c r="AG45" s="88" t="str">
        <f t="shared" si="7"/>
        <v/>
      </c>
      <c r="AH45" s="88" t="str">
        <f t="shared" si="7"/>
        <v/>
      </c>
      <c r="AI45" s="88" t="str">
        <f t="shared" si="7"/>
        <v/>
      </c>
      <c r="AJ45" s="88" t="str">
        <f t="shared" si="7"/>
        <v/>
      </c>
      <c r="AK45" s="88" t="str">
        <f t="shared" si="7"/>
        <v/>
      </c>
      <c r="AL45" s="88" t="str">
        <f t="shared" si="7"/>
        <v/>
      </c>
      <c r="AM45" s="88" t="str">
        <f t="shared" si="7"/>
        <v/>
      </c>
      <c r="AN45" s="88" t="str">
        <f t="shared" si="7"/>
        <v/>
      </c>
      <c r="AO45" s="90"/>
    </row>
    <row r="46" spans="1:41" ht="15.75" x14ac:dyDescent="0.25">
      <c r="A46" s="84" t="s">
        <v>190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153"/>
      <c r="T46" s="87"/>
      <c r="U46" s="87"/>
      <c r="V46" s="87"/>
      <c r="W46" s="87"/>
      <c r="X46" s="88" t="str">
        <f t="shared" si="0"/>
        <v/>
      </c>
      <c r="Y46" s="88" t="str">
        <f t="shared" si="1"/>
        <v/>
      </c>
      <c r="Z46" s="88" t="str">
        <f t="shared" si="2"/>
        <v/>
      </c>
      <c r="AA46" s="88" t="str">
        <f t="shared" ref="AA46:AE57" si="8">IF($V46=0,"",B46/$V46)</f>
        <v/>
      </c>
      <c r="AB46" s="88" t="str">
        <f t="shared" si="8"/>
        <v/>
      </c>
      <c r="AC46" s="88" t="str">
        <f t="shared" si="8"/>
        <v/>
      </c>
      <c r="AD46" s="88" t="str">
        <f t="shared" si="8"/>
        <v/>
      </c>
      <c r="AE46" s="88" t="str">
        <f t="shared" si="8"/>
        <v/>
      </c>
      <c r="AF46" s="89" t="str">
        <f t="shared" si="4"/>
        <v/>
      </c>
      <c r="AG46" s="88" t="str">
        <f t="shared" ref="AG46:AN58" si="9">IF($S46=0,"",J46/$S46)</f>
        <v/>
      </c>
      <c r="AH46" s="88" t="str">
        <f t="shared" si="9"/>
        <v/>
      </c>
      <c r="AI46" s="88" t="str">
        <f t="shared" si="9"/>
        <v/>
      </c>
      <c r="AJ46" s="88" t="str">
        <f t="shared" si="9"/>
        <v/>
      </c>
      <c r="AK46" s="88" t="str">
        <f t="shared" si="9"/>
        <v/>
      </c>
      <c r="AL46" s="88" t="str">
        <f t="shared" si="9"/>
        <v/>
      </c>
      <c r="AM46" s="88" t="str">
        <f t="shared" si="9"/>
        <v/>
      </c>
      <c r="AN46" s="88" t="str">
        <f t="shared" si="9"/>
        <v/>
      </c>
      <c r="AO46" s="90"/>
    </row>
    <row r="47" spans="1:41" ht="15.75" x14ac:dyDescent="0.25">
      <c r="A47" s="84" t="s">
        <v>191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153"/>
      <c r="T47" s="87"/>
      <c r="U47" s="87"/>
      <c r="V47" s="87"/>
      <c r="W47" s="87"/>
      <c r="X47" s="88" t="str">
        <f t="shared" si="0"/>
        <v/>
      </c>
      <c r="Y47" s="88" t="str">
        <f t="shared" si="1"/>
        <v/>
      </c>
      <c r="Z47" s="88" t="str">
        <f t="shared" si="2"/>
        <v/>
      </c>
      <c r="AA47" s="88" t="str">
        <f t="shared" si="8"/>
        <v/>
      </c>
      <c r="AB47" s="88" t="str">
        <f t="shared" si="8"/>
        <v/>
      </c>
      <c r="AC47" s="88" t="str">
        <f t="shared" si="8"/>
        <v/>
      </c>
      <c r="AD47" s="88" t="str">
        <f t="shared" si="8"/>
        <v/>
      </c>
      <c r="AE47" s="88" t="str">
        <f t="shared" si="8"/>
        <v/>
      </c>
      <c r="AF47" s="89" t="str">
        <f t="shared" si="4"/>
        <v/>
      </c>
      <c r="AG47" s="88" t="str">
        <f t="shared" si="9"/>
        <v/>
      </c>
      <c r="AH47" s="88" t="str">
        <f t="shared" si="9"/>
        <v/>
      </c>
      <c r="AI47" s="88" t="str">
        <f t="shared" si="9"/>
        <v/>
      </c>
      <c r="AJ47" s="88" t="str">
        <f t="shared" si="9"/>
        <v/>
      </c>
      <c r="AK47" s="88" t="str">
        <f t="shared" si="9"/>
        <v/>
      </c>
      <c r="AL47" s="88" t="str">
        <f t="shared" si="9"/>
        <v/>
      </c>
      <c r="AM47" s="88" t="str">
        <f t="shared" si="9"/>
        <v/>
      </c>
      <c r="AN47" s="88" t="str">
        <f t="shared" si="9"/>
        <v/>
      </c>
      <c r="AO47" s="90"/>
    </row>
    <row r="48" spans="1:41" ht="15.75" x14ac:dyDescent="0.25">
      <c r="A48" s="84" t="s">
        <v>192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153"/>
      <c r="T48" s="87"/>
      <c r="U48" s="87"/>
      <c r="V48" s="87"/>
      <c r="W48" s="87"/>
      <c r="X48" s="88" t="str">
        <f t="shared" si="0"/>
        <v/>
      </c>
      <c r="Y48" s="88" t="str">
        <f t="shared" si="1"/>
        <v/>
      </c>
      <c r="Z48" s="88" t="str">
        <f t="shared" si="2"/>
        <v/>
      </c>
      <c r="AA48" s="88" t="str">
        <f t="shared" si="8"/>
        <v/>
      </c>
      <c r="AB48" s="88" t="str">
        <f t="shared" si="8"/>
        <v/>
      </c>
      <c r="AC48" s="88" t="str">
        <f t="shared" si="8"/>
        <v/>
      </c>
      <c r="AD48" s="88" t="str">
        <f t="shared" si="8"/>
        <v/>
      </c>
      <c r="AE48" s="88" t="str">
        <f t="shared" si="8"/>
        <v/>
      </c>
      <c r="AF48" s="89" t="str">
        <f t="shared" si="4"/>
        <v/>
      </c>
      <c r="AG48" s="88" t="str">
        <f t="shared" si="9"/>
        <v/>
      </c>
      <c r="AH48" s="88" t="str">
        <f t="shared" si="9"/>
        <v/>
      </c>
      <c r="AI48" s="88" t="str">
        <f t="shared" si="9"/>
        <v/>
      </c>
      <c r="AJ48" s="88" t="str">
        <f t="shared" si="9"/>
        <v/>
      </c>
      <c r="AK48" s="88" t="str">
        <f t="shared" si="9"/>
        <v/>
      </c>
      <c r="AL48" s="88" t="str">
        <f t="shared" si="9"/>
        <v/>
      </c>
      <c r="AM48" s="88" t="str">
        <f t="shared" si="9"/>
        <v/>
      </c>
      <c r="AN48" s="88" t="str">
        <f t="shared" si="9"/>
        <v/>
      </c>
      <c r="AO48" s="90"/>
    </row>
    <row r="49" spans="1:41" ht="15.75" x14ac:dyDescent="0.25">
      <c r="A49" s="84" t="s">
        <v>193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153"/>
      <c r="T49" s="87"/>
      <c r="U49" s="87"/>
      <c r="V49" s="87"/>
      <c r="W49" s="87"/>
      <c r="X49" s="88" t="str">
        <f t="shared" si="0"/>
        <v/>
      </c>
      <c r="Y49" s="88" t="str">
        <f t="shared" si="1"/>
        <v/>
      </c>
      <c r="Z49" s="88" t="str">
        <f t="shared" si="2"/>
        <v/>
      </c>
      <c r="AA49" s="88" t="str">
        <f t="shared" si="8"/>
        <v/>
      </c>
      <c r="AB49" s="88" t="str">
        <f t="shared" si="8"/>
        <v/>
      </c>
      <c r="AC49" s="88" t="str">
        <f t="shared" si="8"/>
        <v/>
      </c>
      <c r="AD49" s="88" t="str">
        <f t="shared" si="8"/>
        <v/>
      </c>
      <c r="AE49" s="88" t="str">
        <f t="shared" si="8"/>
        <v/>
      </c>
      <c r="AF49" s="89" t="str">
        <f t="shared" si="4"/>
        <v/>
      </c>
      <c r="AG49" s="88" t="str">
        <f t="shared" si="9"/>
        <v/>
      </c>
      <c r="AH49" s="88" t="str">
        <f t="shared" si="9"/>
        <v/>
      </c>
      <c r="AI49" s="88" t="str">
        <f t="shared" si="9"/>
        <v/>
      </c>
      <c r="AJ49" s="88" t="str">
        <f t="shared" si="9"/>
        <v/>
      </c>
      <c r="AK49" s="88" t="str">
        <f t="shared" si="9"/>
        <v/>
      </c>
      <c r="AL49" s="88" t="str">
        <f t="shared" si="9"/>
        <v/>
      </c>
      <c r="AM49" s="88" t="str">
        <f t="shared" si="9"/>
        <v/>
      </c>
      <c r="AN49" s="88" t="str">
        <f t="shared" si="9"/>
        <v/>
      </c>
      <c r="AO49" s="90"/>
    </row>
    <row r="50" spans="1:41" ht="15.75" x14ac:dyDescent="0.25">
      <c r="A50" s="84" t="s">
        <v>194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153"/>
      <c r="T50" s="87"/>
      <c r="U50" s="87"/>
      <c r="V50" s="87"/>
      <c r="W50" s="87"/>
      <c r="X50" s="88" t="str">
        <f t="shared" si="0"/>
        <v/>
      </c>
      <c r="Y50" s="88" t="str">
        <f t="shared" si="1"/>
        <v/>
      </c>
      <c r="Z50" s="88" t="str">
        <f t="shared" si="2"/>
        <v/>
      </c>
      <c r="AA50" s="88" t="str">
        <f t="shared" si="8"/>
        <v/>
      </c>
      <c r="AB50" s="88" t="str">
        <f t="shared" si="8"/>
        <v/>
      </c>
      <c r="AC50" s="88" t="str">
        <f t="shared" si="8"/>
        <v/>
      </c>
      <c r="AD50" s="88" t="str">
        <f t="shared" si="8"/>
        <v/>
      </c>
      <c r="AE50" s="88" t="str">
        <f t="shared" si="8"/>
        <v/>
      </c>
      <c r="AF50" s="89" t="str">
        <f t="shared" si="4"/>
        <v/>
      </c>
      <c r="AG50" s="88" t="str">
        <f t="shared" si="9"/>
        <v/>
      </c>
      <c r="AH50" s="88" t="str">
        <f t="shared" si="9"/>
        <v/>
      </c>
      <c r="AI50" s="88" t="str">
        <f t="shared" si="9"/>
        <v/>
      </c>
      <c r="AJ50" s="88" t="str">
        <f t="shared" si="9"/>
        <v/>
      </c>
      <c r="AK50" s="88" t="str">
        <f t="shared" si="9"/>
        <v/>
      </c>
      <c r="AL50" s="88" t="str">
        <f t="shared" si="9"/>
        <v/>
      </c>
      <c r="AM50" s="88" t="str">
        <f t="shared" si="9"/>
        <v/>
      </c>
      <c r="AN50" s="88" t="str">
        <f t="shared" si="9"/>
        <v/>
      </c>
      <c r="AO50" s="90"/>
    </row>
    <row r="51" spans="1:41" ht="15.75" x14ac:dyDescent="0.25">
      <c r="A51" s="84" t="s">
        <v>195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153"/>
      <c r="T51" s="87"/>
      <c r="U51" s="87"/>
      <c r="V51" s="87"/>
      <c r="W51" s="87"/>
      <c r="X51" s="88" t="str">
        <f t="shared" si="0"/>
        <v/>
      </c>
      <c r="Y51" s="88" t="str">
        <f t="shared" si="1"/>
        <v/>
      </c>
      <c r="Z51" s="88" t="str">
        <f t="shared" si="2"/>
        <v/>
      </c>
      <c r="AA51" s="88" t="str">
        <f t="shared" si="8"/>
        <v/>
      </c>
      <c r="AB51" s="88" t="str">
        <f t="shared" si="8"/>
        <v/>
      </c>
      <c r="AC51" s="88" t="str">
        <f t="shared" si="8"/>
        <v/>
      </c>
      <c r="AD51" s="88" t="str">
        <f t="shared" si="8"/>
        <v/>
      </c>
      <c r="AE51" s="88" t="str">
        <f t="shared" si="8"/>
        <v/>
      </c>
      <c r="AF51" s="89" t="str">
        <f t="shared" si="4"/>
        <v/>
      </c>
      <c r="AG51" s="88" t="str">
        <f t="shared" si="9"/>
        <v/>
      </c>
      <c r="AH51" s="88" t="str">
        <f t="shared" si="9"/>
        <v/>
      </c>
      <c r="AI51" s="88" t="str">
        <f t="shared" si="9"/>
        <v/>
      </c>
      <c r="AJ51" s="88" t="str">
        <f t="shared" si="9"/>
        <v/>
      </c>
      <c r="AK51" s="88" t="str">
        <f t="shared" si="9"/>
        <v/>
      </c>
      <c r="AL51" s="88" t="str">
        <f t="shared" si="9"/>
        <v/>
      </c>
      <c r="AM51" s="88" t="str">
        <f t="shared" si="9"/>
        <v/>
      </c>
      <c r="AN51" s="88" t="str">
        <f t="shared" si="9"/>
        <v/>
      </c>
      <c r="AO51" s="90"/>
    </row>
    <row r="52" spans="1:41" ht="15.75" x14ac:dyDescent="0.25">
      <c r="A52" s="84" t="s">
        <v>196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153"/>
      <c r="T52" s="87"/>
      <c r="U52" s="87"/>
      <c r="V52" s="87"/>
      <c r="W52" s="87"/>
      <c r="X52" s="88" t="str">
        <f t="shared" si="0"/>
        <v/>
      </c>
      <c r="Y52" s="88" t="str">
        <f t="shared" si="1"/>
        <v/>
      </c>
      <c r="Z52" s="88" t="str">
        <f t="shared" si="2"/>
        <v/>
      </c>
      <c r="AA52" s="88" t="str">
        <f t="shared" si="8"/>
        <v/>
      </c>
      <c r="AB52" s="88" t="str">
        <f t="shared" si="8"/>
        <v/>
      </c>
      <c r="AC52" s="88" t="str">
        <f t="shared" si="8"/>
        <v/>
      </c>
      <c r="AD52" s="88" t="str">
        <f t="shared" si="8"/>
        <v/>
      </c>
      <c r="AE52" s="88" t="str">
        <f t="shared" si="8"/>
        <v/>
      </c>
      <c r="AF52" s="89" t="str">
        <f t="shared" si="4"/>
        <v/>
      </c>
      <c r="AG52" s="88" t="str">
        <f t="shared" si="9"/>
        <v/>
      </c>
      <c r="AH52" s="88" t="str">
        <f t="shared" si="9"/>
        <v/>
      </c>
      <c r="AI52" s="88" t="str">
        <f t="shared" si="9"/>
        <v/>
      </c>
      <c r="AJ52" s="88" t="str">
        <f t="shared" si="9"/>
        <v/>
      </c>
      <c r="AK52" s="88" t="str">
        <f t="shared" si="9"/>
        <v/>
      </c>
      <c r="AL52" s="88" t="str">
        <f t="shared" si="9"/>
        <v/>
      </c>
      <c r="AM52" s="88" t="str">
        <f t="shared" si="9"/>
        <v/>
      </c>
      <c r="AN52" s="88" t="str">
        <f t="shared" si="9"/>
        <v/>
      </c>
      <c r="AO52" s="90"/>
    </row>
    <row r="53" spans="1:41" ht="15.75" x14ac:dyDescent="0.25">
      <c r="A53" s="84" t="s">
        <v>197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7"/>
      <c r="T53" s="87"/>
      <c r="U53" s="87"/>
      <c r="V53" s="87"/>
      <c r="W53" s="87"/>
      <c r="X53" s="88" t="str">
        <f t="shared" si="0"/>
        <v/>
      </c>
      <c r="Y53" s="88" t="str">
        <f t="shared" si="1"/>
        <v/>
      </c>
      <c r="Z53" s="88" t="str">
        <f t="shared" si="2"/>
        <v/>
      </c>
      <c r="AA53" s="88" t="str">
        <f t="shared" si="8"/>
        <v/>
      </c>
      <c r="AB53" s="88" t="str">
        <f t="shared" si="8"/>
        <v/>
      </c>
      <c r="AC53" s="88" t="str">
        <f t="shared" si="8"/>
        <v/>
      </c>
      <c r="AD53" s="88" t="str">
        <f t="shared" si="8"/>
        <v/>
      </c>
      <c r="AE53" s="88" t="str">
        <f t="shared" si="8"/>
        <v/>
      </c>
      <c r="AF53" s="89" t="str">
        <f t="shared" si="4"/>
        <v/>
      </c>
      <c r="AG53" s="88" t="str">
        <f t="shared" si="9"/>
        <v/>
      </c>
      <c r="AH53" s="88" t="str">
        <f t="shared" si="9"/>
        <v/>
      </c>
      <c r="AI53" s="88" t="str">
        <f t="shared" si="9"/>
        <v/>
      </c>
      <c r="AJ53" s="88" t="str">
        <f t="shared" si="9"/>
        <v/>
      </c>
      <c r="AK53" s="88" t="str">
        <f t="shared" si="9"/>
        <v/>
      </c>
      <c r="AL53" s="88" t="str">
        <f t="shared" si="9"/>
        <v/>
      </c>
      <c r="AM53" s="88" t="str">
        <f t="shared" si="9"/>
        <v/>
      </c>
      <c r="AN53" s="88" t="str">
        <f t="shared" si="9"/>
        <v/>
      </c>
      <c r="AO53" s="90"/>
    </row>
    <row r="54" spans="1:41" ht="15.75" x14ac:dyDescent="0.25">
      <c r="A54" s="84" t="s">
        <v>198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7"/>
      <c r="T54" s="87"/>
      <c r="U54" s="87"/>
      <c r="V54" s="87"/>
      <c r="W54" s="87"/>
      <c r="X54" s="88" t="str">
        <f t="shared" si="0"/>
        <v/>
      </c>
      <c r="Y54" s="88" t="str">
        <f t="shared" si="1"/>
        <v/>
      </c>
      <c r="Z54" s="88" t="str">
        <f t="shared" si="2"/>
        <v/>
      </c>
      <c r="AA54" s="88" t="str">
        <f t="shared" si="8"/>
        <v/>
      </c>
      <c r="AB54" s="88" t="str">
        <f t="shared" si="8"/>
        <v/>
      </c>
      <c r="AC54" s="88" t="str">
        <f t="shared" si="8"/>
        <v/>
      </c>
      <c r="AD54" s="88" t="str">
        <f t="shared" si="8"/>
        <v/>
      </c>
      <c r="AE54" s="88" t="str">
        <f t="shared" si="8"/>
        <v/>
      </c>
      <c r="AF54" s="89" t="str">
        <f t="shared" si="4"/>
        <v/>
      </c>
      <c r="AG54" s="88" t="str">
        <f t="shared" si="9"/>
        <v/>
      </c>
      <c r="AH54" s="88" t="str">
        <f t="shared" si="9"/>
        <v/>
      </c>
      <c r="AI54" s="88" t="str">
        <f t="shared" si="9"/>
        <v/>
      </c>
      <c r="AJ54" s="88" t="str">
        <f t="shared" si="9"/>
        <v/>
      </c>
      <c r="AK54" s="88" t="str">
        <f t="shared" si="9"/>
        <v/>
      </c>
      <c r="AL54" s="88" t="str">
        <f t="shared" si="9"/>
        <v/>
      </c>
      <c r="AM54" s="88" t="str">
        <f t="shared" si="9"/>
        <v/>
      </c>
      <c r="AN54" s="88" t="str">
        <f t="shared" si="9"/>
        <v/>
      </c>
      <c r="AO54" s="90"/>
    </row>
    <row r="55" spans="1:41" ht="15.75" x14ac:dyDescent="0.25">
      <c r="A55" s="84" t="s">
        <v>199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7"/>
      <c r="T55" s="87"/>
      <c r="U55" s="87"/>
      <c r="V55" s="87"/>
      <c r="W55" s="87"/>
      <c r="X55" s="88" t="str">
        <f t="shared" si="0"/>
        <v/>
      </c>
      <c r="Y55" s="88" t="str">
        <f t="shared" si="1"/>
        <v/>
      </c>
      <c r="Z55" s="88" t="str">
        <f t="shared" si="2"/>
        <v/>
      </c>
      <c r="AA55" s="88" t="str">
        <f t="shared" si="8"/>
        <v/>
      </c>
      <c r="AB55" s="88" t="str">
        <f t="shared" si="8"/>
        <v/>
      </c>
      <c r="AC55" s="88" t="str">
        <f t="shared" si="8"/>
        <v/>
      </c>
      <c r="AD55" s="88" t="str">
        <f t="shared" si="8"/>
        <v/>
      </c>
      <c r="AE55" s="88" t="str">
        <f t="shared" si="8"/>
        <v/>
      </c>
      <c r="AF55" s="89" t="str">
        <f t="shared" si="4"/>
        <v/>
      </c>
      <c r="AG55" s="88" t="str">
        <f t="shared" si="9"/>
        <v/>
      </c>
      <c r="AH55" s="88" t="str">
        <f t="shared" si="9"/>
        <v/>
      </c>
      <c r="AI55" s="88" t="str">
        <f t="shared" si="9"/>
        <v/>
      </c>
      <c r="AJ55" s="88" t="str">
        <f t="shared" si="9"/>
        <v/>
      </c>
      <c r="AK55" s="88" t="str">
        <f t="shared" si="9"/>
        <v/>
      </c>
      <c r="AL55" s="88" t="str">
        <f t="shared" si="9"/>
        <v/>
      </c>
      <c r="AM55" s="88" t="str">
        <f t="shared" si="9"/>
        <v/>
      </c>
      <c r="AN55" s="88" t="str">
        <f t="shared" si="9"/>
        <v/>
      </c>
      <c r="AO55" s="90"/>
    </row>
    <row r="56" spans="1:41" ht="15.75" x14ac:dyDescent="0.25">
      <c r="A56" s="84" t="s">
        <v>200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7"/>
      <c r="T56" s="87"/>
      <c r="U56" s="87"/>
      <c r="V56" s="87"/>
      <c r="W56" s="87"/>
      <c r="X56" s="88" t="str">
        <f t="shared" si="0"/>
        <v/>
      </c>
      <c r="Y56" s="88" t="str">
        <f t="shared" si="1"/>
        <v/>
      </c>
      <c r="Z56" s="88" t="str">
        <f t="shared" si="2"/>
        <v/>
      </c>
      <c r="AA56" s="88" t="str">
        <f t="shared" si="8"/>
        <v/>
      </c>
      <c r="AB56" s="88" t="str">
        <f t="shared" si="8"/>
        <v/>
      </c>
      <c r="AC56" s="88" t="str">
        <f t="shared" si="8"/>
        <v/>
      </c>
      <c r="AD56" s="88" t="str">
        <f t="shared" si="8"/>
        <v/>
      </c>
      <c r="AE56" s="88" t="str">
        <f t="shared" si="8"/>
        <v/>
      </c>
      <c r="AF56" s="89" t="str">
        <f t="shared" si="4"/>
        <v/>
      </c>
      <c r="AG56" s="88" t="str">
        <f t="shared" si="9"/>
        <v/>
      </c>
      <c r="AH56" s="88" t="str">
        <f t="shared" si="9"/>
        <v/>
      </c>
      <c r="AI56" s="88" t="str">
        <f t="shared" si="9"/>
        <v/>
      </c>
      <c r="AJ56" s="88" t="str">
        <f t="shared" si="9"/>
        <v/>
      </c>
      <c r="AK56" s="88" t="str">
        <f t="shared" si="9"/>
        <v/>
      </c>
      <c r="AL56" s="88" t="str">
        <f t="shared" si="9"/>
        <v/>
      </c>
      <c r="AM56" s="88" t="str">
        <f t="shared" si="9"/>
        <v/>
      </c>
      <c r="AN56" s="88" t="str">
        <f t="shared" si="9"/>
        <v/>
      </c>
      <c r="AO56" s="90"/>
    </row>
    <row r="57" spans="1:41" ht="15.75" x14ac:dyDescent="0.25">
      <c r="A57" s="84" t="s">
        <v>201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7"/>
      <c r="T57" s="87"/>
      <c r="U57" s="87"/>
      <c r="V57" s="87"/>
      <c r="W57" s="87"/>
      <c r="X57" s="88" t="str">
        <f t="shared" si="0"/>
        <v/>
      </c>
      <c r="Y57" s="88" t="str">
        <f t="shared" si="1"/>
        <v/>
      </c>
      <c r="Z57" s="88" t="str">
        <f t="shared" si="2"/>
        <v/>
      </c>
      <c r="AA57" s="88" t="str">
        <f t="shared" si="8"/>
        <v/>
      </c>
      <c r="AB57" s="88" t="str">
        <f t="shared" si="8"/>
        <v/>
      </c>
      <c r="AC57" s="88" t="str">
        <f t="shared" si="8"/>
        <v/>
      </c>
      <c r="AD57" s="88" t="str">
        <f t="shared" si="8"/>
        <v/>
      </c>
      <c r="AE57" s="88" t="str">
        <f t="shared" si="8"/>
        <v/>
      </c>
      <c r="AF57" s="89" t="str">
        <f t="shared" si="4"/>
        <v/>
      </c>
      <c r="AG57" s="88" t="str">
        <f t="shared" si="9"/>
        <v/>
      </c>
      <c r="AH57" s="88" t="str">
        <f t="shared" si="9"/>
        <v/>
      </c>
      <c r="AI57" s="88" t="str">
        <f t="shared" si="9"/>
        <v/>
      </c>
      <c r="AJ57" s="88" t="str">
        <f t="shared" si="9"/>
        <v/>
      </c>
      <c r="AK57" s="88" t="str">
        <f t="shared" si="9"/>
        <v/>
      </c>
      <c r="AL57" s="88" t="str">
        <f t="shared" si="9"/>
        <v/>
      </c>
      <c r="AM57" s="88" t="str">
        <f t="shared" si="9"/>
        <v/>
      </c>
      <c r="AN57" s="88" t="str">
        <f t="shared" si="9"/>
        <v/>
      </c>
      <c r="AO57" s="90"/>
    </row>
    <row r="58" spans="1:41" s="94" customFormat="1" ht="27.75" customHeight="1" x14ac:dyDescent="0.2">
      <c r="A58" s="91" t="s">
        <v>33</v>
      </c>
      <c r="B58" s="91">
        <f t="shared" ref="B58:W58" si="10">SUM(B6:B57)</f>
        <v>0</v>
      </c>
      <c r="C58" s="91">
        <f t="shared" si="10"/>
        <v>0</v>
      </c>
      <c r="D58" s="91">
        <f t="shared" si="10"/>
        <v>0</v>
      </c>
      <c r="E58" s="91">
        <f t="shared" si="10"/>
        <v>0</v>
      </c>
      <c r="F58" s="91">
        <f t="shared" si="10"/>
        <v>0</v>
      </c>
      <c r="G58" s="91">
        <f t="shared" si="10"/>
        <v>0</v>
      </c>
      <c r="H58" s="91">
        <f t="shared" si="10"/>
        <v>0</v>
      </c>
      <c r="I58" s="91">
        <f t="shared" si="10"/>
        <v>0</v>
      </c>
      <c r="J58" s="91">
        <f t="shared" si="10"/>
        <v>0</v>
      </c>
      <c r="K58" s="91">
        <f t="shared" si="10"/>
        <v>0</v>
      </c>
      <c r="L58" s="91">
        <f t="shared" si="10"/>
        <v>0</v>
      </c>
      <c r="M58" s="91">
        <f t="shared" si="10"/>
        <v>0</v>
      </c>
      <c r="N58" s="91">
        <f t="shared" si="10"/>
        <v>0</v>
      </c>
      <c r="O58" s="91">
        <f t="shared" si="10"/>
        <v>0</v>
      </c>
      <c r="P58" s="91">
        <f t="shared" si="10"/>
        <v>0</v>
      </c>
      <c r="Q58" s="91">
        <f t="shared" si="10"/>
        <v>0</v>
      </c>
      <c r="R58" s="91">
        <f t="shared" si="10"/>
        <v>0</v>
      </c>
      <c r="S58" s="91">
        <f>SUM(S6:S57)</f>
        <v>0</v>
      </c>
      <c r="T58" s="91">
        <f>SUM(T6:T57)</f>
        <v>0</v>
      </c>
      <c r="U58" s="91">
        <f t="shared" si="10"/>
        <v>0</v>
      </c>
      <c r="V58" s="91">
        <f t="shared" si="10"/>
        <v>0</v>
      </c>
      <c r="W58" s="91">
        <f t="shared" si="10"/>
        <v>0</v>
      </c>
      <c r="X58" s="92" t="str">
        <f>IF(S58=0,"",T58/S58)</f>
        <v/>
      </c>
      <c r="Y58" s="92" t="str">
        <f>IF(S58=0,"",U58/S58)</f>
        <v/>
      </c>
      <c r="Z58" s="92" t="str">
        <f>IF(S58=0,"",V58/S58)</f>
        <v/>
      </c>
      <c r="AA58" s="92" t="str">
        <f>IF($V58=0,"",B58/$V58)</f>
        <v/>
      </c>
      <c r="AB58" s="92" t="str">
        <f>IF($V58=0,"",C58/$V58)</f>
        <v/>
      </c>
      <c r="AC58" s="92" t="str">
        <f>IF($V58=0,"",D58/$V58)</f>
        <v/>
      </c>
      <c r="AD58" s="92" t="str">
        <f>IF($V58=0,"",E58/$V58)</f>
        <v/>
      </c>
      <c r="AE58" s="92" t="str">
        <f>IF($V58=0,"",F58/$V58)</f>
        <v/>
      </c>
      <c r="AF58" s="93" t="str">
        <f t="shared" si="4"/>
        <v/>
      </c>
      <c r="AG58" s="92" t="str">
        <f>IF($S58=0,"",J58/$S58)</f>
        <v/>
      </c>
      <c r="AH58" s="92" t="str">
        <f>IF($S58=0,"",K58/$S58)</f>
        <v/>
      </c>
      <c r="AI58" s="92" t="str">
        <f>IF($S58=0,"",L58/$S58)</f>
        <v/>
      </c>
      <c r="AJ58" s="92" t="str">
        <f>IF($S58=0,"",M58/$S58)</f>
        <v/>
      </c>
      <c r="AK58" s="92" t="str">
        <f>IF($S58=0,"",N58/$S58)</f>
        <v/>
      </c>
      <c r="AL58" s="92" t="str">
        <f t="shared" si="9"/>
        <v/>
      </c>
      <c r="AM58" s="92" t="str">
        <f t="shared" si="9"/>
        <v/>
      </c>
      <c r="AN58" s="92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</row>
    <row r="60" spans="1:41" ht="37.5" customHeight="1" x14ac:dyDescent="0.25">
      <c r="A60" s="350" t="s">
        <v>331</v>
      </c>
      <c r="B60" s="350"/>
      <c r="C60" s="350"/>
      <c r="D60" s="350"/>
      <c r="E60" s="350"/>
      <c r="F60" s="350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97" customFormat="1" ht="36" customHeight="1" x14ac:dyDescent="0.25">
      <c r="A61" s="344" t="s">
        <v>263</v>
      </c>
      <c r="B61" s="345"/>
      <c r="C61" s="345"/>
      <c r="D61" s="345"/>
      <c r="E61" s="346"/>
      <c r="F61" s="96" t="e">
        <f>T58/S58</f>
        <v>#DIV/0!</v>
      </c>
      <c r="S61" s="98"/>
      <c r="T61" s="99"/>
      <c r="U61" s="99"/>
      <c r="V61" s="99"/>
      <c r="W61" s="99"/>
      <c r="X61" s="99"/>
      <c r="Y61" s="99"/>
      <c r="Z61" s="99"/>
      <c r="AA61" s="98"/>
      <c r="AB61" s="98"/>
    </row>
    <row r="62" spans="1:41" s="97" customFormat="1" ht="36" customHeight="1" x14ac:dyDescent="0.25">
      <c r="A62" s="344" t="s">
        <v>264</v>
      </c>
      <c r="B62" s="345"/>
      <c r="C62" s="345"/>
      <c r="D62" s="345"/>
      <c r="E62" s="346"/>
      <c r="F62" s="96" t="e">
        <f>U58/S58</f>
        <v>#DIV/0!</v>
      </c>
      <c r="S62" s="98"/>
      <c r="T62" s="99"/>
      <c r="U62" s="99"/>
      <c r="V62" s="99"/>
      <c r="W62" s="99"/>
      <c r="X62" s="99"/>
      <c r="Y62" s="99"/>
      <c r="Z62" s="99"/>
      <c r="AA62" s="98"/>
      <c r="AB62" s="98"/>
    </row>
    <row r="63" spans="1:41" s="97" customFormat="1" ht="36" customHeight="1" x14ac:dyDescent="0.25">
      <c r="A63" s="100"/>
      <c r="B63" s="344" t="s">
        <v>265</v>
      </c>
      <c r="C63" s="345"/>
      <c r="D63" s="345"/>
      <c r="E63" s="346"/>
      <c r="F63" s="96" t="e">
        <f>V58/S58</f>
        <v>#DIV/0!</v>
      </c>
      <c r="S63" s="98"/>
      <c r="T63" s="99"/>
      <c r="U63" s="99"/>
      <c r="V63" s="99"/>
      <c r="W63" s="99"/>
      <c r="X63" s="99"/>
      <c r="Y63" s="99"/>
      <c r="Z63" s="99"/>
      <c r="AA63" s="98"/>
      <c r="AB63" s="98"/>
    </row>
    <row r="64" spans="1:41" s="97" customFormat="1" ht="36" customHeight="1" x14ac:dyDescent="0.25">
      <c r="A64" s="100"/>
      <c r="B64" s="344" t="s">
        <v>266</v>
      </c>
      <c r="C64" s="345"/>
      <c r="D64" s="345"/>
      <c r="E64" s="346"/>
      <c r="F64" s="96" t="e">
        <f>W58/S58</f>
        <v>#DIV/0!</v>
      </c>
      <c r="S64" s="98"/>
      <c r="T64" s="99"/>
      <c r="U64" s="99"/>
      <c r="V64" s="99"/>
      <c r="W64" s="99"/>
      <c r="X64" s="99"/>
      <c r="Y64" s="99"/>
      <c r="Z64" s="99"/>
      <c r="AA64" s="98"/>
      <c r="AB64" s="98"/>
    </row>
    <row r="65" spans="1:28" ht="37.5" customHeight="1" x14ac:dyDescent="0.25">
      <c r="A65" s="347" t="s">
        <v>267</v>
      </c>
      <c r="B65" s="348"/>
      <c r="C65" s="348"/>
      <c r="D65" s="348"/>
      <c r="E65" s="349"/>
      <c r="F65" s="96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1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1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1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2"/>
    </row>
    <row r="70" spans="1:28" ht="15.75" x14ac:dyDescent="0.25">
      <c r="S70" s="102"/>
    </row>
    <row r="71" spans="1:28" ht="15.75" x14ac:dyDescent="0.25">
      <c r="S71" s="102"/>
    </row>
    <row r="72" spans="1:28" ht="18.75" x14ac:dyDescent="0.3">
      <c r="S72" s="103"/>
    </row>
    <row r="73" spans="1:28" ht="15.75" x14ac:dyDescent="0.25">
      <c r="S73" s="104"/>
    </row>
    <row r="74" spans="1:28" ht="15.75" x14ac:dyDescent="0.25">
      <c r="S74" s="104"/>
    </row>
    <row r="75" spans="1:28" ht="15.75" x14ac:dyDescent="0.25">
      <c r="S75" s="104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Qualitative variables</vt:lpstr>
      <vt:lpstr>NATIONAL VIRUSES</vt:lpstr>
      <vt:lpstr>Graphs Viruses</vt:lpstr>
      <vt:lpstr>SARI</vt:lpstr>
      <vt:lpstr>Graphs SARI</vt:lpstr>
      <vt:lpstr>DEATHS Sentinel Sites</vt:lpstr>
      <vt:lpstr>ILI</vt:lpstr>
      <vt:lpstr>ILI VIRUSES</vt:lpstr>
      <vt:lpstr>Graphs ILI Viruses</vt:lpstr>
      <vt:lpstr>REPORT</vt:lpstr>
      <vt:lpstr>CÁLCULOS</vt:lpstr>
      <vt:lpstr>Leyendas</vt:lpstr>
      <vt:lpstr>Neumonia</vt:lpstr>
      <vt:lpstr>IRA</vt:lpstr>
      <vt:lpstr>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2018-01-10T16:47:23Z</dcterms:modified>
</cp:coreProperties>
</file>